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unkacsoport\Pénzügy-Kontrolling\TITKARSAG\2018. évi közgyűlési anyagok\2018. évi költségvetés III. negyedéves korrekció\KÖZGYŰLÉSI ANYAG\Elfogadott rendelet\"/>
    </mc:Choice>
  </mc:AlternateContent>
  <bookViews>
    <workbookView xWindow="0" yWindow="0" windowWidth="15480" windowHeight="8190" tabRatio="605"/>
  </bookViews>
  <sheets>
    <sheet name="2018" sheetId="2" r:id="rId1"/>
  </sheets>
  <definedNames>
    <definedName name="Excel_BuiltIn_Print_Area" localSheetId="0">'2018'!$A$5:$U$41</definedName>
    <definedName name="Excel_BuiltIn_Print_Titles" localSheetId="0">('2018'!$B$4:$B$65551,'2018'!$A$7:$HZ$8)</definedName>
    <definedName name="Excel_BuiltIn_Print_Titles_1_1" localSheetId="0">('2018'!$B$4:$B$65551,'2018'!$A$4:$HZ$8)</definedName>
    <definedName name="Excel_BuiltIn_Print_Titles_1_1">(#REF!,#REF!)</definedName>
    <definedName name="_xlnm.Print_Titles" localSheetId="0">'2018'!$A:$B,'2018'!$4:$5</definedName>
    <definedName name="_xlnm.Print_Area" localSheetId="0">'2018'!$A$1:$U$41</definedName>
  </definedNames>
  <calcPr calcId="152511"/>
</workbook>
</file>

<file path=xl/calcChain.xml><?xml version="1.0" encoding="utf-8"?>
<calcChain xmlns="http://schemas.openxmlformats.org/spreadsheetml/2006/main">
  <c r="C12" i="2" l="1"/>
  <c r="D17" i="2" l="1"/>
  <c r="E17" i="2"/>
  <c r="U30" i="2" l="1"/>
  <c r="U20" i="2"/>
  <c r="U19" i="2"/>
  <c r="U29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U26" i="2"/>
  <c r="U25" i="2"/>
  <c r="U24" i="2"/>
  <c r="U23" i="2"/>
  <c r="U22" i="2"/>
  <c r="U21" i="2"/>
  <c r="T18" i="2"/>
  <c r="S18" i="2"/>
  <c r="S38" i="2" s="1"/>
  <c r="R18" i="2"/>
  <c r="R38" i="2" s="1"/>
  <c r="Q18" i="2"/>
  <c r="P18" i="2"/>
  <c r="O18" i="2"/>
  <c r="O38" i="2" s="1"/>
  <c r="N18" i="2"/>
  <c r="N38" i="2" s="1"/>
  <c r="M18" i="2"/>
  <c r="L18" i="2"/>
  <c r="K18" i="2"/>
  <c r="K38" i="2" s="1"/>
  <c r="J18" i="2"/>
  <c r="J38" i="2" s="1"/>
  <c r="I18" i="2"/>
  <c r="H18" i="2"/>
  <c r="G18" i="2"/>
  <c r="G38" i="2" s="1"/>
  <c r="F18" i="2"/>
  <c r="F38" i="2" s="1"/>
  <c r="E18" i="2"/>
  <c r="D18" i="2"/>
  <c r="D38" i="2" s="1"/>
  <c r="C18" i="2"/>
  <c r="C38" i="2" s="1"/>
  <c r="T16" i="2"/>
  <c r="T17" i="2" s="1"/>
  <c r="S16" i="2"/>
  <c r="S17" i="2" s="1"/>
  <c r="R16" i="2"/>
  <c r="R17" i="2" s="1"/>
  <c r="Q16" i="2"/>
  <c r="Q17" i="2" s="1"/>
  <c r="P16" i="2"/>
  <c r="P17" i="2" s="1"/>
  <c r="O16" i="2"/>
  <c r="O17" i="2" s="1"/>
  <c r="N16" i="2"/>
  <c r="N17" i="2" s="1"/>
  <c r="M16" i="2"/>
  <c r="M17" i="2" s="1"/>
  <c r="L16" i="2"/>
  <c r="L17" i="2" s="1"/>
  <c r="K16" i="2"/>
  <c r="K17" i="2" s="1"/>
  <c r="J16" i="2"/>
  <c r="J17" i="2" s="1"/>
  <c r="I16" i="2"/>
  <c r="I17" i="2" s="1"/>
  <c r="H16" i="2"/>
  <c r="H17" i="2" s="1"/>
  <c r="G16" i="2"/>
  <c r="G17" i="2" s="1"/>
  <c r="C16" i="2"/>
  <c r="C17" i="2" s="1"/>
  <c r="U14" i="2"/>
  <c r="U12" i="2"/>
  <c r="U11" i="2"/>
  <c r="E10" i="2"/>
  <c r="D10" i="2"/>
  <c r="D9" i="2"/>
  <c r="S39" i="2" l="1"/>
  <c r="G39" i="2"/>
  <c r="C39" i="2"/>
  <c r="U39" i="2" s="1"/>
  <c r="K39" i="2"/>
  <c r="O39" i="2"/>
  <c r="J39" i="2"/>
  <c r="N39" i="2"/>
  <c r="R39" i="2"/>
  <c r="U28" i="2"/>
  <c r="D16" i="2"/>
  <c r="E38" i="2"/>
  <c r="I38" i="2"/>
  <c r="I39" i="2" s="1"/>
  <c r="M38" i="2"/>
  <c r="M39" i="2" s="1"/>
  <c r="Q38" i="2"/>
  <c r="Q39" i="2" s="1"/>
  <c r="H38" i="2"/>
  <c r="H39" i="2" s="1"/>
  <c r="D39" i="2"/>
  <c r="L38" i="2"/>
  <c r="L39" i="2" s="1"/>
  <c r="P38" i="2"/>
  <c r="P39" i="2" s="1"/>
  <c r="T38" i="2"/>
  <c r="T39" i="2" s="1"/>
  <c r="U9" i="2"/>
  <c r="U18" i="2"/>
  <c r="E16" i="2"/>
  <c r="F10" i="2"/>
  <c r="U10" i="2" s="1"/>
  <c r="E39" i="2" l="1"/>
  <c r="U38" i="2"/>
  <c r="F16" i="2"/>
  <c r="F17" i="2" l="1"/>
  <c r="U16" i="2"/>
  <c r="U17" i="2" l="1"/>
  <c r="F39" i="2"/>
</calcChain>
</file>

<file path=xl/sharedStrings.xml><?xml version="1.0" encoding="utf-8"?>
<sst xmlns="http://schemas.openxmlformats.org/spreadsheetml/2006/main" count="78" uniqueCount="66">
  <si>
    <t>Az Önkormányzat saját bevételeinek és az adósságot keletkeztető ügyleteiből eredő fizetési kötelezettségének bemutatása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</si>
  <si>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</si>
  <si>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</si>
  <si>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</si>
  <si>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</si>
  <si>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</si>
  <si>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</si>
  <si>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</si>
  <si>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</si>
  <si>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</si>
  <si>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</si>
  <si>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</si>
  <si>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</si>
  <si>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</si>
  <si>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</si>
  <si>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</si>
  <si>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</si>
  <si>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</si>
  <si>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</si>
  <si>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U</t>
  </si>
  <si>
    <t>Megnevezés</t>
  </si>
  <si>
    <t>2019. év</t>
  </si>
  <si>
    <t>2020. év</t>
  </si>
  <si>
    <t>2021. év</t>
  </si>
  <si>
    <t>2022. év</t>
  </si>
  <si>
    <t>2023. év</t>
  </si>
  <si>
    <t>2024. év</t>
  </si>
  <si>
    <t>2025. év</t>
  </si>
  <si>
    <t>2026. év</t>
  </si>
  <si>
    <t>2027. év</t>
  </si>
  <si>
    <t>2028. év</t>
  </si>
  <si>
    <t>2029. év</t>
  </si>
  <si>
    <t>2030. év</t>
  </si>
  <si>
    <t>2031. év</t>
  </si>
  <si>
    <t>2032. év</t>
  </si>
  <si>
    <t>2033. év</t>
  </si>
  <si>
    <t>2034. év</t>
  </si>
  <si>
    <t>2035. év</t>
  </si>
  <si>
    <t>Összesen</t>
  </si>
  <si>
    <t>Saját bevételek összesen</t>
  </si>
  <si>
    <t>Saját bevételek 50%-a</t>
  </si>
  <si>
    <t xml:space="preserve">Fizetési kötelezettség összesen </t>
  </si>
  <si>
    <t>Fizetési kötelezettséggel csökkentett saját bevétel</t>
  </si>
  <si>
    <t>Ft-ban</t>
  </si>
  <si>
    <t>Helyi adóból származó bevétel</t>
  </si>
  <si>
    <t>Kamatkiadás **</t>
  </si>
  <si>
    <t>* Az államháztartásról szóló 2011. évi CXCV. törvény 23. § (2) bekezdés g) pontja alapján. ** A kamatkiadás nem tartalmazza a folyószámla hitelkeret hiteldíját.</t>
  </si>
  <si>
    <t xml:space="preserve">Tulajdonosi bevételek </t>
  </si>
  <si>
    <t>Díjak, pótlékok, bírságok, települési adók</t>
  </si>
  <si>
    <t>Immateriális javak, ingatlanok, és egyéb tárgyi eszközök értékesítése</t>
  </si>
  <si>
    <t>Részesedések értékesítése és részesedések megszűnéséhez kapcsolódó bevételek</t>
  </si>
  <si>
    <t>Privatizációból származó bevételek</t>
  </si>
  <si>
    <t>Garancia-és kezességvállalásból származó megtérülések</t>
  </si>
  <si>
    <t>Előző év(ek)ben keletkezett fizetési kötelezettség</t>
  </si>
  <si>
    <t>Hitelből eredő fizetési kötelezettség</t>
  </si>
  <si>
    <t>Kölcsönből eredő fizetési kötelezettség</t>
  </si>
  <si>
    <t>Hitelviszonyt megtestesítő értékpapírból eredő fizetési kötelezettség</t>
  </si>
  <si>
    <t>Adott váltóból eredő fizetési kötelezettség</t>
  </si>
  <si>
    <t>Pénzügyi lízingből eredő fizetési kötelezettség</t>
  </si>
  <si>
    <t>Halasztott fizetés, részletfizetés fizetési kötelezettsége</t>
  </si>
  <si>
    <t>Szerződésben kikötött visszavásárlási kötelezettség</t>
  </si>
  <si>
    <t>Kezesség-, és garanciavállalásból eredő fizetési kötelezettség</t>
  </si>
  <si>
    <t>Tárgyévben keletkezett illetve keletkező, tárgyévet terhelő fizetési kötelezettség</t>
  </si>
  <si>
    <t>4. melléklet Az Önkormányzat 2018. évi költségvetésének megállapításáról szóló 2/2018. (III.6.) önkormányzati rendelethez</t>
  </si>
  <si>
    <t>2018. év (módosított előirányzat)</t>
  </si>
  <si>
    <t>9. melléklet Az Önkormányzat 2018. évi költségvetésének megállapításáról szóló 2/2018. (III. 6.) önkormányzati rendelet módosításáról szóló 21/2018. (XII.17.)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</si>
</sst>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t_-;\-* #,##0.00\ _F_t_-;_-* \-??\ _F_t_-;_-@_-"/>
    <numFmt numFmtId="165" formatCode="#,##0.000"/>
  </numFmts>
  <fonts count="12" x14ac:knownFonts="1">
    <font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12"/>
      <color indexed="8"/>
      <name val="Times New Roman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hair">
        <color indexed="8"/>
      </right>
      <top style="thin">
        <color indexed="63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double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double">
        <color indexed="63"/>
      </top>
      <bottom style="medium">
        <color indexed="64"/>
      </bottom>
      <diagonal/>
    </border>
    <border>
      <left/>
      <right style="thin">
        <color indexed="63"/>
      </right>
      <top style="double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3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3"/>
      </right>
      <top/>
      <bottom style="double">
        <color indexed="64"/>
      </bottom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double">
        <color indexed="63"/>
      </bottom>
      <diagonal/>
    </border>
    <border>
      <left style="thin">
        <color indexed="63"/>
      </left>
      <right style="medium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medium">
        <color indexed="63"/>
      </right>
      <top style="double">
        <color indexed="63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3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3"/>
      </bottom>
      <diagonal/>
    </border>
    <border>
      <left/>
      <right style="thin">
        <color indexed="8"/>
      </right>
      <top style="medium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thin">
        <color indexed="8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63"/>
      </top>
      <bottom/>
      <diagonal/>
    </border>
    <border>
      <left/>
      <right style="thin">
        <color indexed="8"/>
      </right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 style="thin">
        <color indexed="64"/>
      </top>
      <bottom style="double">
        <color indexed="64"/>
      </bottom>
      <diagonal/>
    </border>
    <border>
      <left style="medium">
        <color indexed="63"/>
      </left>
      <right style="thin">
        <color indexed="63"/>
      </right>
      <top/>
      <bottom style="double">
        <color indexed="64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3"/>
      </left>
      <right style="thin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 style="thin">
        <color indexed="63"/>
      </right>
      <top style="double">
        <color indexed="63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3" fontId="7" fillId="0" borderId="14" xfId="1" applyNumberFormat="1" applyFont="1" applyFill="1" applyBorder="1" applyAlignment="1" applyProtection="1"/>
    <xf numFmtId="3" fontId="7" fillId="0" borderId="15" xfId="1" applyNumberFormat="1" applyFont="1" applyFill="1" applyBorder="1" applyAlignment="1" applyProtection="1"/>
    <xf numFmtId="3" fontId="7" fillId="0" borderId="16" xfId="1" applyNumberFormat="1" applyFont="1" applyFill="1" applyBorder="1" applyAlignment="1" applyProtection="1"/>
    <xf numFmtId="3" fontId="7" fillId="0" borderId="18" xfId="1" applyNumberFormat="1" applyFont="1" applyFill="1" applyBorder="1" applyAlignment="1" applyProtection="1"/>
    <xf numFmtId="3" fontId="7" fillId="0" borderId="5" xfId="0" applyNumberFormat="1" applyFont="1" applyFill="1" applyBorder="1"/>
    <xf numFmtId="0" fontId="2" fillId="0" borderId="0" xfId="0" applyFont="1" applyFill="1"/>
    <xf numFmtId="0" fontId="0" fillId="0" borderId="0" xfId="0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0" fillId="0" borderId="0" xfId="0" applyFill="1"/>
    <xf numFmtId="0" fontId="2" fillId="2" borderId="0" xfId="0" applyFont="1" applyFill="1"/>
    <xf numFmtId="0" fontId="0" fillId="2" borderId="0" xfId="0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ill="1" applyBorder="1"/>
    <xf numFmtId="3" fontId="7" fillId="0" borderId="33" xfId="1" applyNumberFormat="1" applyFont="1" applyFill="1" applyBorder="1" applyAlignment="1" applyProtection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7" xfId="0" applyFill="1" applyBorder="1"/>
    <xf numFmtId="0" fontId="1" fillId="0" borderId="23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4" fillId="0" borderId="0" xfId="0" applyFont="1" applyFill="1"/>
    <xf numFmtId="0" fontId="1" fillId="0" borderId="13" xfId="0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0" fontId="1" fillId="0" borderId="29" xfId="0" applyFont="1" applyFill="1" applyBorder="1" applyAlignment="1">
      <alignment horizontal="center"/>
    </xf>
    <xf numFmtId="0" fontId="9" fillId="0" borderId="3" xfId="0" applyFont="1" applyFill="1" applyBorder="1" applyAlignment="1">
      <alignment vertical="center" wrapText="1"/>
    </xf>
    <xf numFmtId="0" fontId="10" fillId="0" borderId="30" xfId="0" applyFont="1" applyFill="1" applyBorder="1" applyAlignment="1">
      <alignment vertical="center" wrapText="1"/>
    </xf>
    <xf numFmtId="3" fontId="7" fillId="0" borderId="30" xfId="0" applyNumberFormat="1" applyFont="1" applyFill="1" applyBorder="1"/>
    <xf numFmtId="0" fontId="10" fillId="0" borderId="32" xfId="0" applyFont="1" applyFill="1" applyBorder="1" applyAlignment="1">
      <alignment vertical="center" wrapText="1"/>
    </xf>
    <xf numFmtId="3" fontId="7" fillId="0" borderId="32" xfId="0" applyNumberFormat="1" applyFont="1" applyFill="1" applyBorder="1"/>
    <xf numFmtId="0" fontId="1" fillId="0" borderId="25" xfId="0" applyFont="1" applyFill="1" applyBorder="1" applyAlignment="1">
      <alignment horizontal="center"/>
    </xf>
    <xf numFmtId="0" fontId="10" fillId="0" borderId="24" xfId="0" applyFont="1" applyFill="1" applyBorder="1" applyAlignment="1">
      <alignment vertical="center" wrapText="1"/>
    </xf>
    <xf numFmtId="3" fontId="7" fillId="0" borderId="24" xfId="0" applyNumberFormat="1" applyFont="1" applyFill="1" applyBorder="1"/>
    <xf numFmtId="0" fontId="1" fillId="0" borderId="12" xfId="0" applyFont="1" applyFill="1" applyBorder="1" applyAlignment="1">
      <alignment horizontal="center"/>
    </xf>
    <xf numFmtId="0" fontId="9" fillId="0" borderId="6" xfId="0" applyFont="1" applyFill="1" applyBorder="1" applyAlignment="1">
      <alignment vertical="center" wrapText="1"/>
    </xf>
    <xf numFmtId="3" fontId="6" fillId="0" borderId="6" xfId="0" applyNumberFormat="1" applyFont="1" applyFill="1" applyBorder="1"/>
    <xf numFmtId="0" fontId="10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/>
    <xf numFmtId="0" fontId="9" fillId="0" borderId="26" xfId="0" applyFont="1" applyFill="1" applyBorder="1" applyAlignment="1">
      <alignment vertical="center" wrapText="1"/>
    </xf>
    <xf numFmtId="3" fontId="6" fillId="0" borderId="26" xfId="0" applyNumberFormat="1" applyFont="1" applyFill="1" applyBorder="1"/>
    <xf numFmtId="3" fontId="6" fillId="0" borderId="28" xfId="0" applyNumberFormat="1" applyFont="1" applyFill="1" applyBorder="1"/>
    <xf numFmtId="0" fontId="10" fillId="0" borderId="5" xfId="0" applyFont="1" applyFill="1" applyBorder="1" applyAlignment="1">
      <alignment vertical="center" wrapText="1"/>
    </xf>
    <xf numFmtId="3" fontId="7" fillId="0" borderId="0" xfId="0" applyNumberFormat="1" applyFont="1" applyFill="1" applyBorder="1"/>
    <xf numFmtId="0" fontId="10" fillId="0" borderId="17" xfId="0" applyFont="1" applyFill="1" applyBorder="1" applyAlignment="1">
      <alignment vertical="center" wrapText="1"/>
    </xf>
    <xf numFmtId="3" fontId="7" fillId="0" borderId="17" xfId="0" applyNumberFormat="1" applyFont="1" applyFill="1" applyBorder="1"/>
    <xf numFmtId="3" fontId="7" fillId="0" borderId="19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/>
    <xf numFmtId="0" fontId="1" fillId="0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34" xfId="0" applyFont="1" applyFill="1" applyBorder="1" applyAlignment="1">
      <alignment horizontal="center"/>
    </xf>
    <xf numFmtId="3" fontId="7" fillId="0" borderId="16" xfId="0" applyNumberFormat="1" applyFont="1" applyFill="1" applyBorder="1"/>
    <xf numFmtId="3" fontId="7" fillId="0" borderId="14" xfId="0" applyNumberFormat="1" applyFont="1" applyFill="1" applyBorder="1"/>
    <xf numFmtId="3" fontId="7" fillId="0" borderId="35" xfId="0" applyNumberFormat="1" applyFont="1" applyFill="1" applyBorder="1"/>
    <xf numFmtId="0" fontId="1" fillId="0" borderId="36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right" vertical="center"/>
    </xf>
    <xf numFmtId="3" fontId="7" fillId="0" borderId="27" xfId="1" applyNumberFormat="1" applyFont="1" applyFill="1" applyBorder="1" applyAlignment="1" applyProtection="1"/>
    <xf numFmtId="0" fontId="2" fillId="0" borderId="0" xfId="0" applyFont="1" applyFill="1" applyAlignment="1">
      <alignment horizontal="right"/>
    </xf>
    <xf numFmtId="0" fontId="2" fillId="0" borderId="7" xfId="0" applyFont="1" applyFill="1" applyBorder="1" applyAlignment="1">
      <alignment horizontal="right" vertical="center"/>
    </xf>
    <xf numFmtId="3" fontId="7" fillId="0" borderId="31" xfId="1" applyNumberFormat="1" applyFont="1" applyFill="1" applyBorder="1" applyAlignment="1" applyProtection="1"/>
    <xf numFmtId="0" fontId="2" fillId="0" borderId="11" xfId="0" applyFont="1" applyFill="1" applyBorder="1" applyAlignment="1">
      <alignment horizontal="right" vertical="center"/>
    </xf>
    <xf numFmtId="165" fontId="6" fillId="0" borderId="1" xfId="0" applyNumberFormat="1" applyFont="1" applyFill="1" applyBorder="1"/>
    <xf numFmtId="165" fontId="6" fillId="0" borderId="3" xfId="0" applyNumberFormat="1" applyFont="1" applyFill="1" applyBorder="1"/>
    <xf numFmtId="165" fontId="6" fillId="0" borderId="2" xfId="0" applyNumberFormat="1" applyFont="1" applyFill="1" applyBorder="1"/>
    <xf numFmtId="165" fontId="6" fillId="0" borderId="4" xfId="0" applyNumberFormat="1" applyFont="1" applyFill="1" applyBorder="1"/>
    <xf numFmtId="0" fontId="0" fillId="0" borderId="0" xfId="0" applyFont="1" applyFill="1" applyAlignment="1">
      <alignment horizontal="right"/>
    </xf>
    <xf numFmtId="0" fontId="2" fillId="2" borderId="0" xfId="0" applyFont="1" applyFill="1" applyAlignment="1"/>
    <xf numFmtId="0" fontId="0" fillId="0" borderId="0" xfId="0" applyAlignment="1"/>
    <xf numFmtId="3" fontId="7" fillId="0" borderId="38" xfId="0" applyNumberFormat="1" applyFont="1" applyFill="1" applyBorder="1"/>
    <xf numFmtId="0" fontId="5" fillId="0" borderId="39" xfId="0" applyFont="1" applyFill="1" applyBorder="1" applyAlignment="1">
      <alignment horizontal="center"/>
    </xf>
    <xf numFmtId="3" fontId="6" fillId="0" borderId="40" xfId="0" applyNumberFormat="1" applyFont="1" applyFill="1" applyBorder="1"/>
    <xf numFmtId="165" fontId="6" fillId="0" borderId="40" xfId="0" applyNumberFormat="1" applyFont="1" applyFill="1" applyBorder="1"/>
    <xf numFmtId="165" fontId="6" fillId="0" borderId="41" xfId="0" applyNumberFormat="1" applyFont="1" applyFill="1" applyBorder="1"/>
    <xf numFmtId="3" fontId="7" fillId="0" borderId="42" xfId="0" applyNumberFormat="1" applyFont="1" applyFill="1" applyBorder="1"/>
    <xf numFmtId="3" fontId="7" fillId="0" borderId="43" xfId="0" applyNumberFormat="1" applyFont="1" applyFill="1" applyBorder="1"/>
    <xf numFmtId="3" fontId="7" fillId="0" borderId="44" xfId="0" applyNumberFormat="1" applyFont="1" applyFill="1" applyBorder="1"/>
    <xf numFmtId="3" fontId="6" fillId="0" borderId="45" xfId="0" applyNumberFormat="1" applyFont="1" applyFill="1" applyBorder="1"/>
    <xf numFmtId="3" fontId="7" fillId="0" borderId="40" xfId="0" applyNumberFormat="1" applyFont="1" applyFill="1" applyBorder="1"/>
    <xf numFmtId="3" fontId="6" fillId="0" borderId="46" xfId="0" applyNumberFormat="1" applyFont="1" applyFill="1" applyBorder="1"/>
    <xf numFmtId="3" fontId="7" fillId="0" borderId="47" xfId="0" applyNumberFormat="1" applyFont="1" applyFill="1" applyBorder="1"/>
    <xf numFmtId="3" fontId="7" fillId="0" borderId="48" xfId="0" applyNumberFormat="1" applyFont="1" applyFill="1" applyBorder="1"/>
    <xf numFmtId="0" fontId="1" fillId="0" borderId="49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3" fontId="7" fillId="0" borderId="52" xfId="0" applyNumberFormat="1" applyFont="1" applyFill="1" applyBorder="1"/>
    <xf numFmtId="3" fontId="7" fillId="0" borderId="53" xfId="0" applyNumberFormat="1" applyFont="1" applyFill="1" applyBorder="1"/>
    <xf numFmtId="3" fontId="6" fillId="0" borderId="53" xfId="0" applyNumberFormat="1" applyFont="1" applyFill="1" applyBorder="1"/>
    <xf numFmtId="165" fontId="6" fillId="0" borderId="54" xfId="0" applyNumberFormat="1" applyFont="1" applyFill="1" applyBorder="1"/>
    <xf numFmtId="165" fontId="6" fillId="0" borderId="55" xfId="0" applyNumberFormat="1" applyFont="1" applyFill="1" applyBorder="1"/>
    <xf numFmtId="3" fontId="7" fillId="0" borderId="2" xfId="0" applyNumberFormat="1" applyFont="1" applyFill="1" applyBorder="1"/>
    <xf numFmtId="3" fontId="6" fillId="0" borderId="54" xfId="0" applyNumberFormat="1" applyFont="1" applyFill="1" applyBorder="1"/>
    <xf numFmtId="3" fontId="6" fillId="0" borderId="56" xfId="0" applyNumberFormat="1" applyFont="1" applyFill="1" applyBorder="1"/>
    <xf numFmtId="3" fontId="7" fillId="0" borderId="57" xfId="0" applyNumberFormat="1" applyFont="1" applyFill="1" applyBorder="1"/>
    <xf numFmtId="0" fontId="5" fillId="0" borderId="58" xfId="0" applyFont="1" applyFill="1" applyBorder="1" applyAlignment="1">
      <alignment horizontal="center"/>
    </xf>
    <xf numFmtId="3" fontId="6" fillId="0" borderId="58" xfId="0" applyNumberFormat="1" applyFont="1" applyFill="1" applyBorder="1"/>
    <xf numFmtId="165" fontId="6" fillId="0" borderId="58" xfId="0" applyNumberFormat="1" applyFont="1" applyFill="1" applyBorder="1"/>
    <xf numFmtId="165" fontId="6" fillId="0" borderId="59" xfId="0" applyNumberFormat="1" applyFont="1" applyFill="1" applyBorder="1"/>
    <xf numFmtId="3" fontId="7" fillId="0" borderId="60" xfId="0" applyNumberFormat="1" applyFont="1" applyFill="1" applyBorder="1"/>
    <xf numFmtId="3" fontId="7" fillId="0" borderId="61" xfId="0" applyNumberFormat="1" applyFont="1" applyFill="1" applyBorder="1"/>
    <xf numFmtId="3" fontId="7" fillId="0" borderId="62" xfId="0" applyNumberFormat="1" applyFont="1" applyFill="1" applyBorder="1"/>
    <xf numFmtId="3" fontId="6" fillId="0" borderId="62" xfId="0" applyNumberFormat="1" applyFont="1" applyFill="1" applyBorder="1"/>
    <xf numFmtId="3" fontId="7" fillId="0" borderId="58" xfId="0" applyNumberFormat="1" applyFont="1" applyFill="1" applyBorder="1"/>
    <xf numFmtId="3" fontId="6" fillId="0" borderId="63" xfId="0" applyNumberFormat="1" applyFont="1" applyFill="1" applyBorder="1"/>
    <xf numFmtId="3" fontId="7" fillId="0" borderId="64" xfId="0" applyNumberFormat="1" applyFont="1" applyFill="1" applyBorder="1"/>
    <xf numFmtId="3" fontId="7" fillId="0" borderId="65" xfId="0" applyNumberFormat="1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view="pageBreakPreview" zoomScale="85" zoomScaleNormal="100" zoomScaleSheetLayoutView="85" workbookViewId="0">
      <selection activeCell="C2" sqref="C2"/>
    </sheetView>
  </sheetViews>
  <sheetFormatPr defaultColWidth="8.7109375" defaultRowHeight="12.75" x14ac:dyDescent="0.2"/>
  <cols>
    <col min="1" max="1" width="3.140625" style="1" bestFit="1" customWidth="1"/>
    <col min="2" max="2" width="35.7109375" bestFit="1" customWidth="1"/>
    <col min="3" max="3" width="14.28515625" style="16" customWidth="1"/>
    <col min="4" max="9" width="16.7109375" style="2" bestFit="1" customWidth="1"/>
    <col min="10" max="10" width="16.7109375" style="12" bestFit="1" customWidth="1"/>
    <col min="11" max="11" width="14.5703125" style="2" customWidth="1"/>
    <col min="12" max="12" width="14" style="2" customWidth="1"/>
    <col min="13" max="20" width="16.7109375" style="2" bestFit="1" customWidth="1"/>
    <col min="21" max="21" width="12.7109375" style="12" bestFit="1" customWidth="1"/>
  </cols>
  <sheetData>
    <row r="1" spans="1:22" x14ac:dyDescent="0.2">
      <c r="C1" s="124" t="s">
        <v>65</v>
      </c>
      <c r="D1" s="124"/>
      <c r="E1" s="124"/>
      <c r="F1" s="124"/>
      <c r="G1" s="124"/>
      <c r="H1" s="124"/>
      <c r="I1" s="124"/>
      <c r="J1" s="124"/>
      <c r="K1" s="124"/>
      <c r="L1" s="124"/>
      <c r="M1" s="83"/>
    </row>
    <row r="2" spans="1:22" x14ac:dyDescent="0.2">
      <c r="D2" s="12"/>
      <c r="E2" s="12"/>
      <c r="F2" s="125" t="s">
        <v>63</v>
      </c>
      <c r="G2" s="125"/>
      <c r="H2" s="125"/>
      <c r="I2" s="125"/>
      <c r="J2" s="125"/>
      <c r="K2" s="125"/>
      <c r="L2" s="125"/>
      <c r="M2" s="84"/>
    </row>
    <row r="3" spans="1:22" ht="16.5" customHeight="1" x14ac:dyDescent="0.2">
      <c r="A3" s="3"/>
      <c r="C3" s="17"/>
      <c r="D3" s="13"/>
      <c r="E3" s="13"/>
      <c r="F3" s="13"/>
      <c r="G3" s="13"/>
      <c r="H3" s="13"/>
      <c r="I3" s="13"/>
      <c r="J3" s="13"/>
      <c r="K3" s="13"/>
      <c r="L3" s="14"/>
      <c r="M3" s="74"/>
      <c r="N3" s="4"/>
      <c r="P3" s="4"/>
      <c r="Q3" s="4"/>
      <c r="R3" s="4"/>
      <c r="S3" s="4"/>
      <c r="T3" s="4"/>
      <c r="U3" s="13"/>
    </row>
    <row r="4" spans="1:22" ht="15.75" x14ac:dyDescent="0.2">
      <c r="A4"/>
      <c r="C4" s="126" t="s">
        <v>0</v>
      </c>
      <c r="D4" s="126"/>
      <c r="E4" s="126"/>
      <c r="F4" s="126"/>
      <c r="G4" s="126"/>
      <c r="H4" s="126"/>
      <c r="I4" s="126"/>
      <c r="J4" s="126"/>
      <c r="K4" s="126"/>
      <c r="L4" s="126"/>
      <c r="M4" s="126" t="s">
        <v>0</v>
      </c>
      <c r="N4" s="126"/>
      <c r="O4" s="126"/>
      <c r="P4" s="126"/>
      <c r="Q4" s="126"/>
      <c r="R4" s="126"/>
      <c r="S4" s="126"/>
      <c r="T4" s="126"/>
      <c r="U4" s="126"/>
      <c r="V4" s="66"/>
    </row>
    <row r="5" spans="1:22" ht="13.5" thickBot="1" x14ac:dyDescent="0.25">
      <c r="C5" s="18"/>
      <c r="L5" s="5" t="s">
        <v>43</v>
      </c>
      <c r="M5" s="5"/>
      <c r="Q5" s="6"/>
      <c r="R5" s="6"/>
      <c r="S5" s="6"/>
      <c r="T5" s="6"/>
      <c r="U5" s="82" t="s">
        <v>43</v>
      </c>
    </row>
    <row r="6" spans="1:22" s="25" customFormat="1" ht="12" x14ac:dyDescent="0.2">
      <c r="A6" s="21"/>
      <c r="B6" s="22"/>
      <c r="C6" s="23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98" t="s">
        <v>10</v>
      </c>
      <c r="M6" s="100" t="s">
        <v>11</v>
      </c>
      <c r="N6" s="99" t="s">
        <v>12</v>
      </c>
      <c r="O6" s="22" t="s">
        <v>13</v>
      </c>
      <c r="P6" s="22" t="s">
        <v>14</v>
      </c>
      <c r="Q6" s="22" t="s">
        <v>15</v>
      </c>
      <c r="R6" s="22" t="s">
        <v>16</v>
      </c>
      <c r="S6" s="22" t="s">
        <v>17</v>
      </c>
      <c r="T6" s="22" t="s">
        <v>18</v>
      </c>
      <c r="U6" s="24" t="s">
        <v>19</v>
      </c>
    </row>
    <row r="7" spans="1:22" s="15" customFormat="1" ht="1.5" customHeight="1" x14ac:dyDescent="0.2">
      <c r="A7" s="65"/>
      <c r="B7" s="26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9"/>
      <c r="N7" s="72"/>
      <c r="O7" s="75"/>
      <c r="P7" s="75"/>
      <c r="Q7" s="75"/>
      <c r="R7" s="75"/>
      <c r="S7" s="75"/>
      <c r="T7" s="75"/>
      <c r="U7" s="77"/>
    </row>
    <row r="8" spans="1:22" s="33" customFormat="1" ht="33.75" x14ac:dyDescent="0.2">
      <c r="A8" s="27">
        <v>1</v>
      </c>
      <c r="B8" s="28" t="s">
        <v>20</v>
      </c>
      <c r="C8" s="29" t="s">
        <v>64</v>
      </c>
      <c r="D8" s="30" t="s">
        <v>21</v>
      </c>
      <c r="E8" s="30" t="s">
        <v>22</v>
      </c>
      <c r="F8" s="30" t="s">
        <v>23</v>
      </c>
      <c r="G8" s="30" t="s">
        <v>24</v>
      </c>
      <c r="H8" s="30" t="s">
        <v>25</v>
      </c>
      <c r="I8" s="30" t="s">
        <v>26</v>
      </c>
      <c r="J8" s="30" t="s">
        <v>27</v>
      </c>
      <c r="K8" s="31" t="s">
        <v>28</v>
      </c>
      <c r="L8" s="86" t="s">
        <v>29</v>
      </c>
      <c r="M8" s="111" t="s">
        <v>30</v>
      </c>
      <c r="N8" s="101" t="s">
        <v>31</v>
      </c>
      <c r="O8" s="30" t="s">
        <v>32</v>
      </c>
      <c r="P8" s="30" t="s">
        <v>33</v>
      </c>
      <c r="Q8" s="30" t="s">
        <v>34</v>
      </c>
      <c r="R8" s="30" t="s">
        <v>35</v>
      </c>
      <c r="S8" s="30" t="s">
        <v>36</v>
      </c>
      <c r="T8" s="30" t="s">
        <v>37</v>
      </c>
      <c r="U8" s="32" t="s">
        <v>38</v>
      </c>
    </row>
    <row r="9" spans="1:22" s="15" customFormat="1" x14ac:dyDescent="0.2">
      <c r="A9" s="34">
        <v>2</v>
      </c>
      <c r="B9" s="35" t="s">
        <v>44</v>
      </c>
      <c r="C9" s="36">
        <v>14507900000</v>
      </c>
      <c r="D9" s="36">
        <f>C9*1.0324</f>
        <v>14977955960</v>
      </c>
      <c r="E9" s="36">
        <v>15410818887</v>
      </c>
      <c r="F9" s="36">
        <v>15564927076</v>
      </c>
      <c r="G9" s="36">
        <v>15564927076</v>
      </c>
      <c r="H9" s="36">
        <v>15564927076</v>
      </c>
      <c r="I9" s="36">
        <v>15564927076</v>
      </c>
      <c r="J9" s="36">
        <v>15564927076</v>
      </c>
      <c r="K9" s="36">
        <v>15564927076</v>
      </c>
      <c r="L9" s="87">
        <v>15564927076</v>
      </c>
      <c r="M9" s="112">
        <v>15564927076</v>
      </c>
      <c r="N9" s="37">
        <v>15564927076</v>
      </c>
      <c r="O9" s="36">
        <v>15564927076</v>
      </c>
      <c r="P9" s="36">
        <v>15564927076</v>
      </c>
      <c r="Q9" s="36">
        <v>15564927076</v>
      </c>
      <c r="R9" s="36">
        <v>15564927076</v>
      </c>
      <c r="S9" s="36">
        <v>15564927076</v>
      </c>
      <c r="T9" s="36">
        <v>15564927076</v>
      </c>
      <c r="U9" s="7">
        <f>SUM(C9:T9)</f>
        <v>278370580987</v>
      </c>
    </row>
    <row r="10" spans="1:22" s="15" customFormat="1" x14ac:dyDescent="0.2">
      <c r="A10" s="27">
        <v>3</v>
      </c>
      <c r="B10" s="35" t="s">
        <v>47</v>
      </c>
      <c r="C10" s="36">
        <v>1097695108</v>
      </c>
      <c r="D10" s="36">
        <f>1073666340+12356513</f>
        <v>1086022853</v>
      </c>
      <c r="E10" s="36">
        <f>1073666340+25612000</f>
        <v>1099278340</v>
      </c>
      <c r="F10" s="36">
        <f>E10+12890000</f>
        <v>1112168340</v>
      </c>
      <c r="G10" s="36">
        <v>1112168340</v>
      </c>
      <c r="H10" s="36">
        <v>1112168340</v>
      </c>
      <c r="I10" s="36">
        <v>1112168340</v>
      </c>
      <c r="J10" s="36">
        <v>1112168340</v>
      </c>
      <c r="K10" s="36">
        <v>1112168340</v>
      </c>
      <c r="L10" s="87">
        <v>1112168340</v>
      </c>
      <c r="M10" s="112">
        <v>1112168340</v>
      </c>
      <c r="N10" s="37">
        <v>1112168340</v>
      </c>
      <c r="O10" s="36">
        <v>1112168340</v>
      </c>
      <c r="P10" s="36">
        <v>1112168340</v>
      </c>
      <c r="Q10" s="36">
        <v>1112168340</v>
      </c>
      <c r="R10" s="36">
        <v>1112168340</v>
      </c>
      <c r="S10" s="36">
        <v>1112168340</v>
      </c>
      <c r="T10" s="36">
        <v>1112168340</v>
      </c>
      <c r="U10" s="7">
        <f>SUM(C10:T10)</f>
        <v>19965521401</v>
      </c>
    </row>
    <row r="11" spans="1:22" s="15" customFormat="1" x14ac:dyDescent="0.2">
      <c r="A11" s="34">
        <v>4</v>
      </c>
      <c r="B11" s="35" t="s">
        <v>48</v>
      </c>
      <c r="C11" s="36">
        <v>115090505</v>
      </c>
      <c r="D11" s="36">
        <v>114100000</v>
      </c>
      <c r="E11" s="36">
        <v>114100000</v>
      </c>
      <c r="F11" s="36">
        <v>114100000</v>
      </c>
      <c r="G11" s="36">
        <v>114100000</v>
      </c>
      <c r="H11" s="36">
        <v>114100000</v>
      </c>
      <c r="I11" s="36">
        <v>114100000</v>
      </c>
      <c r="J11" s="36">
        <v>114100000</v>
      </c>
      <c r="K11" s="36">
        <v>114100000</v>
      </c>
      <c r="L11" s="87">
        <v>114100000</v>
      </c>
      <c r="M11" s="112">
        <v>114100000</v>
      </c>
      <c r="N11" s="37">
        <v>114100000</v>
      </c>
      <c r="O11" s="36">
        <v>114100000</v>
      </c>
      <c r="P11" s="36">
        <v>114100000</v>
      </c>
      <c r="Q11" s="36">
        <v>114100000</v>
      </c>
      <c r="R11" s="36">
        <v>114100000</v>
      </c>
      <c r="S11" s="36">
        <v>114100000</v>
      </c>
      <c r="T11" s="36">
        <v>114100000</v>
      </c>
      <c r="U11" s="7">
        <f>SUM(C11:T11)</f>
        <v>2054790505</v>
      </c>
    </row>
    <row r="12" spans="1:22" s="15" customFormat="1" ht="23.25" customHeight="1" x14ac:dyDescent="0.2">
      <c r="A12" s="27">
        <v>5</v>
      </c>
      <c r="B12" s="35" t="s">
        <v>49</v>
      </c>
      <c r="C12" s="36">
        <f>4343850000-125000000</f>
        <v>4218850000</v>
      </c>
      <c r="D12" s="36">
        <v>690000000</v>
      </c>
      <c r="E12" s="36">
        <v>640000000</v>
      </c>
      <c r="F12" s="36">
        <v>650000000</v>
      </c>
      <c r="G12" s="36">
        <v>450000000</v>
      </c>
      <c r="H12" s="36">
        <v>450000000</v>
      </c>
      <c r="I12" s="36">
        <v>450000000</v>
      </c>
      <c r="J12" s="36">
        <v>450000000</v>
      </c>
      <c r="K12" s="36">
        <v>450000000</v>
      </c>
      <c r="L12" s="87">
        <v>450000000</v>
      </c>
      <c r="M12" s="112">
        <v>450000000</v>
      </c>
      <c r="N12" s="37">
        <v>450000000</v>
      </c>
      <c r="O12" s="36">
        <v>450000000</v>
      </c>
      <c r="P12" s="36">
        <v>450000000</v>
      </c>
      <c r="Q12" s="36">
        <v>450000000</v>
      </c>
      <c r="R12" s="36">
        <v>450000000</v>
      </c>
      <c r="S12" s="36">
        <v>450000000</v>
      </c>
      <c r="T12" s="36">
        <v>450000000</v>
      </c>
      <c r="U12" s="7">
        <f>SUM(C12:T12)</f>
        <v>12498850000</v>
      </c>
    </row>
    <row r="13" spans="1:22" s="15" customFormat="1" ht="19.5" x14ac:dyDescent="0.2">
      <c r="A13" s="27">
        <v>6</v>
      </c>
      <c r="B13" s="35" t="s">
        <v>50</v>
      </c>
      <c r="C13" s="78"/>
      <c r="D13" s="78"/>
      <c r="E13" s="78"/>
      <c r="F13" s="78"/>
      <c r="G13" s="78"/>
      <c r="H13" s="78"/>
      <c r="I13" s="78"/>
      <c r="J13" s="78"/>
      <c r="K13" s="78"/>
      <c r="L13" s="88"/>
      <c r="M13" s="113"/>
      <c r="N13" s="80"/>
      <c r="O13" s="78"/>
      <c r="P13" s="78"/>
      <c r="Q13" s="78"/>
      <c r="R13" s="78"/>
      <c r="S13" s="78"/>
      <c r="T13" s="78"/>
      <c r="U13" s="7"/>
    </row>
    <row r="14" spans="1:22" s="15" customFormat="1" ht="15.75" customHeight="1" x14ac:dyDescent="0.2">
      <c r="A14" s="27">
        <v>7</v>
      </c>
      <c r="B14" s="35" t="s">
        <v>51</v>
      </c>
      <c r="C14" s="78"/>
      <c r="D14" s="78"/>
      <c r="E14" s="78"/>
      <c r="F14" s="78"/>
      <c r="G14" s="78"/>
      <c r="H14" s="78"/>
      <c r="I14" s="78"/>
      <c r="J14" s="78"/>
      <c r="K14" s="78"/>
      <c r="L14" s="88"/>
      <c r="M14" s="113"/>
      <c r="N14" s="80"/>
      <c r="O14" s="78"/>
      <c r="P14" s="78"/>
      <c r="Q14" s="78"/>
      <c r="R14" s="78"/>
      <c r="S14" s="78"/>
      <c r="T14" s="78"/>
      <c r="U14" s="7">
        <f>SUM(C14:T14)</f>
        <v>0</v>
      </c>
    </row>
    <row r="15" spans="1:22" s="15" customFormat="1" ht="18.75" customHeight="1" x14ac:dyDescent="0.2">
      <c r="A15" s="38">
        <v>8</v>
      </c>
      <c r="B15" s="39" t="s">
        <v>52</v>
      </c>
      <c r="C15" s="79"/>
      <c r="D15" s="79"/>
      <c r="E15" s="79"/>
      <c r="F15" s="79"/>
      <c r="G15" s="79"/>
      <c r="H15" s="79"/>
      <c r="I15" s="79"/>
      <c r="J15" s="79"/>
      <c r="K15" s="79"/>
      <c r="L15" s="89"/>
      <c r="M15" s="114"/>
      <c r="N15" s="81"/>
      <c r="O15" s="79"/>
      <c r="P15" s="79"/>
      <c r="Q15" s="79"/>
      <c r="R15" s="79"/>
      <c r="S15" s="79"/>
      <c r="T15" s="79"/>
      <c r="U15" s="8"/>
    </row>
    <row r="16" spans="1:22" s="19" customFormat="1" ht="13.5" thickBot="1" x14ac:dyDescent="0.25">
      <c r="A16" s="67">
        <v>9</v>
      </c>
      <c r="B16" s="40" t="s">
        <v>39</v>
      </c>
      <c r="C16" s="41">
        <f t="shared" ref="C16:T16" si="0">SUM(C9:C14)</f>
        <v>19939535613</v>
      </c>
      <c r="D16" s="41">
        <f t="shared" si="0"/>
        <v>16868078813</v>
      </c>
      <c r="E16" s="41">
        <f t="shared" si="0"/>
        <v>17264197227</v>
      </c>
      <c r="F16" s="41">
        <f t="shared" si="0"/>
        <v>17441195416</v>
      </c>
      <c r="G16" s="41">
        <f t="shared" si="0"/>
        <v>17241195416</v>
      </c>
      <c r="H16" s="41">
        <f t="shared" si="0"/>
        <v>17241195416</v>
      </c>
      <c r="I16" s="41">
        <f t="shared" si="0"/>
        <v>17241195416</v>
      </c>
      <c r="J16" s="41">
        <f t="shared" si="0"/>
        <v>17241195416</v>
      </c>
      <c r="K16" s="41">
        <f t="shared" si="0"/>
        <v>17241195416</v>
      </c>
      <c r="L16" s="90">
        <f t="shared" si="0"/>
        <v>17241195416</v>
      </c>
      <c r="M16" s="115">
        <f t="shared" si="0"/>
        <v>17241195416</v>
      </c>
      <c r="N16" s="102">
        <f t="shared" si="0"/>
        <v>17241195416</v>
      </c>
      <c r="O16" s="41">
        <f t="shared" si="0"/>
        <v>17241195416</v>
      </c>
      <c r="P16" s="41">
        <f t="shared" si="0"/>
        <v>17241195416</v>
      </c>
      <c r="Q16" s="41">
        <f t="shared" si="0"/>
        <v>17241195416</v>
      </c>
      <c r="R16" s="41">
        <f t="shared" si="0"/>
        <v>17241195416</v>
      </c>
      <c r="S16" s="41">
        <f t="shared" si="0"/>
        <v>17241195416</v>
      </c>
      <c r="T16" s="41">
        <f t="shared" si="0"/>
        <v>17241195416</v>
      </c>
      <c r="U16" s="76">
        <f t="shared" ref="U16:U26" si="1">SUM(C16:T16)</f>
        <v>312889742893</v>
      </c>
    </row>
    <row r="17" spans="1:21" s="19" customFormat="1" ht="14.25" thickTop="1" thickBot="1" x14ac:dyDescent="0.25">
      <c r="A17" s="67">
        <v>10</v>
      </c>
      <c r="B17" s="42" t="s">
        <v>40</v>
      </c>
      <c r="C17" s="43">
        <f>C16*0.5</f>
        <v>9969767806.5</v>
      </c>
      <c r="D17" s="43">
        <f t="shared" ref="D17:T17" si="2">D16*0.5</f>
        <v>8434039406.5</v>
      </c>
      <c r="E17" s="43">
        <f t="shared" si="2"/>
        <v>8632098613.5</v>
      </c>
      <c r="F17" s="43">
        <f t="shared" si="2"/>
        <v>8720597708</v>
      </c>
      <c r="G17" s="43">
        <f t="shared" si="2"/>
        <v>8620597708</v>
      </c>
      <c r="H17" s="43">
        <f t="shared" si="2"/>
        <v>8620597708</v>
      </c>
      <c r="I17" s="43">
        <f t="shared" si="2"/>
        <v>8620597708</v>
      </c>
      <c r="J17" s="43">
        <f t="shared" si="2"/>
        <v>8620597708</v>
      </c>
      <c r="K17" s="43">
        <f t="shared" si="2"/>
        <v>8620597708</v>
      </c>
      <c r="L17" s="91">
        <f t="shared" si="2"/>
        <v>8620597708</v>
      </c>
      <c r="M17" s="116">
        <f t="shared" si="2"/>
        <v>8620597708</v>
      </c>
      <c r="N17" s="85">
        <f t="shared" si="2"/>
        <v>8620597708</v>
      </c>
      <c r="O17" s="43">
        <f t="shared" si="2"/>
        <v>8620597708</v>
      </c>
      <c r="P17" s="43">
        <f t="shared" si="2"/>
        <v>8620597708</v>
      </c>
      <c r="Q17" s="43">
        <f t="shared" si="2"/>
        <v>8620597708</v>
      </c>
      <c r="R17" s="43">
        <f t="shared" si="2"/>
        <v>8620597708</v>
      </c>
      <c r="S17" s="43">
        <f t="shared" si="2"/>
        <v>8620597708</v>
      </c>
      <c r="T17" s="43">
        <f t="shared" si="2"/>
        <v>8620597708</v>
      </c>
      <c r="U17" s="20">
        <f t="shared" si="1"/>
        <v>156444871446.5</v>
      </c>
    </row>
    <row r="18" spans="1:21" s="19" customFormat="1" ht="13.5" thickTop="1" x14ac:dyDescent="0.2">
      <c r="A18" s="44">
        <v>11</v>
      </c>
      <c r="B18" s="45" t="s">
        <v>53</v>
      </c>
      <c r="C18" s="46">
        <f>SUM(C19:C27)</f>
        <v>516823909</v>
      </c>
      <c r="D18" s="46">
        <f t="shared" ref="D18:T18" si="3">SUM(D19:D27)</f>
        <v>706873132</v>
      </c>
      <c r="E18" s="46">
        <f t="shared" si="3"/>
        <v>733177106</v>
      </c>
      <c r="F18" s="46">
        <f t="shared" si="3"/>
        <v>741967263</v>
      </c>
      <c r="G18" s="46">
        <f t="shared" si="3"/>
        <v>780170393</v>
      </c>
      <c r="H18" s="46">
        <f t="shared" si="3"/>
        <v>750272174</v>
      </c>
      <c r="I18" s="46">
        <f t="shared" si="3"/>
        <v>706850422</v>
      </c>
      <c r="J18" s="46">
        <f t="shared" si="3"/>
        <v>388824633</v>
      </c>
      <c r="K18" s="46">
        <f t="shared" si="3"/>
        <v>278417581</v>
      </c>
      <c r="L18" s="92">
        <f t="shared" si="3"/>
        <v>265052283</v>
      </c>
      <c r="M18" s="117">
        <f t="shared" si="3"/>
        <v>251749482</v>
      </c>
      <c r="N18" s="103">
        <f t="shared" si="3"/>
        <v>59681740</v>
      </c>
      <c r="O18" s="46">
        <f t="shared" si="3"/>
        <v>56057960</v>
      </c>
      <c r="P18" s="46">
        <f t="shared" si="3"/>
        <v>23542091</v>
      </c>
      <c r="Q18" s="46">
        <f t="shared" si="3"/>
        <v>5055283</v>
      </c>
      <c r="R18" s="46">
        <f t="shared" si="3"/>
        <v>4793005</v>
      </c>
      <c r="S18" s="46">
        <f t="shared" si="3"/>
        <v>4533336</v>
      </c>
      <c r="T18" s="46">
        <f t="shared" si="3"/>
        <v>3229506</v>
      </c>
      <c r="U18" s="68">
        <f t="shared" si="1"/>
        <v>6277071299</v>
      </c>
    </row>
    <row r="19" spans="1:21" s="15" customFormat="1" ht="14.25" customHeight="1" x14ac:dyDescent="0.2">
      <c r="A19" s="47">
        <v>12</v>
      </c>
      <c r="B19" s="35" t="s">
        <v>54</v>
      </c>
      <c r="C19" s="36">
        <v>458745032</v>
      </c>
      <c r="D19" s="36">
        <v>641061400</v>
      </c>
      <c r="E19" s="36">
        <v>641061400</v>
      </c>
      <c r="F19" s="36">
        <v>641061400</v>
      </c>
      <c r="G19" s="36">
        <v>641061400</v>
      </c>
      <c r="H19" s="36">
        <v>627495116</v>
      </c>
      <c r="I19" s="36">
        <v>618594680</v>
      </c>
      <c r="J19" s="36">
        <v>330085134</v>
      </c>
      <c r="K19" s="36">
        <v>233915320</v>
      </c>
      <c r="L19" s="87">
        <v>233915320</v>
      </c>
      <c r="M19" s="112">
        <v>233915309</v>
      </c>
      <c r="N19" s="37">
        <v>51598952</v>
      </c>
      <c r="O19" s="36">
        <v>51598952</v>
      </c>
      <c r="P19" s="36">
        <v>22112404</v>
      </c>
      <c r="Q19" s="36">
        <v>4198552</v>
      </c>
      <c r="R19" s="36">
        <v>4198552</v>
      </c>
      <c r="S19" s="36">
        <v>4198552</v>
      </c>
      <c r="T19" s="36">
        <v>3148937</v>
      </c>
      <c r="U19" s="7">
        <f t="shared" si="1"/>
        <v>5441966412</v>
      </c>
    </row>
    <row r="20" spans="1:21" s="15" customFormat="1" x14ac:dyDescent="0.2">
      <c r="A20" s="34">
        <v>13</v>
      </c>
      <c r="B20" s="48" t="s">
        <v>45</v>
      </c>
      <c r="C20" s="49">
        <v>58078877</v>
      </c>
      <c r="D20" s="49">
        <v>65811732</v>
      </c>
      <c r="E20" s="49">
        <v>92115706</v>
      </c>
      <c r="F20" s="49">
        <v>100905863</v>
      </c>
      <c r="G20" s="49">
        <v>139108993</v>
      </c>
      <c r="H20" s="49">
        <v>122777058</v>
      </c>
      <c r="I20" s="49">
        <v>88255742</v>
      </c>
      <c r="J20" s="49">
        <v>58739499</v>
      </c>
      <c r="K20" s="49">
        <v>44502261</v>
      </c>
      <c r="L20" s="93">
        <v>31136963</v>
      </c>
      <c r="M20" s="118">
        <v>17834173</v>
      </c>
      <c r="N20" s="104">
        <v>8082788</v>
      </c>
      <c r="O20" s="49">
        <v>4459008</v>
      </c>
      <c r="P20" s="49">
        <v>1429687</v>
      </c>
      <c r="Q20" s="49">
        <v>856731</v>
      </c>
      <c r="R20" s="49">
        <v>594453</v>
      </c>
      <c r="S20" s="49">
        <v>334784</v>
      </c>
      <c r="T20" s="49">
        <v>80569</v>
      </c>
      <c r="U20" s="9">
        <f t="shared" si="1"/>
        <v>835104887</v>
      </c>
    </row>
    <row r="21" spans="1:21" s="15" customFormat="1" ht="16.5" customHeight="1" x14ac:dyDescent="0.2">
      <c r="A21" s="47">
        <v>14</v>
      </c>
      <c r="B21" s="35" t="s">
        <v>55</v>
      </c>
      <c r="C21" s="78"/>
      <c r="D21" s="78"/>
      <c r="E21" s="78"/>
      <c r="F21" s="78"/>
      <c r="G21" s="78"/>
      <c r="H21" s="78"/>
      <c r="I21" s="78"/>
      <c r="J21" s="78"/>
      <c r="K21" s="78"/>
      <c r="L21" s="88"/>
      <c r="M21" s="113"/>
      <c r="N21" s="105"/>
      <c r="O21" s="80"/>
      <c r="P21" s="78"/>
      <c r="Q21" s="78"/>
      <c r="R21" s="78"/>
      <c r="S21" s="78"/>
      <c r="T21" s="78"/>
      <c r="U21" s="7">
        <f t="shared" si="1"/>
        <v>0</v>
      </c>
    </row>
    <row r="22" spans="1:21" s="15" customFormat="1" ht="19.5" x14ac:dyDescent="0.2">
      <c r="A22" s="47">
        <v>15</v>
      </c>
      <c r="B22" s="35" t="s">
        <v>56</v>
      </c>
      <c r="C22" s="78"/>
      <c r="D22" s="78"/>
      <c r="E22" s="78"/>
      <c r="F22" s="78"/>
      <c r="G22" s="78"/>
      <c r="H22" s="78"/>
      <c r="I22" s="78"/>
      <c r="J22" s="78"/>
      <c r="K22" s="78"/>
      <c r="L22" s="88"/>
      <c r="M22" s="113"/>
      <c r="N22" s="105"/>
      <c r="O22" s="80"/>
      <c r="P22" s="78"/>
      <c r="Q22" s="78"/>
      <c r="R22" s="78"/>
      <c r="S22" s="78"/>
      <c r="T22" s="78"/>
      <c r="U22" s="7">
        <f t="shared" si="1"/>
        <v>0</v>
      </c>
    </row>
    <row r="23" spans="1:21" s="15" customFormat="1" x14ac:dyDescent="0.2">
      <c r="A23" s="34">
        <v>16</v>
      </c>
      <c r="B23" s="35" t="s">
        <v>57</v>
      </c>
      <c r="C23" s="78"/>
      <c r="D23" s="78"/>
      <c r="E23" s="78"/>
      <c r="F23" s="78"/>
      <c r="G23" s="78"/>
      <c r="H23" s="78"/>
      <c r="I23" s="78"/>
      <c r="J23" s="78"/>
      <c r="K23" s="78"/>
      <c r="L23" s="88"/>
      <c r="M23" s="113"/>
      <c r="N23" s="105"/>
      <c r="O23" s="80"/>
      <c r="P23" s="78"/>
      <c r="Q23" s="78"/>
      <c r="R23" s="78"/>
      <c r="S23" s="78"/>
      <c r="T23" s="78"/>
      <c r="U23" s="7">
        <f t="shared" si="1"/>
        <v>0</v>
      </c>
    </row>
    <row r="24" spans="1:21" s="15" customFormat="1" x14ac:dyDescent="0.2">
      <c r="A24" s="47">
        <v>17</v>
      </c>
      <c r="B24" s="35" t="s">
        <v>58</v>
      </c>
      <c r="C24" s="78"/>
      <c r="D24" s="78"/>
      <c r="E24" s="78"/>
      <c r="F24" s="78"/>
      <c r="G24" s="78"/>
      <c r="H24" s="78"/>
      <c r="I24" s="78"/>
      <c r="J24" s="78"/>
      <c r="K24" s="78"/>
      <c r="L24" s="88"/>
      <c r="M24" s="113"/>
      <c r="N24" s="105"/>
      <c r="O24" s="80"/>
      <c r="P24" s="78"/>
      <c r="Q24" s="78"/>
      <c r="R24" s="78"/>
      <c r="S24" s="78"/>
      <c r="T24" s="78"/>
      <c r="U24" s="7">
        <f t="shared" si="1"/>
        <v>0</v>
      </c>
    </row>
    <row r="25" spans="1:21" s="15" customFormat="1" x14ac:dyDescent="0.2">
      <c r="A25" s="47">
        <v>18</v>
      </c>
      <c r="B25" s="35" t="s">
        <v>59</v>
      </c>
      <c r="C25" s="78"/>
      <c r="D25" s="78"/>
      <c r="E25" s="78"/>
      <c r="F25" s="78"/>
      <c r="G25" s="78"/>
      <c r="H25" s="78"/>
      <c r="I25" s="78"/>
      <c r="J25" s="78"/>
      <c r="K25" s="78"/>
      <c r="L25" s="88"/>
      <c r="M25" s="113"/>
      <c r="N25" s="105"/>
      <c r="O25" s="80"/>
      <c r="P25" s="78"/>
      <c r="Q25" s="78"/>
      <c r="R25" s="78"/>
      <c r="S25" s="78"/>
      <c r="T25" s="78"/>
      <c r="U25" s="7">
        <f t="shared" si="1"/>
        <v>0</v>
      </c>
    </row>
    <row r="26" spans="1:21" s="15" customFormat="1" x14ac:dyDescent="0.2">
      <c r="A26" s="34">
        <v>19</v>
      </c>
      <c r="B26" s="35" t="s">
        <v>60</v>
      </c>
      <c r="C26" s="79"/>
      <c r="D26" s="79"/>
      <c r="E26" s="79"/>
      <c r="F26" s="79"/>
      <c r="G26" s="79"/>
      <c r="H26" s="79"/>
      <c r="I26" s="79"/>
      <c r="J26" s="79"/>
      <c r="K26" s="79"/>
      <c r="L26" s="89"/>
      <c r="M26" s="114"/>
      <c r="N26" s="106"/>
      <c r="O26" s="81"/>
      <c r="P26" s="79"/>
      <c r="Q26" s="79"/>
      <c r="R26" s="79"/>
      <c r="S26" s="79"/>
      <c r="T26" s="79"/>
      <c r="U26" s="8">
        <f t="shared" si="1"/>
        <v>0</v>
      </c>
    </row>
    <row r="27" spans="1:21" s="15" customFormat="1" ht="23.25" customHeight="1" x14ac:dyDescent="0.2">
      <c r="A27" s="44">
        <v>20</v>
      </c>
      <c r="B27" s="48" t="s">
        <v>61</v>
      </c>
      <c r="C27" s="78"/>
      <c r="D27" s="78"/>
      <c r="E27" s="78"/>
      <c r="F27" s="78"/>
      <c r="G27" s="78"/>
      <c r="H27" s="78"/>
      <c r="I27" s="78"/>
      <c r="J27" s="78"/>
      <c r="K27" s="78"/>
      <c r="L27" s="88"/>
      <c r="M27" s="113"/>
      <c r="N27" s="105"/>
      <c r="O27" s="80"/>
      <c r="P27" s="78"/>
      <c r="Q27" s="78"/>
      <c r="R27" s="78"/>
      <c r="S27" s="78"/>
      <c r="T27" s="78"/>
      <c r="U27" s="7"/>
    </row>
    <row r="28" spans="1:21" s="15" customFormat="1" ht="18" x14ac:dyDescent="0.2">
      <c r="A28" s="44">
        <v>21</v>
      </c>
      <c r="B28" s="50" t="s">
        <v>62</v>
      </c>
      <c r="C28" s="51">
        <f>SUM(C29:C37)</f>
        <v>2555555</v>
      </c>
      <c r="D28" s="51">
        <f t="shared" ref="D28:T28" si="4">SUM(D29:D37)</f>
        <v>27480489</v>
      </c>
      <c r="E28" s="51">
        <f t="shared" si="4"/>
        <v>257618248</v>
      </c>
      <c r="F28" s="51">
        <f t="shared" si="4"/>
        <v>261919096</v>
      </c>
      <c r="G28" s="51">
        <f t="shared" si="4"/>
        <v>287588583</v>
      </c>
      <c r="H28" s="51">
        <f t="shared" si="4"/>
        <v>285422201</v>
      </c>
      <c r="I28" s="51">
        <f t="shared" si="4"/>
        <v>272542577</v>
      </c>
      <c r="J28" s="51">
        <f t="shared" si="4"/>
        <v>259232437</v>
      </c>
      <c r="K28" s="51">
        <f t="shared" si="4"/>
        <v>246137555</v>
      </c>
      <c r="L28" s="94">
        <f t="shared" si="4"/>
        <v>233042673</v>
      </c>
      <c r="M28" s="119">
        <f t="shared" si="4"/>
        <v>220019544</v>
      </c>
      <c r="N28" s="107">
        <f t="shared" si="4"/>
        <v>206852909</v>
      </c>
      <c r="O28" s="51">
        <f t="shared" si="4"/>
        <v>0</v>
      </c>
      <c r="P28" s="51">
        <f t="shared" si="4"/>
        <v>0</v>
      </c>
      <c r="Q28" s="51">
        <f t="shared" si="4"/>
        <v>0</v>
      </c>
      <c r="R28" s="51">
        <f t="shared" si="4"/>
        <v>0</v>
      </c>
      <c r="S28" s="51">
        <f t="shared" si="4"/>
        <v>0</v>
      </c>
      <c r="T28" s="51">
        <f t="shared" si="4"/>
        <v>0</v>
      </c>
      <c r="U28" s="69">
        <f>SUM(U29:U37)</f>
        <v>2560411867</v>
      </c>
    </row>
    <row r="29" spans="1:21" s="15" customFormat="1" ht="16.5" customHeight="1" x14ac:dyDescent="0.2">
      <c r="A29" s="44">
        <v>22</v>
      </c>
      <c r="B29" s="35" t="s">
        <v>54</v>
      </c>
      <c r="C29" s="36">
        <v>0</v>
      </c>
      <c r="D29" s="36">
        <v>0</v>
      </c>
      <c r="E29" s="36">
        <v>198700000</v>
      </c>
      <c r="F29" s="36">
        <v>198700000</v>
      </c>
      <c r="G29" s="36">
        <v>198700000</v>
      </c>
      <c r="H29" s="36">
        <v>198700000</v>
      </c>
      <c r="I29" s="36">
        <v>198700000</v>
      </c>
      <c r="J29" s="36">
        <v>198700000</v>
      </c>
      <c r="K29" s="36">
        <v>198700000</v>
      </c>
      <c r="L29" s="87">
        <v>198700000</v>
      </c>
      <c r="M29" s="112">
        <v>198700000</v>
      </c>
      <c r="N29" s="37">
        <v>198700000</v>
      </c>
      <c r="O29" s="37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7">
        <f>SUM(C29:T29)</f>
        <v>1987000000</v>
      </c>
    </row>
    <row r="30" spans="1:21" s="15" customFormat="1" ht="14.25" customHeight="1" x14ac:dyDescent="0.2">
      <c r="A30" s="44">
        <v>23</v>
      </c>
      <c r="B30" s="35" t="s">
        <v>45</v>
      </c>
      <c r="C30" s="36">
        <v>2555555</v>
      </c>
      <c r="D30" s="36">
        <v>27480489</v>
      </c>
      <c r="E30" s="36">
        <v>58918248</v>
      </c>
      <c r="F30" s="36">
        <v>63219096</v>
      </c>
      <c r="G30" s="36">
        <v>88888583</v>
      </c>
      <c r="H30" s="36">
        <v>86722201</v>
      </c>
      <c r="I30" s="36">
        <v>73842577</v>
      </c>
      <c r="J30" s="36">
        <v>60532437</v>
      </c>
      <c r="K30" s="36">
        <v>47437555</v>
      </c>
      <c r="L30" s="87">
        <v>34342673</v>
      </c>
      <c r="M30" s="112">
        <v>21319544</v>
      </c>
      <c r="N30" s="108">
        <v>8152909</v>
      </c>
      <c r="O30" s="37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7">
        <f>SUM(C30:T30)</f>
        <v>573411867</v>
      </c>
    </row>
    <row r="31" spans="1:21" s="15" customFormat="1" ht="15.75" customHeight="1" x14ac:dyDescent="0.2">
      <c r="A31" s="44">
        <v>23</v>
      </c>
      <c r="B31" s="35" t="s">
        <v>55</v>
      </c>
      <c r="C31" s="36"/>
      <c r="D31" s="36"/>
      <c r="E31" s="36"/>
      <c r="F31" s="36"/>
      <c r="G31" s="36"/>
      <c r="H31" s="36"/>
      <c r="I31" s="36"/>
      <c r="J31" s="36"/>
      <c r="K31" s="36"/>
      <c r="L31" s="87"/>
      <c r="M31" s="112"/>
      <c r="N31" s="108"/>
      <c r="O31" s="37"/>
      <c r="P31" s="36"/>
      <c r="Q31" s="36"/>
      <c r="R31" s="36"/>
      <c r="S31" s="36"/>
      <c r="T31" s="36"/>
      <c r="U31" s="7"/>
    </row>
    <row r="32" spans="1:21" s="15" customFormat="1" ht="19.5" x14ac:dyDescent="0.2">
      <c r="A32" s="44">
        <v>24</v>
      </c>
      <c r="B32" s="35" t="s">
        <v>56</v>
      </c>
      <c r="C32" s="36"/>
      <c r="D32" s="36"/>
      <c r="E32" s="36"/>
      <c r="F32" s="36"/>
      <c r="G32" s="36"/>
      <c r="H32" s="36"/>
      <c r="I32" s="36"/>
      <c r="J32" s="36"/>
      <c r="K32" s="36"/>
      <c r="L32" s="87"/>
      <c r="M32" s="112"/>
      <c r="N32" s="108"/>
      <c r="O32" s="37"/>
      <c r="P32" s="36"/>
      <c r="Q32" s="36"/>
      <c r="R32" s="36"/>
      <c r="S32" s="36"/>
      <c r="T32" s="36"/>
      <c r="U32" s="7"/>
    </row>
    <row r="33" spans="1:22" s="15" customFormat="1" x14ac:dyDescent="0.2">
      <c r="A33" s="44">
        <v>25</v>
      </c>
      <c r="B33" s="35" t="s">
        <v>57</v>
      </c>
      <c r="C33" s="36"/>
      <c r="D33" s="36"/>
      <c r="E33" s="36"/>
      <c r="F33" s="36"/>
      <c r="G33" s="36"/>
      <c r="H33" s="36"/>
      <c r="I33" s="36"/>
      <c r="J33" s="36"/>
      <c r="K33" s="36"/>
      <c r="L33" s="87"/>
      <c r="M33" s="112"/>
      <c r="N33" s="108"/>
      <c r="O33" s="37"/>
      <c r="P33" s="36"/>
      <c r="Q33" s="36"/>
      <c r="R33" s="36"/>
      <c r="S33" s="36"/>
      <c r="T33" s="36"/>
      <c r="U33" s="7"/>
    </row>
    <row r="34" spans="1:22" s="15" customFormat="1" x14ac:dyDescent="0.2">
      <c r="A34" s="44">
        <v>26</v>
      </c>
      <c r="B34" s="35" t="s">
        <v>58</v>
      </c>
      <c r="C34" s="36"/>
      <c r="D34" s="36"/>
      <c r="E34" s="36"/>
      <c r="F34" s="36"/>
      <c r="G34" s="36"/>
      <c r="H34" s="36"/>
      <c r="I34" s="36"/>
      <c r="J34" s="36"/>
      <c r="K34" s="36"/>
      <c r="L34" s="87"/>
      <c r="M34" s="112"/>
      <c r="N34" s="108"/>
      <c r="O34" s="37"/>
      <c r="P34" s="36"/>
      <c r="Q34" s="36"/>
      <c r="R34" s="36"/>
      <c r="S34" s="36"/>
      <c r="T34" s="36"/>
      <c r="U34" s="7"/>
    </row>
    <row r="35" spans="1:22" s="15" customFormat="1" x14ac:dyDescent="0.2">
      <c r="A35" s="44">
        <v>27</v>
      </c>
      <c r="B35" s="35" t="s">
        <v>59</v>
      </c>
      <c r="C35" s="36"/>
      <c r="D35" s="36"/>
      <c r="E35" s="36"/>
      <c r="F35" s="36"/>
      <c r="G35" s="36"/>
      <c r="H35" s="36"/>
      <c r="I35" s="36"/>
      <c r="J35" s="36"/>
      <c r="K35" s="36"/>
      <c r="L35" s="87"/>
      <c r="M35" s="112"/>
      <c r="N35" s="108"/>
      <c r="O35" s="37"/>
      <c r="P35" s="36"/>
      <c r="Q35" s="36"/>
      <c r="R35" s="36"/>
      <c r="S35" s="36"/>
      <c r="T35" s="36"/>
      <c r="U35" s="7"/>
    </row>
    <row r="36" spans="1:22" s="15" customFormat="1" x14ac:dyDescent="0.2">
      <c r="A36" s="44">
        <v>28</v>
      </c>
      <c r="B36" s="35" t="s">
        <v>60</v>
      </c>
      <c r="C36" s="36"/>
      <c r="D36" s="36"/>
      <c r="E36" s="36"/>
      <c r="F36" s="36"/>
      <c r="G36" s="36"/>
      <c r="H36" s="36"/>
      <c r="I36" s="36"/>
      <c r="J36" s="36"/>
      <c r="K36" s="36"/>
      <c r="L36" s="87"/>
      <c r="M36" s="112"/>
      <c r="N36" s="108"/>
      <c r="O36" s="37"/>
      <c r="P36" s="36"/>
      <c r="Q36" s="36"/>
      <c r="R36" s="36"/>
      <c r="S36" s="36"/>
      <c r="T36" s="36"/>
      <c r="U36" s="7"/>
    </row>
    <row r="37" spans="1:22" s="15" customFormat="1" ht="21.75" customHeight="1" thickBot="1" x14ac:dyDescent="0.25">
      <c r="A37" s="44">
        <v>29</v>
      </c>
      <c r="B37" s="52" t="s">
        <v>61</v>
      </c>
      <c r="C37" s="53"/>
      <c r="D37" s="53"/>
      <c r="E37" s="53"/>
      <c r="F37" s="53"/>
      <c r="G37" s="53"/>
      <c r="H37" s="53"/>
      <c r="I37" s="53"/>
      <c r="J37" s="53"/>
      <c r="K37" s="53"/>
      <c r="L37" s="95"/>
      <c r="M37" s="120"/>
      <c r="N37" s="109"/>
      <c r="O37" s="54"/>
      <c r="P37" s="53"/>
      <c r="Q37" s="53"/>
      <c r="R37" s="53"/>
      <c r="S37" s="53"/>
      <c r="T37" s="53"/>
      <c r="U37" s="73"/>
      <c r="V37" s="19"/>
    </row>
    <row r="38" spans="1:22" s="15" customFormat="1" ht="16.5" customHeight="1" thickTop="1" thickBot="1" x14ac:dyDescent="0.25">
      <c r="A38" s="47">
        <v>30</v>
      </c>
      <c r="B38" s="55" t="s">
        <v>41</v>
      </c>
      <c r="C38" s="11">
        <f>C18+C28</f>
        <v>519379464</v>
      </c>
      <c r="D38" s="11">
        <f t="shared" ref="D38:T38" si="5">D18+D28</f>
        <v>734353621</v>
      </c>
      <c r="E38" s="11">
        <f t="shared" si="5"/>
        <v>990795354</v>
      </c>
      <c r="F38" s="11">
        <f t="shared" si="5"/>
        <v>1003886359</v>
      </c>
      <c r="G38" s="11">
        <f t="shared" si="5"/>
        <v>1067758976</v>
      </c>
      <c r="H38" s="11">
        <f t="shared" si="5"/>
        <v>1035694375</v>
      </c>
      <c r="I38" s="11">
        <f t="shared" si="5"/>
        <v>979392999</v>
      </c>
      <c r="J38" s="11">
        <f t="shared" si="5"/>
        <v>648057070</v>
      </c>
      <c r="K38" s="11">
        <f t="shared" si="5"/>
        <v>524555136</v>
      </c>
      <c r="L38" s="96">
        <f t="shared" si="5"/>
        <v>498094956</v>
      </c>
      <c r="M38" s="121">
        <f t="shared" si="5"/>
        <v>471769026</v>
      </c>
      <c r="N38" s="110">
        <f t="shared" si="5"/>
        <v>266534649</v>
      </c>
      <c r="O38" s="11">
        <f t="shared" si="5"/>
        <v>56057960</v>
      </c>
      <c r="P38" s="11">
        <f t="shared" si="5"/>
        <v>23542091</v>
      </c>
      <c r="Q38" s="11">
        <f t="shared" si="5"/>
        <v>5055283</v>
      </c>
      <c r="R38" s="11">
        <f t="shared" si="5"/>
        <v>4793005</v>
      </c>
      <c r="S38" s="11">
        <f t="shared" si="5"/>
        <v>4533336</v>
      </c>
      <c r="T38" s="11">
        <f t="shared" si="5"/>
        <v>3229506</v>
      </c>
      <c r="U38" s="70">
        <f>U18+U28</f>
        <v>8837483166</v>
      </c>
      <c r="V38" s="56"/>
    </row>
    <row r="39" spans="1:22" s="15" customFormat="1" ht="14.25" thickTop="1" thickBot="1" x14ac:dyDescent="0.25">
      <c r="A39" s="71">
        <v>31</v>
      </c>
      <c r="B39" s="57" t="s">
        <v>42</v>
      </c>
      <c r="C39" s="58">
        <f>C17-C38</f>
        <v>9450388342.5</v>
      </c>
      <c r="D39" s="58">
        <f t="shared" ref="D39:F39" si="6">D17-D38</f>
        <v>7699685785.5</v>
      </c>
      <c r="E39" s="58">
        <f t="shared" si="6"/>
        <v>7641303259.5</v>
      </c>
      <c r="F39" s="58">
        <f t="shared" si="6"/>
        <v>7716711349</v>
      </c>
      <c r="G39" s="58">
        <f t="shared" ref="G39" si="7">G17-G38</f>
        <v>7552838732</v>
      </c>
      <c r="H39" s="58">
        <f t="shared" ref="H39:I39" si="8">H17-H38</f>
        <v>7584903333</v>
      </c>
      <c r="I39" s="58">
        <f t="shared" si="8"/>
        <v>7641204709</v>
      </c>
      <c r="J39" s="58">
        <f t="shared" ref="J39" si="9">J17-J38</f>
        <v>7972540638</v>
      </c>
      <c r="K39" s="58">
        <f t="shared" ref="K39:L39" si="10">K17-K38</f>
        <v>8096042572</v>
      </c>
      <c r="L39" s="97">
        <f t="shared" si="10"/>
        <v>8122502752</v>
      </c>
      <c r="M39" s="122">
        <f t="shared" ref="M39" si="11">M17-M38</f>
        <v>8148828682</v>
      </c>
      <c r="N39" s="59">
        <f t="shared" ref="N39:O39" si="12">N17-N38</f>
        <v>8354063059</v>
      </c>
      <c r="O39" s="58">
        <f t="shared" si="12"/>
        <v>8564539748</v>
      </c>
      <c r="P39" s="58">
        <f t="shared" ref="P39" si="13">P17-P38</f>
        <v>8597055617</v>
      </c>
      <c r="Q39" s="58">
        <f t="shared" ref="Q39:R39" si="14">Q17-Q38</f>
        <v>8615542425</v>
      </c>
      <c r="R39" s="58">
        <f t="shared" si="14"/>
        <v>8615804703</v>
      </c>
      <c r="S39" s="58">
        <f t="shared" ref="S39" si="15">S17-S38</f>
        <v>8616064372</v>
      </c>
      <c r="T39" s="58">
        <f>T17-T38</f>
        <v>8617368202</v>
      </c>
      <c r="U39" s="10">
        <f>SUM(C39:T39)+1</f>
        <v>147607388281.5</v>
      </c>
    </row>
    <row r="40" spans="1:22" s="15" customFormat="1" x14ac:dyDescent="0.2">
      <c r="A40" s="60"/>
      <c r="B40" s="61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3"/>
      <c r="P40" s="63"/>
      <c r="Q40" s="63"/>
      <c r="R40" s="63"/>
      <c r="S40" s="63"/>
      <c r="T40" s="63"/>
      <c r="U40" s="63"/>
    </row>
    <row r="41" spans="1:22" s="15" customFormat="1" ht="14.85" customHeight="1" x14ac:dyDescent="0.2">
      <c r="A41" s="60"/>
      <c r="B41" s="19"/>
      <c r="C41" s="127" t="s">
        <v>46</v>
      </c>
      <c r="D41" s="127"/>
      <c r="E41" s="127"/>
      <c r="F41" s="127"/>
      <c r="G41" s="127"/>
      <c r="H41" s="127"/>
      <c r="I41" s="127"/>
      <c r="J41" s="127"/>
      <c r="K41" s="127"/>
      <c r="L41" s="127"/>
      <c r="M41" s="61"/>
      <c r="N41" s="123" t="s">
        <v>46</v>
      </c>
      <c r="O41" s="123"/>
      <c r="P41" s="123"/>
      <c r="Q41" s="123"/>
      <c r="R41" s="123"/>
      <c r="S41" s="123"/>
      <c r="T41" s="123"/>
      <c r="U41" s="123"/>
      <c r="V41" s="61"/>
    </row>
    <row r="42" spans="1:22" s="15" customFormat="1" x14ac:dyDescent="0.2">
      <c r="A42" s="25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2" s="15" customFormat="1" x14ac:dyDescent="0.2">
      <c r="A43" s="2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22" s="15" customFormat="1" x14ac:dyDescent="0.2">
      <c r="A44" s="2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64"/>
    </row>
    <row r="45" spans="1:22" s="15" customFormat="1" x14ac:dyDescent="0.2">
      <c r="A45" s="2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</sheetData>
  <sheetProtection selectLockedCells="1" selectUnlockedCells="1"/>
  <mergeCells count="7">
    <mergeCell ref="N41:U41"/>
    <mergeCell ref="C1:L1"/>
    <mergeCell ref="F2:L2"/>
    <mergeCell ref="M4:U4"/>
    <mergeCell ref="C41:L41"/>
    <mergeCell ref="C4:L4"/>
    <mergeCell ref="C7:M7"/>
  </mergeCells>
  <printOptions horizontalCentered="1"/>
  <pageMargins left="0.5" right="0" top="0.86614173228346458" bottom="0.31496062992125984" header="0.39370078740157483" footer="0.51181102362204722"/>
  <pageSetup paperSize="9" scale="71" firstPageNumber="0" orientation="landscape" r:id="rId1"/>
  <headerFooter alignWithMargins="0">
    <oddHeader xml:space="preserve">&amp;R&amp;"Times New Roman,Normál"&amp;11 </oddHeader>
  </headerFooter>
  <colBreaks count="1" manualBreakCount="1">
    <brk id="12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5</vt:i4>
      </vt:variant>
    </vt:vector>
  </HeadingPairs>
  <TitlesOfParts>
    <vt:vector size="6" baseType="lpstr">
      <vt:lpstr>2018</vt:lpstr>
      <vt:lpstr>'2018'!Excel_BuiltIn_Print_Area</vt:lpstr>
      <vt:lpstr>'2018'!Excel_BuiltIn_Print_Titles</vt:lpstr>
      <vt:lpstr>'2018'!Excel_BuiltIn_Print_Titles_1_1</vt:lpstr>
      <vt:lpstr>'2018'!Nyomtatási_cím</vt:lpstr>
      <vt:lpstr>'2018'!Nyomtatási_terület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Péter Zoltán</dc:creator>
  <cp:lastModifiedBy>lovasne.mariann</cp:lastModifiedBy>
  <cp:lastPrinted>2018-09-06T11:10:41Z</cp:lastPrinted>
  <dcterms:created xsi:type="dcterms:W3CDTF">2015-03-12T09:40:47Z</dcterms:created>
  <dcterms:modified xsi:type="dcterms:W3CDTF">2018-12-13T10:04:33Z</dcterms:modified>
</cp:coreProperties>
</file>