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'3_melléklet'!$A$47:$A$55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B106" i="1"/>
  <c r="B104" i="1"/>
  <c r="B103" i="1"/>
  <c r="B101" i="1"/>
  <c r="B98" i="1"/>
  <c r="B94" i="1"/>
  <c r="B90" i="1"/>
  <c r="B88" i="1"/>
  <c r="B86" i="1"/>
  <c r="B83" i="1"/>
  <c r="B81" i="1"/>
  <c r="B78" i="1"/>
  <c r="B79" i="1" s="1"/>
  <c r="B71" i="1"/>
  <c r="B68" i="1" s="1"/>
  <c r="B70" i="1"/>
  <c r="B64" i="1"/>
  <c r="B60" i="1" s="1"/>
  <c r="B62" i="1"/>
  <c r="B61" i="1"/>
  <c r="B51" i="1"/>
  <c r="B47" i="1" s="1"/>
  <c r="B39" i="1"/>
  <c r="B33" i="1"/>
  <c r="B31" i="1"/>
  <c r="B23" i="1" s="1"/>
  <c r="B21" i="1"/>
  <c r="B19" i="1"/>
  <c r="B16" i="1"/>
  <c r="B17" i="1" s="1"/>
  <c r="B13" i="1"/>
  <c r="B11" i="1" s="1"/>
  <c r="B56" i="1" l="1"/>
  <c r="B15" i="1"/>
  <c r="B7" i="1" s="1"/>
  <c r="B77" i="1"/>
  <c r="B73" i="1" s="1"/>
</calcChain>
</file>

<file path=xl/sharedStrings.xml><?xml version="1.0" encoding="utf-8"?>
<sst xmlns="http://schemas.openxmlformats.org/spreadsheetml/2006/main" count="77" uniqueCount="60">
  <si>
    <t>3. melléklet a 6/2020. (IV. 29.) önkormányzati rendelethez</t>
  </si>
  <si>
    <t>"3. melléklet az 1/2020. (II.12.) önkormányzati rendelethez</t>
  </si>
  <si>
    <t>2020.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</si>
  <si>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</si>
  <si>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</si>
  <si>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</si>
  <si>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</si>
  <si>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</si>
  <si>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</si>
  <si>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</si>
  <si>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</si>
  <si>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</si>
  <si>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</si>
  <si>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</si>
  <si>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</si>
  <si>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</si>
  <si>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</si>
  <si>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Állati hulla megsemmisítés támogatása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</si>
  <si>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</si>
  <si>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</si>
  <si>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</si>
  <si>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</si>
  <si>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</si>
  <si>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</si>
  <si>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</si>
  <si>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</si>
  <si>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</si>
  <si>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</si>
  <si>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 Sportkör visszatérítendő támogatásának visszafizetése</t>
  </si>
  <si>
    <t xml:space="preserve">             ÁFA visszaigénylés bevétele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</si>
  <si>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</si>
  <si>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</si>
  <si>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</si>
  <si>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</si>
  <si>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</si>
  <si>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</si>
  <si>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</si>
  <si>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</si>
  <si>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</si>
  <si>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</si>
  <si>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</si>
  <si>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</si>
  <si>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</si>
  <si>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</si>
  <si>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</si>
  <si>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</si>
  <si>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</si>
  <si>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</si>
  <si>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</si>
  <si>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</si>
  <si>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</si>
  <si>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</si>
  <si>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</si>
  <si>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 xml:space="preserve">           Intézményi ellátási díjak-óvodai</t>
  </si>
  <si>
    <t xml:space="preserve">           Intézményi ellátási díjak-iskolai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</si>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</sst>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10"/>
      <name val="Arial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2" fillId="0" borderId="0"/>
  </cellStyleXfs>
  <cellXfs count="4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2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1" xfId="2" applyFont="1" applyBorder="1"/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/>
    <xf numFmtId="3" fontId="6" fillId="2" borderId="3" xfId="2" applyNumberFormat="1" applyFont="1" applyFill="1" applyBorder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Border="1"/>
    <xf numFmtId="3" fontId="5" fillId="0" borderId="0" xfId="2" applyNumberFormat="1" applyFont="1" applyBorder="1"/>
    <xf numFmtId="0" fontId="8" fillId="0" borderId="0" xfId="2" applyFont="1" applyBorder="1"/>
    <xf numFmtId="3" fontId="6" fillId="0" borderId="0" xfId="2" applyNumberFormat="1" applyFont="1" applyBorder="1"/>
    <xf numFmtId="0" fontId="8" fillId="0" borderId="0" xfId="0" applyFont="1" applyFill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right" wrapText="1"/>
    </xf>
    <xf numFmtId="0" fontId="6" fillId="2" borderId="4" xfId="2" applyFont="1" applyFill="1" applyBorder="1"/>
    <xf numFmtId="3" fontId="11" fillId="3" borderId="5" xfId="2" applyNumberFormat="1" applyFont="1" applyFill="1" applyBorder="1"/>
    <xf numFmtId="3" fontId="11" fillId="0" borderId="0" xfId="2" applyNumberFormat="1" applyFont="1" applyFill="1" applyBorder="1"/>
    <xf numFmtId="0" fontId="7" fillId="0" borderId="0" xfId="2" applyFont="1" applyBorder="1" applyAlignment="1">
      <alignment horizontal="center"/>
    </xf>
    <xf numFmtId="3" fontId="6" fillId="0" borderId="0" xfId="2" applyNumberFormat="1" applyFont="1" applyBorder="1" applyAlignment="1">
      <alignment vertical="top"/>
    </xf>
    <xf numFmtId="0" fontId="5" fillId="0" borderId="0" xfId="2" applyFont="1" applyFill="1" applyBorder="1"/>
    <xf numFmtId="3" fontId="6" fillId="2" borderId="5" xfId="2" applyNumberFormat="1" applyFont="1" applyFill="1" applyBorder="1"/>
    <xf numFmtId="0" fontId="5" fillId="0" borderId="0" xfId="2" applyFont="1"/>
    <xf numFmtId="0" fontId="10" fillId="3" borderId="4" xfId="3" applyFont="1" applyFill="1" applyBorder="1" applyAlignment="1">
      <alignment horizontal="left"/>
    </xf>
    <xf numFmtId="3" fontId="10" fillId="3" borderId="5" xfId="3" applyNumberFormat="1" applyFont="1" applyFill="1" applyBorder="1" applyAlignment="1">
      <alignment horizontal="right"/>
    </xf>
    <xf numFmtId="0" fontId="10" fillId="0" borderId="0" xfId="3" applyFont="1" applyFill="1" applyAlignment="1">
      <alignment horizontal="left"/>
    </xf>
    <xf numFmtId="0" fontId="10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/>
    </xf>
    <xf numFmtId="3" fontId="11" fillId="0" borderId="0" xfId="2" applyNumberFormat="1" applyFont="1"/>
    <xf numFmtId="0" fontId="15" fillId="0" borderId="0" xfId="3" applyFont="1" applyFill="1" applyBorder="1" applyAlignment="1">
      <alignment horizontal="left"/>
    </xf>
    <xf numFmtId="3" fontId="16" fillId="0" borderId="0" xfId="2" applyNumberFormat="1" applyFont="1"/>
    <xf numFmtId="3" fontId="15" fillId="0" borderId="0" xfId="1" applyNumberFormat="1" applyFont="1"/>
    <xf numFmtId="3" fontId="15" fillId="0" borderId="0" xfId="1" applyNumberFormat="1" applyFont="1" applyFill="1" applyBorder="1"/>
    <xf numFmtId="3" fontId="14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15" fillId="0" borderId="0" xfId="3" applyFont="1" applyFill="1" applyBorder="1"/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workbookViewId="0">
      <selection activeCell="A4" sqref="A4"/>
    </sheetView>
  </sheetViews>
  <sheetFormatPr defaultRowHeight="12.75" x14ac:dyDescent="0.2"/>
  <cols>
    <col min="1" max="1" width="66.42578125" style="31" customWidth="1"/>
    <col min="2" max="2" width="17" style="31" customWidth="1"/>
    <col min="3" max="3" width="3.28515625" style="2" customWidth="1"/>
    <col min="4" max="5" width="9.140625" style="2" customWidth="1"/>
    <col min="6" max="16384" width="9.140625" style="2"/>
  </cols>
  <sheetData>
    <row r="1" spans="1:2" x14ac:dyDescent="0.2">
      <c r="A1" s="1" t="s">
        <v>0</v>
      </c>
      <c r="B1" s="1"/>
    </row>
    <row r="2" spans="1:2" x14ac:dyDescent="0.2">
      <c r="A2" s="3"/>
      <c r="B2" s="3"/>
    </row>
    <row r="3" spans="1:2" x14ac:dyDescent="0.2">
      <c r="A3" s="4" t="s">
        <v>1</v>
      </c>
      <c r="B3" s="5"/>
    </row>
    <row r="4" spans="1:2" x14ac:dyDescent="0.2">
      <c r="A4" s="6"/>
      <c r="B4" s="6"/>
    </row>
    <row r="5" spans="1:2" x14ac:dyDescent="0.2">
      <c r="A5" s="7" t="s">
        <v>2</v>
      </c>
      <c r="B5" s="7"/>
    </row>
    <row r="6" spans="1:2" ht="13.5" thickBot="1" x14ac:dyDescent="0.25">
      <c r="A6" s="8"/>
      <c r="B6" s="9"/>
    </row>
    <row r="7" spans="1:2" ht="13.5" thickBot="1" x14ac:dyDescent="0.25">
      <c r="A7" s="10" t="s">
        <v>3</v>
      </c>
      <c r="B7" s="11">
        <f>B11+B15+B19+B23+B33+B39+B47</f>
        <v>82002689</v>
      </c>
    </row>
    <row r="8" spans="1:2" x14ac:dyDescent="0.2">
      <c r="A8" s="12"/>
      <c r="B8" s="13"/>
    </row>
    <row r="9" spans="1:2" x14ac:dyDescent="0.2">
      <c r="A9" s="14" t="s">
        <v>4</v>
      </c>
      <c r="B9" s="13"/>
    </row>
    <row r="10" spans="1:2" x14ac:dyDescent="0.2">
      <c r="A10" s="15"/>
      <c r="B10" s="16"/>
    </row>
    <row r="11" spans="1:2" x14ac:dyDescent="0.2">
      <c r="A11" s="17" t="s">
        <v>5</v>
      </c>
      <c r="B11" s="18">
        <f>SUM(B12:B13)</f>
        <v>12738100</v>
      </c>
    </row>
    <row r="12" spans="1:2" x14ac:dyDescent="0.2">
      <c r="A12" s="15" t="s">
        <v>6</v>
      </c>
      <c r="B12" s="16">
        <v>10030000</v>
      </c>
    </row>
    <row r="13" spans="1:2" x14ac:dyDescent="0.2">
      <c r="A13" s="15" t="s">
        <v>7</v>
      </c>
      <c r="B13" s="16">
        <f>B12*0.27</f>
        <v>2708100</v>
      </c>
    </row>
    <row r="14" spans="1:2" x14ac:dyDescent="0.2">
      <c r="A14" s="15"/>
      <c r="B14" s="16"/>
    </row>
    <row r="15" spans="1:2" x14ac:dyDescent="0.2">
      <c r="A15" s="19" t="s">
        <v>8</v>
      </c>
      <c r="B15" s="18">
        <f>B16+B17</f>
        <v>533400</v>
      </c>
    </row>
    <row r="16" spans="1:2" x14ac:dyDescent="0.2">
      <c r="A16" s="15" t="s">
        <v>9</v>
      </c>
      <c r="B16" s="16">
        <f>360000+60000</f>
        <v>420000</v>
      </c>
    </row>
    <row r="17" spans="1:2" x14ac:dyDescent="0.2">
      <c r="A17" s="15" t="s">
        <v>10</v>
      </c>
      <c r="B17" s="16">
        <f>B16*0.27</f>
        <v>113400.00000000001</v>
      </c>
    </row>
    <row r="18" spans="1:2" x14ac:dyDescent="0.2">
      <c r="A18" s="15"/>
      <c r="B18" s="16"/>
    </row>
    <row r="19" spans="1:2" x14ac:dyDescent="0.2">
      <c r="A19" s="19" t="s">
        <v>11</v>
      </c>
      <c r="B19" s="18">
        <f>B20+B21</f>
        <v>152400</v>
      </c>
    </row>
    <row r="20" spans="1:2" x14ac:dyDescent="0.2">
      <c r="A20" s="15" t="s">
        <v>9</v>
      </c>
      <c r="B20" s="16">
        <v>120000</v>
      </c>
    </row>
    <row r="21" spans="1:2" x14ac:dyDescent="0.2">
      <c r="A21" s="15" t="s">
        <v>10</v>
      </c>
      <c r="B21" s="16">
        <f>B20*0.27</f>
        <v>32400.000000000004</v>
      </c>
    </row>
    <row r="22" spans="1:2" x14ac:dyDescent="0.2">
      <c r="A22" s="15"/>
      <c r="B22" s="16"/>
    </row>
    <row r="23" spans="1:2" x14ac:dyDescent="0.2">
      <c r="A23" s="19" t="s">
        <v>12</v>
      </c>
      <c r="B23" s="18">
        <f>B24+B25+B26+B27+B28+B29+B30+B31</f>
        <v>20871180</v>
      </c>
    </row>
    <row r="24" spans="1:2" x14ac:dyDescent="0.2">
      <c r="A24" s="15" t="s">
        <v>13</v>
      </c>
      <c r="B24" s="16">
        <v>320000</v>
      </c>
    </row>
    <row r="25" spans="1:2" x14ac:dyDescent="0.2">
      <c r="A25" s="15" t="s">
        <v>14</v>
      </c>
      <c r="B25" s="16">
        <v>3710000</v>
      </c>
    </row>
    <row r="26" spans="1:2" x14ac:dyDescent="0.2">
      <c r="A26" s="15" t="s">
        <v>15</v>
      </c>
      <c r="B26" s="16">
        <v>10100000</v>
      </c>
    </row>
    <row r="27" spans="1:2" x14ac:dyDescent="0.2">
      <c r="A27" s="15" t="s">
        <v>16</v>
      </c>
      <c r="B27" s="16">
        <v>3340000</v>
      </c>
    </row>
    <row r="28" spans="1:2" x14ac:dyDescent="0.2">
      <c r="A28" s="15" t="s">
        <v>17</v>
      </c>
      <c r="B28" s="16">
        <v>1800000</v>
      </c>
    </row>
    <row r="29" spans="1:2" x14ac:dyDescent="0.2">
      <c r="A29" s="15" t="s">
        <v>18</v>
      </c>
      <c r="B29" s="16">
        <v>354000</v>
      </c>
    </row>
    <row r="30" spans="1:2" x14ac:dyDescent="0.2">
      <c r="A30" s="15" t="s">
        <v>19</v>
      </c>
      <c r="B30" s="16">
        <v>50000</v>
      </c>
    </row>
    <row r="31" spans="1:2" x14ac:dyDescent="0.2">
      <c r="A31" s="15" t="s">
        <v>20</v>
      </c>
      <c r="B31" s="16">
        <f>(B24+B25+B29+B30)*0.27</f>
        <v>1197180</v>
      </c>
    </row>
    <row r="32" spans="1:2" x14ac:dyDescent="0.2">
      <c r="A32" s="15"/>
      <c r="B32" s="16"/>
    </row>
    <row r="33" spans="1:2" x14ac:dyDescent="0.2">
      <c r="A33" s="17" t="s">
        <v>21</v>
      </c>
      <c r="B33" s="18">
        <f>B34+B35</f>
        <v>3630000</v>
      </c>
    </row>
    <row r="34" spans="1:2" x14ac:dyDescent="0.2">
      <c r="A34" s="15" t="s">
        <v>22</v>
      </c>
      <c r="B34" s="16">
        <v>1100000</v>
      </c>
    </row>
    <row r="35" spans="1:2" x14ac:dyDescent="0.2">
      <c r="A35" s="15" t="s">
        <v>23</v>
      </c>
      <c r="B35" s="16">
        <v>2530000</v>
      </c>
    </row>
    <row r="36" spans="1:2" x14ac:dyDescent="0.2">
      <c r="A36" s="15"/>
      <c r="B36" s="16"/>
    </row>
    <row r="37" spans="1:2" x14ac:dyDescent="0.2">
      <c r="A37" s="20" t="s">
        <v>24</v>
      </c>
      <c r="B37" s="16"/>
    </row>
    <row r="38" spans="1:2" x14ac:dyDescent="0.2">
      <c r="A38" s="15"/>
      <c r="B38" s="16"/>
    </row>
    <row r="39" spans="1:2" ht="21.75" customHeight="1" x14ac:dyDescent="0.2">
      <c r="A39" s="21" t="s">
        <v>25</v>
      </c>
      <c r="B39" s="18">
        <f>SUM(B40:B43)</f>
        <v>9858999</v>
      </c>
    </row>
    <row r="40" spans="1:2" x14ac:dyDescent="0.2">
      <c r="A40" s="15" t="s">
        <v>26</v>
      </c>
      <c r="B40" s="16">
        <v>8140000</v>
      </c>
    </row>
    <row r="41" spans="1:2" x14ac:dyDescent="0.2">
      <c r="A41" s="15" t="s">
        <v>27</v>
      </c>
      <c r="B41" s="16">
        <v>360000</v>
      </c>
    </row>
    <row r="42" spans="1:2" x14ac:dyDescent="0.2">
      <c r="A42" s="15" t="s">
        <v>28</v>
      </c>
      <c r="B42" s="16">
        <v>1226999</v>
      </c>
    </row>
    <row r="43" spans="1:2" x14ac:dyDescent="0.2">
      <c r="A43" s="15" t="s">
        <v>29</v>
      </c>
      <c r="B43" s="16">
        <v>132000</v>
      </c>
    </row>
    <row r="44" spans="1:2" x14ac:dyDescent="0.2">
      <c r="A44" s="15"/>
      <c r="B44" s="16"/>
    </row>
    <row r="45" spans="1:2" x14ac:dyDescent="0.2">
      <c r="A45" s="20" t="s">
        <v>30</v>
      </c>
      <c r="B45" s="16"/>
    </row>
    <row r="46" spans="1:2" x14ac:dyDescent="0.2">
      <c r="A46" s="15"/>
      <c r="B46" s="16"/>
    </row>
    <row r="47" spans="1:2" x14ac:dyDescent="0.2">
      <c r="A47" s="22" t="s">
        <v>31</v>
      </c>
      <c r="B47" s="23">
        <f>B48+B49+B50+B51</f>
        <v>34218610</v>
      </c>
    </row>
    <row r="48" spans="1:2" x14ac:dyDescent="0.2">
      <c r="A48" s="15" t="s">
        <v>32</v>
      </c>
      <c r="B48" s="16">
        <v>7500000</v>
      </c>
    </row>
    <row r="49" spans="1:2" x14ac:dyDescent="0.2">
      <c r="A49" s="15" t="s">
        <v>33</v>
      </c>
      <c r="B49" s="16">
        <v>20000000</v>
      </c>
    </row>
    <row r="50" spans="1:2" x14ac:dyDescent="0.2">
      <c r="A50" s="15" t="s">
        <v>34</v>
      </c>
      <c r="B50" s="16">
        <v>743000</v>
      </c>
    </row>
    <row r="51" spans="1:2" x14ac:dyDescent="0.2">
      <c r="A51" s="15" t="s">
        <v>10</v>
      </c>
      <c r="B51" s="16">
        <f>B48*0.05+(B49+B50)*0.27</f>
        <v>5975610</v>
      </c>
    </row>
    <row r="52" spans="1:2" x14ac:dyDescent="0.2">
      <c r="A52" s="15"/>
      <c r="B52" s="16"/>
    </row>
    <row r="53" spans="1:2" x14ac:dyDescent="0.2">
      <c r="A53" s="15"/>
      <c r="B53" s="16"/>
    </row>
    <row r="54" spans="1:2" x14ac:dyDescent="0.2">
      <c r="A54" s="15"/>
      <c r="B54" s="16"/>
    </row>
    <row r="55" spans="1:2" ht="13.5" thickBot="1" x14ac:dyDescent="0.25">
      <c r="A55" s="15"/>
      <c r="B55" s="16"/>
    </row>
    <row r="56" spans="1:2" ht="13.5" thickBot="1" x14ac:dyDescent="0.25">
      <c r="A56" s="24" t="s">
        <v>35</v>
      </c>
      <c r="B56" s="25">
        <f>B68+B60</f>
        <v>8089900</v>
      </c>
    </row>
    <row r="57" spans="1:2" x14ac:dyDescent="0.2">
      <c r="A57" s="12"/>
      <c r="B57" s="26"/>
    </row>
    <row r="58" spans="1:2" x14ac:dyDescent="0.2">
      <c r="A58" s="14" t="s">
        <v>4</v>
      </c>
      <c r="B58" s="13"/>
    </row>
    <row r="59" spans="1:2" x14ac:dyDescent="0.2">
      <c r="A59" s="15"/>
      <c r="B59" s="16"/>
    </row>
    <row r="60" spans="1:2" x14ac:dyDescent="0.2">
      <c r="A60" s="19" t="s">
        <v>12</v>
      </c>
      <c r="B60" s="18">
        <f>SUM(B61:B64)</f>
        <v>5422900</v>
      </c>
    </row>
    <row r="61" spans="1:2" x14ac:dyDescent="0.2">
      <c r="A61" s="15" t="s">
        <v>36</v>
      </c>
      <c r="B61" s="16">
        <f>1983000-200000</f>
        <v>1783000</v>
      </c>
    </row>
    <row r="62" spans="1:2" x14ac:dyDescent="0.2">
      <c r="A62" s="15" t="s">
        <v>37</v>
      </c>
      <c r="B62" s="16">
        <f>1087000-200000</f>
        <v>887000</v>
      </c>
    </row>
    <row r="63" spans="1:2" x14ac:dyDescent="0.2">
      <c r="A63" s="15" t="s">
        <v>38</v>
      </c>
      <c r="B63" s="16">
        <v>1600000</v>
      </c>
    </row>
    <row r="64" spans="1:2" x14ac:dyDescent="0.2">
      <c r="A64" s="15" t="s">
        <v>20</v>
      </c>
      <c r="B64" s="16">
        <f>B62*0.27+B63*0.27+B61*0.27</f>
        <v>1152900</v>
      </c>
    </row>
    <row r="65" spans="1:2" x14ac:dyDescent="0.2">
      <c r="A65" s="15"/>
      <c r="B65" s="16"/>
    </row>
    <row r="66" spans="1:2" x14ac:dyDescent="0.2">
      <c r="A66" s="27" t="s">
        <v>24</v>
      </c>
      <c r="B66" s="16"/>
    </row>
    <row r="67" spans="1:2" x14ac:dyDescent="0.2">
      <c r="A67" s="15"/>
      <c r="B67" s="16"/>
    </row>
    <row r="68" spans="1:2" ht="21" x14ac:dyDescent="0.2">
      <c r="A68" s="21" t="s">
        <v>25</v>
      </c>
      <c r="B68" s="28">
        <f>SUM(B69:B71)</f>
        <v>2667000</v>
      </c>
    </row>
    <row r="69" spans="1:2" x14ac:dyDescent="0.2">
      <c r="A69" s="15" t="s">
        <v>39</v>
      </c>
      <c r="B69" s="16">
        <v>100000</v>
      </c>
    </row>
    <row r="70" spans="1:2" x14ac:dyDescent="0.2">
      <c r="A70" s="29" t="s">
        <v>40</v>
      </c>
      <c r="B70" s="16">
        <f>2100000-100000</f>
        <v>2000000</v>
      </c>
    </row>
    <row r="71" spans="1:2" x14ac:dyDescent="0.2">
      <c r="A71" s="15" t="s">
        <v>10</v>
      </c>
      <c r="B71" s="16">
        <f>(B70+B69)*0.27</f>
        <v>567000</v>
      </c>
    </row>
    <row r="72" spans="1:2" ht="13.5" thickBot="1" x14ac:dyDescent="0.25">
      <c r="A72" s="15"/>
      <c r="B72" s="16"/>
    </row>
    <row r="73" spans="1:2" ht="13.5" thickBot="1" x14ac:dyDescent="0.25">
      <c r="A73" s="24" t="s">
        <v>41</v>
      </c>
      <c r="B73" s="30">
        <f>B77+B86+B81</f>
        <v>18711060</v>
      </c>
    </row>
    <row r="74" spans="1:2" x14ac:dyDescent="0.2">
      <c r="A74" s="12"/>
      <c r="B74" s="13"/>
    </row>
    <row r="75" spans="1:2" x14ac:dyDescent="0.2">
      <c r="A75" s="14" t="s">
        <v>4</v>
      </c>
      <c r="B75" s="13"/>
    </row>
    <row r="76" spans="1:2" x14ac:dyDescent="0.2">
      <c r="A76" s="12"/>
      <c r="B76" s="13"/>
    </row>
    <row r="77" spans="1:2" x14ac:dyDescent="0.2">
      <c r="A77" s="19" t="s">
        <v>42</v>
      </c>
      <c r="B77" s="18">
        <f>SUM(B78:B79)</f>
        <v>2667000</v>
      </c>
    </row>
    <row r="78" spans="1:2" x14ac:dyDescent="0.2">
      <c r="A78" s="15" t="s">
        <v>43</v>
      </c>
      <c r="B78" s="16">
        <f>2100000</f>
        <v>2100000</v>
      </c>
    </row>
    <row r="79" spans="1:2" x14ac:dyDescent="0.2">
      <c r="A79" s="15" t="s">
        <v>20</v>
      </c>
      <c r="B79" s="16">
        <f>(B78)*0.27</f>
        <v>567000</v>
      </c>
    </row>
    <row r="80" spans="1:2" x14ac:dyDescent="0.2">
      <c r="A80" s="15"/>
      <c r="B80" s="16"/>
    </row>
    <row r="81" spans="1:2" x14ac:dyDescent="0.2">
      <c r="A81" s="19" t="s">
        <v>44</v>
      </c>
      <c r="B81" s="18">
        <f>SUM(B82:B84)</f>
        <v>15707510</v>
      </c>
    </row>
    <row r="82" spans="1:2" x14ac:dyDescent="0.2">
      <c r="A82" s="15" t="s">
        <v>45</v>
      </c>
      <c r="B82" s="16">
        <v>10813000</v>
      </c>
    </row>
    <row r="83" spans="1:2" x14ac:dyDescent="0.2">
      <c r="A83" s="15" t="s">
        <v>46</v>
      </c>
      <c r="B83" s="16">
        <f>B82*0.27</f>
        <v>2919510</v>
      </c>
    </row>
    <row r="84" spans="1:2" x14ac:dyDescent="0.2">
      <c r="A84" s="15" t="s">
        <v>47</v>
      </c>
      <c r="B84" s="16">
        <v>1975000</v>
      </c>
    </row>
    <row r="85" spans="1:2" x14ac:dyDescent="0.2">
      <c r="A85" s="15"/>
      <c r="B85" s="16"/>
    </row>
    <row r="86" spans="1:2" x14ac:dyDescent="0.2">
      <c r="A86" s="19" t="s">
        <v>48</v>
      </c>
      <c r="B86" s="18">
        <f>B87+B88</f>
        <v>336550</v>
      </c>
    </row>
    <row r="87" spans="1:2" x14ac:dyDescent="0.2">
      <c r="A87" s="15" t="s">
        <v>49</v>
      </c>
      <c r="B87" s="16">
        <v>265000</v>
      </c>
    </row>
    <row r="88" spans="1:2" x14ac:dyDescent="0.2">
      <c r="A88" s="15" t="s">
        <v>50</v>
      </c>
      <c r="B88" s="16">
        <f>B87*0.27</f>
        <v>71550</v>
      </c>
    </row>
    <row r="89" spans="1:2" ht="13.5" thickBot="1" x14ac:dyDescent="0.25"/>
    <row r="90" spans="1:2" ht="13.5" thickBot="1" x14ac:dyDescent="0.25">
      <c r="A90" s="32" t="s">
        <v>51</v>
      </c>
      <c r="B90" s="33">
        <f>B98+B103+B106+B94</f>
        <v>22242790</v>
      </c>
    </row>
    <row r="91" spans="1:2" ht="8.25" customHeight="1" x14ac:dyDescent="0.2">
      <c r="A91" s="34"/>
      <c r="B91" s="35"/>
    </row>
    <row r="92" spans="1:2" x14ac:dyDescent="0.2">
      <c r="A92" s="36" t="s">
        <v>4</v>
      </c>
      <c r="B92" s="36"/>
    </row>
    <row r="93" spans="1:2" x14ac:dyDescent="0.2">
      <c r="A93" s="37"/>
      <c r="B93" s="37"/>
    </row>
    <row r="94" spans="1:2" x14ac:dyDescent="0.2">
      <c r="A94" s="17" t="s">
        <v>5</v>
      </c>
      <c r="B94" s="18">
        <f>SUM(B95:B96)</f>
        <v>5040000</v>
      </c>
    </row>
    <row r="95" spans="1:2" x14ac:dyDescent="0.2">
      <c r="A95" s="15" t="s">
        <v>6</v>
      </c>
      <c r="B95" s="16">
        <v>3968508</v>
      </c>
    </row>
    <row r="96" spans="1:2" x14ac:dyDescent="0.2">
      <c r="A96" s="15" t="s">
        <v>7</v>
      </c>
      <c r="B96" s="16">
        <v>1071492</v>
      </c>
    </row>
    <row r="97" spans="1:3" x14ac:dyDescent="0.2">
      <c r="A97" s="37"/>
      <c r="B97" s="37"/>
    </row>
    <row r="98" spans="1:3" x14ac:dyDescent="0.2">
      <c r="A98" s="38" t="s">
        <v>52</v>
      </c>
      <c r="B98" s="39">
        <f>B100+B101+B99</f>
        <v>11845290</v>
      </c>
    </row>
    <row r="99" spans="1:3" x14ac:dyDescent="0.2">
      <c r="A99" s="40" t="s">
        <v>53</v>
      </c>
      <c r="B99" s="41">
        <v>316000</v>
      </c>
    </row>
    <row r="100" spans="1:3" x14ac:dyDescent="0.2">
      <c r="A100" s="40" t="s">
        <v>54</v>
      </c>
      <c r="B100" s="42">
        <v>9011000</v>
      </c>
    </row>
    <row r="101" spans="1:3" x14ac:dyDescent="0.2">
      <c r="A101" s="15" t="s">
        <v>50</v>
      </c>
      <c r="B101" s="43">
        <f>(B100+B99)*0.27</f>
        <v>2518290</v>
      </c>
    </row>
    <row r="102" spans="1:3" x14ac:dyDescent="0.2">
      <c r="A102" s="15"/>
      <c r="B102" s="43"/>
    </row>
    <row r="103" spans="1:3" x14ac:dyDescent="0.2">
      <c r="A103" s="38" t="s">
        <v>55</v>
      </c>
      <c r="B103" s="44">
        <f>B104</f>
        <v>5167000</v>
      </c>
    </row>
    <row r="104" spans="1:3" x14ac:dyDescent="0.2">
      <c r="A104" s="45" t="s">
        <v>56</v>
      </c>
      <c r="B104" s="43">
        <f>6238000-1071000</f>
        <v>5167000</v>
      </c>
    </row>
    <row r="105" spans="1:3" x14ac:dyDescent="0.2">
      <c r="A105" s="45"/>
      <c r="B105" s="43"/>
    </row>
    <row r="106" spans="1:3" x14ac:dyDescent="0.2">
      <c r="A106" s="38" t="s">
        <v>57</v>
      </c>
      <c r="B106" s="44">
        <f>SUM(B107:B108)</f>
        <v>190500</v>
      </c>
    </row>
    <row r="107" spans="1:3" x14ac:dyDescent="0.2">
      <c r="A107" s="46" t="s">
        <v>58</v>
      </c>
      <c r="B107" s="47">
        <v>150000</v>
      </c>
    </row>
    <row r="108" spans="1:3" x14ac:dyDescent="0.2">
      <c r="A108" s="15" t="s">
        <v>50</v>
      </c>
      <c r="B108" s="47">
        <f>B107*0.27</f>
        <v>40500</v>
      </c>
      <c r="C108" s="2" t="s">
        <v>59</v>
      </c>
    </row>
    <row r="109" spans="1:3" x14ac:dyDescent="0.2">
      <c r="B109" s="48"/>
    </row>
  </sheetData>
  <mergeCells count="3">
    <mergeCell ref="A1:B1"/>
    <mergeCell ref="A3:B3"/>
    <mergeCell ref="A5:B5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2020-05-13T07:15:22Z</dcterms:created>
  <dcterms:modified xsi:type="dcterms:W3CDTF">2020-05-13T07:15:35Z</dcterms:modified>
</cp:coreProperties>
</file>