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activeTab="11"/>
  </bookViews>
  <sheets>
    <sheet name="ÖSSZEFÜGGÉSEK" sheetId="1" r:id="rId1"/>
    <sheet name="1.1.sz.mell." sheetId="2" r:id="rId2"/>
    <sheet name="1.2.sz.mell. " sheetId="3" r:id="rId3"/>
    <sheet name="0" sheetId="4" r:id="rId4"/>
    <sheet name="0.1" sheetId="5" r:id="rId5"/>
    <sheet name="2.1.sz.mell  " sheetId="6" r:id="rId6"/>
    <sheet name="2.2.sz.mell  " sheetId="7" r:id="rId7"/>
    <sheet name="ELLENŐRZÉS-1.sz.2.a.sz.2.b.sz." sheetId="8" r:id="rId8"/>
    <sheet name="3.sz.mell." sheetId="9" r:id="rId9"/>
    <sheet name="4.sz.mell. " sheetId="10" r:id="rId10"/>
    <sheet name="5.1. sz. mell" sheetId="11" r:id="rId11"/>
    <sheet name="5.1.1. sz. mell " sheetId="12" r:id="rId12"/>
    <sheet name="0.2" sheetId="13" r:id="rId13"/>
    <sheet name="0.3" sheetId="14" r:id="rId14"/>
    <sheet name="5.2. sz. mell " sheetId="15" r:id="rId15"/>
    <sheet name="5.2.1. sz. mell  " sheetId="16" r:id="rId16"/>
    <sheet name="0.4" sheetId="17" r:id="rId17"/>
    <sheet name="0.5" sheetId="18" r:id="rId18"/>
    <sheet name="5.3. sz. mell  " sheetId="19" r:id="rId19"/>
    <sheet name="5.3.1. sz. mell   " sheetId="20" r:id="rId20"/>
    <sheet name="0.6" sheetId="21" r:id="rId21"/>
    <sheet name="0.7" sheetId="22" r:id="rId22"/>
    <sheet name="Munka1" sheetId="23" r:id="rId23"/>
    <sheet name="Munka2" sheetId="24" r:id="rId24"/>
  </sheets>
  <externalReferences>
    <externalReference r:id="rId27"/>
  </externalReferences>
  <definedNames>
    <definedName name="_xlfn.IFERROR" hidden="1">#NAME?</definedName>
    <definedName name="_xlnm.Print_Titles" localSheetId="12">'0.2'!$1:$6</definedName>
    <definedName name="_xlnm.Print_Titles" localSheetId="13">'0.3'!$1:$6</definedName>
    <definedName name="_xlnm.Print_Titles" localSheetId="16">'0.4'!$1:$6</definedName>
    <definedName name="_xlnm.Print_Titles" localSheetId="17">'0.5'!$1:$6</definedName>
    <definedName name="_xlnm.Print_Titles" localSheetId="20">'0.6'!$1:$6</definedName>
    <definedName name="_xlnm.Print_Titles" localSheetId="21">'0.7'!$1:$6</definedName>
    <definedName name="_xlnm.Print_Titles" localSheetId="10">'5.1. sz. mell'!$1:$6</definedName>
    <definedName name="_xlnm.Print_Titles" localSheetId="11">'5.1.1. sz. mell '!$1:$6</definedName>
    <definedName name="_xlnm.Print_Titles" localSheetId="14">'5.2. sz. mell '!$1:$6</definedName>
    <definedName name="_xlnm.Print_Titles" localSheetId="15">'5.2.1. sz. mell  '!$1:$6</definedName>
    <definedName name="_xlnm.Print_Titles" localSheetId="18">'5.3. sz. mell  '!$1:$6</definedName>
    <definedName name="_xlnm.Print_Area" localSheetId="3">'0'!$A$1:$G$161</definedName>
    <definedName name="_xlnm.Print_Area" localSheetId="4">'0.1'!$A$1:$G$161</definedName>
    <definedName name="_xlnm.Print_Area" localSheetId="1">'1.1.sz.mell.'!$A$1:$G$161</definedName>
    <definedName name="_xlnm.Print_Area" localSheetId="2">'1.2.sz.mell. '!$A$1:$G$161</definedName>
    <definedName name="_xlnm.Print_Area" localSheetId="14">'5.2. sz. mell '!$A$1:$G$61</definedName>
    <definedName name="_xlnm.Print_Area" localSheetId="15">'5.2.1. sz. mell  '!$A$1:$G$61</definedName>
    <definedName name="_xlnm.Print_Area" localSheetId="18">'5.3. sz. mell  '!$A$1:$G$61</definedName>
    <definedName name="_xlnm.Print_Area" localSheetId="19">'5.3.1. sz. mell   '!$A$1:$G$61</definedName>
  </definedNames>
  <calcPr fullCalcOnLoad="1"/>
</workbook>
</file>

<file path=xl/sharedStrings.xml><?xml version="1.0" encoding="utf-8"?>
<sst xmlns="http://schemas.openxmlformats.org/spreadsheetml/2006/main" count="4648" uniqueCount="527">
  <si>
    <t>Beruházási (felhalmozási) kiadások előirányzata beruházásonként</t>
  </si>
  <si>
    <t>Felújítási kiadások előirányzata felújításonként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</si>
  <si>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</si>
  <si>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</si>
  <si>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</si>
  <si>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</si>
  <si>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</si>
  <si>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</si>
  <si>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</si>
  <si>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</si>
  <si>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</si>
  <si>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</si>
  <si>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</si>
  <si>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</si>
  <si>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</si>
  <si>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</si>
  <si>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</si>
  <si>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</si>
  <si>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</si>
  <si>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</si>
  <si>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</si>
  <si>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</si>
  <si>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</si>
  <si>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</si>
  <si>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</si>
  <si>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</si>
  <si>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</si>
  <si>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</si>
  <si>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</si>
  <si>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</si>
  <si>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</si>
  <si>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</si>
  <si>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</si>
  <si>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</si>
  <si>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</si>
  <si>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</si>
  <si>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</si>
  <si>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</si>
  <si>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</si>
  <si>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</si>
  <si>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</si>
  <si>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</si>
  <si>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</si>
  <si>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</si>
  <si>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</si>
  <si>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</si>
  <si>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</si>
  <si>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</si>
  <si>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</si>
  <si>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</si>
  <si>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</si>
  <si>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</si>
  <si>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</si>
  <si>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</si>
  <si>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</si>
  <si>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</si>
  <si>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</si>
  <si>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</si>
  <si>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</si>
  <si>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</si>
  <si>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</si>
  <si>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</si>
  <si>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</si>
  <si>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</si>
  <si>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</si>
  <si>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</si>
  <si>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</si>
  <si>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</si>
  <si>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</si>
  <si>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</si>
  <si>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</si>
  <si>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</si>
  <si>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</si>
  <si>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</si>
  <si>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</si>
  <si>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</si>
  <si>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</si>
  <si>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</si>
  <si>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</si>
  <si>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</si>
  <si>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</si>
  <si>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</si>
  <si>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</si>
  <si>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</si>
  <si>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</si>
  <si>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</si>
  <si>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</si>
  <si>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</si>
  <si>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</si>
  <si>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</si>
  <si>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</si>
  <si>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</si>
  <si>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</si>
  <si>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</si>
  <si>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</si>
  <si>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</si>
  <si>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</si>
  <si>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</si>
  <si>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</si>
  <si>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</si>
  <si>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</si>
  <si>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</si>
  <si>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</si>
  <si>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</si>
  <si>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</si>
  <si>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</si>
  <si>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</si>
  <si>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</si>
  <si>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</si>
  <si>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</si>
  <si>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</si>
  <si>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</si>
  <si>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</si>
  <si>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</si>
  <si>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</si>
  <si>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</si>
  <si>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</si>
  <si>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</si>
  <si>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</si>
  <si>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</si>
  <si>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</si>
  <si>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Költségvetési szerv I.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</si>
  <si>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</si>
  <si>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</si>
  <si>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</si>
  <si>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</si>
  <si>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</si>
  <si>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</si>
  <si>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</si>
  <si>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</si>
  <si>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</si>
  <si>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</si>
  <si>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</si>
  <si>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</si>
  <si>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</si>
  <si>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</si>
  <si>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</si>
  <si>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</si>
  <si>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</si>
  <si>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</si>
  <si>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</si>
  <si>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</si>
  <si>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</si>
  <si>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</si>
  <si>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</si>
  <si>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</si>
  <si>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</si>
  <si>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</si>
  <si>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</si>
  <si>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</si>
  <si>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</si>
  <si>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</si>
  <si>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</si>
  <si>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</si>
  <si>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</si>
  <si>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</si>
  <si>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</si>
  <si>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</si>
  <si>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</si>
  <si>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</si>
  <si>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</si>
  <si>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</si>
  <si>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</si>
  <si>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</si>
  <si>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</si>
  <si>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</si>
  <si>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</si>
  <si>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</si>
  <si>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</si>
  <si>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</si>
  <si>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</si>
  <si>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</si>
  <si>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</si>
  <si>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</si>
  <si>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</si>
  <si>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</si>
  <si>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</si>
  <si>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</si>
  <si>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</si>
  <si>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</si>
  <si>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</si>
  <si>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</si>
  <si>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</si>
  <si>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</si>
  <si>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</si>
  <si>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</si>
  <si>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</si>
  <si>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</si>
  <si>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</si>
  <si>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</si>
  <si>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</si>
  <si>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</si>
  <si>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</si>
  <si>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</si>
  <si>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</si>
  <si>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</si>
  <si>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</si>
  <si>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</si>
  <si>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</si>
  <si>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</si>
  <si>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</si>
  <si>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</si>
  <si>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</si>
  <si>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</si>
  <si>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</si>
  <si>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</si>
  <si>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</si>
  <si>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</si>
  <si>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</si>
  <si>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</si>
  <si>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</si>
  <si>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</si>
  <si>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</si>
  <si>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</si>
  <si>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</si>
  <si>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</si>
  <si>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</si>
  <si>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</si>
  <si>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</si>
  <si>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</si>
  <si>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</si>
  <si>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</si>
  <si>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</si>
  <si>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</si>
  <si>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</si>
  <si>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</si>
  <si>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</si>
  <si>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</si>
  <si>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</si>
  <si>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</si>
  <si>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</si>
  <si>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</si>
  <si>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</si>
  <si>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</si>
  <si>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</si>
  <si>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</si>
  <si>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</si>
  <si>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</si>
  <si>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</si>
  <si>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</si>
  <si>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</si>
  <si>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</si>
  <si>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</si>
  <si>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</si>
  <si>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</si>
  <si>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</si>
  <si>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</si>
  <si>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</si>
  <si>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</si>
  <si>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</si>
  <si>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</si>
  <si>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</si>
  <si>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</si>
  <si>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</si>
  <si>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</si>
  <si>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</si>
  <si>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</si>
  <si>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</si>
  <si>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</si>
  <si>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</si>
  <si>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</si>
  <si>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</si>
  <si>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</si>
  <si>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</si>
  <si>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</si>
  <si>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</si>
  <si>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</si>
  <si>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</si>
  <si>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</si>
  <si>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</si>
  <si>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</si>
  <si>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</si>
  <si>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</si>
  <si>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</si>
  <si>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</si>
  <si>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</si>
  <si>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</si>
  <si>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</si>
  <si>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</si>
  <si>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</si>
  <si>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</si>
  <si>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</si>
  <si>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</si>
  <si>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</si>
  <si>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</si>
  <si>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</si>
  <si>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</si>
  <si>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</si>
  <si>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</si>
  <si>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</si>
  <si>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</si>
  <si>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</si>
  <si>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</si>
  <si>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</si>
  <si>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</si>
  <si>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</si>
  <si>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</si>
  <si>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</si>
  <si>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</si>
  <si>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</si>
  <si>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</si>
  <si>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</si>
  <si>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</si>
  <si>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</si>
  <si>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</si>
  <si>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</si>
  <si>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</si>
  <si>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</si>
  <si>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</si>
  <si>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</si>
  <si>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</si>
  <si>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</si>
  <si>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</si>
  <si>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</si>
  <si>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</si>
  <si>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</si>
  <si>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</si>
  <si>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</si>
  <si>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</si>
  <si>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</si>
  <si>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</si>
  <si>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</si>
  <si>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</si>
  <si>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</si>
  <si>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</si>
  <si>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</si>
  <si>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</si>
  <si>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</si>
  <si>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</si>
  <si>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</si>
  <si>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</si>
  <si>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</si>
  <si>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</si>
  <si>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</si>
  <si>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</si>
  <si>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</si>
  <si>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</si>
  <si>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</si>
  <si>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</si>
  <si>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</si>
  <si>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</si>
  <si>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</si>
  <si>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</si>
  <si>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</si>
  <si>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</si>
  <si>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</si>
  <si>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</si>
  <si>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</si>
  <si>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</si>
  <si>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</si>
  <si>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</si>
  <si>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</si>
  <si>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</si>
  <si>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</si>
  <si>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</si>
  <si>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</si>
  <si>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</si>
  <si>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</si>
  <si>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</si>
  <si>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</si>
  <si>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</si>
  <si>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</si>
  <si>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</si>
  <si>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</si>
  <si>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</si>
  <si>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</si>
  <si>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</si>
  <si>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</si>
  <si>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</si>
  <si>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</si>
  <si>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</si>
  <si>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</si>
  <si>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</si>
  <si>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</si>
  <si>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</si>
  <si>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</si>
  <si>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</si>
  <si>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</si>
  <si>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</si>
  <si>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</si>
  <si>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</si>
  <si>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</si>
  <si>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</si>
  <si>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</si>
  <si>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</si>
  <si>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</si>
  <si>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</si>
  <si>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</si>
  <si>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</si>
  <si>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</si>
  <si>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</si>
  <si>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</si>
  <si>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</si>
  <si>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</si>
  <si>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</si>
  <si>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</si>
  <si>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</si>
  <si>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</si>
  <si>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</si>
  <si>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</si>
  <si>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</si>
  <si>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</si>
  <si>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</si>
  <si>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</si>
  <si>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</si>
  <si>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</si>
  <si>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</si>
  <si>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</si>
  <si>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</si>
  <si>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</si>
  <si>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</si>
  <si>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</si>
  <si>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</si>
  <si>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</si>
  <si>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</si>
  <si>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</si>
  <si>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</si>
  <si>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</si>
  <si>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</si>
  <si>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</si>
  <si>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</si>
  <si>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</si>
  <si>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</si>
  <si>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</si>
  <si>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</si>
  <si>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</si>
  <si>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</si>
  <si>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</si>
  <si>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</si>
  <si>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</si>
  <si>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</si>
  <si>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</si>
  <si>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</si>
  <si>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</si>
  <si>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</si>
  <si>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</si>
  <si>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</si>
  <si>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</si>
  <si>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</si>
  <si>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</si>
  <si>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</si>
  <si>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</si>
  <si>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</si>
  <si>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2018. évi eredeti előirányzat BEVÉTELEK</t>
  </si>
  <si>
    <t>Éven belüli lejáratú belföldi értékpapírok kibocsátása</t>
  </si>
  <si>
    <t>Éven túli lejáratú belföldi értékpapírok kibocsátása</t>
  </si>
  <si>
    <t>Lejötött betétek megszüntetése</t>
  </si>
  <si>
    <t>Eddigi módosítások összege 2018-ban</t>
  </si>
  <si>
    <t>Módosítások összesen</t>
  </si>
  <si>
    <t>I=(E+H)</t>
  </si>
  <si>
    <t>H=(F+G)</t>
  </si>
  <si>
    <t>… számú módosítás utáni előirányzat</t>
  </si>
  <si>
    <t>….számú módosítás utáni előirányzat</t>
  </si>
  <si>
    <t xml:space="preserve">Korábbi módosítások </t>
  </si>
  <si>
    <t xml:space="preserve">.... sz. módosítás </t>
  </si>
  <si>
    <t>F=(D+…+E)</t>
  </si>
  <si>
    <t>G=(C+F)</t>
  </si>
  <si>
    <t>5.1. 2.melléklet</t>
  </si>
  <si>
    <t>5.1. 3.melléklet</t>
  </si>
  <si>
    <t>Polgármersteri /közös/ hivatal</t>
  </si>
  <si>
    <t>5.2. 2.melléklet</t>
  </si>
  <si>
    <t>5.2. 3.melléklet</t>
  </si>
  <si>
    <t>5.3. 2.melléklet</t>
  </si>
  <si>
    <t>5.3. 3.melléklet</t>
  </si>
  <si>
    <t>Telekadó</t>
  </si>
  <si>
    <t>Magánszemélyek kommunális adója</t>
  </si>
  <si>
    <t>Költségvetési szerv megnevezése</t>
  </si>
  <si>
    <t>Közös Önkormányzati Hivatal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</si>
  <si>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</si>
  <si>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</si>
  <si>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</si>
  <si>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</si>
  <si>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</si>
  <si>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</si>
  <si>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</si>
  <si>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</si>
  <si>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</si>
  <si>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</si>
  <si>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</si>
  <si>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</si>
  <si>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</si>
  <si>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</si>
  <si>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</si>
  <si>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</si>
  <si>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</si>
  <si>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</si>
  <si>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</si>
  <si>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</si>
  <si>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</si>
  <si>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</si>
  <si>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</si>
  <si>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</si>
  <si>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</si>
  <si>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</si>
  <si>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Eredeti előirányzat</t>
  </si>
  <si>
    <t>Kötelező feladatok bevétel, kiadás</t>
  </si>
  <si>
    <t>József Attila Művelődési Ház</t>
  </si>
  <si>
    <t xml:space="preserve">1. sz. módosítás </t>
  </si>
  <si>
    <t>1.számú módosítás utáni előirányzat</t>
  </si>
  <si>
    <t>Pályázat építési munkaálatainak költsége</t>
  </si>
  <si>
    <t>2018</t>
  </si>
  <si>
    <t>Gépjármű vásárlás</t>
  </si>
  <si>
    <t>Eszközbeszerzés</t>
  </si>
  <si>
    <t>Eszközbeszerzés Műv.Ház</t>
  </si>
  <si>
    <t>1.sz. módosítás</t>
  </si>
  <si>
    <t>Módosítások összesen 2018. 06.30-ig</t>
  </si>
  <si>
    <t>1. számú módosítás utáni előirányzat</t>
  </si>
  <si>
    <t>Utak, járdák, ingatlanok felújítása</t>
  </si>
  <si>
    <t>Konyha épület felújítás</t>
  </si>
  <si>
    <t>Bölcsőde épület felújítása</t>
  </si>
  <si>
    <t>Művelődési Ház udvar kövezete</t>
  </si>
  <si>
    <t>Művelődési Ház  tető felújítás</t>
  </si>
  <si>
    <t>Művelődési Ház épület alapjának felújítása</t>
  </si>
  <si>
    <t xml:space="preserve">   Helyi termelői piac </t>
  </si>
  <si>
    <t xml:space="preserve">   Út felújítás</t>
  </si>
  <si>
    <t xml:space="preserve">   Épület felújítás</t>
  </si>
  <si>
    <t xml:space="preserve">   Főzőkonyha teljesítmény bővítése</t>
  </si>
  <si>
    <t xml:space="preserve">   Játszótér felújítás</t>
  </si>
  <si>
    <t>1. sz. módosítás</t>
  </si>
  <si>
    <t>2.1. melléklet a 9/2018.(VII.19.) önkormányzati rendelethez</t>
  </si>
  <si>
    <t>2.2. melléklet a 9/2018.(VII.19) önkormányzati rendelethez</t>
  </si>
  <si>
    <t>5.1. melléklet a 9/2018.(VII.19.) önkormányzati rendelethez</t>
  </si>
  <si>
    <t>5.1. 1.melléklet a 9/2018.(VII.19.) önkormányzati rendelethez</t>
  </si>
  <si>
    <t>5.2. melléklet a 9/2018.(VII.19.) önkormányzati rendelethez</t>
  </si>
  <si>
    <t>5.2.1. melléklet a 9/2018.(VII.19.) önkormányzati rendelethez</t>
  </si>
  <si>
    <t>5.3. melléklet a 9/2018. (VII.19.) önkormányzati rendelethez</t>
  </si>
  <si>
    <t>5.3.1 melléklet a 9/2018.(VII.19.)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</si>
</sst>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7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8"/>
      <color rgb="FF000000"/>
      <name val="Times New Roman CE"/>
      <family val="1"/>
    </font>
    <font>
      <b/>
      <sz val="9"/>
      <color rgb="FF000000"/>
      <name val="Times New Roman CE"/>
      <family val="1"/>
    </font>
    <font>
      <b/>
      <sz val="10"/>
      <color theme="1"/>
      <name val="Times New Roman CE"/>
      <family val="1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/>
    </xf>
    <xf numFmtId="164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3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3" xfId="0" applyNumberFormat="1" applyFont="1" applyFill="1" applyBorder="1" applyAlignment="1" applyProtection="1">
      <alignment horizontal="center" vertical="center" wrapTex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9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4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 vertical="top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4" xfId="0" applyFont="1" applyFill="1" applyBorder="1" applyAlignment="1" applyProtection="1">
      <alignment horizontal="right"/>
      <protection/>
    </xf>
    <xf numFmtId="164" fontId="12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0" fontId="6" fillId="0" borderId="57" xfId="0" applyFont="1" applyFill="1" applyBorder="1" applyAlignment="1" applyProtection="1">
      <alignment horizontal="center" vertical="center"/>
      <protection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Border="1" applyAlignment="1" applyProtection="1">
      <alignment horizontal="right" vertical="center" wrapText="1" indent="1"/>
      <protection/>
    </xf>
    <xf numFmtId="164" fontId="17" fillId="0" borderId="57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57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164" fontId="12" fillId="0" borderId="6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6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0" xfId="0" applyNumberFormat="1" applyFont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55" xfId="0" applyFont="1" applyFill="1" applyBorder="1" applyAlignment="1" applyProtection="1">
      <alignment horizontal="right" vertical="center" wrapText="1" indent="1"/>
      <protection/>
    </xf>
    <xf numFmtId="0" fontId="0" fillId="0" borderId="57" xfId="0" applyFont="1" applyFill="1" applyBorder="1" applyAlignment="1" applyProtection="1">
      <alignment horizontal="right" vertical="center" wrapText="1" indent="1"/>
      <protection/>
    </xf>
    <xf numFmtId="164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2" xfId="0" applyFont="1" applyBorder="1" applyAlignment="1" applyProtection="1">
      <alignment wrapText="1"/>
      <protection/>
    </xf>
    <xf numFmtId="164" fontId="13" fillId="0" borderId="6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0" fontId="69" fillId="0" borderId="50" xfId="60" applyFont="1" applyFill="1" applyBorder="1" applyAlignment="1" applyProtection="1">
      <alignment horizontal="center" vertical="center" wrapText="1"/>
      <protection locked="0"/>
    </xf>
    <xf numFmtId="0" fontId="69" fillId="0" borderId="32" xfId="60" applyFont="1" applyFill="1" applyBorder="1" applyAlignment="1" applyProtection="1">
      <alignment horizontal="center" vertical="center" wrapText="1"/>
      <protection locked="0"/>
    </xf>
    <xf numFmtId="0" fontId="69" fillId="0" borderId="32" xfId="0" applyFont="1" applyBorder="1" applyAlignment="1" applyProtection="1">
      <alignment horizontal="center" vertical="center" wrapText="1"/>
      <protection locked="0"/>
    </xf>
    <xf numFmtId="0" fontId="69" fillId="0" borderId="66" xfId="60" applyFont="1" applyFill="1" applyBorder="1" applyAlignment="1" applyProtection="1">
      <alignment horizontal="center" vertical="center" wrapText="1"/>
      <protection locked="0"/>
    </xf>
    <xf numFmtId="0" fontId="70" fillId="0" borderId="25" xfId="60" applyFont="1" applyFill="1" applyBorder="1" applyAlignment="1" applyProtection="1">
      <alignment horizontal="center" vertical="center" wrapText="1"/>
      <protection/>
    </xf>
    <xf numFmtId="0" fontId="70" fillId="0" borderId="67" xfId="60" applyFont="1" applyFill="1" applyBorder="1" applyAlignment="1" applyProtection="1">
      <alignment horizontal="center" vertical="center" wrapText="1"/>
      <protection/>
    </xf>
    <xf numFmtId="164" fontId="70" fillId="0" borderId="33" xfId="0" applyNumberFormat="1" applyFont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vertical="center" wrapTex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0" fontId="71" fillId="0" borderId="10" xfId="0" applyFont="1" applyBorder="1" applyAlignment="1">
      <alignment horizontal="center" vertical="center" wrapText="1"/>
    </xf>
    <xf numFmtId="0" fontId="71" fillId="0" borderId="68" xfId="0" applyFont="1" applyBorder="1" applyAlignment="1">
      <alignment horizontal="center" vertical="center" wrapText="1"/>
    </xf>
    <xf numFmtId="164" fontId="71" fillId="0" borderId="69" xfId="0" applyNumberFormat="1" applyFont="1" applyBorder="1" applyAlignment="1">
      <alignment horizontal="center" vertical="center" wrapText="1"/>
    </xf>
    <xf numFmtId="0" fontId="72" fillId="0" borderId="23" xfId="0" applyFont="1" applyBorder="1" applyAlignment="1" applyProtection="1">
      <alignment horizontal="center" vertical="center" wrapText="1"/>
      <protection locked="0"/>
    </xf>
    <xf numFmtId="0" fontId="72" fillId="0" borderId="33" xfId="0" applyFont="1" applyBorder="1" applyAlignment="1" applyProtection="1">
      <alignment horizontal="center" vertical="center" wrapText="1"/>
      <protection locked="0"/>
    </xf>
    <xf numFmtId="0" fontId="72" fillId="0" borderId="34" xfId="0" applyFont="1" applyBorder="1" applyAlignment="1" applyProtection="1">
      <alignment horizontal="center" vertical="center" wrapText="1"/>
      <protection locked="0"/>
    </xf>
    <xf numFmtId="3" fontId="73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73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69" fillId="0" borderId="23" xfId="0" applyNumberFormat="1" applyFont="1" applyFill="1" applyBorder="1" applyAlignment="1" applyProtection="1">
      <alignment horizontal="center" vertical="center" wrapText="1"/>
      <protection/>
    </xf>
    <xf numFmtId="164" fontId="69" fillId="0" borderId="22" xfId="0" applyNumberFormat="1" applyFont="1" applyFill="1" applyBorder="1" applyAlignment="1" applyProtection="1">
      <alignment horizontal="center" vertical="center" wrapText="1"/>
      <protection/>
    </xf>
    <xf numFmtId="164" fontId="69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9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69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70" fillId="0" borderId="27" xfId="0" applyNumberFormat="1" applyFont="1" applyFill="1" applyBorder="1" applyAlignment="1" applyProtection="1">
      <alignment horizontal="center" vertical="center" wrapText="1"/>
      <protection/>
    </xf>
    <xf numFmtId="164" fontId="70" fillId="0" borderId="70" xfId="0" applyNumberFormat="1" applyFont="1" applyFill="1" applyBorder="1" applyAlignment="1" applyProtection="1">
      <alignment horizontal="center" vertical="center" wrapText="1"/>
      <protection/>
    </xf>
    <xf numFmtId="164" fontId="69" fillId="0" borderId="23" xfId="0" applyNumberFormat="1" applyFont="1" applyBorder="1" applyAlignment="1" applyProtection="1">
      <alignment horizontal="center" vertical="center" wrapText="1"/>
      <protection locked="0"/>
    </xf>
    <xf numFmtId="164" fontId="69" fillId="0" borderId="33" xfId="0" applyNumberFormat="1" applyFont="1" applyBorder="1" applyAlignment="1" applyProtection="1">
      <alignment horizontal="center" vertical="center" wrapText="1"/>
      <protection locked="0"/>
    </xf>
    <xf numFmtId="164" fontId="69" fillId="0" borderId="34" xfId="0" applyNumberFormat="1" applyFont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 quotePrefix="1">
      <alignment horizontal="right" vertical="center" indent="1"/>
      <protection locked="0"/>
    </xf>
    <xf numFmtId="49" fontId="6" fillId="0" borderId="36" xfId="0" applyNumberFormat="1" applyFont="1" applyFill="1" applyBorder="1" applyAlignment="1" applyProtection="1">
      <alignment horizontal="right" vertical="center" indent="1"/>
      <protection locked="0"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left" indent="1"/>
      <protection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0" applyNumberFormat="1" applyFont="1" applyFill="1" applyBorder="1" applyAlignment="1" applyProtection="1">
      <alignment horizontal="right" vertical="center" wrapText="1"/>
      <protection locked="0"/>
    </xf>
    <xf numFmtId="164" fontId="2" fillId="0" borderId="0" xfId="0" applyNumberFormat="1" applyFont="1" applyFill="1" applyAlignment="1" applyProtection="1">
      <alignment vertical="center" wrapText="1"/>
      <protection/>
    </xf>
    <xf numFmtId="0" fontId="6" fillId="0" borderId="72" xfId="0" applyFont="1" applyFill="1" applyBorder="1" applyAlignment="1" applyProtection="1">
      <alignment horizontal="center" vertical="center" wrapText="1"/>
      <protection/>
    </xf>
    <xf numFmtId="49" fontId="6" fillId="0" borderId="56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73" xfId="0" applyFont="1" applyFill="1" applyBorder="1" applyAlignment="1" applyProtection="1">
      <alignment horizontal="center" vertical="center" wrapText="1"/>
      <protection/>
    </xf>
    <xf numFmtId="49" fontId="6" fillId="0" borderId="45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164" fontId="13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164" fontId="13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5" fillId="0" borderId="33" xfId="0" applyFont="1" applyBorder="1" applyAlignment="1" applyProtection="1">
      <alignment horizontal="left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1" xfId="0" applyFont="1" applyFill="1" applyBorder="1" applyAlignment="1" applyProtection="1">
      <alignment vertical="center" wrapText="1"/>
      <protection/>
    </xf>
    <xf numFmtId="0" fontId="71" fillId="0" borderId="36" xfId="0" applyFont="1" applyBorder="1" applyAlignment="1">
      <alignment horizontal="center" vertical="center" wrapText="1"/>
    </xf>
    <xf numFmtId="164" fontId="13" fillId="0" borderId="75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6" fillId="0" borderId="0" xfId="0" applyNumberFormat="1" applyFont="1" applyFill="1" applyAlignment="1" applyProtection="1">
      <alignment horizontal="right" vertical="top"/>
      <protection/>
    </xf>
    <xf numFmtId="0" fontId="6" fillId="0" borderId="76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64" xfId="60" applyFont="1" applyFill="1" applyBorder="1" applyAlignment="1" applyProtection="1">
      <alignment horizontal="center" vertical="center" wrapText="1"/>
      <protection/>
    </xf>
    <xf numFmtId="0" fontId="6" fillId="0" borderId="56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1" xfId="60" applyNumberFormat="1" applyFont="1" applyFill="1" applyBorder="1" applyAlignment="1" applyProtection="1">
      <alignment horizontal="left" vertical="center"/>
      <protection/>
    </xf>
    <xf numFmtId="164" fontId="20" fillId="0" borderId="31" xfId="60" applyNumberFormat="1" applyFont="1" applyFill="1" applyBorder="1" applyAlignment="1" applyProtection="1">
      <alignment horizontal="left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164" fontId="6" fillId="0" borderId="77" xfId="0" applyNumberFormat="1" applyFont="1" applyFill="1" applyBorder="1" applyAlignment="1" applyProtection="1">
      <alignment horizontal="center" vertical="center" wrapText="1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74" fillId="0" borderId="49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79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80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164" fontId="12" fillId="0" borderId="57" xfId="0" applyNumberFormat="1" applyFont="1" applyFill="1" applyBorder="1" applyAlignment="1" applyProtection="1">
      <alignment horizontal="center" vertical="center" wrapText="1"/>
      <protection/>
    </xf>
    <xf numFmtId="164" fontId="12" fillId="0" borderId="34" xfId="0" applyNumberFormat="1" applyFont="1" applyFill="1" applyBorder="1" applyAlignment="1" applyProtection="1">
      <alignment horizontal="center" vertical="center" wrapText="1"/>
      <protection/>
    </xf>
    <xf numFmtId="164" fontId="6" fillId="0" borderId="31" xfId="0" applyNumberFormat="1" applyFont="1" applyFill="1" applyBorder="1" applyAlignment="1" applyProtection="1">
      <alignment horizontal="center" vertical="center" wrapText="1"/>
      <protection/>
    </xf>
    <xf numFmtId="164" fontId="6" fillId="0" borderId="45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NZUGY_4\Desktop\2018%20K&#214;LTS&#201;GVET&#201;S\2018%20Balatonsz&#225;rsz&#243;\K&#246;lts&#233;gvet&#233;si%20rendelet%20mell&#233;kletek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17">
        <row r="4">
          <cell r="C4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G23" sqref="G23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23" t="s">
        <v>434</v>
      </c>
      <c r="B1" s="64"/>
    </row>
    <row r="2" spans="1:2" ht="12.75">
      <c r="A2" s="64"/>
      <c r="B2" s="64"/>
    </row>
    <row r="3" spans="1:2" ht="12.75">
      <c r="A3" s="225"/>
      <c r="B3" s="225"/>
    </row>
    <row r="4" spans="1:2" ht="15.75">
      <c r="A4" s="66"/>
      <c r="B4" s="229"/>
    </row>
    <row r="5" spans="1:2" ht="15.75">
      <c r="A5" s="66"/>
      <c r="B5" s="229"/>
    </row>
    <row r="6" spans="1:2" s="57" customFormat="1" ht="15.75">
      <c r="A6" s="66" t="s">
        <v>443</v>
      </c>
      <c r="B6" s="225"/>
    </row>
    <row r="7" spans="1:2" s="57" customFormat="1" ht="12.75">
      <c r="A7" s="225"/>
      <c r="B7" s="225"/>
    </row>
    <row r="8" spans="1:2" s="57" customFormat="1" ht="12.75">
      <c r="A8" s="225"/>
      <c r="B8" s="225"/>
    </row>
    <row r="9" spans="1:2" ht="12.75">
      <c r="A9" s="225" t="s">
        <v>405</v>
      </c>
      <c r="B9" s="225" t="s">
        <v>385</v>
      </c>
    </row>
    <row r="10" spans="1:2" ht="12.75">
      <c r="A10" s="225" t="s">
        <v>403</v>
      </c>
      <c r="B10" s="225" t="s">
        <v>391</v>
      </c>
    </row>
    <row r="11" spans="1:2" ht="12.75">
      <c r="A11" s="225" t="s">
        <v>404</v>
      </c>
      <c r="B11" s="225" t="s">
        <v>392</v>
      </c>
    </row>
    <row r="12" spans="1:2" ht="12.75">
      <c r="A12" s="225"/>
      <c r="B12" s="225"/>
    </row>
    <row r="13" spans="1:2" ht="15.75">
      <c r="A13" s="66" t="str">
        <f>+CONCATENATE(LEFT(A6,4),". évi előirányzat módosítások BEVÉTELEK")</f>
        <v>2018. évi előirányzat módosítások BEVÉTELEK</v>
      </c>
      <c r="B13" s="229"/>
    </row>
    <row r="14" spans="1:2" ht="12.75">
      <c r="A14" s="225"/>
      <c r="B14" s="225"/>
    </row>
    <row r="15" spans="1:2" s="57" customFormat="1" ht="12.75">
      <c r="A15" s="225" t="s">
        <v>406</v>
      </c>
      <c r="B15" s="225" t="s">
        <v>386</v>
      </c>
    </row>
    <row r="16" spans="1:2" ht="12.75">
      <c r="A16" s="225" t="s">
        <v>407</v>
      </c>
      <c r="B16" s="225" t="s">
        <v>393</v>
      </c>
    </row>
    <row r="17" spans="1:2" ht="12.75">
      <c r="A17" s="225" t="s">
        <v>408</v>
      </c>
      <c r="B17" s="225" t="s">
        <v>394</v>
      </c>
    </row>
    <row r="18" spans="1:2" ht="12.75">
      <c r="A18" s="225"/>
      <c r="B18" s="225"/>
    </row>
    <row r="19" spans="1:2" ht="14.25">
      <c r="A19" s="232" t="str">
        <f>+CONCATENATE(LEFT(A6,4),". módosítás utáni módosított előrirányzatok BEVÉTELEK")</f>
        <v>2018. módosítás utáni módosított előrirányzatok BEVÉTELEK</v>
      </c>
      <c r="B19" s="229"/>
    </row>
    <row r="20" spans="1:2" ht="12.75">
      <c r="A20" s="225"/>
      <c r="B20" s="225"/>
    </row>
    <row r="21" spans="1:2" ht="12.75">
      <c r="A21" s="225" t="s">
        <v>409</v>
      </c>
      <c r="B21" s="225" t="s">
        <v>387</v>
      </c>
    </row>
    <row r="22" spans="1:2" ht="12.75">
      <c r="A22" s="225" t="s">
        <v>410</v>
      </c>
      <c r="B22" s="225" t="s">
        <v>395</v>
      </c>
    </row>
    <row r="23" spans="1:2" ht="12.75">
      <c r="A23" s="225" t="s">
        <v>411</v>
      </c>
      <c r="B23" s="225" t="s">
        <v>396</v>
      </c>
    </row>
    <row r="24" spans="1:2" ht="12.75">
      <c r="A24" s="225"/>
      <c r="B24" s="225"/>
    </row>
    <row r="25" spans="1:2" ht="15.75">
      <c r="A25" s="66" t="str">
        <f>+CONCATENATE(LEFT(A6,4),". évi eredeti előirányzat KIADÁSOK")</f>
        <v>2018. évi eredeti előirányzat KIADÁSOK</v>
      </c>
      <c r="B25" s="229"/>
    </row>
    <row r="26" spans="1:2" ht="12.75">
      <c r="A26" s="225"/>
      <c r="B26" s="225"/>
    </row>
    <row r="27" spans="1:2" ht="12.75">
      <c r="A27" s="225" t="s">
        <v>412</v>
      </c>
      <c r="B27" s="225" t="s">
        <v>388</v>
      </c>
    </row>
    <row r="28" spans="1:2" ht="12.75">
      <c r="A28" s="225" t="s">
        <v>413</v>
      </c>
      <c r="B28" s="225" t="s">
        <v>397</v>
      </c>
    </row>
    <row r="29" spans="1:2" ht="12.75">
      <c r="A29" s="225" t="s">
        <v>414</v>
      </c>
      <c r="B29" s="225" t="s">
        <v>398</v>
      </c>
    </row>
    <row r="30" spans="1:2" ht="12.75">
      <c r="A30" s="225"/>
      <c r="B30" s="225"/>
    </row>
    <row r="31" spans="1:2" ht="15.75">
      <c r="A31" s="66" t="str">
        <f>+CONCATENATE(LEFT(A6,4),". évi előirányzat módosítások KIADÁSOK")</f>
        <v>2018. évi előirányzat módosítások KIADÁSOK</v>
      </c>
      <c r="B31" s="229"/>
    </row>
    <row r="32" spans="1:2" ht="12.75">
      <c r="A32" s="225"/>
      <c r="B32" s="225"/>
    </row>
    <row r="33" spans="1:2" ht="12.75">
      <c r="A33" s="225" t="s">
        <v>415</v>
      </c>
      <c r="B33" s="225" t="s">
        <v>389</v>
      </c>
    </row>
    <row r="34" spans="1:2" ht="12.75">
      <c r="A34" s="225" t="s">
        <v>416</v>
      </c>
      <c r="B34" s="225" t="s">
        <v>399</v>
      </c>
    </row>
    <row r="35" spans="1:2" ht="12.75">
      <c r="A35" s="225" t="s">
        <v>417</v>
      </c>
      <c r="B35" s="225" t="s">
        <v>400</v>
      </c>
    </row>
    <row r="36" spans="1:2" ht="12.75">
      <c r="A36" s="225"/>
      <c r="B36" s="225"/>
    </row>
    <row r="37" spans="1:2" ht="15.75">
      <c r="A37" s="231" t="str">
        <f>+CONCATENATE(LEFT(A6,4),". módosítás utáni módosított előirányzatok KIADÁSOK")</f>
        <v>2018. módosítás utáni módosított előirányzatok KIADÁSOK</v>
      </c>
      <c r="B37" s="229"/>
    </row>
    <row r="38" spans="1:2" ht="12.75">
      <c r="A38" s="225"/>
      <c r="B38" s="225"/>
    </row>
    <row r="39" spans="1:2" ht="12.75">
      <c r="A39" s="225" t="s">
        <v>418</v>
      </c>
      <c r="B39" s="225" t="s">
        <v>390</v>
      </c>
    </row>
    <row r="40" spans="1:2" ht="12.75">
      <c r="A40" s="225" t="s">
        <v>419</v>
      </c>
      <c r="B40" s="225" t="s">
        <v>401</v>
      </c>
    </row>
    <row r="41" spans="1:2" ht="12.75">
      <c r="A41" s="225" t="s">
        <v>420</v>
      </c>
      <c r="B41" s="225" t="s">
        <v>402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23"/>
  <sheetViews>
    <sheetView view="pageLayout" workbookViewId="0" topLeftCell="B1">
      <selection activeCell="N13" sqref="N13"/>
    </sheetView>
  </sheetViews>
  <sheetFormatPr defaultColWidth="9.00390625" defaultRowHeight="12.75"/>
  <cols>
    <col min="1" max="1" width="38.875" style="28" customWidth="1"/>
    <col min="2" max="8" width="15.875" style="27" customWidth="1"/>
    <col min="9" max="9" width="15.875" style="34" customWidth="1"/>
    <col min="10" max="11" width="12.875" style="27" customWidth="1"/>
    <col min="12" max="12" width="13.875" style="27" customWidth="1"/>
    <col min="13" max="16384" width="9.375" style="27" customWidth="1"/>
  </cols>
  <sheetData>
    <row r="1" spans="1:9" ht="25.5" customHeight="1">
      <c r="A1" s="428" t="s">
        <v>1</v>
      </c>
      <c r="B1" s="428"/>
      <c r="C1" s="428"/>
      <c r="D1" s="428"/>
      <c r="E1" s="428"/>
      <c r="F1" s="428"/>
      <c r="G1" s="428"/>
      <c r="H1" s="428"/>
      <c r="I1" s="428"/>
    </row>
    <row r="2" spans="1:9" ht="22.5" customHeight="1" thickBot="1">
      <c r="A2" s="58"/>
      <c r="B2" s="34"/>
      <c r="C2" s="34"/>
      <c r="D2" s="34"/>
      <c r="E2" s="34"/>
      <c r="F2" s="34"/>
      <c r="G2" s="34"/>
      <c r="H2" s="34"/>
      <c r="I2" s="31" t="e">
        <f>'2.2.sz.mell  '!I2</f>
        <v>#REF!</v>
      </c>
    </row>
    <row r="3" spans="1:9" s="29" customFormat="1" ht="44.25" customHeight="1" thickBot="1">
      <c r="A3" s="59" t="s">
        <v>47</v>
      </c>
      <c r="B3" s="60" t="s">
        <v>45</v>
      </c>
      <c r="C3" s="60" t="s">
        <v>46</v>
      </c>
      <c r="D3" s="60" t="str">
        <f>+CONCATENATE("Felhasználás   ",LEFT(ÖSSZEFÜGGÉSEK!A6,4)-1,". XII. 31-ig")</f>
        <v>Felhasználás   2017. XII. 31-ig</v>
      </c>
      <c r="E3" s="60" t="str">
        <f>+CONCATENATE(LEFT(ÖSSZEFÜGGÉSEK!A6,4),". évi",CHAR(10),"eredeti előirányzat")</f>
        <v>2018. évi
eredeti előirányzat</v>
      </c>
      <c r="F3" s="332" t="s">
        <v>447</v>
      </c>
      <c r="G3" s="339" t="s">
        <v>518</v>
      </c>
      <c r="H3" s="340" t="s">
        <v>505</v>
      </c>
      <c r="I3" s="341" t="s">
        <v>451</v>
      </c>
    </row>
    <row r="4" spans="1:9" s="34" customFormat="1" ht="12" customHeight="1" thickBot="1">
      <c r="A4" s="32" t="s">
        <v>356</v>
      </c>
      <c r="B4" s="33" t="s">
        <v>357</v>
      </c>
      <c r="C4" s="33" t="s">
        <v>358</v>
      </c>
      <c r="D4" s="33" t="s">
        <v>360</v>
      </c>
      <c r="E4" s="33" t="s">
        <v>359</v>
      </c>
      <c r="F4" s="337" t="s">
        <v>361</v>
      </c>
      <c r="G4" s="337" t="s">
        <v>362</v>
      </c>
      <c r="H4" s="337" t="s">
        <v>450</v>
      </c>
      <c r="I4" s="338" t="s">
        <v>449</v>
      </c>
    </row>
    <row r="5" spans="1:9" ht="15.75" customHeight="1">
      <c r="A5" s="407" t="s">
        <v>507</v>
      </c>
      <c r="B5" s="408">
        <v>67000000</v>
      </c>
      <c r="C5" s="409" t="s">
        <v>500</v>
      </c>
      <c r="D5" s="408"/>
      <c r="E5" s="408">
        <v>67000000</v>
      </c>
      <c r="F5" s="21"/>
      <c r="G5" s="21"/>
      <c r="H5" s="314">
        <f>F5+G5</f>
        <v>0</v>
      </c>
      <c r="I5" s="35">
        <f>E5+H5</f>
        <v>67000000</v>
      </c>
    </row>
    <row r="6" spans="1:9" ht="15.75" customHeight="1">
      <c r="A6" s="407" t="s">
        <v>508</v>
      </c>
      <c r="B6" s="408">
        <v>26000000</v>
      </c>
      <c r="C6" s="409" t="s">
        <v>500</v>
      </c>
      <c r="D6" s="408"/>
      <c r="E6" s="408">
        <v>26000000</v>
      </c>
      <c r="F6" s="21"/>
      <c r="G6" s="21"/>
      <c r="H6" s="314">
        <f>F6+G6</f>
        <v>0</v>
      </c>
      <c r="I6" s="35">
        <f aca="true" t="shared" si="0" ref="I6:I22">E6+H6</f>
        <v>26000000</v>
      </c>
    </row>
    <row r="7" spans="1:9" ht="15.75" customHeight="1">
      <c r="A7" s="407" t="s">
        <v>509</v>
      </c>
      <c r="B7" s="408">
        <v>4600000</v>
      </c>
      <c r="C7" s="409" t="s">
        <v>500</v>
      </c>
      <c r="D7" s="408"/>
      <c r="E7" s="408">
        <v>4600000</v>
      </c>
      <c r="F7" s="21"/>
      <c r="G7" s="21"/>
      <c r="H7" s="314">
        <f>F7+G7</f>
        <v>0</v>
      </c>
      <c r="I7" s="35">
        <f t="shared" si="0"/>
        <v>4600000</v>
      </c>
    </row>
    <row r="8" spans="1:9" ht="15.75" customHeight="1">
      <c r="A8" s="407" t="s">
        <v>510</v>
      </c>
      <c r="B8" s="408">
        <v>1270000</v>
      </c>
      <c r="C8" s="409"/>
      <c r="D8" s="408"/>
      <c r="E8" s="408">
        <v>1270000</v>
      </c>
      <c r="F8" s="21"/>
      <c r="G8" s="21"/>
      <c r="H8" s="314">
        <f aca="true" t="shared" si="1" ref="H8:H22">F8+G8</f>
        <v>0</v>
      </c>
      <c r="I8" s="35">
        <f t="shared" si="0"/>
        <v>1270000</v>
      </c>
    </row>
    <row r="9" spans="1:9" ht="15.75" customHeight="1">
      <c r="A9" s="407" t="s">
        <v>511</v>
      </c>
      <c r="B9" s="408">
        <v>2480000</v>
      </c>
      <c r="C9" s="409"/>
      <c r="D9" s="408"/>
      <c r="E9" s="408">
        <v>2480000</v>
      </c>
      <c r="F9" s="21"/>
      <c r="G9" s="21"/>
      <c r="H9" s="314">
        <f t="shared" si="1"/>
        <v>0</v>
      </c>
      <c r="I9" s="35">
        <f t="shared" si="0"/>
        <v>2480000</v>
      </c>
    </row>
    <row r="10" spans="1:9" ht="15.75" customHeight="1">
      <c r="A10" s="407" t="s">
        <v>512</v>
      </c>
      <c r="B10" s="408">
        <v>4755000</v>
      </c>
      <c r="C10" s="409"/>
      <c r="D10" s="408"/>
      <c r="E10" s="408">
        <v>4755000</v>
      </c>
      <c r="F10" s="21"/>
      <c r="G10" s="21"/>
      <c r="H10" s="314">
        <f t="shared" si="1"/>
        <v>0</v>
      </c>
      <c r="I10" s="35">
        <f t="shared" si="0"/>
        <v>4755000</v>
      </c>
    </row>
    <row r="11" spans="1:9" ht="15.75" customHeight="1">
      <c r="A11" s="410" t="s">
        <v>513</v>
      </c>
      <c r="B11" s="21">
        <v>46065440</v>
      </c>
      <c r="C11" s="188"/>
      <c r="D11" s="21"/>
      <c r="E11" s="21"/>
      <c r="F11" s="21"/>
      <c r="G11" s="21">
        <v>46065440</v>
      </c>
      <c r="H11" s="314">
        <f t="shared" si="1"/>
        <v>46065440</v>
      </c>
      <c r="I11" s="35">
        <f t="shared" si="0"/>
        <v>46065440</v>
      </c>
    </row>
    <row r="12" spans="1:9" ht="15.75" customHeight="1">
      <c r="A12" s="410" t="s">
        <v>514</v>
      </c>
      <c r="B12" s="21">
        <v>13322650</v>
      </c>
      <c r="C12" s="188" t="s">
        <v>500</v>
      </c>
      <c r="D12" s="21"/>
      <c r="E12" s="21"/>
      <c r="F12" s="21"/>
      <c r="G12" s="21">
        <v>13322650</v>
      </c>
      <c r="H12" s="314">
        <f t="shared" si="1"/>
        <v>13322650</v>
      </c>
      <c r="I12" s="35">
        <f t="shared" si="0"/>
        <v>13322650</v>
      </c>
    </row>
    <row r="13" spans="1:9" ht="15.75" customHeight="1">
      <c r="A13" s="410" t="s">
        <v>515</v>
      </c>
      <c r="B13" s="21">
        <v>12042622</v>
      </c>
      <c r="C13" s="188" t="s">
        <v>500</v>
      </c>
      <c r="D13" s="21"/>
      <c r="E13" s="21"/>
      <c r="F13" s="21"/>
      <c r="G13" s="21">
        <v>12042622</v>
      </c>
      <c r="H13" s="314">
        <f t="shared" si="1"/>
        <v>12042622</v>
      </c>
      <c r="I13" s="35">
        <f t="shared" si="0"/>
        <v>12042622</v>
      </c>
    </row>
    <row r="14" spans="1:9" ht="15.75" customHeight="1">
      <c r="A14" s="410" t="s">
        <v>516</v>
      </c>
      <c r="B14" s="21">
        <v>1682496</v>
      </c>
      <c r="C14" s="188" t="s">
        <v>500</v>
      </c>
      <c r="D14" s="21"/>
      <c r="E14" s="21"/>
      <c r="F14" s="21"/>
      <c r="G14" s="21">
        <v>1682496</v>
      </c>
      <c r="H14" s="314">
        <f t="shared" si="1"/>
        <v>1682496</v>
      </c>
      <c r="I14" s="35">
        <f t="shared" si="0"/>
        <v>1682496</v>
      </c>
    </row>
    <row r="15" spans="1:9" ht="15.75" customHeight="1">
      <c r="A15" s="410" t="s">
        <v>517</v>
      </c>
      <c r="B15" s="21">
        <v>1825688</v>
      </c>
      <c r="C15" s="188"/>
      <c r="D15" s="21"/>
      <c r="E15" s="21"/>
      <c r="F15" s="21"/>
      <c r="G15" s="21">
        <v>1825688</v>
      </c>
      <c r="H15" s="314">
        <f t="shared" si="1"/>
        <v>1825688</v>
      </c>
      <c r="I15" s="35">
        <f t="shared" si="0"/>
        <v>1825688</v>
      </c>
    </row>
    <row r="16" spans="1:9" ht="15.75" customHeight="1">
      <c r="A16" s="186"/>
      <c r="B16" s="21"/>
      <c r="C16" s="188"/>
      <c r="D16" s="21"/>
      <c r="E16" s="21"/>
      <c r="F16" s="21"/>
      <c r="G16" s="21"/>
      <c r="H16" s="314">
        <f t="shared" si="1"/>
        <v>0</v>
      </c>
      <c r="I16" s="35">
        <f t="shared" si="0"/>
        <v>0</v>
      </c>
    </row>
    <row r="17" spans="1:9" ht="15.75" customHeight="1">
      <c r="A17" s="186"/>
      <c r="B17" s="21"/>
      <c r="C17" s="188"/>
      <c r="D17" s="21"/>
      <c r="E17" s="21"/>
      <c r="F17" s="21"/>
      <c r="G17" s="21"/>
      <c r="H17" s="314">
        <f t="shared" si="1"/>
        <v>0</v>
      </c>
      <c r="I17" s="35">
        <f t="shared" si="0"/>
        <v>0</v>
      </c>
    </row>
    <row r="18" spans="1:9" ht="15.75" customHeight="1">
      <c r="A18" s="186"/>
      <c r="B18" s="21"/>
      <c r="C18" s="188"/>
      <c r="D18" s="21"/>
      <c r="E18" s="21"/>
      <c r="F18" s="21"/>
      <c r="G18" s="21"/>
      <c r="H18" s="314">
        <f t="shared" si="1"/>
        <v>0</v>
      </c>
      <c r="I18" s="35">
        <f t="shared" si="0"/>
        <v>0</v>
      </c>
    </row>
    <row r="19" spans="1:9" ht="15.75" customHeight="1">
      <c r="A19" s="186"/>
      <c r="B19" s="21"/>
      <c r="C19" s="188"/>
      <c r="D19" s="21"/>
      <c r="E19" s="21"/>
      <c r="F19" s="21"/>
      <c r="G19" s="21"/>
      <c r="H19" s="314">
        <f t="shared" si="1"/>
        <v>0</v>
      </c>
      <c r="I19" s="35">
        <f t="shared" si="0"/>
        <v>0</v>
      </c>
    </row>
    <row r="20" spans="1:9" ht="15.75" customHeight="1">
      <c r="A20" s="186"/>
      <c r="B20" s="21"/>
      <c r="C20" s="188"/>
      <c r="D20" s="21"/>
      <c r="E20" s="21"/>
      <c r="F20" s="21"/>
      <c r="G20" s="21"/>
      <c r="H20" s="314">
        <f t="shared" si="1"/>
        <v>0</v>
      </c>
      <c r="I20" s="35">
        <f t="shared" si="0"/>
        <v>0</v>
      </c>
    </row>
    <row r="21" spans="1:9" ht="15.75" customHeight="1">
      <c r="A21" s="186"/>
      <c r="B21" s="21"/>
      <c r="C21" s="188"/>
      <c r="D21" s="21"/>
      <c r="E21" s="21"/>
      <c r="F21" s="21"/>
      <c r="G21" s="21"/>
      <c r="H21" s="314">
        <f t="shared" si="1"/>
        <v>0</v>
      </c>
      <c r="I21" s="35">
        <f t="shared" si="0"/>
        <v>0</v>
      </c>
    </row>
    <row r="22" spans="1:9" ht="15.75" customHeight="1" thickBot="1">
      <c r="A22" s="36"/>
      <c r="B22" s="22"/>
      <c r="C22" s="189"/>
      <c r="D22" s="22"/>
      <c r="E22" s="22"/>
      <c r="F22" s="22"/>
      <c r="G22" s="22"/>
      <c r="H22" s="314">
        <f t="shared" si="1"/>
        <v>0</v>
      </c>
      <c r="I22" s="37">
        <f t="shared" si="0"/>
        <v>0</v>
      </c>
    </row>
    <row r="23" spans="1:9" s="40" customFormat="1" ht="18" customHeight="1" thickBot="1">
      <c r="A23" s="61" t="s">
        <v>43</v>
      </c>
      <c r="B23" s="38">
        <f>SUM(B5:B22)</f>
        <v>181043896</v>
      </c>
      <c r="C23" s="48"/>
      <c r="D23" s="38">
        <f>SUM(D5:D22)</f>
        <v>0</v>
      </c>
      <c r="E23" s="38">
        <f>SUM(E5:E22)</f>
        <v>106105000</v>
      </c>
      <c r="F23" s="38"/>
      <c r="G23" s="38"/>
      <c r="H23" s="38">
        <f>SUM(H5:H22)</f>
        <v>74938896</v>
      </c>
      <c r="I23" s="39">
        <f>SUM(I5:I22)</f>
        <v>181043896</v>
      </c>
    </row>
  </sheetData>
  <sheetProtection/>
  <mergeCells count="1">
    <mergeCell ref="A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  <headerFooter alignWithMargins="0">
    <oddHeader xml:space="preserve">&amp;R&amp;"Times New Roman CE,Félkövér dőlt"&amp;11 4. melléklet a 9/2018.(VII.19.) önkormányzati rendelethez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view="pageBreakPreview" zoomScaleSheetLayoutView="100" workbookViewId="0" topLeftCell="A112">
      <selection activeCell="I103" sqref="I103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2.375" style="2" bestFit="1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3" t="s">
        <v>521</v>
      </c>
    </row>
    <row r="2" spans="1:7" s="43" customFormat="1" ht="21" customHeight="1" thickBot="1">
      <c r="A2" s="234" t="s">
        <v>41</v>
      </c>
      <c r="B2" s="432" t="s">
        <v>122</v>
      </c>
      <c r="C2" s="432"/>
      <c r="D2" s="433"/>
      <c r="E2" s="265"/>
      <c r="F2" s="288"/>
      <c r="G2" s="342" t="s">
        <v>36</v>
      </c>
    </row>
    <row r="3" spans="1:7" s="43" customFormat="1" ht="36.75" thickBot="1">
      <c r="A3" s="234" t="s">
        <v>118</v>
      </c>
      <c r="B3" s="434" t="s">
        <v>290</v>
      </c>
      <c r="C3" s="434"/>
      <c r="D3" s="435"/>
      <c r="E3" s="265"/>
      <c r="F3" s="288"/>
      <c r="G3" s="343" t="s">
        <v>36</v>
      </c>
    </row>
    <row r="4" spans="1:7" s="44" customFormat="1" ht="15.75" customHeight="1" thickBot="1">
      <c r="A4" s="69"/>
      <c r="B4" s="69"/>
      <c r="C4" s="70"/>
      <c r="G4" s="257" t="s">
        <v>440</v>
      </c>
    </row>
    <row r="5" spans="1:7" ht="40.5" customHeight="1" thickBot="1">
      <c r="A5" s="144" t="s">
        <v>119</v>
      </c>
      <c r="B5" s="71" t="s">
        <v>439</v>
      </c>
      <c r="C5" s="327" t="s">
        <v>381</v>
      </c>
      <c r="D5" s="328" t="s">
        <v>453</v>
      </c>
      <c r="E5" s="328" t="s">
        <v>497</v>
      </c>
      <c r="F5" s="328" t="s">
        <v>448</v>
      </c>
      <c r="G5" s="329" t="s">
        <v>498</v>
      </c>
    </row>
    <row r="6" spans="1:7" s="41" customFormat="1" ht="12.75" customHeight="1" thickBot="1">
      <c r="A6" s="62" t="s">
        <v>356</v>
      </c>
      <c r="B6" s="63" t="s">
        <v>357</v>
      </c>
      <c r="C6" s="324" t="s">
        <v>358</v>
      </c>
      <c r="D6" s="325" t="s">
        <v>360</v>
      </c>
      <c r="E6" s="325" t="s">
        <v>359</v>
      </c>
      <c r="F6" s="325" t="s">
        <v>455</v>
      </c>
      <c r="G6" s="326" t="s">
        <v>456</v>
      </c>
    </row>
    <row r="7" spans="1:7" s="41" customFormat="1" ht="15.75" customHeight="1" thickBot="1">
      <c r="A7" s="429" t="s">
        <v>37</v>
      </c>
      <c r="B7" s="430"/>
      <c r="C7" s="430"/>
      <c r="D7" s="430"/>
      <c r="E7" s="430"/>
      <c r="F7" s="430"/>
      <c r="G7" s="431"/>
    </row>
    <row r="8" spans="1:7" s="41" customFormat="1" ht="12" customHeight="1" thickBot="1">
      <c r="A8" s="25" t="s">
        <v>5</v>
      </c>
      <c r="B8" s="19" t="s">
        <v>144</v>
      </c>
      <c r="C8" s="137">
        <f>+C9+C10+C11+C12+C13+C14</f>
        <v>218360938</v>
      </c>
      <c r="D8" s="208">
        <f>+D9+D10+D11+D12+D13+D14</f>
        <v>0</v>
      </c>
      <c r="E8" s="137">
        <f>+E9+E10+E11+E12+E13+E14</f>
        <v>1646493</v>
      </c>
      <c r="F8" s="137">
        <f>+F9+F10+F11+F12+F13+F14</f>
        <v>1646493</v>
      </c>
      <c r="G8" s="280">
        <f>+G9+G10+G11+G12+G13+G14</f>
        <v>220007431</v>
      </c>
    </row>
    <row r="9" spans="1:7" s="45" customFormat="1" ht="12" customHeight="1">
      <c r="A9" s="167" t="s">
        <v>60</v>
      </c>
      <c r="B9" s="151" t="s">
        <v>145</v>
      </c>
      <c r="C9" s="346">
        <v>106328996</v>
      </c>
      <c r="D9" s="209"/>
      <c r="E9" s="139"/>
      <c r="F9" s="181">
        <f aca="true" t="shared" si="0" ref="F9:F14">D9+E9</f>
        <v>0</v>
      </c>
      <c r="G9" s="281">
        <f aca="true" t="shared" si="1" ref="G9:G14">C9+F9</f>
        <v>106328996</v>
      </c>
    </row>
    <row r="10" spans="1:7" s="46" customFormat="1" ht="12" customHeight="1">
      <c r="A10" s="168" t="s">
        <v>61</v>
      </c>
      <c r="B10" s="152" t="s">
        <v>146</v>
      </c>
      <c r="C10" s="347">
        <v>49436133</v>
      </c>
      <c r="D10" s="210"/>
      <c r="E10" s="138"/>
      <c r="F10" s="181">
        <f t="shared" si="0"/>
        <v>0</v>
      </c>
      <c r="G10" s="281">
        <f t="shared" si="1"/>
        <v>49436133</v>
      </c>
    </row>
    <row r="11" spans="1:7" s="46" customFormat="1" ht="12" customHeight="1">
      <c r="A11" s="168" t="s">
        <v>62</v>
      </c>
      <c r="B11" s="152" t="s">
        <v>147</v>
      </c>
      <c r="C11" s="347">
        <v>54519059</v>
      </c>
      <c r="D11" s="210"/>
      <c r="E11" s="138"/>
      <c r="F11" s="181">
        <f t="shared" si="0"/>
        <v>0</v>
      </c>
      <c r="G11" s="281">
        <f t="shared" si="1"/>
        <v>54519059</v>
      </c>
    </row>
    <row r="12" spans="1:7" s="46" customFormat="1" ht="12" customHeight="1">
      <c r="A12" s="168" t="s">
        <v>63</v>
      </c>
      <c r="B12" s="152" t="s">
        <v>148</v>
      </c>
      <c r="C12" s="347">
        <v>8076750</v>
      </c>
      <c r="D12" s="210"/>
      <c r="E12" s="138"/>
      <c r="F12" s="181">
        <f t="shared" si="0"/>
        <v>0</v>
      </c>
      <c r="G12" s="281">
        <f t="shared" si="1"/>
        <v>8076750</v>
      </c>
    </row>
    <row r="13" spans="1:7" s="46" customFormat="1" ht="12" customHeight="1">
      <c r="A13" s="168" t="s">
        <v>80</v>
      </c>
      <c r="B13" s="152" t="s">
        <v>364</v>
      </c>
      <c r="C13" s="347"/>
      <c r="D13" s="210"/>
      <c r="E13" s="210">
        <v>1646493</v>
      </c>
      <c r="F13" s="181">
        <f t="shared" si="0"/>
        <v>1646493</v>
      </c>
      <c r="G13" s="281">
        <f t="shared" si="1"/>
        <v>1646493</v>
      </c>
    </row>
    <row r="14" spans="1:7" s="45" customFormat="1" ht="12" customHeight="1" thickBot="1">
      <c r="A14" s="169" t="s">
        <v>64</v>
      </c>
      <c r="B14" s="153" t="s">
        <v>302</v>
      </c>
      <c r="C14" s="347"/>
      <c r="D14" s="210"/>
      <c r="E14" s="138"/>
      <c r="F14" s="181">
        <f t="shared" si="0"/>
        <v>0</v>
      </c>
      <c r="G14" s="281">
        <f t="shared" si="1"/>
        <v>0</v>
      </c>
    </row>
    <row r="15" spans="1:7" s="45" customFormat="1" ht="12" customHeight="1" thickBot="1">
      <c r="A15" s="25" t="s">
        <v>6</v>
      </c>
      <c r="B15" s="78" t="s">
        <v>149</v>
      </c>
      <c r="C15" s="137">
        <f>+C16+C17+C18+C19+C20</f>
        <v>57611211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0">
        <f>+G16+G17+G18+G19+G20</f>
        <v>57611211</v>
      </c>
    </row>
    <row r="16" spans="1:7" s="45" customFormat="1" ht="12" customHeight="1">
      <c r="A16" s="167" t="s">
        <v>66</v>
      </c>
      <c r="B16" s="151" t="s">
        <v>150</v>
      </c>
      <c r="C16" s="139"/>
      <c r="D16" s="209"/>
      <c r="E16" s="139"/>
      <c r="F16" s="181">
        <f aca="true" t="shared" si="2" ref="F16:F21">D16+E16</f>
        <v>0</v>
      </c>
      <c r="G16" s="281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151</v>
      </c>
      <c r="C17" s="138"/>
      <c r="D17" s="210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>
      <c r="A18" s="168" t="s">
        <v>68</v>
      </c>
      <c r="B18" s="152" t="s">
        <v>294</v>
      </c>
      <c r="C18" s="138"/>
      <c r="D18" s="210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>
      <c r="A19" s="168" t="s">
        <v>69</v>
      </c>
      <c r="B19" s="152" t="s">
        <v>295</v>
      </c>
      <c r="C19" s="138"/>
      <c r="D19" s="210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>
      <c r="A20" s="168" t="s">
        <v>70</v>
      </c>
      <c r="B20" s="152" t="s">
        <v>152</v>
      </c>
      <c r="C20" s="347">
        <v>57611211</v>
      </c>
      <c r="D20" s="210"/>
      <c r="E20" s="138"/>
      <c r="F20" s="309">
        <f t="shared" si="2"/>
        <v>0</v>
      </c>
      <c r="G20" s="282">
        <f t="shared" si="3"/>
        <v>57611211</v>
      </c>
    </row>
    <row r="21" spans="1:7" s="46" customFormat="1" ht="12" customHeight="1" thickBot="1">
      <c r="A21" s="169" t="s">
        <v>76</v>
      </c>
      <c r="B21" s="153" t="s">
        <v>153</v>
      </c>
      <c r="C21" s="140"/>
      <c r="D21" s="211"/>
      <c r="E21" s="140"/>
      <c r="F21" s="310">
        <f t="shared" si="2"/>
        <v>0</v>
      </c>
      <c r="G21" s="283">
        <f t="shared" si="3"/>
        <v>0</v>
      </c>
    </row>
    <row r="22" spans="1:7" s="46" customFormat="1" ht="12" customHeight="1" thickBot="1">
      <c r="A22" s="25" t="s">
        <v>7</v>
      </c>
      <c r="B22" s="19" t="s">
        <v>154</v>
      </c>
      <c r="C22" s="137">
        <f>+C23+C24+C25+C26+C27</f>
        <v>0</v>
      </c>
      <c r="D22" s="208">
        <f>+D23+D24+D25+D26+D27</f>
        <v>0</v>
      </c>
      <c r="E22" s="137">
        <f>+E23+E24+E25+E26+E27</f>
        <v>62508090</v>
      </c>
      <c r="F22" s="137">
        <f>+F23+F24+F25+F26+F27</f>
        <v>62508090</v>
      </c>
      <c r="G22" s="280">
        <f>+G23+G24+G25+G26+G27</f>
        <v>62508090</v>
      </c>
    </row>
    <row r="23" spans="1:7" s="46" customFormat="1" ht="12" customHeight="1">
      <c r="A23" s="167" t="s">
        <v>49</v>
      </c>
      <c r="B23" s="151" t="s">
        <v>155</v>
      </c>
      <c r="C23" s="139"/>
      <c r="D23" s="209"/>
      <c r="E23" s="209">
        <v>62508090</v>
      </c>
      <c r="F23" s="181">
        <f aca="true" t="shared" si="4" ref="F23:F28">D23+E23</f>
        <v>62508090</v>
      </c>
      <c r="G23" s="281">
        <f aca="true" t="shared" si="5" ref="G23:G28">C23+F23</f>
        <v>62508090</v>
      </c>
    </row>
    <row r="24" spans="1:7" s="45" customFormat="1" ht="12" customHeight="1">
      <c r="A24" s="168" t="s">
        <v>50</v>
      </c>
      <c r="B24" s="152" t="s">
        <v>156</v>
      </c>
      <c r="C24" s="138"/>
      <c r="D24" s="210"/>
      <c r="E24" s="138"/>
      <c r="F24" s="309">
        <f t="shared" si="4"/>
        <v>0</v>
      </c>
      <c r="G24" s="282">
        <f t="shared" si="5"/>
        <v>0</v>
      </c>
    </row>
    <row r="25" spans="1:7" s="46" customFormat="1" ht="12" customHeight="1">
      <c r="A25" s="168" t="s">
        <v>51</v>
      </c>
      <c r="B25" s="152" t="s">
        <v>296</v>
      </c>
      <c r="C25" s="138"/>
      <c r="D25" s="210"/>
      <c r="E25" s="138"/>
      <c r="F25" s="309">
        <f t="shared" si="4"/>
        <v>0</v>
      </c>
      <c r="G25" s="282">
        <f t="shared" si="5"/>
        <v>0</v>
      </c>
    </row>
    <row r="26" spans="1:7" s="46" customFormat="1" ht="12" customHeight="1">
      <c r="A26" s="168" t="s">
        <v>52</v>
      </c>
      <c r="B26" s="152" t="s">
        <v>297</v>
      </c>
      <c r="C26" s="138"/>
      <c r="D26" s="210"/>
      <c r="E26" s="138"/>
      <c r="F26" s="309">
        <f t="shared" si="4"/>
        <v>0</v>
      </c>
      <c r="G26" s="282">
        <f t="shared" si="5"/>
        <v>0</v>
      </c>
    </row>
    <row r="27" spans="1:7" s="46" customFormat="1" ht="12" customHeight="1">
      <c r="A27" s="168" t="s">
        <v>93</v>
      </c>
      <c r="B27" s="152" t="s">
        <v>157</v>
      </c>
      <c r="C27" s="138"/>
      <c r="D27" s="210"/>
      <c r="E27" s="138"/>
      <c r="F27" s="309">
        <f t="shared" si="4"/>
        <v>0</v>
      </c>
      <c r="G27" s="282">
        <f t="shared" si="5"/>
        <v>0</v>
      </c>
    </row>
    <row r="28" spans="1:7" s="46" customFormat="1" ht="12" customHeight="1" thickBot="1">
      <c r="A28" s="169" t="s">
        <v>94</v>
      </c>
      <c r="B28" s="153" t="s">
        <v>158</v>
      </c>
      <c r="C28" s="140"/>
      <c r="D28" s="211"/>
      <c r="E28" s="140"/>
      <c r="F28" s="310">
        <f t="shared" si="4"/>
        <v>0</v>
      </c>
      <c r="G28" s="283">
        <f t="shared" si="5"/>
        <v>0</v>
      </c>
    </row>
    <row r="29" spans="1:7" s="46" customFormat="1" ht="12" customHeight="1" thickBot="1">
      <c r="A29" s="25" t="s">
        <v>95</v>
      </c>
      <c r="B29" s="19" t="s">
        <v>432</v>
      </c>
      <c r="C29" s="143">
        <f>+C30+C31+C32+C33+C34+C35+C36</f>
        <v>253300000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4">
        <f>+G30+G31+G32+G33+G34+G35+G36</f>
        <v>253300000</v>
      </c>
    </row>
    <row r="30" spans="1:7" s="46" customFormat="1" ht="12" customHeight="1">
      <c r="A30" s="167" t="s">
        <v>159</v>
      </c>
      <c r="B30" s="151" t="s">
        <v>425</v>
      </c>
      <c r="C30" s="281">
        <v>145000000</v>
      </c>
      <c r="D30" s="139"/>
      <c r="E30" s="139"/>
      <c r="F30" s="181">
        <f aca="true" t="shared" si="6" ref="F30:F36">D30+E30</f>
        <v>0</v>
      </c>
      <c r="G30" s="281">
        <f aca="true" t="shared" si="7" ref="G30:G36">C30+F30</f>
        <v>145000000</v>
      </c>
    </row>
    <row r="31" spans="1:7" s="46" customFormat="1" ht="12" customHeight="1">
      <c r="A31" s="168" t="s">
        <v>160</v>
      </c>
      <c r="B31" s="152" t="s">
        <v>464</v>
      </c>
      <c r="C31" s="347">
        <v>14000000</v>
      </c>
      <c r="D31" s="138"/>
      <c r="E31" s="138"/>
      <c r="F31" s="309">
        <f t="shared" si="6"/>
        <v>0</v>
      </c>
      <c r="G31" s="282">
        <f t="shared" si="7"/>
        <v>14000000</v>
      </c>
    </row>
    <row r="32" spans="1:7" s="46" customFormat="1" ht="12" customHeight="1">
      <c r="A32" s="168" t="s">
        <v>161</v>
      </c>
      <c r="B32" s="152" t="s">
        <v>465</v>
      </c>
      <c r="C32" s="347">
        <v>13700000</v>
      </c>
      <c r="D32" s="138"/>
      <c r="E32" s="138"/>
      <c r="F32" s="309">
        <f t="shared" si="6"/>
        <v>0</v>
      </c>
      <c r="G32" s="282">
        <f t="shared" si="7"/>
        <v>13700000</v>
      </c>
    </row>
    <row r="33" spans="1:7" s="46" customFormat="1" ht="12" customHeight="1">
      <c r="A33" s="168" t="s">
        <v>162</v>
      </c>
      <c r="B33" s="152" t="s">
        <v>427</v>
      </c>
      <c r="C33" s="347">
        <v>45000000</v>
      </c>
      <c r="D33" s="138"/>
      <c r="E33" s="138"/>
      <c r="F33" s="309">
        <f t="shared" si="6"/>
        <v>0</v>
      </c>
      <c r="G33" s="282">
        <f t="shared" si="7"/>
        <v>45000000</v>
      </c>
    </row>
    <row r="34" spans="1:7" s="46" customFormat="1" ht="12" customHeight="1">
      <c r="A34" s="168" t="s">
        <v>429</v>
      </c>
      <c r="B34" s="152" t="s">
        <v>163</v>
      </c>
      <c r="C34" s="347">
        <v>6800000</v>
      </c>
      <c r="D34" s="138"/>
      <c r="E34" s="138"/>
      <c r="F34" s="309">
        <f t="shared" si="6"/>
        <v>0</v>
      </c>
      <c r="G34" s="282">
        <f t="shared" si="7"/>
        <v>6800000</v>
      </c>
    </row>
    <row r="35" spans="1:7" s="46" customFormat="1" ht="12" customHeight="1">
      <c r="A35" s="168" t="s">
        <v>430</v>
      </c>
      <c r="B35" s="152" t="s">
        <v>426</v>
      </c>
      <c r="C35" s="347">
        <v>28000000</v>
      </c>
      <c r="D35" s="138"/>
      <c r="E35" s="138"/>
      <c r="F35" s="309">
        <f t="shared" si="6"/>
        <v>0</v>
      </c>
      <c r="G35" s="282">
        <f t="shared" si="7"/>
        <v>28000000</v>
      </c>
    </row>
    <row r="36" spans="1:7" s="46" customFormat="1" ht="12" customHeight="1" thickBot="1">
      <c r="A36" s="169" t="s">
        <v>431</v>
      </c>
      <c r="B36" s="345" t="s">
        <v>165</v>
      </c>
      <c r="C36" s="348">
        <v>800000</v>
      </c>
      <c r="D36" s="140"/>
      <c r="E36" s="140"/>
      <c r="F36" s="310">
        <f t="shared" si="6"/>
        <v>0</v>
      </c>
      <c r="G36" s="283">
        <f t="shared" si="7"/>
        <v>800000</v>
      </c>
    </row>
    <row r="37" spans="1:7" s="46" customFormat="1" ht="12" customHeight="1" thickBot="1">
      <c r="A37" s="25" t="s">
        <v>9</v>
      </c>
      <c r="B37" s="19" t="s">
        <v>303</v>
      </c>
      <c r="C37" s="137">
        <f>SUM(C38:C48)</f>
        <v>28050000</v>
      </c>
      <c r="D37" s="208">
        <f>SUM(D38:D48)</f>
        <v>0</v>
      </c>
      <c r="E37" s="137">
        <f>SUM(E38:E48)</f>
        <v>2042622</v>
      </c>
      <c r="F37" s="137">
        <f>SUM(F38:F48)</f>
        <v>2042622</v>
      </c>
      <c r="G37" s="280">
        <f>SUM(G38:G48)</f>
        <v>30092622</v>
      </c>
    </row>
    <row r="38" spans="1:7" s="46" customFormat="1" ht="12" customHeight="1">
      <c r="A38" s="167" t="s">
        <v>53</v>
      </c>
      <c r="B38" s="151" t="s">
        <v>168</v>
      </c>
      <c r="C38" s="139"/>
      <c r="D38" s="209"/>
      <c r="E38" s="139"/>
      <c r="F38" s="181">
        <f aca="true" t="shared" si="8" ref="F38:F48">D38+E38</f>
        <v>0</v>
      </c>
      <c r="G38" s="281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169</v>
      </c>
      <c r="C39" s="347">
        <v>5000000</v>
      </c>
      <c r="D39" s="210"/>
      <c r="E39" s="138"/>
      <c r="F39" s="309">
        <f t="shared" si="8"/>
        <v>0</v>
      </c>
      <c r="G39" s="282">
        <f t="shared" si="9"/>
        <v>5000000</v>
      </c>
    </row>
    <row r="40" spans="1:7" s="46" customFormat="1" ht="12" customHeight="1">
      <c r="A40" s="168" t="s">
        <v>55</v>
      </c>
      <c r="B40" s="152" t="s">
        <v>170</v>
      </c>
      <c r="C40" s="347">
        <v>2000000</v>
      </c>
      <c r="D40" s="210"/>
      <c r="E40" s="138"/>
      <c r="F40" s="309">
        <f t="shared" si="8"/>
        <v>0</v>
      </c>
      <c r="G40" s="282">
        <f t="shared" si="9"/>
        <v>2000000</v>
      </c>
    </row>
    <row r="41" spans="1:7" s="46" customFormat="1" ht="12" customHeight="1">
      <c r="A41" s="168" t="s">
        <v>97</v>
      </c>
      <c r="B41" s="152" t="s">
        <v>171</v>
      </c>
      <c r="C41" s="347">
        <v>15000000</v>
      </c>
      <c r="D41" s="210"/>
      <c r="E41" s="138"/>
      <c r="F41" s="309">
        <f t="shared" si="8"/>
        <v>0</v>
      </c>
      <c r="G41" s="282">
        <f t="shared" si="9"/>
        <v>15000000</v>
      </c>
    </row>
    <row r="42" spans="1:7" s="46" customFormat="1" ht="12" customHeight="1">
      <c r="A42" s="168" t="s">
        <v>98</v>
      </c>
      <c r="B42" s="152" t="s">
        <v>172</v>
      </c>
      <c r="C42" s="347"/>
      <c r="D42" s="210"/>
      <c r="E42" s="138"/>
      <c r="F42" s="309">
        <f t="shared" si="8"/>
        <v>0</v>
      </c>
      <c r="G42" s="282">
        <f t="shared" si="9"/>
        <v>0</v>
      </c>
    </row>
    <row r="43" spans="1:7" s="46" customFormat="1" ht="12" customHeight="1">
      <c r="A43" s="168" t="s">
        <v>99</v>
      </c>
      <c r="B43" s="152" t="s">
        <v>173</v>
      </c>
      <c r="C43" s="347">
        <v>2500000</v>
      </c>
      <c r="D43" s="210"/>
      <c r="E43" s="138"/>
      <c r="F43" s="309">
        <f t="shared" si="8"/>
        <v>0</v>
      </c>
      <c r="G43" s="282">
        <f t="shared" si="9"/>
        <v>2500000</v>
      </c>
    </row>
    <row r="44" spans="1:7" s="46" customFormat="1" ht="12" customHeight="1">
      <c r="A44" s="168" t="s">
        <v>100</v>
      </c>
      <c r="B44" s="152" t="s">
        <v>174</v>
      </c>
      <c r="C44" s="347"/>
      <c r="D44" s="210"/>
      <c r="E44" s="138"/>
      <c r="F44" s="309">
        <f t="shared" si="8"/>
        <v>0</v>
      </c>
      <c r="G44" s="282">
        <f t="shared" si="9"/>
        <v>0</v>
      </c>
    </row>
    <row r="45" spans="1:7" s="46" customFormat="1" ht="12" customHeight="1">
      <c r="A45" s="168" t="s">
        <v>101</v>
      </c>
      <c r="B45" s="152" t="s">
        <v>175</v>
      </c>
      <c r="C45" s="347"/>
      <c r="D45" s="210"/>
      <c r="E45" s="138"/>
      <c r="F45" s="309">
        <f t="shared" si="8"/>
        <v>0</v>
      </c>
      <c r="G45" s="282">
        <f t="shared" si="9"/>
        <v>0</v>
      </c>
    </row>
    <row r="46" spans="1:7" s="46" customFormat="1" ht="12" customHeight="1">
      <c r="A46" s="168" t="s">
        <v>166</v>
      </c>
      <c r="B46" s="152" t="s">
        <v>176</v>
      </c>
      <c r="C46" s="349">
        <v>50000</v>
      </c>
      <c r="D46" s="235"/>
      <c r="E46" s="141"/>
      <c r="F46" s="307">
        <f t="shared" si="8"/>
        <v>0</v>
      </c>
      <c r="G46" s="285">
        <f t="shared" si="9"/>
        <v>50000</v>
      </c>
    </row>
    <row r="47" spans="1:7" s="46" customFormat="1" ht="12" customHeight="1">
      <c r="A47" s="169" t="s">
        <v>167</v>
      </c>
      <c r="B47" s="153" t="s">
        <v>305</v>
      </c>
      <c r="C47" s="350"/>
      <c r="D47" s="236"/>
      <c r="E47" s="142"/>
      <c r="F47" s="313">
        <f t="shared" si="8"/>
        <v>0</v>
      </c>
      <c r="G47" s="286">
        <f t="shared" si="9"/>
        <v>0</v>
      </c>
    </row>
    <row r="48" spans="1:7" s="46" customFormat="1" ht="12" customHeight="1" thickBot="1">
      <c r="A48" s="169" t="s">
        <v>304</v>
      </c>
      <c r="B48" s="153" t="s">
        <v>177</v>
      </c>
      <c r="C48" s="358">
        <v>3500000</v>
      </c>
      <c r="D48" s="236"/>
      <c r="E48" s="236">
        <v>2042622</v>
      </c>
      <c r="F48" s="313">
        <f t="shared" si="8"/>
        <v>2042622</v>
      </c>
      <c r="G48" s="286">
        <f t="shared" si="9"/>
        <v>5542622</v>
      </c>
    </row>
    <row r="49" spans="1:7" s="46" customFormat="1" ht="12" customHeight="1" thickBot="1">
      <c r="A49" s="25" t="s">
        <v>10</v>
      </c>
      <c r="B49" s="19" t="s">
        <v>178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0">
        <f>SUM(G50:G54)</f>
        <v>0</v>
      </c>
    </row>
    <row r="50" spans="1:7" s="46" customFormat="1" ht="12" customHeight="1">
      <c r="A50" s="167" t="s">
        <v>56</v>
      </c>
      <c r="B50" s="151" t="s">
        <v>182</v>
      </c>
      <c r="C50" s="182"/>
      <c r="D50" s="237"/>
      <c r="E50" s="182"/>
      <c r="F50" s="304">
        <f>D50+E50</f>
        <v>0</v>
      </c>
      <c r="G50" s="287">
        <f>C50+F50</f>
        <v>0</v>
      </c>
    </row>
    <row r="51" spans="1:7" s="46" customFormat="1" ht="12" customHeight="1">
      <c r="A51" s="168" t="s">
        <v>57</v>
      </c>
      <c r="B51" s="152" t="s">
        <v>183</v>
      </c>
      <c r="C51" s="141"/>
      <c r="D51" s="235"/>
      <c r="E51" s="141"/>
      <c r="F51" s="307">
        <f>D51+E51</f>
        <v>0</v>
      </c>
      <c r="G51" s="285">
        <f>C51+F51</f>
        <v>0</v>
      </c>
    </row>
    <row r="52" spans="1:7" s="46" customFormat="1" ht="12" customHeight="1">
      <c r="A52" s="168" t="s">
        <v>179</v>
      </c>
      <c r="B52" s="152" t="s">
        <v>184</v>
      </c>
      <c r="C52" s="141"/>
      <c r="D52" s="235"/>
      <c r="E52" s="141"/>
      <c r="F52" s="307">
        <f>D52+E52</f>
        <v>0</v>
      </c>
      <c r="G52" s="285">
        <f>C52+F52</f>
        <v>0</v>
      </c>
    </row>
    <row r="53" spans="1:7" s="46" customFormat="1" ht="12" customHeight="1">
      <c r="A53" s="168" t="s">
        <v>180</v>
      </c>
      <c r="B53" s="152" t="s">
        <v>185</v>
      </c>
      <c r="C53" s="141"/>
      <c r="D53" s="235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>
      <c r="A54" s="169" t="s">
        <v>181</v>
      </c>
      <c r="B54" s="153" t="s">
        <v>186</v>
      </c>
      <c r="C54" s="142"/>
      <c r="D54" s="236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>
      <c r="A55" s="25" t="s">
        <v>102</v>
      </c>
      <c r="B55" s="19" t="s">
        <v>187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0">
        <f>SUM(G56:G58)</f>
        <v>0</v>
      </c>
    </row>
    <row r="56" spans="1:7" s="46" customFormat="1" ht="12" customHeight="1">
      <c r="A56" s="167" t="s">
        <v>58</v>
      </c>
      <c r="B56" s="151" t="s">
        <v>188</v>
      </c>
      <c r="C56" s="139"/>
      <c r="D56" s="209"/>
      <c r="E56" s="139"/>
      <c r="F56" s="181">
        <f>D56+E56</f>
        <v>0</v>
      </c>
      <c r="G56" s="281">
        <f>C56+F56</f>
        <v>0</v>
      </c>
    </row>
    <row r="57" spans="1:7" s="46" customFormat="1" ht="12" customHeight="1">
      <c r="A57" s="168" t="s">
        <v>59</v>
      </c>
      <c r="B57" s="152" t="s">
        <v>298</v>
      </c>
      <c r="C57" s="138"/>
      <c r="D57" s="210"/>
      <c r="E57" s="138"/>
      <c r="F57" s="309">
        <f>D57+E57</f>
        <v>0</v>
      </c>
      <c r="G57" s="282">
        <f>C57+F57</f>
        <v>0</v>
      </c>
    </row>
    <row r="58" spans="1:7" s="46" customFormat="1" ht="12" customHeight="1">
      <c r="A58" s="168" t="s">
        <v>191</v>
      </c>
      <c r="B58" s="152" t="s">
        <v>189</v>
      </c>
      <c r="C58" s="138"/>
      <c r="D58" s="210"/>
      <c r="E58" s="138"/>
      <c r="F58" s="309">
        <f>D58+E58</f>
        <v>0</v>
      </c>
      <c r="G58" s="282">
        <f>C58+F58</f>
        <v>0</v>
      </c>
    </row>
    <row r="59" spans="1:7" s="46" customFormat="1" ht="12" customHeight="1" thickBot="1">
      <c r="A59" s="169" t="s">
        <v>192</v>
      </c>
      <c r="B59" s="153" t="s">
        <v>190</v>
      </c>
      <c r="C59" s="140"/>
      <c r="D59" s="211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>
      <c r="A60" s="25" t="s">
        <v>12</v>
      </c>
      <c r="B60" s="78" t="s">
        <v>193</v>
      </c>
      <c r="C60" s="137">
        <f>SUM(C61:C63)</f>
        <v>200000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0">
        <f>SUM(G61:G63)</f>
        <v>200000</v>
      </c>
    </row>
    <row r="61" spans="1:7" s="46" customFormat="1" ht="12" customHeight="1">
      <c r="A61" s="167" t="s">
        <v>103</v>
      </c>
      <c r="B61" s="151" t="s">
        <v>195</v>
      </c>
      <c r="C61" s="141"/>
      <c r="D61" s="235"/>
      <c r="E61" s="141"/>
      <c r="F61" s="307">
        <f>D61+E61</f>
        <v>0</v>
      </c>
      <c r="G61" s="285">
        <f>C61+F61</f>
        <v>0</v>
      </c>
    </row>
    <row r="62" spans="1:7" s="46" customFormat="1" ht="12" customHeight="1">
      <c r="A62" s="168" t="s">
        <v>104</v>
      </c>
      <c r="B62" s="152" t="s">
        <v>299</v>
      </c>
      <c r="C62" s="349">
        <v>200000</v>
      </c>
      <c r="D62" s="235"/>
      <c r="E62" s="141"/>
      <c r="F62" s="307">
        <f>D62+E62</f>
        <v>0</v>
      </c>
      <c r="G62" s="285">
        <f>C62+F62</f>
        <v>200000</v>
      </c>
    </row>
    <row r="63" spans="1:7" s="46" customFormat="1" ht="12" customHeight="1">
      <c r="A63" s="168" t="s">
        <v>126</v>
      </c>
      <c r="B63" s="152" t="s">
        <v>196</v>
      </c>
      <c r="C63" s="141"/>
      <c r="D63" s="235"/>
      <c r="E63" s="141"/>
      <c r="F63" s="307">
        <f>D63+E63</f>
        <v>0</v>
      </c>
      <c r="G63" s="285">
        <f>C63+F63</f>
        <v>0</v>
      </c>
    </row>
    <row r="64" spans="1:7" s="46" customFormat="1" ht="12" customHeight="1" thickBot="1">
      <c r="A64" s="169" t="s">
        <v>194</v>
      </c>
      <c r="B64" s="153" t="s">
        <v>197</v>
      </c>
      <c r="C64" s="141"/>
      <c r="D64" s="235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>
      <c r="A65" s="25" t="s">
        <v>13</v>
      </c>
      <c r="B65" s="19" t="s">
        <v>198</v>
      </c>
      <c r="C65" s="143">
        <f>+C8+C15+C22+C29+C37+C49+C55+C60</f>
        <v>557522149</v>
      </c>
      <c r="D65" s="212">
        <f>+D8+D15+D22+D29+D37+D49+D55+D60</f>
        <v>0</v>
      </c>
      <c r="E65" s="143">
        <f>+E8+E15+E22+E29+E37+E49+E55+E60</f>
        <v>66197205</v>
      </c>
      <c r="F65" s="143">
        <f>+F8+F15+F22+F29+F37+F49+F55+F60</f>
        <v>66197205</v>
      </c>
      <c r="G65" s="284">
        <f>+G8+G15+G22+G29+G37+G49+G55+G60</f>
        <v>623719354</v>
      </c>
    </row>
    <row r="66" spans="1:7" s="46" customFormat="1" ht="12" customHeight="1" thickBot="1">
      <c r="A66" s="170" t="s">
        <v>286</v>
      </c>
      <c r="B66" s="78" t="s">
        <v>200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>
      <c r="A67" s="167" t="s">
        <v>228</v>
      </c>
      <c r="B67" s="151" t="s">
        <v>201</v>
      </c>
      <c r="C67" s="141"/>
      <c r="D67" s="235"/>
      <c r="E67" s="141"/>
      <c r="F67" s="307">
        <f>D67+E67</f>
        <v>0</v>
      </c>
      <c r="G67" s="285">
        <f>C67+F67</f>
        <v>0</v>
      </c>
    </row>
    <row r="68" spans="1:7" s="46" customFormat="1" ht="12" customHeight="1">
      <c r="A68" s="168" t="s">
        <v>237</v>
      </c>
      <c r="B68" s="152" t="s">
        <v>202</v>
      </c>
      <c r="C68" s="141"/>
      <c r="D68" s="235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>
      <c r="A69" s="177" t="s">
        <v>238</v>
      </c>
      <c r="B69" s="301" t="s">
        <v>203</v>
      </c>
      <c r="C69" s="279"/>
      <c r="D69" s="238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>
      <c r="A70" s="170" t="s">
        <v>204</v>
      </c>
      <c r="B70" s="78" t="s">
        <v>205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>
      <c r="A71" s="167" t="s">
        <v>81</v>
      </c>
      <c r="B71" s="262" t="s">
        <v>206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>
      <c r="A72" s="168" t="s">
        <v>82</v>
      </c>
      <c r="B72" s="262" t="s">
        <v>444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>
      <c r="A73" s="168" t="s">
        <v>229</v>
      </c>
      <c r="B73" s="262" t="s">
        <v>207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>
      <c r="A74" s="169" t="s">
        <v>230</v>
      </c>
      <c r="B74" s="263" t="s">
        <v>445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>
      <c r="A75" s="170" t="s">
        <v>208</v>
      </c>
      <c r="B75" s="78" t="s">
        <v>209</v>
      </c>
      <c r="C75" s="137">
        <f>SUM(C76:C77)</f>
        <v>284941194</v>
      </c>
      <c r="D75" s="137">
        <f>SUM(D76:D77)</f>
        <v>0</v>
      </c>
      <c r="E75" s="137">
        <f>SUM(E76:E77)</f>
        <v>-267921</v>
      </c>
      <c r="F75" s="137">
        <f>SUM(F76:F77)</f>
        <v>-267921</v>
      </c>
      <c r="G75" s="280">
        <f>SUM(G76:G77)</f>
        <v>284673273</v>
      </c>
    </row>
    <row r="76" spans="1:7" s="46" customFormat="1" ht="12" customHeight="1">
      <c r="A76" s="167" t="s">
        <v>231</v>
      </c>
      <c r="B76" s="151" t="s">
        <v>210</v>
      </c>
      <c r="C76" s="349">
        <v>284941194</v>
      </c>
      <c r="D76" s="141"/>
      <c r="E76" s="141">
        <v>-267921</v>
      </c>
      <c r="F76" s="307">
        <f>D76+E76</f>
        <v>-267921</v>
      </c>
      <c r="G76" s="285">
        <f>C76+F76</f>
        <v>284673273</v>
      </c>
    </row>
    <row r="77" spans="1:7" s="46" customFormat="1" ht="12" customHeight="1" thickBot="1">
      <c r="A77" s="169" t="s">
        <v>232</v>
      </c>
      <c r="B77" s="153" t="s">
        <v>211</v>
      </c>
      <c r="C77" s="141"/>
      <c r="D77" s="141"/>
      <c r="E77" s="141"/>
      <c r="F77" s="307">
        <f>D77+E77</f>
        <v>0</v>
      </c>
      <c r="G77" s="285">
        <f>C77+F77</f>
        <v>0</v>
      </c>
    </row>
    <row r="78" spans="1:7" s="45" customFormat="1" ht="12" customHeight="1" thickBot="1">
      <c r="A78" s="170" t="s">
        <v>212</v>
      </c>
      <c r="B78" s="78" t="s">
        <v>213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0">
        <f>SUM(G79:G81)</f>
        <v>0</v>
      </c>
    </row>
    <row r="79" spans="1:7" s="46" customFormat="1" ht="12" customHeight="1">
      <c r="A79" s="167" t="s">
        <v>233</v>
      </c>
      <c r="B79" s="151" t="s">
        <v>214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>
      <c r="A80" s="168" t="s">
        <v>234</v>
      </c>
      <c r="B80" s="152" t="s">
        <v>215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>
      <c r="A81" s="169" t="s">
        <v>235</v>
      </c>
      <c r="B81" s="264" t="s">
        <v>446</v>
      </c>
      <c r="C81" s="141"/>
      <c r="D81" s="141"/>
      <c r="E81" s="141"/>
      <c r="F81" s="307">
        <f>D81+E81</f>
        <v>0</v>
      </c>
      <c r="G81" s="285">
        <f>C81+F81</f>
        <v>0</v>
      </c>
    </row>
    <row r="82" spans="1:7" s="46" customFormat="1" ht="12" customHeight="1" thickBot="1">
      <c r="A82" s="170" t="s">
        <v>216</v>
      </c>
      <c r="B82" s="78" t="s">
        <v>236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>
      <c r="A83" s="171" t="s">
        <v>217</v>
      </c>
      <c r="B83" s="151" t="s">
        <v>218</v>
      </c>
      <c r="C83" s="141"/>
      <c r="D83" s="141"/>
      <c r="E83" s="141"/>
      <c r="F83" s="307">
        <f aca="true" t="shared" si="10" ref="F83:F88">D83+E83</f>
        <v>0</v>
      </c>
      <c r="G83" s="285">
        <f aca="true" t="shared" si="11" ref="G83:G88">C83+F83</f>
        <v>0</v>
      </c>
    </row>
    <row r="84" spans="1:7" s="46" customFormat="1" ht="12" customHeight="1">
      <c r="A84" s="172" t="s">
        <v>219</v>
      </c>
      <c r="B84" s="152" t="s">
        <v>220</v>
      </c>
      <c r="C84" s="141"/>
      <c r="D84" s="141"/>
      <c r="E84" s="141"/>
      <c r="F84" s="307">
        <f t="shared" si="10"/>
        <v>0</v>
      </c>
      <c r="G84" s="285">
        <f t="shared" si="11"/>
        <v>0</v>
      </c>
    </row>
    <row r="85" spans="1:7" s="46" customFormat="1" ht="12" customHeight="1">
      <c r="A85" s="172" t="s">
        <v>221</v>
      </c>
      <c r="B85" s="152" t="s">
        <v>222</v>
      </c>
      <c r="C85" s="141"/>
      <c r="D85" s="141"/>
      <c r="E85" s="141"/>
      <c r="F85" s="307">
        <f t="shared" si="10"/>
        <v>0</v>
      </c>
      <c r="G85" s="285">
        <f t="shared" si="11"/>
        <v>0</v>
      </c>
    </row>
    <row r="86" spans="1:7" s="45" customFormat="1" ht="12" customHeight="1" thickBot="1">
      <c r="A86" s="173" t="s">
        <v>223</v>
      </c>
      <c r="B86" s="153" t="s">
        <v>224</v>
      </c>
      <c r="C86" s="141"/>
      <c r="D86" s="141"/>
      <c r="E86" s="141"/>
      <c r="F86" s="307">
        <f t="shared" si="10"/>
        <v>0</v>
      </c>
      <c r="G86" s="285">
        <f t="shared" si="11"/>
        <v>0</v>
      </c>
    </row>
    <row r="87" spans="1:7" s="45" customFormat="1" ht="12" customHeight="1" thickBot="1">
      <c r="A87" s="170" t="s">
        <v>225</v>
      </c>
      <c r="B87" s="78" t="s">
        <v>344</v>
      </c>
      <c r="C87" s="185"/>
      <c r="D87" s="185"/>
      <c r="E87" s="185"/>
      <c r="F87" s="137">
        <f t="shared" si="10"/>
        <v>0</v>
      </c>
      <c r="G87" s="280">
        <f t="shared" si="11"/>
        <v>0</v>
      </c>
    </row>
    <row r="88" spans="1:7" s="45" customFormat="1" ht="12" customHeight="1" thickBot="1">
      <c r="A88" s="170" t="s">
        <v>365</v>
      </c>
      <c r="B88" s="78" t="s">
        <v>226</v>
      </c>
      <c r="C88" s="185"/>
      <c r="D88" s="185"/>
      <c r="E88" s="185"/>
      <c r="F88" s="137">
        <f t="shared" si="10"/>
        <v>0</v>
      </c>
      <c r="G88" s="280">
        <f t="shared" si="11"/>
        <v>0</v>
      </c>
    </row>
    <row r="89" spans="1:7" s="45" customFormat="1" ht="12" customHeight="1" thickBot="1">
      <c r="A89" s="170" t="s">
        <v>366</v>
      </c>
      <c r="B89" s="157" t="s">
        <v>347</v>
      </c>
      <c r="C89" s="143">
        <f>+C66+C70+C75+C78+C82+C88+C87</f>
        <v>284941194</v>
      </c>
      <c r="D89" s="143">
        <f>+D66+D70+D75+D78+D82+D88+D87</f>
        <v>0</v>
      </c>
      <c r="E89" s="143">
        <f>+E66+E70+E75+E78+E82+E88+E87</f>
        <v>-267921</v>
      </c>
      <c r="F89" s="143">
        <f>+F66+F70+F75+F78+F82+F88+F87</f>
        <v>-267921</v>
      </c>
      <c r="G89" s="284">
        <f>+G66+G70+G75+G78+G82+G88+G87</f>
        <v>284673273</v>
      </c>
    </row>
    <row r="90" spans="1:7" s="45" customFormat="1" ht="12" customHeight="1" thickBot="1">
      <c r="A90" s="174" t="s">
        <v>367</v>
      </c>
      <c r="B90" s="158" t="s">
        <v>368</v>
      </c>
      <c r="C90" s="143">
        <f>+C65+C89</f>
        <v>842463343</v>
      </c>
      <c r="D90" s="143">
        <f>+D65+D89</f>
        <v>0</v>
      </c>
      <c r="E90" s="143">
        <f>+E65+E89</f>
        <v>65929284</v>
      </c>
      <c r="F90" s="143">
        <f>+F65+F89</f>
        <v>65929284</v>
      </c>
      <c r="G90" s="284">
        <f>+G65+G89</f>
        <v>908392627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429" t="s">
        <v>38</v>
      </c>
      <c r="B92" s="430"/>
      <c r="C92" s="430"/>
      <c r="D92" s="430"/>
      <c r="E92" s="430"/>
      <c r="F92" s="430"/>
      <c r="G92" s="431"/>
    </row>
    <row r="93" spans="1:7" s="47" customFormat="1" ht="12" customHeight="1" thickBot="1">
      <c r="A93" s="145" t="s">
        <v>5</v>
      </c>
      <c r="B93" s="24" t="s">
        <v>372</v>
      </c>
      <c r="C93" s="136">
        <f>+C94+C95+C96+C97+C98+C111</f>
        <v>504438865</v>
      </c>
      <c r="D93" s="289">
        <f>+D94+D95+D96+D97+D98+D111</f>
        <v>0</v>
      </c>
      <c r="E93" s="136">
        <f>+E94+E95+E96+E97+E98+E111</f>
        <v>-10372812</v>
      </c>
      <c r="F93" s="136">
        <f>+F94+F95+F96+F97+F98+F111</f>
        <v>-10372812</v>
      </c>
      <c r="G93" s="293">
        <f>+G94+G95+G96+G97+G98+G111</f>
        <v>494066053</v>
      </c>
    </row>
    <row r="94" spans="1:7" ht="12" customHeight="1">
      <c r="A94" s="175" t="s">
        <v>60</v>
      </c>
      <c r="B94" s="8" t="s">
        <v>34</v>
      </c>
      <c r="C94" s="351">
        <v>79750245</v>
      </c>
      <c r="D94" s="290"/>
      <c r="E94" s="290">
        <v>-10445687</v>
      </c>
      <c r="F94" s="308">
        <f aca="true" t="shared" si="12" ref="F94:F113">D94+E94</f>
        <v>-10445687</v>
      </c>
      <c r="G94" s="294">
        <f aca="true" t="shared" si="13" ref="G94:G113">C94+F94</f>
        <v>69304558</v>
      </c>
    </row>
    <row r="95" spans="1:7" ht="12" customHeight="1">
      <c r="A95" s="168" t="s">
        <v>61</v>
      </c>
      <c r="B95" s="6" t="s">
        <v>105</v>
      </c>
      <c r="C95" s="347">
        <v>16587633</v>
      </c>
      <c r="D95" s="291"/>
      <c r="E95" s="291"/>
      <c r="F95" s="309">
        <f t="shared" si="12"/>
        <v>0</v>
      </c>
      <c r="G95" s="282">
        <f t="shared" si="13"/>
        <v>16587633</v>
      </c>
    </row>
    <row r="96" spans="1:7" ht="12" customHeight="1">
      <c r="A96" s="168" t="s">
        <v>62</v>
      </c>
      <c r="B96" s="6" t="s">
        <v>79</v>
      </c>
      <c r="C96" s="348">
        <v>179911941</v>
      </c>
      <c r="D96" s="291"/>
      <c r="E96" s="291">
        <v>18041879</v>
      </c>
      <c r="F96" s="310">
        <f t="shared" si="12"/>
        <v>18041879</v>
      </c>
      <c r="G96" s="283">
        <f t="shared" si="13"/>
        <v>197953820</v>
      </c>
    </row>
    <row r="97" spans="1:7" ht="12" customHeight="1">
      <c r="A97" s="168" t="s">
        <v>63</v>
      </c>
      <c r="B97" s="9" t="s">
        <v>106</v>
      </c>
      <c r="C97" s="406">
        <v>9400000</v>
      </c>
      <c r="D97" s="138"/>
      <c r="E97" s="270">
        <v>728980</v>
      </c>
      <c r="F97" s="310">
        <f t="shared" si="12"/>
        <v>728980</v>
      </c>
      <c r="G97" s="283">
        <f t="shared" si="13"/>
        <v>10128980</v>
      </c>
    </row>
    <row r="98" spans="1:7" ht="12" customHeight="1">
      <c r="A98" s="168" t="s">
        <v>71</v>
      </c>
      <c r="B98" s="17" t="s">
        <v>107</v>
      </c>
      <c r="C98" s="406">
        <v>178789046</v>
      </c>
      <c r="D98" s="138"/>
      <c r="E98" s="270">
        <v>7500033</v>
      </c>
      <c r="F98" s="310">
        <f t="shared" si="12"/>
        <v>7500033</v>
      </c>
      <c r="G98" s="283">
        <f t="shared" si="13"/>
        <v>186289079</v>
      </c>
    </row>
    <row r="99" spans="1:7" ht="12" customHeight="1">
      <c r="A99" s="168" t="s">
        <v>64</v>
      </c>
      <c r="B99" s="6" t="s">
        <v>369</v>
      </c>
      <c r="C99" s="406"/>
      <c r="D99" s="138"/>
      <c r="E99" s="270"/>
      <c r="F99" s="310">
        <f t="shared" si="12"/>
        <v>0</v>
      </c>
      <c r="G99" s="283">
        <f t="shared" si="13"/>
        <v>0</v>
      </c>
    </row>
    <row r="100" spans="1:7" ht="12" customHeight="1">
      <c r="A100" s="168" t="s">
        <v>65</v>
      </c>
      <c r="B100" s="53" t="s">
        <v>310</v>
      </c>
      <c r="C100" s="406"/>
      <c r="D100" s="138"/>
      <c r="E100" s="270"/>
      <c r="F100" s="310">
        <f t="shared" si="12"/>
        <v>0</v>
      </c>
      <c r="G100" s="283">
        <f t="shared" si="13"/>
        <v>0</v>
      </c>
    </row>
    <row r="101" spans="1:7" ht="12" customHeight="1">
      <c r="A101" s="168" t="s">
        <v>72</v>
      </c>
      <c r="B101" s="53" t="s">
        <v>309</v>
      </c>
      <c r="C101" s="406"/>
      <c r="D101" s="138"/>
      <c r="E101" s="270"/>
      <c r="F101" s="310">
        <f t="shared" si="12"/>
        <v>0</v>
      </c>
      <c r="G101" s="283">
        <f t="shared" si="13"/>
        <v>0</v>
      </c>
    </row>
    <row r="102" spans="1:7" ht="12" customHeight="1">
      <c r="A102" s="168" t="s">
        <v>73</v>
      </c>
      <c r="B102" s="53" t="s">
        <v>242</v>
      </c>
      <c r="C102" s="406"/>
      <c r="D102" s="138"/>
      <c r="E102" s="270"/>
      <c r="F102" s="310">
        <f t="shared" si="12"/>
        <v>0</v>
      </c>
      <c r="G102" s="283">
        <f t="shared" si="13"/>
        <v>0</v>
      </c>
    </row>
    <row r="103" spans="1:7" ht="12" customHeight="1">
      <c r="A103" s="168" t="s">
        <v>74</v>
      </c>
      <c r="B103" s="54" t="s">
        <v>243</v>
      </c>
      <c r="C103" s="406"/>
      <c r="D103" s="138"/>
      <c r="E103" s="270"/>
      <c r="F103" s="310">
        <f t="shared" si="12"/>
        <v>0</v>
      </c>
      <c r="G103" s="283">
        <f t="shared" si="13"/>
        <v>0</v>
      </c>
    </row>
    <row r="104" spans="1:7" ht="12" customHeight="1">
      <c r="A104" s="168" t="s">
        <v>75</v>
      </c>
      <c r="B104" s="54" t="s">
        <v>244</v>
      </c>
      <c r="C104" s="406"/>
      <c r="D104" s="138"/>
      <c r="E104" s="270"/>
      <c r="F104" s="310">
        <f t="shared" si="12"/>
        <v>0</v>
      </c>
      <c r="G104" s="283">
        <f t="shared" si="13"/>
        <v>0</v>
      </c>
    </row>
    <row r="105" spans="1:7" ht="12" customHeight="1">
      <c r="A105" s="168" t="s">
        <v>77</v>
      </c>
      <c r="B105" s="53" t="s">
        <v>245</v>
      </c>
      <c r="C105" s="406">
        <v>103299046</v>
      </c>
      <c r="D105" s="138"/>
      <c r="E105" s="270">
        <v>5700033</v>
      </c>
      <c r="F105" s="310">
        <f t="shared" si="12"/>
        <v>5700033</v>
      </c>
      <c r="G105" s="283">
        <f t="shared" si="13"/>
        <v>108999079</v>
      </c>
    </row>
    <row r="106" spans="1:7" ht="12" customHeight="1">
      <c r="A106" s="168" t="s">
        <v>108</v>
      </c>
      <c r="B106" s="53" t="s">
        <v>246</v>
      </c>
      <c r="C106" s="406"/>
      <c r="D106" s="138"/>
      <c r="E106" s="270"/>
      <c r="F106" s="310">
        <f t="shared" si="12"/>
        <v>0</v>
      </c>
      <c r="G106" s="283">
        <f t="shared" si="13"/>
        <v>0</v>
      </c>
    </row>
    <row r="107" spans="1:7" ht="12" customHeight="1">
      <c r="A107" s="168" t="s">
        <v>240</v>
      </c>
      <c r="B107" s="54" t="s">
        <v>247</v>
      </c>
      <c r="C107" s="406"/>
      <c r="D107" s="138"/>
      <c r="E107" s="270"/>
      <c r="F107" s="310">
        <f t="shared" si="12"/>
        <v>0</v>
      </c>
      <c r="G107" s="283">
        <f t="shared" si="13"/>
        <v>0</v>
      </c>
    </row>
    <row r="108" spans="1:7" ht="12" customHeight="1">
      <c r="A108" s="176" t="s">
        <v>241</v>
      </c>
      <c r="B108" s="55" t="s">
        <v>248</v>
      </c>
      <c r="C108" s="406"/>
      <c r="D108" s="138"/>
      <c r="E108" s="270"/>
      <c r="F108" s="310">
        <f t="shared" si="12"/>
        <v>0</v>
      </c>
      <c r="G108" s="283">
        <f t="shared" si="13"/>
        <v>0</v>
      </c>
    </row>
    <row r="109" spans="1:7" ht="12" customHeight="1">
      <c r="A109" s="168" t="s">
        <v>307</v>
      </c>
      <c r="B109" s="55" t="s">
        <v>249</v>
      </c>
      <c r="C109" s="406"/>
      <c r="D109" s="138"/>
      <c r="E109" s="270"/>
      <c r="F109" s="310">
        <f t="shared" si="12"/>
        <v>0</v>
      </c>
      <c r="G109" s="283">
        <f t="shared" si="13"/>
        <v>0</v>
      </c>
    </row>
    <row r="110" spans="1:7" ht="12" customHeight="1">
      <c r="A110" s="168" t="s">
        <v>308</v>
      </c>
      <c r="B110" s="54" t="s">
        <v>250</v>
      </c>
      <c r="C110" s="291">
        <v>75490000</v>
      </c>
      <c r="D110" s="138"/>
      <c r="E110" s="269">
        <v>1800000</v>
      </c>
      <c r="F110" s="309">
        <f t="shared" si="12"/>
        <v>1800000</v>
      </c>
      <c r="G110" s="282">
        <f t="shared" si="13"/>
        <v>77290000</v>
      </c>
    </row>
    <row r="111" spans="1:7" ht="12" customHeight="1">
      <c r="A111" s="168" t="s">
        <v>312</v>
      </c>
      <c r="B111" s="9" t="s">
        <v>35</v>
      </c>
      <c r="C111" s="291">
        <v>40000000</v>
      </c>
      <c r="D111" s="138"/>
      <c r="E111" s="269">
        <v>-26198017</v>
      </c>
      <c r="F111" s="309">
        <f t="shared" si="12"/>
        <v>-26198017</v>
      </c>
      <c r="G111" s="282">
        <f t="shared" si="13"/>
        <v>13801983</v>
      </c>
    </row>
    <row r="112" spans="1:7" ht="12" customHeight="1">
      <c r="A112" s="169" t="s">
        <v>313</v>
      </c>
      <c r="B112" s="6" t="s">
        <v>370</v>
      </c>
      <c r="C112" s="406">
        <v>40000000</v>
      </c>
      <c r="D112" s="138"/>
      <c r="E112" s="270"/>
      <c r="F112" s="310">
        <f t="shared" si="12"/>
        <v>0</v>
      </c>
      <c r="G112" s="283">
        <v>13801983</v>
      </c>
    </row>
    <row r="113" spans="1:7" ht="12" customHeight="1" thickBot="1">
      <c r="A113" s="177" t="s">
        <v>314</v>
      </c>
      <c r="B113" s="56" t="s">
        <v>371</v>
      </c>
      <c r="C113" s="352"/>
      <c r="D113" s="271"/>
      <c r="E113" s="201"/>
      <c r="F113" s="311">
        <f t="shared" si="12"/>
        <v>0</v>
      </c>
      <c r="G113" s="295">
        <f t="shared" si="13"/>
        <v>0</v>
      </c>
    </row>
    <row r="114" spans="1:7" ht="12" customHeight="1" thickBot="1">
      <c r="A114" s="25" t="s">
        <v>6</v>
      </c>
      <c r="B114" s="23" t="s">
        <v>251</v>
      </c>
      <c r="C114" s="137">
        <f>+C115+C117+C119</f>
        <v>189900000</v>
      </c>
      <c r="D114" s="266">
        <f>+D115+D117+D119</f>
        <v>0</v>
      </c>
      <c r="E114" s="137">
        <f>+E115+E117+E119</f>
        <v>74938896</v>
      </c>
      <c r="F114" s="137">
        <f>+F115+F117+F119</f>
        <v>74938896</v>
      </c>
      <c r="G114" s="280">
        <f>+G115+G117+G119</f>
        <v>264838896</v>
      </c>
    </row>
    <row r="115" spans="1:7" ht="12" customHeight="1">
      <c r="A115" s="167" t="s">
        <v>66</v>
      </c>
      <c r="B115" s="6" t="s">
        <v>125</v>
      </c>
      <c r="C115" s="346">
        <v>92000000</v>
      </c>
      <c r="D115" s="267"/>
      <c r="E115" s="139"/>
      <c r="F115" s="181">
        <f aca="true" t="shared" si="14" ref="F115:F127">D115+E115</f>
        <v>0</v>
      </c>
      <c r="G115" s="281">
        <f aca="true" t="shared" si="15" ref="G115:G127">C115+F115</f>
        <v>92000000</v>
      </c>
    </row>
    <row r="116" spans="1:7" ht="12" customHeight="1">
      <c r="A116" s="167" t="s">
        <v>67</v>
      </c>
      <c r="B116" s="10" t="s">
        <v>255</v>
      </c>
      <c r="C116" s="346">
        <v>82000000</v>
      </c>
      <c r="D116" s="267"/>
      <c r="E116" s="139"/>
      <c r="F116" s="181">
        <f t="shared" si="14"/>
        <v>0</v>
      </c>
      <c r="G116" s="281">
        <f t="shared" si="15"/>
        <v>82000000</v>
      </c>
    </row>
    <row r="117" spans="1:7" ht="12" customHeight="1">
      <c r="A117" s="167" t="s">
        <v>68</v>
      </c>
      <c r="B117" s="10" t="s">
        <v>109</v>
      </c>
      <c r="C117" s="347">
        <v>97600000</v>
      </c>
      <c r="D117" s="269"/>
      <c r="E117" s="269">
        <v>74938896</v>
      </c>
      <c r="F117" s="309">
        <f t="shared" si="14"/>
        <v>74938896</v>
      </c>
      <c r="G117" s="282">
        <f t="shared" si="15"/>
        <v>172538896</v>
      </c>
    </row>
    <row r="118" spans="1:7" ht="12" customHeight="1">
      <c r="A118" s="167" t="s">
        <v>69</v>
      </c>
      <c r="B118" s="10" t="s">
        <v>256</v>
      </c>
      <c r="C118" s="353"/>
      <c r="D118" s="269"/>
      <c r="E118" s="138"/>
      <c r="F118" s="309">
        <f t="shared" si="14"/>
        <v>0</v>
      </c>
      <c r="G118" s="282">
        <f t="shared" si="15"/>
        <v>0</v>
      </c>
    </row>
    <row r="119" spans="1:7" ht="12" customHeight="1">
      <c r="A119" s="167" t="s">
        <v>70</v>
      </c>
      <c r="B119" s="80" t="s">
        <v>127</v>
      </c>
      <c r="C119" s="353">
        <v>300000</v>
      </c>
      <c r="D119" s="269"/>
      <c r="E119" s="138"/>
      <c r="F119" s="309">
        <f t="shared" si="14"/>
        <v>0</v>
      </c>
      <c r="G119" s="282">
        <f t="shared" si="15"/>
        <v>300000</v>
      </c>
    </row>
    <row r="120" spans="1:7" ht="12" customHeight="1">
      <c r="A120" s="167" t="s">
        <v>76</v>
      </c>
      <c r="B120" s="79" t="s">
        <v>300</v>
      </c>
      <c r="C120" s="353"/>
      <c r="D120" s="269"/>
      <c r="E120" s="138"/>
      <c r="F120" s="309">
        <f t="shared" si="14"/>
        <v>0</v>
      </c>
      <c r="G120" s="282">
        <f t="shared" si="15"/>
        <v>0</v>
      </c>
    </row>
    <row r="121" spans="1:7" ht="12" customHeight="1">
      <c r="A121" s="167" t="s">
        <v>78</v>
      </c>
      <c r="B121" s="147" t="s">
        <v>261</v>
      </c>
      <c r="C121" s="353"/>
      <c r="D121" s="269"/>
      <c r="E121" s="138"/>
      <c r="F121" s="309">
        <f t="shared" si="14"/>
        <v>0</v>
      </c>
      <c r="G121" s="282">
        <f t="shared" si="15"/>
        <v>0</v>
      </c>
    </row>
    <row r="122" spans="1:7" ht="12" customHeight="1">
      <c r="A122" s="167" t="s">
        <v>110</v>
      </c>
      <c r="B122" s="54" t="s">
        <v>244</v>
      </c>
      <c r="C122" s="353"/>
      <c r="D122" s="269"/>
      <c r="E122" s="138"/>
      <c r="F122" s="309">
        <f t="shared" si="14"/>
        <v>0</v>
      </c>
      <c r="G122" s="282">
        <f t="shared" si="15"/>
        <v>0</v>
      </c>
    </row>
    <row r="123" spans="1:7" ht="12" customHeight="1">
      <c r="A123" s="167" t="s">
        <v>111</v>
      </c>
      <c r="B123" s="54" t="s">
        <v>260</v>
      </c>
      <c r="C123" s="353"/>
      <c r="D123" s="269"/>
      <c r="E123" s="138"/>
      <c r="F123" s="309">
        <f t="shared" si="14"/>
        <v>0</v>
      </c>
      <c r="G123" s="282">
        <f t="shared" si="15"/>
        <v>0</v>
      </c>
    </row>
    <row r="124" spans="1:7" ht="12" customHeight="1">
      <c r="A124" s="167" t="s">
        <v>112</v>
      </c>
      <c r="B124" s="54" t="s">
        <v>259</v>
      </c>
      <c r="C124" s="353"/>
      <c r="D124" s="269"/>
      <c r="E124" s="138"/>
      <c r="F124" s="309">
        <f t="shared" si="14"/>
        <v>0</v>
      </c>
      <c r="G124" s="282">
        <f t="shared" si="15"/>
        <v>0</v>
      </c>
    </row>
    <row r="125" spans="1:7" ht="12" customHeight="1">
      <c r="A125" s="167" t="s">
        <v>252</v>
      </c>
      <c r="B125" s="54" t="s">
        <v>247</v>
      </c>
      <c r="C125" s="353">
        <v>300000</v>
      </c>
      <c r="D125" s="269"/>
      <c r="E125" s="138"/>
      <c r="F125" s="309">
        <f t="shared" si="14"/>
        <v>0</v>
      </c>
      <c r="G125" s="282">
        <f t="shared" si="15"/>
        <v>300000</v>
      </c>
    </row>
    <row r="126" spans="1:7" ht="12" customHeight="1">
      <c r="A126" s="167" t="s">
        <v>253</v>
      </c>
      <c r="B126" s="54" t="s">
        <v>258</v>
      </c>
      <c r="C126" s="353"/>
      <c r="D126" s="269"/>
      <c r="E126" s="138"/>
      <c r="F126" s="309">
        <f t="shared" si="14"/>
        <v>0</v>
      </c>
      <c r="G126" s="282">
        <f t="shared" si="15"/>
        <v>0</v>
      </c>
    </row>
    <row r="127" spans="1:7" ht="12" customHeight="1" thickBot="1">
      <c r="A127" s="176" t="s">
        <v>254</v>
      </c>
      <c r="B127" s="54" t="s">
        <v>257</v>
      </c>
      <c r="C127" s="354"/>
      <c r="D127" s="270"/>
      <c r="E127" s="140"/>
      <c r="F127" s="310">
        <f t="shared" si="14"/>
        <v>0</v>
      </c>
      <c r="G127" s="283">
        <f t="shared" si="15"/>
        <v>0</v>
      </c>
    </row>
    <row r="128" spans="1:7" ht="12" customHeight="1" thickBot="1">
      <c r="A128" s="25" t="s">
        <v>7</v>
      </c>
      <c r="B128" s="50" t="s">
        <v>317</v>
      </c>
      <c r="C128" s="137">
        <f>+C93+C114</f>
        <v>694338865</v>
      </c>
      <c r="D128" s="266">
        <f>+D93+D114</f>
        <v>0</v>
      </c>
      <c r="E128" s="137">
        <f>+E93+E114</f>
        <v>64566084</v>
      </c>
      <c r="F128" s="137">
        <f>+F93+F114</f>
        <v>64566084</v>
      </c>
      <c r="G128" s="280">
        <f>+G93+G114</f>
        <v>758904949</v>
      </c>
    </row>
    <row r="129" spans="1:7" ht="12" customHeight="1" thickBot="1">
      <c r="A129" s="25" t="s">
        <v>8</v>
      </c>
      <c r="B129" s="50" t="s">
        <v>318</v>
      </c>
      <c r="C129" s="137">
        <f>+C130+C131+C132</f>
        <v>0</v>
      </c>
      <c r="D129" s="266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7" s="47" customFormat="1" ht="12" customHeight="1">
      <c r="A130" s="167" t="s">
        <v>159</v>
      </c>
      <c r="B130" s="7" t="s">
        <v>375</v>
      </c>
      <c r="C130" s="138"/>
      <c r="D130" s="269"/>
      <c r="E130" s="138"/>
      <c r="F130" s="309">
        <f>D130+E130</f>
        <v>0</v>
      </c>
      <c r="G130" s="282">
        <f>C130+F130</f>
        <v>0</v>
      </c>
    </row>
    <row r="131" spans="1:7" ht="12" customHeight="1">
      <c r="A131" s="167" t="s">
        <v>160</v>
      </c>
      <c r="B131" s="7" t="s">
        <v>326</v>
      </c>
      <c r="C131" s="138"/>
      <c r="D131" s="269"/>
      <c r="E131" s="138"/>
      <c r="F131" s="309">
        <f>D131+E131</f>
        <v>0</v>
      </c>
      <c r="G131" s="282">
        <f>C131+F131</f>
        <v>0</v>
      </c>
    </row>
    <row r="132" spans="1:7" ht="12" customHeight="1" thickBot="1">
      <c r="A132" s="176" t="s">
        <v>161</v>
      </c>
      <c r="B132" s="5" t="s">
        <v>374</v>
      </c>
      <c r="C132" s="138"/>
      <c r="D132" s="269"/>
      <c r="E132" s="138"/>
      <c r="F132" s="309">
        <f>D132+E132</f>
        <v>0</v>
      </c>
      <c r="G132" s="282">
        <f>C132+F132</f>
        <v>0</v>
      </c>
    </row>
    <row r="133" spans="1:7" ht="12" customHeight="1" thickBot="1">
      <c r="A133" s="25" t="s">
        <v>9</v>
      </c>
      <c r="B133" s="50" t="s">
        <v>319</v>
      </c>
      <c r="C133" s="137">
        <f>+C134+C135+C136+C137+C138+C139</f>
        <v>0</v>
      </c>
      <c r="D133" s="266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7" ht="12" customHeight="1">
      <c r="A134" s="167" t="s">
        <v>53</v>
      </c>
      <c r="B134" s="7" t="s">
        <v>328</v>
      </c>
      <c r="C134" s="138"/>
      <c r="D134" s="269"/>
      <c r="E134" s="138"/>
      <c r="F134" s="309">
        <f aca="true" t="shared" si="16" ref="F134:F139">D134+E134</f>
        <v>0</v>
      </c>
      <c r="G134" s="282">
        <f aca="true" t="shared" si="17" ref="G134:G139">C134+F134</f>
        <v>0</v>
      </c>
    </row>
    <row r="135" spans="1:7" ht="12" customHeight="1">
      <c r="A135" s="167" t="s">
        <v>54</v>
      </c>
      <c r="B135" s="7" t="s">
        <v>320</v>
      </c>
      <c r="C135" s="138"/>
      <c r="D135" s="269"/>
      <c r="E135" s="138"/>
      <c r="F135" s="309">
        <f t="shared" si="16"/>
        <v>0</v>
      </c>
      <c r="G135" s="282">
        <f t="shared" si="17"/>
        <v>0</v>
      </c>
    </row>
    <row r="136" spans="1:7" ht="12" customHeight="1">
      <c r="A136" s="167" t="s">
        <v>55</v>
      </c>
      <c r="B136" s="7" t="s">
        <v>321</v>
      </c>
      <c r="C136" s="138"/>
      <c r="D136" s="269"/>
      <c r="E136" s="138"/>
      <c r="F136" s="309">
        <f t="shared" si="16"/>
        <v>0</v>
      </c>
      <c r="G136" s="282">
        <f t="shared" si="17"/>
        <v>0</v>
      </c>
    </row>
    <row r="137" spans="1:7" ht="12" customHeight="1">
      <c r="A137" s="167" t="s">
        <v>97</v>
      </c>
      <c r="B137" s="7" t="s">
        <v>373</v>
      </c>
      <c r="C137" s="138"/>
      <c r="D137" s="269"/>
      <c r="E137" s="138"/>
      <c r="F137" s="309">
        <f t="shared" si="16"/>
        <v>0</v>
      </c>
      <c r="G137" s="282">
        <f t="shared" si="17"/>
        <v>0</v>
      </c>
    </row>
    <row r="138" spans="1:7" ht="12" customHeight="1">
      <c r="A138" s="167" t="s">
        <v>98</v>
      </c>
      <c r="B138" s="7" t="s">
        <v>323</v>
      </c>
      <c r="C138" s="138"/>
      <c r="D138" s="269"/>
      <c r="E138" s="138"/>
      <c r="F138" s="309">
        <f t="shared" si="16"/>
        <v>0</v>
      </c>
      <c r="G138" s="282">
        <f t="shared" si="17"/>
        <v>0</v>
      </c>
    </row>
    <row r="139" spans="1:7" s="47" customFormat="1" ht="12" customHeight="1" thickBot="1">
      <c r="A139" s="176" t="s">
        <v>99</v>
      </c>
      <c r="B139" s="5" t="s">
        <v>324</v>
      </c>
      <c r="C139" s="138"/>
      <c r="D139" s="269"/>
      <c r="E139" s="138"/>
      <c r="F139" s="309">
        <f t="shared" si="16"/>
        <v>0</v>
      </c>
      <c r="G139" s="282">
        <f t="shared" si="17"/>
        <v>0</v>
      </c>
    </row>
    <row r="140" spans="1:13" ht="12" customHeight="1" thickBot="1">
      <c r="A140" s="25" t="s">
        <v>10</v>
      </c>
      <c r="B140" s="50" t="s">
        <v>380</v>
      </c>
      <c r="C140" s="143">
        <f>+C141+C142+C144+C145+C143</f>
        <v>148124478</v>
      </c>
      <c r="D140" s="268">
        <f>+D141+D142+D144+D145+D143</f>
        <v>0</v>
      </c>
      <c r="E140" s="143">
        <f>+E141+E142+E144+E145+E143</f>
        <v>1363200</v>
      </c>
      <c r="F140" s="143">
        <f>+F141+F142+F144+F145+F143</f>
        <v>1363200</v>
      </c>
      <c r="G140" s="284">
        <f>+G141+G142+G144+G145+G143</f>
        <v>149487678</v>
      </c>
      <c r="M140" s="76"/>
    </row>
    <row r="141" spans="1:7" ht="12.75">
      <c r="A141" s="167" t="s">
        <v>56</v>
      </c>
      <c r="B141" s="7" t="s">
        <v>262</v>
      </c>
      <c r="C141" s="138"/>
      <c r="D141" s="269"/>
      <c r="E141" s="138"/>
      <c r="F141" s="309">
        <f>D141+E141</f>
        <v>0</v>
      </c>
      <c r="G141" s="282">
        <f>C141+F141</f>
        <v>0</v>
      </c>
    </row>
    <row r="142" spans="1:7" ht="12" customHeight="1">
      <c r="A142" s="167" t="s">
        <v>57</v>
      </c>
      <c r="B142" s="7" t="s">
        <v>263</v>
      </c>
      <c r="C142" s="353">
        <v>7876677</v>
      </c>
      <c r="D142" s="269"/>
      <c r="E142" s="138"/>
      <c r="F142" s="309">
        <f>D142+E142</f>
        <v>0</v>
      </c>
      <c r="G142" s="282">
        <f>C142+F142</f>
        <v>7876677</v>
      </c>
    </row>
    <row r="143" spans="1:7" ht="12" customHeight="1">
      <c r="A143" s="167" t="s">
        <v>179</v>
      </c>
      <c r="B143" s="7" t="s">
        <v>379</v>
      </c>
      <c r="C143" s="353">
        <v>140247801</v>
      </c>
      <c r="D143" s="269"/>
      <c r="E143" s="138">
        <v>1363200</v>
      </c>
      <c r="F143" s="309">
        <f>D143+E143</f>
        <v>1363200</v>
      </c>
      <c r="G143" s="282">
        <f>C143+F143</f>
        <v>141611001</v>
      </c>
    </row>
    <row r="144" spans="1:7" s="47" customFormat="1" ht="12" customHeight="1">
      <c r="A144" s="167" t="s">
        <v>180</v>
      </c>
      <c r="B144" s="7" t="s">
        <v>333</v>
      </c>
      <c r="C144" s="138"/>
      <c r="D144" s="269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>
      <c r="A145" s="176" t="s">
        <v>181</v>
      </c>
      <c r="B145" s="5" t="s">
        <v>282</v>
      </c>
      <c r="C145" s="138"/>
      <c r="D145" s="269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>
      <c r="A146" s="25" t="s">
        <v>11</v>
      </c>
      <c r="B146" s="50" t="s">
        <v>334</v>
      </c>
      <c r="C146" s="203">
        <f>+C147+C148+C149+C150+C151</f>
        <v>0</v>
      </c>
      <c r="D146" s="272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6">
        <f>+G147+G148+G149+G150+G151</f>
        <v>0</v>
      </c>
    </row>
    <row r="147" spans="1:7" s="47" customFormat="1" ht="12" customHeight="1">
      <c r="A147" s="167" t="s">
        <v>58</v>
      </c>
      <c r="B147" s="7" t="s">
        <v>329</v>
      </c>
      <c r="C147" s="138"/>
      <c r="D147" s="269"/>
      <c r="E147" s="138"/>
      <c r="F147" s="309">
        <f aca="true" t="shared" si="18" ref="F147:F153">D147+E147</f>
        <v>0</v>
      </c>
      <c r="G147" s="282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336</v>
      </c>
      <c r="C148" s="138"/>
      <c r="D148" s="269"/>
      <c r="E148" s="138"/>
      <c r="F148" s="309">
        <f t="shared" si="18"/>
        <v>0</v>
      </c>
      <c r="G148" s="282">
        <f t="shared" si="19"/>
        <v>0</v>
      </c>
    </row>
    <row r="149" spans="1:7" s="47" customFormat="1" ht="12" customHeight="1">
      <c r="A149" s="167" t="s">
        <v>191</v>
      </c>
      <c r="B149" s="7" t="s">
        <v>331</v>
      </c>
      <c r="C149" s="138"/>
      <c r="D149" s="269"/>
      <c r="E149" s="138"/>
      <c r="F149" s="309">
        <f t="shared" si="18"/>
        <v>0</v>
      </c>
      <c r="G149" s="282">
        <f t="shared" si="19"/>
        <v>0</v>
      </c>
    </row>
    <row r="150" spans="1:7" s="47" customFormat="1" ht="12" customHeight="1">
      <c r="A150" s="167" t="s">
        <v>192</v>
      </c>
      <c r="B150" s="7" t="s">
        <v>376</v>
      </c>
      <c r="C150" s="138"/>
      <c r="D150" s="269"/>
      <c r="E150" s="138"/>
      <c r="F150" s="309">
        <f t="shared" si="18"/>
        <v>0</v>
      </c>
      <c r="G150" s="282">
        <f t="shared" si="19"/>
        <v>0</v>
      </c>
    </row>
    <row r="151" spans="1:7" ht="12.75" customHeight="1" thickBot="1">
      <c r="A151" s="176" t="s">
        <v>335</v>
      </c>
      <c r="B151" s="5" t="s">
        <v>338</v>
      </c>
      <c r="C151" s="140"/>
      <c r="D151" s="270"/>
      <c r="E151" s="140"/>
      <c r="F151" s="310">
        <f t="shared" si="18"/>
        <v>0</v>
      </c>
      <c r="G151" s="283">
        <f t="shared" si="19"/>
        <v>0</v>
      </c>
    </row>
    <row r="152" spans="1:7" ht="12.75" customHeight="1" thickBot="1">
      <c r="A152" s="195" t="s">
        <v>12</v>
      </c>
      <c r="B152" s="50" t="s">
        <v>339</v>
      </c>
      <c r="C152" s="204"/>
      <c r="D152" s="273"/>
      <c r="E152" s="204"/>
      <c r="F152" s="203">
        <f t="shared" si="18"/>
        <v>0</v>
      </c>
      <c r="G152" s="296">
        <f t="shared" si="19"/>
        <v>0</v>
      </c>
    </row>
    <row r="153" spans="1:7" ht="12.75" customHeight="1" thickBot="1">
      <c r="A153" s="195" t="s">
        <v>13</v>
      </c>
      <c r="B153" s="50" t="s">
        <v>340</v>
      </c>
      <c r="C153" s="204"/>
      <c r="D153" s="273"/>
      <c r="E153" s="204"/>
      <c r="F153" s="203">
        <f t="shared" si="18"/>
        <v>0</v>
      </c>
      <c r="G153" s="296">
        <f t="shared" si="19"/>
        <v>0</v>
      </c>
    </row>
    <row r="154" spans="1:7" ht="12" customHeight="1" thickBot="1">
      <c r="A154" s="25" t="s">
        <v>14</v>
      </c>
      <c r="B154" s="50" t="s">
        <v>342</v>
      </c>
      <c r="C154" s="205">
        <f>+C129+C133+C140+C146+C152+C153</f>
        <v>148124478</v>
      </c>
      <c r="D154" s="205">
        <f>+D129+D133+D140+D146+D152+D153</f>
        <v>0</v>
      </c>
      <c r="E154" s="205">
        <f>+E129+E133+E140+E146+E152+E153</f>
        <v>1363200</v>
      </c>
      <c r="F154" s="205">
        <f>+F129+F133+F140+F146+F152+F153</f>
        <v>1363200</v>
      </c>
      <c r="G154" s="297">
        <f>+G129+G133+G140+G146+G152+G153</f>
        <v>149487678</v>
      </c>
    </row>
    <row r="155" spans="1:7" ht="15" customHeight="1" thickBot="1">
      <c r="A155" s="178" t="s">
        <v>15</v>
      </c>
      <c r="B155" s="124" t="s">
        <v>341</v>
      </c>
      <c r="C155" s="205">
        <f>+C128+C154</f>
        <v>842463343</v>
      </c>
      <c r="D155" s="274">
        <f>+D128+D154</f>
        <v>0</v>
      </c>
      <c r="E155" s="205">
        <f>+E128+E154</f>
        <v>65929284</v>
      </c>
      <c r="F155" s="205">
        <f>+F128+F154</f>
        <v>65929284</v>
      </c>
      <c r="G155" s="297">
        <f>+G128+G154</f>
        <v>908392627</v>
      </c>
    </row>
    <row r="156" spans="1:7" ht="13.5" thickBot="1">
      <c r="A156" s="127"/>
      <c r="B156" s="128"/>
      <c r="C156" s="129"/>
      <c r="D156" s="129"/>
      <c r="E156" s="299"/>
      <c r="F156" s="299"/>
      <c r="G156" s="298"/>
    </row>
    <row r="157" spans="1:7" ht="15" customHeight="1" thickBot="1">
      <c r="A157" s="74" t="s">
        <v>377</v>
      </c>
      <c r="B157" s="75"/>
      <c r="C157" s="239">
        <v>48</v>
      </c>
      <c r="D157" s="292"/>
      <c r="E157" s="239"/>
      <c r="F157" s="330">
        <f>D157+E157</f>
        <v>0</v>
      </c>
      <c r="G157" s="331">
        <f>C157+F157</f>
        <v>48</v>
      </c>
    </row>
    <row r="158" spans="1:7" ht="14.25" customHeight="1" thickBot="1">
      <c r="A158" s="74" t="s">
        <v>120</v>
      </c>
      <c r="B158" s="75"/>
      <c r="C158" s="239">
        <v>13</v>
      </c>
      <c r="D158" s="292"/>
      <c r="E158" s="239"/>
      <c r="F158" s="330">
        <f>D158+E158</f>
        <v>0</v>
      </c>
      <c r="G158" s="331">
        <f>C158+F158</f>
        <v>13</v>
      </c>
    </row>
  </sheetData>
  <sheetProtection formatCells="0"/>
  <mergeCells count="4">
    <mergeCell ref="A7:G7"/>
    <mergeCell ref="B2:D2"/>
    <mergeCell ref="B3:D3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54" r:id="rId1"/>
  <rowBreaks count="1" manualBreakCount="1">
    <brk id="9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tabSelected="1" view="pageBreakPreview" zoomScaleSheetLayoutView="100" workbookViewId="0" topLeftCell="A90">
      <selection activeCell="J106" sqref="J105:J106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4" width="11.875" style="2" customWidth="1"/>
    <col min="5" max="6" width="12.375" style="2" bestFit="1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3" t="s">
        <v>522</v>
      </c>
    </row>
    <row r="2" spans="1:7" s="43" customFormat="1" ht="21" customHeight="1" thickBot="1">
      <c r="A2" s="234" t="s">
        <v>41</v>
      </c>
      <c r="B2" s="432" t="s">
        <v>122</v>
      </c>
      <c r="C2" s="432"/>
      <c r="D2" s="433"/>
      <c r="E2" s="265"/>
      <c r="F2" s="288"/>
      <c r="G2" s="342" t="s">
        <v>36</v>
      </c>
    </row>
    <row r="3" spans="1:7" s="43" customFormat="1" ht="36.75" thickBot="1">
      <c r="A3" s="234" t="s">
        <v>118</v>
      </c>
      <c r="B3" s="434" t="s">
        <v>291</v>
      </c>
      <c r="C3" s="434"/>
      <c r="D3" s="435"/>
      <c r="E3" s="265"/>
      <c r="F3" s="288"/>
      <c r="G3" s="343" t="s">
        <v>36</v>
      </c>
    </row>
    <row r="4" spans="1:7" s="44" customFormat="1" ht="15.75" customHeight="1" thickBot="1">
      <c r="A4" s="69"/>
      <c r="B4" s="69"/>
      <c r="C4" s="70"/>
      <c r="G4" s="257" t="s">
        <v>440</v>
      </c>
    </row>
    <row r="5" spans="1:7" ht="40.5" customHeight="1" thickBot="1">
      <c r="A5" s="144" t="s">
        <v>119</v>
      </c>
      <c r="B5" s="71" t="s">
        <v>439</v>
      </c>
      <c r="C5" s="327" t="s">
        <v>381</v>
      </c>
      <c r="D5" s="328" t="s">
        <v>453</v>
      </c>
      <c r="E5" s="328" t="s">
        <v>497</v>
      </c>
      <c r="F5" s="328" t="s">
        <v>448</v>
      </c>
      <c r="G5" s="329" t="s">
        <v>498</v>
      </c>
    </row>
    <row r="6" spans="1:7" s="41" customFormat="1" ht="12.75" customHeight="1" thickBot="1">
      <c r="A6" s="62" t="s">
        <v>356</v>
      </c>
      <c r="B6" s="63" t="s">
        <v>357</v>
      </c>
      <c r="C6" s="324" t="s">
        <v>358</v>
      </c>
      <c r="D6" s="325" t="s">
        <v>360</v>
      </c>
      <c r="E6" s="325" t="s">
        <v>359</v>
      </c>
      <c r="F6" s="325" t="s">
        <v>455</v>
      </c>
      <c r="G6" s="326" t="s">
        <v>456</v>
      </c>
    </row>
    <row r="7" spans="1:7" s="41" customFormat="1" ht="15.75" customHeight="1" thickBot="1">
      <c r="A7" s="429" t="s">
        <v>37</v>
      </c>
      <c r="B7" s="430"/>
      <c r="C7" s="430"/>
      <c r="D7" s="430"/>
      <c r="E7" s="430"/>
      <c r="F7" s="430"/>
      <c r="G7" s="431"/>
    </row>
    <row r="8" spans="1:7" s="41" customFormat="1" ht="12" customHeight="1" thickBot="1">
      <c r="A8" s="25" t="s">
        <v>5</v>
      </c>
      <c r="B8" s="19" t="s">
        <v>144</v>
      </c>
      <c r="C8" s="137">
        <f>+C9+C10+C11+C12+C13+C14</f>
        <v>218360938</v>
      </c>
      <c r="D8" s="208">
        <f>+D9+D10+D11+D12+D13+D14</f>
        <v>0</v>
      </c>
      <c r="E8" s="137">
        <f>+E9+E10+E11+E12+E13+E14</f>
        <v>1646493</v>
      </c>
      <c r="F8" s="137">
        <f>+F9+F10+F11+F12+F13+F14</f>
        <v>1646493</v>
      </c>
      <c r="G8" s="280">
        <f>+G9+G10+G11+G12+G13+G14</f>
        <v>220007431</v>
      </c>
    </row>
    <row r="9" spans="1:7" s="45" customFormat="1" ht="12" customHeight="1">
      <c r="A9" s="167" t="s">
        <v>60</v>
      </c>
      <c r="B9" s="151" t="s">
        <v>145</v>
      </c>
      <c r="C9" s="346">
        <v>106328996</v>
      </c>
      <c r="D9" s="209"/>
      <c r="E9" s="139"/>
      <c r="F9" s="181">
        <f aca="true" t="shared" si="0" ref="F9:F14">D9+E9</f>
        <v>0</v>
      </c>
      <c r="G9" s="281">
        <f aca="true" t="shared" si="1" ref="G9:G14">C9+F9</f>
        <v>106328996</v>
      </c>
    </row>
    <row r="10" spans="1:7" s="46" customFormat="1" ht="12" customHeight="1">
      <c r="A10" s="168" t="s">
        <v>61</v>
      </c>
      <c r="B10" s="152" t="s">
        <v>146</v>
      </c>
      <c r="C10" s="347">
        <v>49436133</v>
      </c>
      <c r="D10" s="210"/>
      <c r="E10" s="138"/>
      <c r="F10" s="181">
        <f t="shared" si="0"/>
        <v>0</v>
      </c>
      <c r="G10" s="281">
        <f t="shared" si="1"/>
        <v>49436133</v>
      </c>
    </row>
    <row r="11" spans="1:7" s="46" customFormat="1" ht="12" customHeight="1">
      <c r="A11" s="168" t="s">
        <v>62</v>
      </c>
      <c r="B11" s="152" t="s">
        <v>147</v>
      </c>
      <c r="C11" s="347">
        <v>54519059</v>
      </c>
      <c r="D11" s="210"/>
      <c r="E11" s="138"/>
      <c r="F11" s="181">
        <f t="shared" si="0"/>
        <v>0</v>
      </c>
      <c r="G11" s="281">
        <f t="shared" si="1"/>
        <v>54519059</v>
      </c>
    </row>
    <row r="12" spans="1:7" s="46" customFormat="1" ht="12" customHeight="1">
      <c r="A12" s="168" t="s">
        <v>63</v>
      </c>
      <c r="B12" s="152" t="s">
        <v>148</v>
      </c>
      <c r="C12" s="347">
        <v>8076750</v>
      </c>
      <c r="D12" s="210"/>
      <c r="E12" s="138"/>
      <c r="F12" s="181">
        <f t="shared" si="0"/>
        <v>0</v>
      </c>
      <c r="G12" s="281">
        <f t="shared" si="1"/>
        <v>8076750</v>
      </c>
    </row>
    <row r="13" spans="1:7" s="46" customFormat="1" ht="12" customHeight="1">
      <c r="A13" s="168" t="s">
        <v>80</v>
      </c>
      <c r="B13" s="152" t="s">
        <v>364</v>
      </c>
      <c r="C13" s="347"/>
      <c r="D13" s="210"/>
      <c r="E13" s="210">
        <v>1646493</v>
      </c>
      <c r="F13" s="181">
        <f t="shared" si="0"/>
        <v>1646493</v>
      </c>
      <c r="G13" s="281">
        <f t="shared" si="1"/>
        <v>1646493</v>
      </c>
    </row>
    <row r="14" spans="1:7" s="45" customFormat="1" ht="12" customHeight="1" thickBot="1">
      <c r="A14" s="169" t="s">
        <v>64</v>
      </c>
      <c r="B14" s="153" t="s">
        <v>302</v>
      </c>
      <c r="C14" s="347"/>
      <c r="D14" s="210"/>
      <c r="E14" s="138"/>
      <c r="F14" s="181">
        <f t="shared" si="0"/>
        <v>0</v>
      </c>
      <c r="G14" s="281">
        <f t="shared" si="1"/>
        <v>0</v>
      </c>
    </row>
    <row r="15" spans="1:7" s="45" customFormat="1" ht="12" customHeight="1" thickBot="1">
      <c r="A15" s="25" t="s">
        <v>6</v>
      </c>
      <c r="B15" s="78" t="s">
        <v>149</v>
      </c>
      <c r="C15" s="137">
        <f>+C16+C17+C18+C19+C20</f>
        <v>55900246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0">
        <f>+G16+G17+G18+G19+G20</f>
        <v>55900246</v>
      </c>
    </row>
    <row r="16" spans="1:7" s="45" customFormat="1" ht="12" customHeight="1">
      <c r="A16" s="167" t="s">
        <v>66</v>
      </c>
      <c r="B16" s="151" t="s">
        <v>150</v>
      </c>
      <c r="C16" s="139"/>
      <c r="D16" s="209"/>
      <c r="E16" s="139"/>
      <c r="F16" s="181">
        <f aca="true" t="shared" si="2" ref="F16:F21">D16+E16</f>
        <v>0</v>
      </c>
      <c r="G16" s="281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151</v>
      </c>
      <c r="C17" s="138"/>
      <c r="D17" s="210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>
      <c r="A18" s="168" t="s">
        <v>68</v>
      </c>
      <c r="B18" s="152" t="s">
        <v>294</v>
      </c>
      <c r="C18" s="138"/>
      <c r="D18" s="210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>
      <c r="A19" s="168" t="s">
        <v>69</v>
      </c>
      <c r="B19" s="152" t="s">
        <v>295</v>
      </c>
      <c r="C19" s="138"/>
      <c r="D19" s="210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>
      <c r="A20" s="168" t="s">
        <v>70</v>
      </c>
      <c r="B20" s="152" t="s">
        <v>152</v>
      </c>
      <c r="C20" s="347">
        <v>55900246</v>
      </c>
      <c r="D20" s="210"/>
      <c r="E20" s="138"/>
      <c r="F20" s="309">
        <f t="shared" si="2"/>
        <v>0</v>
      </c>
      <c r="G20" s="282">
        <f t="shared" si="3"/>
        <v>55900246</v>
      </c>
    </row>
    <row r="21" spans="1:7" s="46" customFormat="1" ht="12" customHeight="1" thickBot="1">
      <c r="A21" s="169" t="s">
        <v>76</v>
      </c>
      <c r="B21" s="153" t="s">
        <v>153</v>
      </c>
      <c r="C21" s="140"/>
      <c r="D21" s="211"/>
      <c r="E21" s="140"/>
      <c r="F21" s="310">
        <f t="shared" si="2"/>
        <v>0</v>
      </c>
      <c r="G21" s="283">
        <f t="shared" si="3"/>
        <v>0</v>
      </c>
    </row>
    <row r="22" spans="1:7" s="46" customFormat="1" ht="12" customHeight="1" thickBot="1">
      <c r="A22" s="25" t="s">
        <v>7</v>
      </c>
      <c r="B22" s="19" t="s">
        <v>154</v>
      </c>
      <c r="C22" s="137">
        <f>+C23+C24+C25+C26+C27</f>
        <v>0</v>
      </c>
      <c r="D22" s="208">
        <f>+D23+D24+D25+D26+D27</f>
        <v>0</v>
      </c>
      <c r="E22" s="137">
        <f>+E23+E24+E25+E26+E27</f>
        <v>62508090</v>
      </c>
      <c r="F22" s="137">
        <f>+F23+F24+F25+F26+F27</f>
        <v>62508090</v>
      </c>
      <c r="G22" s="280">
        <f>+G23+G24+G25+G26+G27</f>
        <v>62508090</v>
      </c>
    </row>
    <row r="23" spans="1:7" s="46" customFormat="1" ht="12" customHeight="1">
      <c r="A23" s="167" t="s">
        <v>49</v>
      </c>
      <c r="B23" s="151" t="s">
        <v>155</v>
      </c>
      <c r="C23" s="139"/>
      <c r="D23" s="209"/>
      <c r="E23" s="209">
        <v>62508090</v>
      </c>
      <c r="F23" s="181">
        <f aca="true" t="shared" si="4" ref="F23:F28">D23+E23</f>
        <v>62508090</v>
      </c>
      <c r="G23" s="281">
        <f aca="true" t="shared" si="5" ref="G23:G28">C23+F23</f>
        <v>62508090</v>
      </c>
    </row>
    <row r="24" spans="1:7" s="45" customFormat="1" ht="12" customHeight="1">
      <c r="A24" s="168" t="s">
        <v>50</v>
      </c>
      <c r="B24" s="152" t="s">
        <v>156</v>
      </c>
      <c r="C24" s="138"/>
      <c r="D24" s="210"/>
      <c r="E24" s="138"/>
      <c r="F24" s="309">
        <f t="shared" si="4"/>
        <v>0</v>
      </c>
      <c r="G24" s="282">
        <f t="shared" si="5"/>
        <v>0</v>
      </c>
    </row>
    <row r="25" spans="1:7" s="46" customFormat="1" ht="12" customHeight="1">
      <c r="A25" s="168" t="s">
        <v>51</v>
      </c>
      <c r="B25" s="152" t="s">
        <v>296</v>
      </c>
      <c r="C25" s="138"/>
      <c r="D25" s="210"/>
      <c r="E25" s="138"/>
      <c r="F25" s="309">
        <f t="shared" si="4"/>
        <v>0</v>
      </c>
      <c r="G25" s="282">
        <f t="shared" si="5"/>
        <v>0</v>
      </c>
    </row>
    <row r="26" spans="1:7" s="46" customFormat="1" ht="12" customHeight="1">
      <c r="A26" s="168" t="s">
        <v>52</v>
      </c>
      <c r="B26" s="152" t="s">
        <v>297</v>
      </c>
      <c r="C26" s="138"/>
      <c r="D26" s="210"/>
      <c r="E26" s="138"/>
      <c r="F26" s="309">
        <f t="shared" si="4"/>
        <v>0</v>
      </c>
      <c r="G26" s="282">
        <f t="shared" si="5"/>
        <v>0</v>
      </c>
    </row>
    <row r="27" spans="1:7" s="46" customFormat="1" ht="12" customHeight="1">
      <c r="A27" s="168" t="s">
        <v>93</v>
      </c>
      <c r="B27" s="152" t="s">
        <v>157</v>
      </c>
      <c r="C27" s="138"/>
      <c r="D27" s="210"/>
      <c r="E27" s="138"/>
      <c r="F27" s="309">
        <f t="shared" si="4"/>
        <v>0</v>
      </c>
      <c r="G27" s="282">
        <f t="shared" si="5"/>
        <v>0</v>
      </c>
    </row>
    <row r="28" spans="1:7" s="46" customFormat="1" ht="12" customHeight="1" thickBot="1">
      <c r="A28" s="169" t="s">
        <v>94</v>
      </c>
      <c r="B28" s="153" t="s">
        <v>158</v>
      </c>
      <c r="C28" s="140"/>
      <c r="D28" s="211"/>
      <c r="E28" s="140"/>
      <c r="F28" s="310">
        <f t="shared" si="4"/>
        <v>0</v>
      </c>
      <c r="G28" s="283">
        <f t="shared" si="5"/>
        <v>0</v>
      </c>
    </row>
    <row r="29" spans="1:7" s="46" customFormat="1" ht="12" customHeight="1" thickBot="1">
      <c r="A29" s="25" t="s">
        <v>95</v>
      </c>
      <c r="B29" s="19" t="s">
        <v>432</v>
      </c>
      <c r="C29" s="143">
        <f>+C30+C31+C32+C33+C34+C35+C36</f>
        <v>253300000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4">
        <f>+G30+G31+G32+G33+G34+G35+G36</f>
        <v>253300000</v>
      </c>
    </row>
    <row r="30" spans="1:7" s="46" customFormat="1" ht="12" customHeight="1">
      <c r="A30" s="167" t="s">
        <v>159</v>
      </c>
      <c r="B30" s="151" t="s">
        <v>425</v>
      </c>
      <c r="C30" s="346">
        <v>145000000</v>
      </c>
      <c r="D30" s="139"/>
      <c r="E30" s="139"/>
      <c r="F30" s="181">
        <f aca="true" t="shared" si="6" ref="F30:F36">D30+E30</f>
        <v>0</v>
      </c>
      <c r="G30" s="281">
        <f aca="true" t="shared" si="7" ref="G30:G36">C30+F30</f>
        <v>145000000</v>
      </c>
    </row>
    <row r="31" spans="1:7" s="46" customFormat="1" ht="12" customHeight="1">
      <c r="A31" s="168" t="s">
        <v>160</v>
      </c>
      <c r="B31" s="152" t="s">
        <v>464</v>
      </c>
      <c r="C31" s="347">
        <v>14000000</v>
      </c>
      <c r="D31" s="138"/>
      <c r="E31" s="138"/>
      <c r="F31" s="309">
        <f t="shared" si="6"/>
        <v>0</v>
      </c>
      <c r="G31" s="282">
        <f t="shared" si="7"/>
        <v>14000000</v>
      </c>
    </row>
    <row r="32" spans="1:7" s="46" customFormat="1" ht="12" customHeight="1">
      <c r="A32" s="168" t="s">
        <v>161</v>
      </c>
      <c r="B32" s="152" t="s">
        <v>465</v>
      </c>
      <c r="C32" s="347">
        <v>13700000</v>
      </c>
      <c r="D32" s="138"/>
      <c r="E32" s="138"/>
      <c r="F32" s="309">
        <f t="shared" si="6"/>
        <v>0</v>
      </c>
      <c r="G32" s="282">
        <f t="shared" si="7"/>
        <v>13700000</v>
      </c>
    </row>
    <row r="33" spans="1:7" s="46" customFormat="1" ht="12" customHeight="1">
      <c r="A33" s="168" t="s">
        <v>162</v>
      </c>
      <c r="B33" s="152" t="s">
        <v>427</v>
      </c>
      <c r="C33" s="347">
        <v>45000000</v>
      </c>
      <c r="D33" s="138"/>
      <c r="E33" s="138"/>
      <c r="F33" s="309">
        <f t="shared" si="6"/>
        <v>0</v>
      </c>
      <c r="G33" s="282">
        <f t="shared" si="7"/>
        <v>45000000</v>
      </c>
    </row>
    <row r="34" spans="1:7" s="46" customFormat="1" ht="12" customHeight="1">
      <c r="A34" s="168" t="s">
        <v>429</v>
      </c>
      <c r="B34" s="152" t="s">
        <v>163</v>
      </c>
      <c r="C34" s="347">
        <v>6800000</v>
      </c>
      <c r="D34" s="138"/>
      <c r="E34" s="138"/>
      <c r="F34" s="309">
        <f t="shared" si="6"/>
        <v>0</v>
      </c>
      <c r="G34" s="282">
        <f t="shared" si="7"/>
        <v>6800000</v>
      </c>
    </row>
    <row r="35" spans="1:7" s="46" customFormat="1" ht="12" customHeight="1">
      <c r="A35" s="168" t="s">
        <v>430</v>
      </c>
      <c r="B35" s="152" t="s">
        <v>426</v>
      </c>
      <c r="C35" s="347">
        <v>28000000</v>
      </c>
      <c r="D35" s="138"/>
      <c r="E35" s="138"/>
      <c r="F35" s="309">
        <f t="shared" si="6"/>
        <v>0</v>
      </c>
      <c r="G35" s="282">
        <f t="shared" si="7"/>
        <v>28000000</v>
      </c>
    </row>
    <row r="36" spans="1:7" s="46" customFormat="1" ht="12" customHeight="1" thickBot="1">
      <c r="A36" s="169" t="s">
        <v>431</v>
      </c>
      <c r="B36" s="345" t="s">
        <v>165</v>
      </c>
      <c r="C36" s="348">
        <v>800000</v>
      </c>
      <c r="D36" s="140"/>
      <c r="E36" s="140"/>
      <c r="F36" s="310">
        <f t="shared" si="6"/>
        <v>0</v>
      </c>
      <c r="G36" s="283">
        <f t="shared" si="7"/>
        <v>800000</v>
      </c>
    </row>
    <row r="37" spans="1:7" s="46" customFormat="1" ht="12" customHeight="1" thickBot="1">
      <c r="A37" s="25" t="s">
        <v>9</v>
      </c>
      <c r="B37" s="19" t="s">
        <v>303</v>
      </c>
      <c r="C37" s="137">
        <f>SUM(C38:C48)</f>
        <v>22994000</v>
      </c>
      <c r="D37" s="208">
        <f>SUM(D38:D48)</f>
        <v>0</v>
      </c>
      <c r="E37" s="137">
        <f>SUM(E38:E48)</f>
        <v>2042622</v>
      </c>
      <c r="F37" s="137">
        <f>SUM(F38:F48)</f>
        <v>2042622</v>
      </c>
      <c r="G37" s="280">
        <f>SUM(G38:G48)</f>
        <v>25036622</v>
      </c>
    </row>
    <row r="38" spans="1:7" s="46" customFormat="1" ht="12" customHeight="1">
      <c r="A38" s="167" t="s">
        <v>53</v>
      </c>
      <c r="B38" s="151" t="s">
        <v>168</v>
      </c>
      <c r="C38" s="139"/>
      <c r="D38" s="209"/>
      <c r="E38" s="139"/>
      <c r="F38" s="181">
        <f aca="true" t="shared" si="8" ref="F38:F48">D38+E38</f>
        <v>0</v>
      </c>
      <c r="G38" s="281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169</v>
      </c>
      <c r="C39" s="347">
        <v>1500000</v>
      </c>
      <c r="D39" s="210"/>
      <c r="E39" s="138"/>
      <c r="F39" s="309">
        <f t="shared" si="8"/>
        <v>0</v>
      </c>
      <c r="G39" s="282">
        <f t="shared" si="9"/>
        <v>1500000</v>
      </c>
    </row>
    <row r="40" spans="1:7" s="46" customFormat="1" ht="12" customHeight="1">
      <c r="A40" s="168" t="s">
        <v>55</v>
      </c>
      <c r="B40" s="152" t="s">
        <v>170</v>
      </c>
      <c r="C40" s="347">
        <v>2000000</v>
      </c>
      <c r="D40" s="210"/>
      <c r="E40" s="138"/>
      <c r="F40" s="309">
        <f t="shared" si="8"/>
        <v>0</v>
      </c>
      <c r="G40" s="282">
        <f t="shared" si="9"/>
        <v>2000000</v>
      </c>
    </row>
    <row r="41" spans="1:7" s="46" customFormat="1" ht="12" customHeight="1">
      <c r="A41" s="168" t="s">
        <v>97</v>
      </c>
      <c r="B41" s="152" t="s">
        <v>171</v>
      </c>
      <c r="C41" s="347">
        <v>14444000</v>
      </c>
      <c r="D41" s="210"/>
      <c r="E41" s="138"/>
      <c r="F41" s="309">
        <f t="shared" si="8"/>
        <v>0</v>
      </c>
      <c r="G41" s="282">
        <f t="shared" si="9"/>
        <v>14444000</v>
      </c>
    </row>
    <row r="42" spans="1:7" s="46" customFormat="1" ht="12" customHeight="1">
      <c r="A42" s="168" t="s">
        <v>98</v>
      </c>
      <c r="B42" s="152" t="s">
        <v>172</v>
      </c>
      <c r="C42" s="347"/>
      <c r="D42" s="210"/>
      <c r="E42" s="138"/>
      <c r="F42" s="309">
        <f t="shared" si="8"/>
        <v>0</v>
      </c>
      <c r="G42" s="282">
        <f t="shared" si="9"/>
        <v>0</v>
      </c>
    </row>
    <row r="43" spans="1:7" s="46" customFormat="1" ht="12" customHeight="1">
      <c r="A43" s="168" t="s">
        <v>99</v>
      </c>
      <c r="B43" s="152" t="s">
        <v>173</v>
      </c>
      <c r="C43" s="347">
        <v>1500000</v>
      </c>
      <c r="D43" s="210"/>
      <c r="E43" s="138"/>
      <c r="F43" s="309">
        <f t="shared" si="8"/>
        <v>0</v>
      </c>
      <c r="G43" s="282">
        <f t="shared" si="9"/>
        <v>1500000</v>
      </c>
    </row>
    <row r="44" spans="1:7" s="46" customFormat="1" ht="12" customHeight="1">
      <c r="A44" s="168" t="s">
        <v>100</v>
      </c>
      <c r="B44" s="152" t="s">
        <v>174</v>
      </c>
      <c r="C44" s="347"/>
      <c r="D44" s="210"/>
      <c r="E44" s="138"/>
      <c r="F44" s="309">
        <f t="shared" si="8"/>
        <v>0</v>
      </c>
      <c r="G44" s="282">
        <f t="shared" si="9"/>
        <v>0</v>
      </c>
    </row>
    <row r="45" spans="1:7" s="46" customFormat="1" ht="12" customHeight="1">
      <c r="A45" s="168" t="s">
        <v>101</v>
      </c>
      <c r="B45" s="152" t="s">
        <v>175</v>
      </c>
      <c r="C45" s="347"/>
      <c r="D45" s="210"/>
      <c r="E45" s="138"/>
      <c r="F45" s="309">
        <f t="shared" si="8"/>
        <v>0</v>
      </c>
      <c r="G45" s="282">
        <f t="shared" si="9"/>
        <v>0</v>
      </c>
    </row>
    <row r="46" spans="1:7" s="46" customFormat="1" ht="12" customHeight="1">
      <c r="A46" s="168" t="s">
        <v>166</v>
      </c>
      <c r="B46" s="152" t="s">
        <v>176</v>
      </c>
      <c r="C46" s="349">
        <v>50000</v>
      </c>
      <c r="D46" s="235"/>
      <c r="E46" s="141"/>
      <c r="F46" s="307">
        <f t="shared" si="8"/>
        <v>0</v>
      </c>
      <c r="G46" s="285">
        <f t="shared" si="9"/>
        <v>50000</v>
      </c>
    </row>
    <row r="47" spans="1:7" s="46" customFormat="1" ht="12" customHeight="1">
      <c r="A47" s="169" t="s">
        <v>167</v>
      </c>
      <c r="B47" s="153" t="s">
        <v>305</v>
      </c>
      <c r="C47" s="350"/>
      <c r="D47" s="236"/>
      <c r="E47" s="142"/>
      <c r="F47" s="313">
        <f t="shared" si="8"/>
        <v>0</v>
      </c>
      <c r="G47" s="286">
        <f t="shared" si="9"/>
        <v>0</v>
      </c>
    </row>
    <row r="48" spans="1:7" s="46" customFormat="1" ht="12" customHeight="1" thickBot="1">
      <c r="A48" s="169" t="s">
        <v>304</v>
      </c>
      <c r="B48" s="153" t="s">
        <v>177</v>
      </c>
      <c r="C48" s="350">
        <v>3500000</v>
      </c>
      <c r="D48" s="236"/>
      <c r="E48" s="236">
        <v>2042622</v>
      </c>
      <c r="F48" s="313">
        <f t="shared" si="8"/>
        <v>2042622</v>
      </c>
      <c r="G48" s="286">
        <f t="shared" si="9"/>
        <v>5542622</v>
      </c>
    </row>
    <row r="49" spans="1:7" s="46" customFormat="1" ht="12" customHeight="1" thickBot="1">
      <c r="A49" s="25" t="s">
        <v>10</v>
      </c>
      <c r="B49" s="19" t="s">
        <v>178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0">
        <f>SUM(G50:G54)</f>
        <v>0</v>
      </c>
    </row>
    <row r="50" spans="1:7" s="46" customFormat="1" ht="12" customHeight="1">
      <c r="A50" s="167" t="s">
        <v>56</v>
      </c>
      <c r="B50" s="151" t="s">
        <v>182</v>
      </c>
      <c r="C50" s="182"/>
      <c r="D50" s="237"/>
      <c r="E50" s="182"/>
      <c r="F50" s="304">
        <f>D50+E50</f>
        <v>0</v>
      </c>
      <c r="G50" s="287">
        <f>C50+F50</f>
        <v>0</v>
      </c>
    </row>
    <row r="51" spans="1:7" s="46" customFormat="1" ht="12" customHeight="1">
      <c r="A51" s="168" t="s">
        <v>57</v>
      </c>
      <c r="B51" s="152" t="s">
        <v>183</v>
      </c>
      <c r="C51" s="141"/>
      <c r="D51" s="235"/>
      <c r="E51" s="141"/>
      <c r="F51" s="307">
        <f>D51+E51</f>
        <v>0</v>
      </c>
      <c r="G51" s="285">
        <f>C51+F51</f>
        <v>0</v>
      </c>
    </row>
    <row r="52" spans="1:7" s="46" customFormat="1" ht="12" customHeight="1">
      <c r="A52" s="168" t="s">
        <v>179</v>
      </c>
      <c r="B52" s="152" t="s">
        <v>184</v>
      </c>
      <c r="C52" s="141"/>
      <c r="D52" s="235"/>
      <c r="E52" s="141"/>
      <c r="F52" s="307">
        <f>D52+E52</f>
        <v>0</v>
      </c>
      <c r="G52" s="285">
        <f>C52+F52</f>
        <v>0</v>
      </c>
    </row>
    <row r="53" spans="1:7" s="46" customFormat="1" ht="12" customHeight="1">
      <c r="A53" s="168" t="s">
        <v>180</v>
      </c>
      <c r="B53" s="152" t="s">
        <v>185</v>
      </c>
      <c r="C53" s="141"/>
      <c r="D53" s="235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>
      <c r="A54" s="169" t="s">
        <v>181</v>
      </c>
      <c r="B54" s="153" t="s">
        <v>186</v>
      </c>
      <c r="C54" s="142"/>
      <c r="D54" s="236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>
      <c r="A55" s="25" t="s">
        <v>102</v>
      </c>
      <c r="B55" s="19" t="s">
        <v>187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0">
        <f>SUM(G56:G58)</f>
        <v>0</v>
      </c>
    </row>
    <row r="56" spans="1:7" s="46" customFormat="1" ht="12" customHeight="1">
      <c r="A56" s="167" t="s">
        <v>58</v>
      </c>
      <c r="B56" s="151" t="s">
        <v>188</v>
      </c>
      <c r="C56" s="139"/>
      <c r="D56" s="209"/>
      <c r="E56" s="139"/>
      <c r="F56" s="181">
        <f>D56+E56</f>
        <v>0</v>
      </c>
      <c r="G56" s="281">
        <f>C56+F56</f>
        <v>0</v>
      </c>
    </row>
    <row r="57" spans="1:7" s="46" customFormat="1" ht="12" customHeight="1">
      <c r="A57" s="168" t="s">
        <v>59</v>
      </c>
      <c r="B57" s="152" t="s">
        <v>298</v>
      </c>
      <c r="C57" s="138"/>
      <c r="D57" s="210"/>
      <c r="E57" s="138"/>
      <c r="F57" s="309">
        <f>D57+E57</f>
        <v>0</v>
      </c>
      <c r="G57" s="282">
        <f>C57+F57</f>
        <v>0</v>
      </c>
    </row>
    <row r="58" spans="1:7" s="46" customFormat="1" ht="12" customHeight="1">
      <c r="A58" s="168" t="s">
        <v>191</v>
      </c>
      <c r="B58" s="152" t="s">
        <v>189</v>
      </c>
      <c r="C58" s="138"/>
      <c r="D58" s="210"/>
      <c r="E58" s="138"/>
      <c r="F58" s="309">
        <f>D58+E58</f>
        <v>0</v>
      </c>
      <c r="G58" s="282">
        <f>C58+F58</f>
        <v>0</v>
      </c>
    </row>
    <row r="59" spans="1:7" s="46" customFormat="1" ht="12" customHeight="1" thickBot="1">
      <c r="A59" s="169" t="s">
        <v>192</v>
      </c>
      <c r="B59" s="153" t="s">
        <v>190</v>
      </c>
      <c r="C59" s="140"/>
      <c r="D59" s="211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>
      <c r="A60" s="25" t="s">
        <v>12</v>
      </c>
      <c r="B60" s="78" t="s">
        <v>193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0">
        <f>SUM(G61:G63)</f>
        <v>0</v>
      </c>
    </row>
    <row r="61" spans="1:7" s="46" customFormat="1" ht="12" customHeight="1">
      <c r="A61" s="167" t="s">
        <v>103</v>
      </c>
      <c r="B61" s="151" t="s">
        <v>195</v>
      </c>
      <c r="C61" s="141"/>
      <c r="D61" s="235"/>
      <c r="E61" s="141"/>
      <c r="F61" s="307">
        <f>D61+E61</f>
        <v>0</v>
      </c>
      <c r="G61" s="285">
        <f>C61+F61</f>
        <v>0</v>
      </c>
    </row>
    <row r="62" spans="1:7" s="46" customFormat="1" ht="12" customHeight="1">
      <c r="A62" s="168" t="s">
        <v>104</v>
      </c>
      <c r="B62" s="152" t="s">
        <v>299</v>
      </c>
      <c r="C62" s="141"/>
      <c r="D62" s="235"/>
      <c r="E62" s="141"/>
      <c r="F62" s="307">
        <f>D62+E62</f>
        <v>0</v>
      </c>
      <c r="G62" s="285">
        <f>C62+F62</f>
        <v>0</v>
      </c>
    </row>
    <row r="63" spans="1:7" s="46" customFormat="1" ht="12" customHeight="1">
      <c r="A63" s="168" t="s">
        <v>126</v>
      </c>
      <c r="B63" s="152" t="s">
        <v>196</v>
      </c>
      <c r="C63" s="141"/>
      <c r="D63" s="235"/>
      <c r="E63" s="141"/>
      <c r="F63" s="307">
        <f>D63+E63</f>
        <v>0</v>
      </c>
      <c r="G63" s="285">
        <f>C63+F63</f>
        <v>0</v>
      </c>
    </row>
    <row r="64" spans="1:7" s="46" customFormat="1" ht="12" customHeight="1" thickBot="1">
      <c r="A64" s="169" t="s">
        <v>194</v>
      </c>
      <c r="B64" s="153" t="s">
        <v>197</v>
      </c>
      <c r="C64" s="141"/>
      <c r="D64" s="235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>
      <c r="A65" s="25" t="s">
        <v>13</v>
      </c>
      <c r="B65" s="19" t="s">
        <v>198</v>
      </c>
      <c r="C65" s="143">
        <f>+C8+C15+C22+C29+C37+C49+C55+C60</f>
        <v>550555184</v>
      </c>
      <c r="D65" s="212">
        <f>+D8+D15+D22+D29+D37+D49+D55+D60</f>
        <v>0</v>
      </c>
      <c r="E65" s="143">
        <f>+E8+E15+E22+E29+E37+E49+E55+E60</f>
        <v>66197205</v>
      </c>
      <c r="F65" s="143">
        <f>+F8+F15+F22+F29+F37+F49+F55+F60</f>
        <v>66197205</v>
      </c>
      <c r="G65" s="284">
        <f>+G8+G15+G22+G29+G37+G49+G55+G60</f>
        <v>616752389</v>
      </c>
    </row>
    <row r="66" spans="1:7" s="46" customFormat="1" ht="12" customHeight="1" thickBot="1">
      <c r="A66" s="170" t="s">
        <v>286</v>
      </c>
      <c r="B66" s="78" t="s">
        <v>200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>
      <c r="A67" s="167" t="s">
        <v>228</v>
      </c>
      <c r="B67" s="151" t="s">
        <v>201</v>
      </c>
      <c r="C67" s="141"/>
      <c r="D67" s="235"/>
      <c r="E67" s="141"/>
      <c r="F67" s="307">
        <f>D67+E67</f>
        <v>0</v>
      </c>
      <c r="G67" s="285">
        <f>C67+F67</f>
        <v>0</v>
      </c>
    </row>
    <row r="68" spans="1:7" s="46" customFormat="1" ht="12" customHeight="1">
      <c r="A68" s="168" t="s">
        <v>237</v>
      </c>
      <c r="B68" s="152" t="s">
        <v>202</v>
      </c>
      <c r="C68" s="141"/>
      <c r="D68" s="235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>
      <c r="A69" s="177" t="s">
        <v>238</v>
      </c>
      <c r="B69" s="301" t="s">
        <v>203</v>
      </c>
      <c r="C69" s="279"/>
      <c r="D69" s="238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>
      <c r="A70" s="170" t="s">
        <v>204</v>
      </c>
      <c r="B70" s="78" t="s">
        <v>205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>
      <c r="A71" s="167" t="s">
        <v>81</v>
      </c>
      <c r="B71" s="262" t="s">
        <v>206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>
      <c r="A72" s="168" t="s">
        <v>82</v>
      </c>
      <c r="B72" s="262" t="s">
        <v>444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>
      <c r="A73" s="168" t="s">
        <v>229</v>
      </c>
      <c r="B73" s="262" t="s">
        <v>207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>
      <c r="A74" s="169" t="s">
        <v>230</v>
      </c>
      <c r="B74" s="263" t="s">
        <v>445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>
      <c r="A75" s="170" t="s">
        <v>208</v>
      </c>
      <c r="B75" s="78" t="s">
        <v>209</v>
      </c>
      <c r="C75" s="137">
        <f>SUM(C76:C77)</f>
        <v>284941194</v>
      </c>
      <c r="D75" s="137">
        <f>SUM(D76:D77)</f>
        <v>0</v>
      </c>
      <c r="E75" s="137">
        <f>SUM(E76:E77)</f>
        <v>-267921</v>
      </c>
      <c r="F75" s="137">
        <f>SUM(F76:F77)</f>
        <v>-267921</v>
      </c>
      <c r="G75" s="280">
        <f>SUM(G76:G77)</f>
        <v>284673273</v>
      </c>
    </row>
    <row r="76" spans="1:7" s="46" customFormat="1" ht="12" customHeight="1">
      <c r="A76" s="167" t="s">
        <v>231</v>
      </c>
      <c r="B76" s="151" t="s">
        <v>210</v>
      </c>
      <c r="C76" s="349">
        <v>284941194</v>
      </c>
      <c r="D76" s="141"/>
      <c r="E76" s="141">
        <v>-267921</v>
      </c>
      <c r="F76" s="307">
        <f>D76+E76</f>
        <v>-267921</v>
      </c>
      <c r="G76" s="285">
        <f>C76+F76</f>
        <v>284673273</v>
      </c>
    </row>
    <row r="77" spans="1:7" s="46" customFormat="1" ht="12" customHeight="1" thickBot="1">
      <c r="A77" s="169" t="s">
        <v>232</v>
      </c>
      <c r="B77" s="153" t="s">
        <v>211</v>
      </c>
      <c r="C77" s="141"/>
      <c r="D77" s="141"/>
      <c r="E77" s="141"/>
      <c r="F77" s="307">
        <f>D77+E77</f>
        <v>0</v>
      </c>
      <c r="G77" s="285">
        <f>C77+F77</f>
        <v>0</v>
      </c>
    </row>
    <row r="78" spans="1:7" s="45" customFormat="1" ht="12" customHeight="1" thickBot="1">
      <c r="A78" s="170" t="s">
        <v>212</v>
      </c>
      <c r="B78" s="78" t="s">
        <v>213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0">
        <f>SUM(G79:G81)</f>
        <v>0</v>
      </c>
    </row>
    <row r="79" spans="1:7" s="46" customFormat="1" ht="12" customHeight="1">
      <c r="A79" s="167" t="s">
        <v>233</v>
      </c>
      <c r="B79" s="151" t="s">
        <v>214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>
      <c r="A80" s="168" t="s">
        <v>234</v>
      </c>
      <c r="B80" s="152" t="s">
        <v>215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>
      <c r="A81" s="169" t="s">
        <v>235</v>
      </c>
      <c r="B81" s="264" t="s">
        <v>446</v>
      </c>
      <c r="C81" s="141"/>
      <c r="D81" s="141"/>
      <c r="E81" s="141"/>
      <c r="F81" s="307">
        <f>D81+E81</f>
        <v>0</v>
      </c>
      <c r="G81" s="285">
        <f>C81+F81</f>
        <v>0</v>
      </c>
    </row>
    <row r="82" spans="1:7" s="46" customFormat="1" ht="12" customHeight="1" thickBot="1">
      <c r="A82" s="170" t="s">
        <v>216</v>
      </c>
      <c r="B82" s="78" t="s">
        <v>236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>
      <c r="A83" s="171" t="s">
        <v>217</v>
      </c>
      <c r="B83" s="151" t="s">
        <v>218</v>
      </c>
      <c r="C83" s="141"/>
      <c r="D83" s="141"/>
      <c r="E83" s="141"/>
      <c r="F83" s="307">
        <f aca="true" t="shared" si="10" ref="F83:F88">D83+E83</f>
        <v>0</v>
      </c>
      <c r="G83" s="285">
        <f aca="true" t="shared" si="11" ref="G83:G88">C83+F83</f>
        <v>0</v>
      </c>
    </row>
    <row r="84" spans="1:7" s="46" customFormat="1" ht="12" customHeight="1">
      <c r="A84" s="172" t="s">
        <v>219</v>
      </c>
      <c r="B84" s="152" t="s">
        <v>220</v>
      </c>
      <c r="C84" s="141"/>
      <c r="D84" s="141"/>
      <c r="E84" s="141"/>
      <c r="F84" s="307">
        <f t="shared" si="10"/>
        <v>0</v>
      </c>
      <c r="G84" s="285">
        <f t="shared" si="11"/>
        <v>0</v>
      </c>
    </row>
    <row r="85" spans="1:7" s="46" customFormat="1" ht="12" customHeight="1">
      <c r="A85" s="172" t="s">
        <v>221</v>
      </c>
      <c r="B85" s="152" t="s">
        <v>222</v>
      </c>
      <c r="C85" s="141"/>
      <c r="D85" s="141"/>
      <c r="E85" s="141"/>
      <c r="F85" s="307">
        <f t="shared" si="10"/>
        <v>0</v>
      </c>
      <c r="G85" s="285">
        <f t="shared" si="11"/>
        <v>0</v>
      </c>
    </row>
    <row r="86" spans="1:7" s="45" customFormat="1" ht="12" customHeight="1" thickBot="1">
      <c r="A86" s="173" t="s">
        <v>223</v>
      </c>
      <c r="B86" s="153" t="s">
        <v>224</v>
      </c>
      <c r="C86" s="141"/>
      <c r="D86" s="141"/>
      <c r="E86" s="141"/>
      <c r="F86" s="307">
        <f t="shared" si="10"/>
        <v>0</v>
      </c>
      <c r="G86" s="285">
        <f t="shared" si="11"/>
        <v>0</v>
      </c>
    </row>
    <row r="87" spans="1:7" s="45" customFormat="1" ht="12" customHeight="1" thickBot="1">
      <c r="A87" s="170" t="s">
        <v>225</v>
      </c>
      <c r="B87" s="78" t="s">
        <v>344</v>
      </c>
      <c r="C87" s="185"/>
      <c r="D87" s="185"/>
      <c r="E87" s="185"/>
      <c r="F87" s="137">
        <f t="shared" si="10"/>
        <v>0</v>
      </c>
      <c r="G87" s="280">
        <f t="shared" si="11"/>
        <v>0</v>
      </c>
    </row>
    <row r="88" spans="1:7" s="45" customFormat="1" ht="12" customHeight="1" thickBot="1">
      <c r="A88" s="170" t="s">
        <v>365</v>
      </c>
      <c r="B88" s="78" t="s">
        <v>226</v>
      </c>
      <c r="C88" s="185"/>
      <c r="D88" s="185"/>
      <c r="E88" s="185"/>
      <c r="F88" s="137">
        <f t="shared" si="10"/>
        <v>0</v>
      </c>
      <c r="G88" s="280">
        <f t="shared" si="11"/>
        <v>0</v>
      </c>
    </row>
    <row r="89" spans="1:7" s="45" customFormat="1" ht="12" customHeight="1" thickBot="1">
      <c r="A89" s="170" t="s">
        <v>366</v>
      </c>
      <c r="B89" s="157" t="s">
        <v>347</v>
      </c>
      <c r="C89" s="143">
        <f>+C66+C70+C75+C78+C82+C88+C87</f>
        <v>284941194</v>
      </c>
      <c r="D89" s="143">
        <f>+D66+D70+D75+D78+D82+D88+D87</f>
        <v>0</v>
      </c>
      <c r="E89" s="143">
        <f>+E66+E70+E75+E78+E82+E88+E87</f>
        <v>-267921</v>
      </c>
      <c r="F89" s="143">
        <f>+F66+F70+F75+F78+F82+F88+F87</f>
        <v>-267921</v>
      </c>
      <c r="G89" s="284">
        <f>+G66+G70+G75+G78+G82+G88+G87</f>
        <v>284673273</v>
      </c>
    </row>
    <row r="90" spans="1:7" s="45" customFormat="1" ht="12" customHeight="1" thickBot="1">
      <c r="A90" s="174" t="s">
        <v>367</v>
      </c>
      <c r="B90" s="158" t="s">
        <v>368</v>
      </c>
      <c r="C90" s="143">
        <f>+C65+C89</f>
        <v>835496378</v>
      </c>
      <c r="D90" s="143">
        <f>+D65+D89</f>
        <v>0</v>
      </c>
      <c r="E90" s="143">
        <f>+E65+E89</f>
        <v>65929284</v>
      </c>
      <c r="F90" s="143">
        <f>+F65+F89</f>
        <v>65929284</v>
      </c>
      <c r="G90" s="284">
        <f>+G65+G89</f>
        <v>901425662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429" t="s">
        <v>38</v>
      </c>
      <c r="B92" s="430"/>
      <c r="C92" s="430"/>
      <c r="D92" s="430"/>
      <c r="E92" s="430"/>
      <c r="F92" s="430"/>
      <c r="G92" s="431"/>
    </row>
    <row r="93" spans="1:7" s="47" customFormat="1" ht="12" customHeight="1" thickBot="1">
      <c r="A93" s="145" t="s">
        <v>5</v>
      </c>
      <c r="B93" s="24" t="s">
        <v>372</v>
      </c>
      <c r="C93" s="136">
        <f>+C94+C95+C96+C97+C98+C111</f>
        <v>472120900</v>
      </c>
      <c r="D93" s="289">
        <f>+D94+D95+D96+D97+D98+D111</f>
        <v>0</v>
      </c>
      <c r="E93" s="136">
        <f>+E94+E95+E96+E97+E98+E111</f>
        <v>-10372812</v>
      </c>
      <c r="F93" s="136">
        <f>+F94+F95+F96+F97+F98+F111</f>
        <v>-10372812</v>
      </c>
      <c r="G93" s="293">
        <f>+G94+G95+G96+G97+G98+G111</f>
        <v>461748088</v>
      </c>
    </row>
    <row r="94" spans="1:7" ht="12" customHeight="1">
      <c r="A94" s="175" t="s">
        <v>60</v>
      </c>
      <c r="B94" s="8" t="s">
        <v>34</v>
      </c>
      <c r="C94" s="351">
        <v>77550245</v>
      </c>
      <c r="D94" s="290"/>
      <c r="E94" s="290">
        <v>-10445687</v>
      </c>
      <c r="F94" s="308">
        <f aca="true" t="shared" si="12" ref="F94:F113">D94+E94</f>
        <v>-10445687</v>
      </c>
      <c r="G94" s="294">
        <f aca="true" t="shared" si="13" ref="G94:G113">C94+F94</f>
        <v>67104558</v>
      </c>
    </row>
    <row r="95" spans="1:7" ht="12" customHeight="1">
      <c r="A95" s="168" t="s">
        <v>61</v>
      </c>
      <c r="B95" s="6" t="s">
        <v>105</v>
      </c>
      <c r="C95" s="347">
        <v>16047633</v>
      </c>
      <c r="D95" s="291"/>
      <c r="E95" s="291"/>
      <c r="F95" s="309">
        <f t="shared" si="12"/>
        <v>0</v>
      </c>
      <c r="G95" s="282">
        <f t="shared" si="13"/>
        <v>16047633</v>
      </c>
    </row>
    <row r="96" spans="1:7" ht="12" customHeight="1">
      <c r="A96" s="168" t="s">
        <v>62</v>
      </c>
      <c r="B96" s="6" t="s">
        <v>79</v>
      </c>
      <c r="C96" s="348">
        <v>172723976</v>
      </c>
      <c r="D96" s="291"/>
      <c r="E96" s="291">
        <v>18041879</v>
      </c>
      <c r="F96" s="310">
        <f t="shared" si="12"/>
        <v>18041879</v>
      </c>
      <c r="G96" s="283">
        <f t="shared" si="13"/>
        <v>190765855</v>
      </c>
    </row>
    <row r="97" spans="1:7" ht="12" customHeight="1">
      <c r="A97" s="168" t="s">
        <v>63</v>
      </c>
      <c r="B97" s="9" t="s">
        <v>106</v>
      </c>
      <c r="C97" s="348">
        <v>9400000</v>
      </c>
      <c r="D97" s="270"/>
      <c r="E97" s="138">
        <v>728980</v>
      </c>
      <c r="F97" s="310">
        <f t="shared" si="12"/>
        <v>728980</v>
      </c>
      <c r="G97" s="283">
        <f t="shared" si="13"/>
        <v>10128980</v>
      </c>
    </row>
    <row r="98" spans="1:7" ht="12" customHeight="1">
      <c r="A98" s="168" t="s">
        <v>71</v>
      </c>
      <c r="B98" s="17" t="s">
        <v>107</v>
      </c>
      <c r="C98" s="348">
        <v>156399046</v>
      </c>
      <c r="D98" s="270"/>
      <c r="E98" s="138">
        <v>7500033</v>
      </c>
      <c r="F98" s="310">
        <f t="shared" si="12"/>
        <v>7500033</v>
      </c>
      <c r="G98" s="283">
        <f t="shared" si="13"/>
        <v>163899079</v>
      </c>
    </row>
    <row r="99" spans="1:7" ht="12" customHeight="1">
      <c r="A99" s="168" t="s">
        <v>64</v>
      </c>
      <c r="B99" s="6" t="s">
        <v>369</v>
      </c>
      <c r="C99" s="348"/>
      <c r="D99" s="270"/>
      <c r="E99" s="138"/>
      <c r="F99" s="310">
        <f t="shared" si="12"/>
        <v>0</v>
      </c>
      <c r="G99" s="283">
        <f t="shared" si="13"/>
        <v>0</v>
      </c>
    </row>
    <row r="100" spans="1:7" ht="12" customHeight="1">
      <c r="A100" s="168" t="s">
        <v>65</v>
      </c>
      <c r="B100" s="53" t="s">
        <v>310</v>
      </c>
      <c r="C100" s="348"/>
      <c r="D100" s="270"/>
      <c r="E100" s="138"/>
      <c r="F100" s="310">
        <f t="shared" si="12"/>
        <v>0</v>
      </c>
      <c r="G100" s="283">
        <f t="shared" si="13"/>
        <v>0</v>
      </c>
    </row>
    <row r="101" spans="1:7" ht="12" customHeight="1">
      <c r="A101" s="168" t="s">
        <v>72</v>
      </c>
      <c r="B101" s="53" t="s">
        <v>309</v>
      </c>
      <c r="C101" s="348"/>
      <c r="D101" s="270"/>
      <c r="E101" s="138"/>
      <c r="F101" s="310">
        <f t="shared" si="12"/>
        <v>0</v>
      </c>
      <c r="G101" s="283">
        <f t="shared" si="13"/>
        <v>0</v>
      </c>
    </row>
    <row r="102" spans="1:7" ht="12" customHeight="1">
      <c r="A102" s="168" t="s">
        <v>73</v>
      </c>
      <c r="B102" s="53" t="s">
        <v>242</v>
      </c>
      <c r="C102" s="348"/>
      <c r="D102" s="270"/>
      <c r="E102" s="138"/>
      <c r="F102" s="310">
        <f t="shared" si="12"/>
        <v>0</v>
      </c>
      <c r="G102" s="283">
        <f t="shared" si="13"/>
        <v>0</v>
      </c>
    </row>
    <row r="103" spans="1:7" ht="12" customHeight="1">
      <c r="A103" s="168" t="s">
        <v>74</v>
      </c>
      <c r="B103" s="54" t="s">
        <v>243</v>
      </c>
      <c r="C103" s="348"/>
      <c r="D103" s="270"/>
      <c r="E103" s="138"/>
      <c r="F103" s="310">
        <f t="shared" si="12"/>
        <v>0</v>
      </c>
      <c r="G103" s="283">
        <f t="shared" si="13"/>
        <v>0</v>
      </c>
    </row>
    <row r="104" spans="1:7" ht="12" customHeight="1">
      <c r="A104" s="168" t="s">
        <v>75</v>
      </c>
      <c r="B104" s="54" t="s">
        <v>244</v>
      </c>
      <c r="C104" s="348"/>
      <c r="D104" s="270"/>
      <c r="E104" s="138"/>
      <c r="F104" s="310">
        <f t="shared" si="12"/>
        <v>0</v>
      </c>
      <c r="G104" s="283">
        <f t="shared" si="13"/>
        <v>0</v>
      </c>
    </row>
    <row r="105" spans="1:7" ht="12" customHeight="1">
      <c r="A105" s="168" t="s">
        <v>77</v>
      </c>
      <c r="B105" s="53" t="s">
        <v>245</v>
      </c>
      <c r="C105" s="348">
        <v>91399046</v>
      </c>
      <c r="D105" s="270"/>
      <c r="E105" s="138">
        <v>5700033</v>
      </c>
      <c r="F105" s="310">
        <f t="shared" si="12"/>
        <v>5700033</v>
      </c>
      <c r="G105" s="283">
        <f t="shared" si="13"/>
        <v>97099079</v>
      </c>
    </row>
    <row r="106" spans="1:7" ht="12" customHeight="1">
      <c r="A106" s="168" t="s">
        <v>108</v>
      </c>
      <c r="B106" s="53" t="s">
        <v>246</v>
      </c>
      <c r="C106" s="348"/>
      <c r="D106" s="270"/>
      <c r="E106" s="138"/>
      <c r="F106" s="310">
        <f t="shared" si="12"/>
        <v>0</v>
      </c>
      <c r="G106" s="283">
        <f t="shared" si="13"/>
        <v>0</v>
      </c>
    </row>
    <row r="107" spans="1:7" ht="12" customHeight="1">
      <c r="A107" s="168" t="s">
        <v>240</v>
      </c>
      <c r="B107" s="54" t="s">
        <v>247</v>
      </c>
      <c r="C107" s="348"/>
      <c r="D107" s="270"/>
      <c r="E107" s="138"/>
      <c r="F107" s="310">
        <f t="shared" si="12"/>
        <v>0</v>
      </c>
      <c r="G107" s="283">
        <f t="shared" si="13"/>
        <v>0</v>
      </c>
    </row>
    <row r="108" spans="1:7" ht="12" customHeight="1">
      <c r="A108" s="176" t="s">
        <v>241</v>
      </c>
      <c r="B108" s="55" t="s">
        <v>248</v>
      </c>
      <c r="C108" s="348"/>
      <c r="D108" s="270"/>
      <c r="E108" s="138"/>
      <c r="F108" s="310">
        <f t="shared" si="12"/>
        <v>0</v>
      </c>
      <c r="G108" s="283">
        <f t="shared" si="13"/>
        <v>0</v>
      </c>
    </row>
    <row r="109" spans="1:7" ht="12" customHeight="1">
      <c r="A109" s="168" t="s">
        <v>307</v>
      </c>
      <c r="B109" s="55" t="s">
        <v>249</v>
      </c>
      <c r="C109" s="348"/>
      <c r="D109" s="270"/>
      <c r="E109" s="138"/>
      <c r="F109" s="310">
        <f t="shared" si="12"/>
        <v>0</v>
      </c>
      <c r="G109" s="283">
        <f t="shared" si="13"/>
        <v>0</v>
      </c>
    </row>
    <row r="110" spans="1:7" ht="12" customHeight="1">
      <c r="A110" s="168" t="s">
        <v>308</v>
      </c>
      <c r="B110" s="54" t="s">
        <v>250</v>
      </c>
      <c r="C110" s="347">
        <v>65000000</v>
      </c>
      <c r="D110" s="269"/>
      <c r="E110" s="138">
        <v>1800000</v>
      </c>
      <c r="F110" s="309">
        <f t="shared" si="12"/>
        <v>1800000</v>
      </c>
      <c r="G110" s="282">
        <f t="shared" si="13"/>
        <v>66800000</v>
      </c>
    </row>
    <row r="111" spans="1:7" ht="12" customHeight="1">
      <c r="A111" s="168" t="s">
        <v>312</v>
      </c>
      <c r="B111" s="9" t="s">
        <v>35</v>
      </c>
      <c r="C111" s="347">
        <v>40000000</v>
      </c>
      <c r="D111" s="269"/>
      <c r="E111" s="138">
        <v>-26198017</v>
      </c>
      <c r="F111" s="309">
        <f t="shared" si="12"/>
        <v>-26198017</v>
      </c>
      <c r="G111" s="282">
        <f t="shared" si="13"/>
        <v>13801983</v>
      </c>
    </row>
    <row r="112" spans="1:7" ht="12" customHeight="1">
      <c r="A112" s="169" t="s">
        <v>313</v>
      </c>
      <c r="B112" s="6" t="s">
        <v>370</v>
      </c>
      <c r="C112" s="348">
        <v>40000000</v>
      </c>
      <c r="D112" s="270"/>
      <c r="E112" s="140">
        <v>-26198017</v>
      </c>
      <c r="F112" s="310">
        <f t="shared" si="12"/>
        <v>-26198017</v>
      </c>
      <c r="G112" s="283">
        <f t="shared" si="13"/>
        <v>13801983</v>
      </c>
    </row>
    <row r="113" spans="1:7" ht="12" customHeight="1" thickBot="1">
      <c r="A113" s="177" t="s">
        <v>314</v>
      </c>
      <c r="B113" s="56" t="s">
        <v>371</v>
      </c>
      <c r="C113" s="352"/>
      <c r="D113" s="271"/>
      <c r="E113" s="201"/>
      <c r="F113" s="311">
        <f t="shared" si="12"/>
        <v>0</v>
      </c>
      <c r="G113" s="295">
        <f t="shared" si="13"/>
        <v>0</v>
      </c>
    </row>
    <row r="114" spans="1:7" ht="12" customHeight="1" thickBot="1">
      <c r="A114" s="25" t="s">
        <v>6</v>
      </c>
      <c r="B114" s="23" t="s">
        <v>251</v>
      </c>
      <c r="C114" s="137">
        <f>+C115+C117+C119</f>
        <v>189600000</v>
      </c>
      <c r="D114" s="266">
        <f>+D115+D117+D119</f>
        <v>0</v>
      </c>
      <c r="E114" s="137">
        <f>+E115+E117+E119</f>
        <v>74938896</v>
      </c>
      <c r="F114" s="137">
        <f>+F115+F117+F119</f>
        <v>74938896</v>
      </c>
      <c r="G114" s="280">
        <f>+G115+G117+G119</f>
        <v>264538896</v>
      </c>
    </row>
    <row r="115" spans="1:7" ht="12" customHeight="1">
      <c r="A115" s="167" t="s">
        <v>66</v>
      </c>
      <c r="B115" s="6" t="s">
        <v>125</v>
      </c>
      <c r="C115" s="346">
        <v>92000000</v>
      </c>
      <c r="D115" s="267"/>
      <c r="E115" s="139"/>
      <c r="F115" s="181">
        <f aca="true" t="shared" si="14" ref="F115:F127">D115+E115</f>
        <v>0</v>
      </c>
      <c r="G115" s="281">
        <f aca="true" t="shared" si="15" ref="G115:G127">C115+F115</f>
        <v>92000000</v>
      </c>
    </row>
    <row r="116" spans="1:7" ht="12" customHeight="1">
      <c r="A116" s="167" t="s">
        <v>67</v>
      </c>
      <c r="B116" s="10" t="s">
        <v>255</v>
      </c>
      <c r="C116" s="346">
        <v>82000000</v>
      </c>
      <c r="D116" s="267"/>
      <c r="E116" s="139"/>
      <c r="F116" s="181">
        <f t="shared" si="14"/>
        <v>0</v>
      </c>
      <c r="G116" s="281">
        <f t="shared" si="15"/>
        <v>82000000</v>
      </c>
    </row>
    <row r="117" spans="1:7" ht="12" customHeight="1">
      <c r="A117" s="167" t="s">
        <v>68</v>
      </c>
      <c r="B117" s="10" t="s">
        <v>109</v>
      </c>
      <c r="C117" s="347">
        <v>97600000</v>
      </c>
      <c r="D117" s="269"/>
      <c r="E117" s="269">
        <v>74938896</v>
      </c>
      <c r="F117" s="309">
        <f t="shared" si="14"/>
        <v>74938896</v>
      </c>
      <c r="G117" s="282">
        <f t="shared" si="15"/>
        <v>172538896</v>
      </c>
    </row>
    <row r="118" spans="1:7" ht="12" customHeight="1">
      <c r="A118" s="167" t="s">
        <v>69</v>
      </c>
      <c r="B118" s="10" t="s">
        <v>256</v>
      </c>
      <c r="C118" s="138"/>
      <c r="D118" s="269"/>
      <c r="E118" s="138"/>
      <c r="F118" s="309">
        <f t="shared" si="14"/>
        <v>0</v>
      </c>
      <c r="G118" s="282">
        <f t="shared" si="15"/>
        <v>0</v>
      </c>
    </row>
    <row r="119" spans="1:7" ht="12" customHeight="1">
      <c r="A119" s="167" t="s">
        <v>70</v>
      </c>
      <c r="B119" s="80" t="s">
        <v>127</v>
      </c>
      <c r="C119" s="138"/>
      <c r="D119" s="269"/>
      <c r="E119" s="138"/>
      <c r="F119" s="309">
        <f t="shared" si="14"/>
        <v>0</v>
      </c>
      <c r="G119" s="282">
        <f t="shared" si="15"/>
        <v>0</v>
      </c>
    </row>
    <row r="120" spans="1:7" ht="12" customHeight="1">
      <c r="A120" s="167" t="s">
        <v>76</v>
      </c>
      <c r="B120" s="79" t="s">
        <v>300</v>
      </c>
      <c r="C120" s="138"/>
      <c r="D120" s="269"/>
      <c r="E120" s="138"/>
      <c r="F120" s="309">
        <f t="shared" si="14"/>
        <v>0</v>
      </c>
      <c r="G120" s="282">
        <f t="shared" si="15"/>
        <v>0</v>
      </c>
    </row>
    <row r="121" spans="1:7" ht="12" customHeight="1">
      <c r="A121" s="167" t="s">
        <v>78</v>
      </c>
      <c r="B121" s="147" t="s">
        <v>261</v>
      </c>
      <c r="C121" s="138"/>
      <c r="D121" s="269"/>
      <c r="E121" s="138"/>
      <c r="F121" s="309">
        <f t="shared" si="14"/>
        <v>0</v>
      </c>
      <c r="G121" s="282">
        <f t="shared" si="15"/>
        <v>0</v>
      </c>
    </row>
    <row r="122" spans="1:7" ht="12" customHeight="1">
      <c r="A122" s="167" t="s">
        <v>110</v>
      </c>
      <c r="B122" s="54" t="s">
        <v>244</v>
      </c>
      <c r="C122" s="138"/>
      <c r="D122" s="269"/>
      <c r="E122" s="138"/>
      <c r="F122" s="309">
        <f t="shared" si="14"/>
        <v>0</v>
      </c>
      <c r="G122" s="282">
        <f t="shared" si="15"/>
        <v>0</v>
      </c>
    </row>
    <row r="123" spans="1:7" ht="12" customHeight="1">
      <c r="A123" s="167" t="s">
        <v>111</v>
      </c>
      <c r="B123" s="54" t="s">
        <v>260</v>
      </c>
      <c r="C123" s="138"/>
      <c r="D123" s="269"/>
      <c r="E123" s="138"/>
      <c r="F123" s="309">
        <f t="shared" si="14"/>
        <v>0</v>
      </c>
      <c r="G123" s="282">
        <f t="shared" si="15"/>
        <v>0</v>
      </c>
    </row>
    <row r="124" spans="1:7" ht="12" customHeight="1">
      <c r="A124" s="167" t="s">
        <v>112</v>
      </c>
      <c r="B124" s="54" t="s">
        <v>259</v>
      </c>
      <c r="C124" s="138"/>
      <c r="D124" s="269"/>
      <c r="E124" s="138"/>
      <c r="F124" s="309">
        <f t="shared" si="14"/>
        <v>0</v>
      </c>
      <c r="G124" s="282">
        <f t="shared" si="15"/>
        <v>0</v>
      </c>
    </row>
    <row r="125" spans="1:7" ht="12" customHeight="1">
      <c r="A125" s="167" t="s">
        <v>252</v>
      </c>
      <c r="B125" s="54" t="s">
        <v>247</v>
      </c>
      <c r="C125" s="138"/>
      <c r="D125" s="269"/>
      <c r="E125" s="138"/>
      <c r="F125" s="309">
        <f t="shared" si="14"/>
        <v>0</v>
      </c>
      <c r="G125" s="282">
        <f t="shared" si="15"/>
        <v>0</v>
      </c>
    </row>
    <row r="126" spans="1:7" ht="12" customHeight="1">
      <c r="A126" s="167" t="s">
        <v>253</v>
      </c>
      <c r="B126" s="54" t="s">
        <v>258</v>
      </c>
      <c r="C126" s="138"/>
      <c r="D126" s="269"/>
      <c r="E126" s="138"/>
      <c r="F126" s="309">
        <f t="shared" si="14"/>
        <v>0</v>
      </c>
      <c r="G126" s="282">
        <f t="shared" si="15"/>
        <v>0</v>
      </c>
    </row>
    <row r="127" spans="1:7" ht="12" customHeight="1" thickBot="1">
      <c r="A127" s="176" t="s">
        <v>254</v>
      </c>
      <c r="B127" s="54" t="s">
        <v>257</v>
      </c>
      <c r="C127" s="140"/>
      <c r="D127" s="270"/>
      <c r="E127" s="140"/>
      <c r="F127" s="310">
        <f t="shared" si="14"/>
        <v>0</v>
      </c>
      <c r="G127" s="283">
        <f t="shared" si="15"/>
        <v>0</v>
      </c>
    </row>
    <row r="128" spans="1:7" ht="12" customHeight="1" thickBot="1">
      <c r="A128" s="25" t="s">
        <v>7</v>
      </c>
      <c r="B128" s="50" t="s">
        <v>317</v>
      </c>
      <c r="C128" s="137">
        <f>+C93+C114</f>
        <v>661720900</v>
      </c>
      <c r="D128" s="266">
        <f>+D93+D114</f>
        <v>0</v>
      </c>
      <c r="E128" s="137">
        <f>+E93+E114</f>
        <v>64566084</v>
      </c>
      <c r="F128" s="137">
        <f>+F93+F114</f>
        <v>64566084</v>
      </c>
      <c r="G128" s="280">
        <f>+G93+G114</f>
        <v>726286984</v>
      </c>
    </row>
    <row r="129" spans="1:7" ht="12" customHeight="1" thickBot="1">
      <c r="A129" s="25" t="s">
        <v>8</v>
      </c>
      <c r="B129" s="50" t="s">
        <v>318</v>
      </c>
      <c r="C129" s="137">
        <f>+C130+C131+C132</f>
        <v>0</v>
      </c>
      <c r="D129" s="266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7" s="47" customFormat="1" ht="12" customHeight="1">
      <c r="A130" s="167" t="s">
        <v>159</v>
      </c>
      <c r="B130" s="7" t="s">
        <v>375</v>
      </c>
      <c r="C130" s="138"/>
      <c r="D130" s="269"/>
      <c r="E130" s="138"/>
      <c r="F130" s="309">
        <f>D130+E130</f>
        <v>0</v>
      </c>
      <c r="G130" s="282">
        <f>C130+F130</f>
        <v>0</v>
      </c>
    </row>
    <row r="131" spans="1:7" ht="12" customHeight="1">
      <c r="A131" s="167" t="s">
        <v>160</v>
      </c>
      <c r="B131" s="7" t="s">
        <v>326</v>
      </c>
      <c r="C131" s="138"/>
      <c r="D131" s="269"/>
      <c r="E131" s="138"/>
      <c r="F131" s="309">
        <f>D131+E131</f>
        <v>0</v>
      </c>
      <c r="G131" s="282">
        <f>C131+F131</f>
        <v>0</v>
      </c>
    </row>
    <row r="132" spans="1:7" ht="12" customHeight="1" thickBot="1">
      <c r="A132" s="176" t="s">
        <v>161</v>
      </c>
      <c r="B132" s="5" t="s">
        <v>374</v>
      </c>
      <c r="C132" s="138"/>
      <c r="D132" s="269"/>
      <c r="E132" s="138"/>
      <c r="F132" s="309">
        <f>D132+E132</f>
        <v>0</v>
      </c>
      <c r="G132" s="282">
        <f>C132+F132</f>
        <v>0</v>
      </c>
    </row>
    <row r="133" spans="1:7" ht="12" customHeight="1" thickBot="1">
      <c r="A133" s="25" t="s">
        <v>9</v>
      </c>
      <c r="B133" s="50" t="s">
        <v>319</v>
      </c>
      <c r="C133" s="137">
        <f>+C134+C135+C136+C137+C138+C139</f>
        <v>0</v>
      </c>
      <c r="D133" s="266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7" ht="12" customHeight="1">
      <c r="A134" s="167" t="s">
        <v>53</v>
      </c>
      <c r="B134" s="7" t="s">
        <v>328</v>
      </c>
      <c r="C134" s="138"/>
      <c r="D134" s="269"/>
      <c r="E134" s="138"/>
      <c r="F134" s="309">
        <f aca="true" t="shared" si="16" ref="F134:F139">D134+E134</f>
        <v>0</v>
      </c>
      <c r="G134" s="282">
        <f aca="true" t="shared" si="17" ref="G134:G139">C134+F134</f>
        <v>0</v>
      </c>
    </row>
    <row r="135" spans="1:7" ht="12" customHeight="1">
      <c r="A135" s="167" t="s">
        <v>54</v>
      </c>
      <c r="B135" s="7" t="s">
        <v>320</v>
      </c>
      <c r="C135" s="138"/>
      <c r="D135" s="269"/>
      <c r="E135" s="138"/>
      <c r="F135" s="309">
        <f t="shared" si="16"/>
        <v>0</v>
      </c>
      <c r="G135" s="282">
        <f t="shared" si="17"/>
        <v>0</v>
      </c>
    </row>
    <row r="136" spans="1:7" ht="12" customHeight="1">
      <c r="A136" s="167" t="s">
        <v>55</v>
      </c>
      <c r="B136" s="7" t="s">
        <v>321</v>
      </c>
      <c r="C136" s="138"/>
      <c r="D136" s="269"/>
      <c r="E136" s="138"/>
      <c r="F136" s="309">
        <f t="shared" si="16"/>
        <v>0</v>
      </c>
      <c r="G136" s="282">
        <f t="shared" si="17"/>
        <v>0</v>
      </c>
    </row>
    <row r="137" spans="1:7" ht="12" customHeight="1">
      <c r="A137" s="167" t="s">
        <v>97</v>
      </c>
      <c r="B137" s="7" t="s">
        <v>373</v>
      </c>
      <c r="C137" s="138"/>
      <c r="D137" s="269"/>
      <c r="E137" s="138"/>
      <c r="F137" s="309">
        <f t="shared" si="16"/>
        <v>0</v>
      </c>
      <c r="G137" s="282">
        <f t="shared" si="17"/>
        <v>0</v>
      </c>
    </row>
    <row r="138" spans="1:7" ht="12" customHeight="1">
      <c r="A138" s="167" t="s">
        <v>98</v>
      </c>
      <c r="B138" s="7" t="s">
        <v>323</v>
      </c>
      <c r="C138" s="138"/>
      <c r="D138" s="269"/>
      <c r="E138" s="138"/>
      <c r="F138" s="309">
        <f t="shared" si="16"/>
        <v>0</v>
      </c>
      <c r="G138" s="282">
        <f t="shared" si="17"/>
        <v>0</v>
      </c>
    </row>
    <row r="139" spans="1:7" s="47" customFormat="1" ht="12" customHeight="1" thickBot="1">
      <c r="A139" s="176" t="s">
        <v>99</v>
      </c>
      <c r="B139" s="5" t="s">
        <v>324</v>
      </c>
      <c r="C139" s="138"/>
      <c r="D139" s="269"/>
      <c r="E139" s="138"/>
      <c r="F139" s="309">
        <f t="shared" si="16"/>
        <v>0</v>
      </c>
      <c r="G139" s="282">
        <f t="shared" si="17"/>
        <v>0</v>
      </c>
    </row>
    <row r="140" spans="1:13" ht="12" customHeight="1" thickBot="1">
      <c r="A140" s="25" t="s">
        <v>10</v>
      </c>
      <c r="B140" s="50" t="s">
        <v>380</v>
      </c>
      <c r="C140" s="143">
        <f>+C141+C142+C144+C145+C143</f>
        <v>148127478</v>
      </c>
      <c r="D140" s="268">
        <f>+D141+D142+D144+D145+D143</f>
        <v>0</v>
      </c>
      <c r="E140" s="143">
        <f>+E141+E142+E144+E145+E143</f>
        <v>1363200</v>
      </c>
      <c r="F140" s="143">
        <f>+F141+F142+F144+F145+F143</f>
        <v>1363200</v>
      </c>
      <c r="G140" s="284">
        <f>+G141+G142+G144+G145+G143</f>
        <v>149490678</v>
      </c>
      <c r="M140" s="76"/>
    </row>
    <row r="141" spans="1:7" ht="12.75">
      <c r="A141" s="167" t="s">
        <v>56</v>
      </c>
      <c r="B141" s="7" t="s">
        <v>262</v>
      </c>
      <c r="C141" s="138"/>
      <c r="D141" s="269"/>
      <c r="E141" s="138"/>
      <c r="F141" s="309">
        <f>D141+E141</f>
        <v>0</v>
      </c>
      <c r="G141" s="282">
        <f>C141+F141</f>
        <v>0</v>
      </c>
    </row>
    <row r="142" spans="1:7" ht="12" customHeight="1">
      <c r="A142" s="167" t="s">
        <v>57</v>
      </c>
      <c r="B142" s="7" t="s">
        <v>263</v>
      </c>
      <c r="C142" s="353">
        <v>7879677</v>
      </c>
      <c r="D142" s="269"/>
      <c r="E142" s="138"/>
      <c r="F142" s="309">
        <f>D142+E142</f>
        <v>0</v>
      </c>
      <c r="G142" s="282">
        <f>C142+F142</f>
        <v>7879677</v>
      </c>
    </row>
    <row r="143" spans="1:7" ht="12" customHeight="1">
      <c r="A143" s="167" t="s">
        <v>179</v>
      </c>
      <c r="B143" s="7" t="s">
        <v>379</v>
      </c>
      <c r="C143" s="353">
        <v>140247801</v>
      </c>
      <c r="D143" s="269"/>
      <c r="E143" s="269">
        <v>1363200</v>
      </c>
      <c r="F143" s="309">
        <f>D143+E143</f>
        <v>1363200</v>
      </c>
      <c r="G143" s="282">
        <f>C143+F143</f>
        <v>141611001</v>
      </c>
    </row>
    <row r="144" spans="1:7" s="47" customFormat="1" ht="12" customHeight="1">
      <c r="A144" s="167" t="s">
        <v>180</v>
      </c>
      <c r="B144" s="7" t="s">
        <v>333</v>
      </c>
      <c r="C144" s="138"/>
      <c r="D144" s="269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>
      <c r="A145" s="176" t="s">
        <v>181</v>
      </c>
      <c r="B145" s="5" t="s">
        <v>282</v>
      </c>
      <c r="C145" s="138"/>
      <c r="D145" s="269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>
      <c r="A146" s="25" t="s">
        <v>11</v>
      </c>
      <c r="B146" s="50" t="s">
        <v>334</v>
      </c>
      <c r="C146" s="203">
        <f>+C147+C148+C149+C150+C151</f>
        <v>0</v>
      </c>
      <c r="D146" s="272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6">
        <f>+G147+G148+G149+G150+G151</f>
        <v>0</v>
      </c>
    </row>
    <row r="147" spans="1:7" s="47" customFormat="1" ht="12" customHeight="1">
      <c r="A147" s="167" t="s">
        <v>58</v>
      </c>
      <c r="B147" s="7" t="s">
        <v>329</v>
      </c>
      <c r="C147" s="138"/>
      <c r="D147" s="269"/>
      <c r="E147" s="138"/>
      <c r="F147" s="309">
        <f aca="true" t="shared" si="18" ref="F147:F153">D147+E147</f>
        <v>0</v>
      </c>
      <c r="G147" s="282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336</v>
      </c>
      <c r="C148" s="138"/>
      <c r="D148" s="269"/>
      <c r="E148" s="138"/>
      <c r="F148" s="309">
        <f t="shared" si="18"/>
        <v>0</v>
      </c>
      <c r="G148" s="282">
        <f t="shared" si="19"/>
        <v>0</v>
      </c>
    </row>
    <row r="149" spans="1:7" s="47" customFormat="1" ht="12" customHeight="1">
      <c r="A149" s="167" t="s">
        <v>191</v>
      </c>
      <c r="B149" s="7" t="s">
        <v>331</v>
      </c>
      <c r="C149" s="138"/>
      <c r="D149" s="269"/>
      <c r="E149" s="138"/>
      <c r="F149" s="309">
        <f t="shared" si="18"/>
        <v>0</v>
      </c>
      <c r="G149" s="282">
        <f t="shared" si="19"/>
        <v>0</v>
      </c>
    </row>
    <row r="150" spans="1:7" s="47" customFormat="1" ht="12" customHeight="1">
      <c r="A150" s="167" t="s">
        <v>192</v>
      </c>
      <c r="B150" s="7" t="s">
        <v>376</v>
      </c>
      <c r="C150" s="138"/>
      <c r="D150" s="269"/>
      <c r="E150" s="138"/>
      <c r="F150" s="309">
        <f t="shared" si="18"/>
        <v>0</v>
      </c>
      <c r="G150" s="282">
        <f t="shared" si="19"/>
        <v>0</v>
      </c>
    </row>
    <row r="151" spans="1:7" ht="12.75" customHeight="1" thickBot="1">
      <c r="A151" s="176" t="s">
        <v>335</v>
      </c>
      <c r="B151" s="5" t="s">
        <v>338</v>
      </c>
      <c r="C151" s="140"/>
      <c r="D151" s="270"/>
      <c r="E151" s="140"/>
      <c r="F151" s="310">
        <f t="shared" si="18"/>
        <v>0</v>
      </c>
      <c r="G151" s="283">
        <f t="shared" si="19"/>
        <v>0</v>
      </c>
    </row>
    <row r="152" spans="1:7" ht="12.75" customHeight="1" thickBot="1">
      <c r="A152" s="195" t="s">
        <v>12</v>
      </c>
      <c r="B152" s="50" t="s">
        <v>339</v>
      </c>
      <c r="C152" s="204"/>
      <c r="D152" s="273"/>
      <c r="E152" s="204"/>
      <c r="F152" s="203">
        <f t="shared" si="18"/>
        <v>0</v>
      </c>
      <c r="G152" s="296">
        <f t="shared" si="19"/>
        <v>0</v>
      </c>
    </row>
    <row r="153" spans="1:7" ht="12.75" customHeight="1" thickBot="1">
      <c r="A153" s="195" t="s">
        <v>13</v>
      </c>
      <c r="B153" s="50" t="s">
        <v>340</v>
      </c>
      <c r="C153" s="204"/>
      <c r="D153" s="273"/>
      <c r="E153" s="204"/>
      <c r="F153" s="203">
        <f t="shared" si="18"/>
        <v>0</v>
      </c>
      <c r="G153" s="296">
        <f t="shared" si="19"/>
        <v>0</v>
      </c>
    </row>
    <row r="154" spans="1:7" ht="12" customHeight="1" thickBot="1">
      <c r="A154" s="25" t="s">
        <v>14</v>
      </c>
      <c r="B154" s="50" t="s">
        <v>342</v>
      </c>
      <c r="C154" s="205">
        <f>+C129+C133+C140+C146+C152+C153</f>
        <v>148127478</v>
      </c>
      <c r="D154" s="205">
        <f>+D129+D133+D140+D146+D152+D153</f>
        <v>0</v>
      </c>
      <c r="E154" s="205">
        <f>+E129+E133+E140+E146+E152+E153</f>
        <v>1363200</v>
      </c>
      <c r="F154" s="205">
        <f>+F129+F133+F140+F146+F152+F153</f>
        <v>1363200</v>
      </c>
      <c r="G154" s="297">
        <f>+G129+G133+G140+G146+G152+G153</f>
        <v>149490678</v>
      </c>
    </row>
    <row r="155" spans="1:7" ht="15" customHeight="1" thickBot="1">
      <c r="A155" s="178" t="s">
        <v>15</v>
      </c>
      <c r="B155" s="124" t="s">
        <v>341</v>
      </c>
      <c r="C155" s="205">
        <f>+C128+C154</f>
        <v>809848378</v>
      </c>
      <c r="D155" s="274">
        <f>+D128+D154</f>
        <v>0</v>
      </c>
      <c r="E155" s="205">
        <f>+E128+E154</f>
        <v>65929284</v>
      </c>
      <c r="F155" s="205">
        <f>+F128+F154</f>
        <v>65929284</v>
      </c>
      <c r="G155" s="297">
        <f>+G128+G154</f>
        <v>875777662</v>
      </c>
    </row>
    <row r="156" spans="1:7" ht="13.5" thickBot="1">
      <c r="A156" s="127"/>
      <c r="B156" s="128"/>
      <c r="C156" s="129"/>
      <c r="D156" s="129"/>
      <c r="E156" s="299"/>
      <c r="F156" s="299"/>
      <c r="G156" s="298"/>
    </row>
    <row r="157" spans="1:7" ht="15" customHeight="1" thickBot="1">
      <c r="A157" s="74" t="s">
        <v>377</v>
      </c>
      <c r="B157" s="75"/>
      <c r="C157" s="239">
        <v>48</v>
      </c>
      <c r="D157" s="292"/>
      <c r="E157" s="239"/>
      <c r="F157" s="330">
        <f>D157+E157</f>
        <v>0</v>
      </c>
      <c r="G157" s="331">
        <f>C157+F157</f>
        <v>48</v>
      </c>
    </row>
    <row r="158" spans="1:7" ht="14.25" customHeight="1" thickBot="1">
      <c r="A158" s="74" t="s">
        <v>120</v>
      </c>
      <c r="B158" s="75"/>
      <c r="C158" s="239">
        <v>20</v>
      </c>
      <c r="D158" s="292"/>
      <c r="E158" s="239"/>
      <c r="F158" s="330">
        <f>D158+E158</f>
        <v>0</v>
      </c>
      <c r="G158" s="331">
        <f>C158+F158</f>
        <v>20</v>
      </c>
    </row>
  </sheetData>
  <sheetProtection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54" r:id="rId1"/>
  <rowBreaks count="1" manualBreakCount="1">
    <brk id="9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">
      <selection activeCell="M21" sqref="M20:M21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3" t="s">
        <v>457</v>
      </c>
    </row>
    <row r="2" spans="1:7" s="43" customFormat="1" ht="21" customHeight="1" thickBot="1">
      <c r="A2" s="234" t="s">
        <v>41</v>
      </c>
      <c r="B2" s="432" t="s">
        <v>122</v>
      </c>
      <c r="C2" s="432"/>
      <c r="D2" s="433"/>
      <c r="E2" s="265"/>
      <c r="F2" s="288"/>
      <c r="G2" s="342" t="s">
        <v>36</v>
      </c>
    </row>
    <row r="3" spans="1:7" s="43" customFormat="1" ht="36.75" thickBot="1">
      <c r="A3" s="234" t="s">
        <v>118</v>
      </c>
      <c r="B3" s="434" t="s">
        <v>292</v>
      </c>
      <c r="C3" s="434"/>
      <c r="D3" s="435"/>
      <c r="E3" s="265"/>
      <c r="F3" s="288"/>
      <c r="G3" s="343" t="s">
        <v>36</v>
      </c>
    </row>
    <row r="4" spans="1:7" s="44" customFormat="1" ht="15.75" customHeight="1" thickBot="1">
      <c r="A4" s="69"/>
      <c r="B4" s="69"/>
      <c r="C4" s="70"/>
      <c r="G4" s="257" t="s">
        <v>440</v>
      </c>
    </row>
    <row r="5" spans="1:7" ht="40.5" customHeight="1" thickBot="1">
      <c r="A5" s="144" t="s">
        <v>119</v>
      </c>
      <c r="B5" s="71" t="s">
        <v>439</v>
      </c>
      <c r="C5" s="327" t="s">
        <v>381</v>
      </c>
      <c r="D5" s="328" t="s">
        <v>453</v>
      </c>
      <c r="E5" s="328" t="s">
        <v>454</v>
      </c>
      <c r="F5" s="328" t="s">
        <v>448</v>
      </c>
      <c r="G5" s="329" t="s">
        <v>452</v>
      </c>
    </row>
    <row r="6" spans="1:7" s="41" customFormat="1" ht="12.75" customHeight="1" thickBot="1">
      <c r="A6" s="62" t="s">
        <v>356</v>
      </c>
      <c r="B6" s="63" t="s">
        <v>357</v>
      </c>
      <c r="C6" s="324" t="s">
        <v>358</v>
      </c>
      <c r="D6" s="325" t="s">
        <v>360</v>
      </c>
      <c r="E6" s="325" t="s">
        <v>359</v>
      </c>
      <c r="F6" s="325" t="s">
        <v>455</v>
      </c>
      <c r="G6" s="326" t="s">
        <v>456</v>
      </c>
    </row>
    <row r="7" spans="1:7" s="41" customFormat="1" ht="15.75" customHeight="1" thickBot="1">
      <c r="A7" s="429" t="s">
        <v>37</v>
      </c>
      <c r="B7" s="430"/>
      <c r="C7" s="430"/>
      <c r="D7" s="430"/>
      <c r="E7" s="430"/>
      <c r="F7" s="430"/>
      <c r="G7" s="431"/>
    </row>
    <row r="8" spans="1:7" s="41" customFormat="1" ht="12" customHeight="1" thickBot="1">
      <c r="A8" s="25" t="s">
        <v>5</v>
      </c>
      <c r="B8" s="19" t="s">
        <v>144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0">
        <f>+G9+G10+G11+G12+G13+G14</f>
        <v>0</v>
      </c>
    </row>
    <row r="9" spans="1:7" s="45" customFormat="1" ht="12" customHeight="1">
      <c r="A9" s="167" t="s">
        <v>60</v>
      </c>
      <c r="B9" s="151" t="s">
        <v>145</v>
      </c>
      <c r="C9" s="139"/>
      <c r="D9" s="209"/>
      <c r="E9" s="139"/>
      <c r="F9" s="181">
        <f aca="true" t="shared" si="0" ref="F9:F14">D9+E9</f>
        <v>0</v>
      </c>
      <c r="G9" s="281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146</v>
      </c>
      <c r="C10" s="138"/>
      <c r="D10" s="210"/>
      <c r="E10" s="138"/>
      <c r="F10" s="181">
        <f t="shared" si="0"/>
        <v>0</v>
      </c>
      <c r="G10" s="281">
        <f t="shared" si="1"/>
        <v>0</v>
      </c>
    </row>
    <row r="11" spans="1:7" s="46" customFormat="1" ht="12" customHeight="1">
      <c r="A11" s="168" t="s">
        <v>62</v>
      </c>
      <c r="B11" s="152" t="s">
        <v>147</v>
      </c>
      <c r="C11" s="138"/>
      <c r="D11" s="210"/>
      <c r="E11" s="138"/>
      <c r="F11" s="181">
        <f t="shared" si="0"/>
        <v>0</v>
      </c>
      <c r="G11" s="281">
        <f t="shared" si="1"/>
        <v>0</v>
      </c>
    </row>
    <row r="12" spans="1:7" s="46" customFormat="1" ht="12" customHeight="1">
      <c r="A12" s="168" t="s">
        <v>63</v>
      </c>
      <c r="B12" s="152" t="s">
        <v>148</v>
      </c>
      <c r="C12" s="138"/>
      <c r="D12" s="210"/>
      <c r="E12" s="138"/>
      <c r="F12" s="181">
        <f t="shared" si="0"/>
        <v>0</v>
      </c>
      <c r="G12" s="281">
        <f t="shared" si="1"/>
        <v>0</v>
      </c>
    </row>
    <row r="13" spans="1:7" s="46" customFormat="1" ht="12" customHeight="1">
      <c r="A13" s="168" t="s">
        <v>80</v>
      </c>
      <c r="B13" s="152" t="s">
        <v>364</v>
      </c>
      <c r="C13" s="138"/>
      <c r="D13" s="210"/>
      <c r="E13" s="138"/>
      <c r="F13" s="181">
        <f t="shared" si="0"/>
        <v>0</v>
      </c>
      <c r="G13" s="281">
        <f t="shared" si="1"/>
        <v>0</v>
      </c>
    </row>
    <row r="14" spans="1:7" s="45" customFormat="1" ht="12" customHeight="1" thickBot="1">
      <c r="A14" s="169" t="s">
        <v>64</v>
      </c>
      <c r="B14" s="153" t="s">
        <v>302</v>
      </c>
      <c r="C14" s="138"/>
      <c r="D14" s="210"/>
      <c r="E14" s="138"/>
      <c r="F14" s="181">
        <f t="shared" si="0"/>
        <v>0</v>
      </c>
      <c r="G14" s="281">
        <f t="shared" si="1"/>
        <v>0</v>
      </c>
    </row>
    <row r="15" spans="1:7" s="45" customFormat="1" ht="12" customHeight="1" thickBot="1">
      <c r="A15" s="25" t="s">
        <v>6</v>
      </c>
      <c r="B15" s="78" t="s">
        <v>149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0">
        <f>+G16+G17+G18+G19+G20</f>
        <v>0</v>
      </c>
    </row>
    <row r="16" spans="1:7" s="45" customFormat="1" ht="12" customHeight="1">
      <c r="A16" s="167" t="s">
        <v>66</v>
      </c>
      <c r="B16" s="151" t="s">
        <v>150</v>
      </c>
      <c r="C16" s="139"/>
      <c r="D16" s="209"/>
      <c r="E16" s="139"/>
      <c r="F16" s="181">
        <f aca="true" t="shared" si="2" ref="F16:F21">D16+E16</f>
        <v>0</v>
      </c>
      <c r="G16" s="281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151</v>
      </c>
      <c r="C17" s="138"/>
      <c r="D17" s="210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>
      <c r="A18" s="168" t="s">
        <v>68</v>
      </c>
      <c r="B18" s="152" t="s">
        <v>294</v>
      </c>
      <c r="C18" s="138"/>
      <c r="D18" s="210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>
      <c r="A19" s="168" t="s">
        <v>69</v>
      </c>
      <c r="B19" s="152" t="s">
        <v>295</v>
      </c>
      <c r="C19" s="138"/>
      <c r="D19" s="210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>
      <c r="A20" s="168" t="s">
        <v>70</v>
      </c>
      <c r="B20" s="152" t="s">
        <v>152</v>
      </c>
      <c r="C20" s="138"/>
      <c r="D20" s="210"/>
      <c r="E20" s="138"/>
      <c r="F20" s="309">
        <f t="shared" si="2"/>
        <v>0</v>
      </c>
      <c r="G20" s="282">
        <f t="shared" si="3"/>
        <v>0</v>
      </c>
    </row>
    <row r="21" spans="1:7" s="46" customFormat="1" ht="12" customHeight="1" thickBot="1">
      <c r="A21" s="169" t="s">
        <v>76</v>
      </c>
      <c r="B21" s="153" t="s">
        <v>153</v>
      </c>
      <c r="C21" s="140"/>
      <c r="D21" s="211"/>
      <c r="E21" s="140"/>
      <c r="F21" s="310">
        <f t="shared" si="2"/>
        <v>0</v>
      </c>
      <c r="G21" s="283">
        <f t="shared" si="3"/>
        <v>0</v>
      </c>
    </row>
    <row r="22" spans="1:7" s="46" customFormat="1" ht="12" customHeight="1" thickBot="1">
      <c r="A22" s="25" t="s">
        <v>7</v>
      </c>
      <c r="B22" s="19" t="s">
        <v>154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0">
        <f>+G23+G24+G25+G26+G27</f>
        <v>0</v>
      </c>
    </row>
    <row r="23" spans="1:7" s="46" customFormat="1" ht="12" customHeight="1">
      <c r="A23" s="167" t="s">
        <v>49</v>
      </c>
      <c r="B23" s="151" t="s">
        <v>155</v>
      </c>
      <c r="C23" s="139"/>
      <c r="D23" s="209"/>
      <c r="E23" s="139"/>
      <c r="F23" s="181">
        <f aca="true" t="shared" si="4" ref="F23:F28">D23+E23</f>
        <v>0</v>
      </c>
      <c r="G23" s="281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156</v>
      </c>
      <c r="C24" s="138"/>
      <c r="D24" s="210"/>
      <c r="E24" s="138"/>
      <c r="F24" s="309">
        <f t="shared" si="4"/>
        <v>0</v>
      </c>
      <c r="G24" s="282">
        <f t="shared" si="5"/>
        <v>0</v>
      </c>
    </row>
    <row r="25" spans="1:7" s="46" customFormat="1" ht="12" customHeight="1">
      <c r="A25" s="168" t="s">
        <v>51</v>
      </c>
      <c r="B25" s="152" t="s">
        <v>296</v>
      </c>
      <c r="C25" s="138"/>
      <c r="D25" s="210"/>
      <c r="E25" s="138"/>
      <c r="F25" s="309">
        <f t="shared" si="4"/>
        <v>0</v>
      </c>
      <c r="G25" s="282">
        <f t="shared" si="5"/>
        <v>0</v>
      </c>
    </row>
    <row r="26" spans="1:7" s="46" customFormat="1" ht="12" customHeight="1">
      <c r="A26" s="168" t="s">
        <v>52</v>
      </c>
      <c r="B26" s="152" t="s">
        <v>297</v>
      </c>
      <c r="C26" s="138"/>
      <c r="D26" s="210"/>
      <c r="E26" s="138"/>
      <c r="F26" s="309">
        <f t="shared" si="4"/>
        <v>0</v>
      </c>
      <c r="G26" s="282">
        <f t="shared" si="5"/>
        <v>0</v>
      </c>
    </row>
    <row r="27" spans="1:7" s="46" customFormat="1" ht="12" customHeight="1">
      <c r="A27" s="168" t="s">
        <v>93</v>
      </c>
      <c r="B27" s="152" t="s">
        <v>157</v>
      </c>
      <c r="C27" s="138"/>
      <c r="D27" s="210"/>
      <c r="E27" s="138"/>
      <c r="F27" s="309">
        <f t="shared" si="4"/>
        <v>0</v>
      </c>
      <c r="G27" s="282">
        <f t="shared" si="5"/>
        <v>0</v>
      </c>
    </row>
    <row r="28" spans="1:7" s="46" customFormat="1" ht="12" customHeight="1" thickBot="1">
      <c r="A28" s="169" t="s">
        <v>94</v>
      </c>
      <c r="B28" s="153" t="s">
        <v>158</v>
      </c>
      <c r="C28" s="140"/>
      <c r="D28" s="211"/>
      <c r="E28" s="140"/>
      <c r="F28" s="310">
        <f t="shared" si="4"/>
        <v>0</v>
      </c>
      <c r="G28" s="283">
        <f t="shared" si="5"/>
        <v>0</v>
      </c>
    </row>
    <row r="29" spans="1:7" s="46" customFormat="1" ht="12" customHeight="1" thickBot="1">
      <c r="A29" s="25" t="s">
        <v>95</v>
      </c>
      <c r="B29" s="19" t="s">
        <v>432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4">
        <f>+G30+G31+G32+G33+G34+G35+G36</f>
        <v>0</v>
      </c>
    </row>
    <row r="30" spans="1:7" s="46" customFormat="1" ht="12" customHeight="1">
      <c r="A30" s="167" t="s">
        <v>159</v>
      </c>
      <c r="B30" s="151" t="s">
        <v>425</v>
      </c>
      <c r="C30" s="139"/>
      <c r="D30" s="139"/>
      <c r="E30" s="139"/>
      <c r="F30" s="181">
        <f aca="true" t="shared" si="6" ref="F30:F36">D30+E30</f>
        <v>0</v>
      </c>
      <c r="G30" s="281">
        <f aca="true" t="shared" si="7" ref="G30:G36">C30+F30</f>
        <v>0</v>
      </c>
    </row>
    <row r="31" spans="1:7" s="46" customFormat="1" ht="12" customHeight="1">
      <c r="A31" s="168" t="s">
        <v>160</v>
      </c>
      <c r="B31" s="152" t="s">
        <v>426</v>
      </c>
      <c r="C31" s="138"/>
      <c r="D31" s="138"/>
      <c r="E31" s="138"/>
      <c r="F31" s="309">
        <f t="shared" si="6"/>
        <v>0</v>
      </c>
      <c r="G31" s="282">
        <f t="shared" si="7"/>
        <v>0</v>
      </c>
    </row>
    <row r="32" spans="1:7" s="46" customFormat="1" ht="12" customHeight="1">
      <c r="A32" s="168" t="s">
        <v>161</v>
      </c>
      <c r="B32" s="152" t="s">
        <v>427</v>
      </c>
      <c r="C32" s="138"/>
      <c r="D32" s="138"/>
      <c r="E32" s="138"/>
      <c r="F32" s="309">
        <f t="shared" si="6"/>
        <v>0</v>
      </c>
      <c r="G32" s="282">
        <f t="shared" si="7"/>
        <v>0</v>
      </c>
    </row>
    <row r="33" spans="1:7" s="46" customFormat="1" ht="12" customHeight="1">
      <c r="A33" s="168" t="s">
        <v>162</v>
      </c>
      <c r="B33" s="152" t="s">
        <v>428</v>
      </c>
      <c r="C33" s="138"/>
      <c r="D33" s="138"/>
      <c r="E33" s="138"/>
      <c r="F33" s="309">
        <f t="shared" si="6"/>
        <v>0</v>
      </c>
      <c r="G33" s="282">
        <f t="shared" si="7"/>
        <v>0</v>
      </c>
    </row>
    <row r="34" spans="1:7" s="46" customFormat="1" ht="12" customHeight="1">
      <c r="A34" s="168" t="s">
        <v>429</v>
      </c>
      <c r="B34" s="152" t="s">
        <v>163</v>
      </c>
      <c r="C34" s="138"/>
      <c r="D34" s="138"/>
      <c r="E34" s="138"/>
      <c r="F34" s="309">
        <f t="shared" si="6"/>
        <v>0</v>
      </c>
      <c r="G34" s="282">
        <f t="shared" si="7"/>
        <v>0</v>
      </c>
    </row>
    <row r="35" spans="1:7" s="46" customFormat="1" ht="12" customHeight="1">
      <c r="A35" s="168" t="s">
        <v>430</v>
      </c>
      <c r="B35" s="152" t="s">
        <v>164</v>
      </c>
      <c r="C35" s="138"/>
      <c r="D35" s="138"/>
      <c r="E35" s="138"/>
      <c r="F35" s="309">
        <f t="shared" si="6"/>
        <v>0</v>
      </c>
      <c r="G35" s="282">
        <f t="shared" si="7"/>
        <v>0</v>
      </c>
    </row>
    <row r="36" spans="1:7" s="46" customFormat="1" ht="12" customHeight="1" thickBot="1">
      <c r="A36" s="169" t="s">
        <v>431</v>
      </c>
      <c r="B36" s="153" t="s">
        <v>165</v>
      </c>
      <c r="C36" s="140"/>
      <c r="D36" s="140"/>
      <c r="E36" s="140"/>
      <c r="F36" s="310">
        <f t="shared" si="6"/>
        <v>0</v>
      </c>
      <c r="G36" s="283">
        <f t="shared" si="7"/>
        <v>0</v>
      </c>
    </row>
    <row r="37" spans="1:7" s="46" customFormat="1" ht="12" customHeight="1" thickBot="1">
      <c r="A37" s="25" t="s">
        <v>9</v>
      </c>
      <c r="B37" s="19" t="s">
        <v>303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0">
        <f>SUM(G38:G48)</f>
        <v>0</v>
      </c>
    </row>
    <row r="38" spans="1:7" s="46" customFormat="1" ht="12" customHeight="1">
      <c r="A38" s="167" t="s">
        <v>53</v>
      </c>
      <c r="B38" s="151" t="s">
        <v>168</v>
      </c>
      <c r="C38" s="139"/>
      <c r="D38" s="209"/>
      <c r="E38" s="139"/>
      <c r="F38" s="181">
        <f aca="true" t="shared" si="8" ref="F38:F48">D38+E38</f>
        <v>0</v>
      </c>
      <c r="G38" s="281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169</v>
      </c>
      <c r="C39" s="138"/>
      <c r="D39" s="210"/>
      <c r="E39" s="138"/>
      <c r="F39" s="309">
        <f t="shared" si="8"/>
        <v>0</v>
      </c>
      <c r="G39" s="282">
        <f t="shared" si="9"/>
        <v>0</v>
      </c>
    </row>
    <row r="40" spans="1:7" s="46" customFormat="1" ht="12" customHeight="1">
      <c r="A40" s="168" t="s">
        <v>55</v>
      </c>
      <c r="B40" s="152" t="s">
        <v>170</v>
      </c>
      <c r="C40" s="138"/>
      <c r="D40" s="210"/>
      <c r="E40" s="138"/>
      <c r="F40" s="309">
        <f t="shared" si="8"/>
        <v>0</v>
      </c>
      <c r="G40" s="282">
        <f t="shared" si="9"/>
        <v>0</v>
      </c>
    </row>
    <row r="41" spans="1:7" s="46" customFormat="1" ht="12" customHeight="1">
      <c r="A41" s="168" t="s">
        <v>97</v>
      </c>
      <c r="B41" s="152" t="s">
        <v>171</v>
      </c>
      <c r="C41" s="138"/>
      <c r="D41" s="210"/>
      <c r="E41" s="138"/>
      <c r="F41" s="309">
        <f t="shared" si="8"/>
        <v>0</v>
      </c>
      <c r="G41" s="282">
        <f t="shared" si="9"/>
        <v>0</v>
      </c>
    </row>
    <row r="42" spans="1:7" s="46" customFormat="1" ht="12" customHeight="1">
      <c r="A42" s="168" t="s">
        <v>98</v>
      </c>
      <c r="B42" s="152" t="s">
        <v>172</v>
      </c>
      <c r="C42" s="138"/>
      <c r="D42" s="210"/>
      <c r="E42" s="138"/>
      <c r="F42" s="309">
        <f t="shared" si="8"/>
        <v>0</v>
      </c>
      <c r="G42" s="282">
        <f t="shared" si="9"/>
        <v>0</v>
      </c>
    </row>
    <row r="43" spans="1:7" s="46" customFormat="1" ht="12" customHeight="1">
      <c r="A43" s="168" t="s">
        <v>99</v>
      </c>
      <c r="B43" s="152" t="s">
        <v>173</v>
      </c>
      <c r="C43" s="138"/>
      <c r="D43" s="210"/>
      <c r="E43" s="138"/>
      <c r="F43" s="309">
        <f t="shared" si="8"/>
        <v>0</v>
      </c>
      <c r="G43" s="282">
        <f t="shared" si="9"/>
        <v>0</v>
      </c>
    </row>
    <row r="44" spans="1:7" s="46" customFormat="1" ht="12" customHeight="1">
      <c r="A44" s="168" t="s">
        <v>100</v>
      </c>
      <c r="B44" s="152" t="s">
        <v>174</v>
      </c>
      <c r="C44" s="138"/>
      <c r="D44" s="210"/>
      <c r="E44" s="138"/>
      <c r="F44" s="309">
        <f t="shared" si="8"/>
        <v>0</v>
      </c>
      <c r="G44" s="282">
        <f t="shared" si="9"/>
        <v>0</v>
      </c>
    </row>
    <row r="45" spans="1:7" s="46" customFormat="1" ht="12" customHeight="1">
      <c r="A45" s="168" t="s">
        <v>101</v>
      </c>
      <c r="B45" s="152" t="s">
        <v>175</v>
      </c>
      <c r="C45" s="138"/>
      <c r="D45" s="210"/>
      <c r="E45" s="138"/>
      <c r="F45" s="309">
        <f t="shared" si="8"/>
        <v>0</v>
      </c>
      <c r="G45" s="282">
        <f t="shared" si="9"/>
        <v>0</v>
      </c>
    </row>
    <row r="46" spans="1:7" s="46" customFormat="1" ht="12" customHeight="1">
      <c r="A46" s="168" t="s">
        <v>166</v>
      </c>
      <c r="B46" s="152" t="s">
        <v>176</v>
      </c>
      <c r="C46" s="141"/>
      <c r="D46" s="235"/>
      <c r="E46" s="141"/>
      <c r="F46" s="307">
        <f t="shared" si="8"/>
        <v>0</v>
      </c>
      <c r="G46" s="285">
        <f t="shared" si="9"/>
        <v>0</v>
      </c>
    </row>
    <row r="47" spans="1:7" s="46" customFormat="1" ht="12" customHeight="1">
      <c r="A47" s="169" t="s">
        <v>167</v>
      </c>
      <c r="B47" s="153" t="s">
        <v>305</v>
      </c>
      <c r="C47" s="142"/>
      <c r="D47" s="236"/>
      <c r="E47" s="142"/>
      <c r="F47" s="313">
        <f t="shared" si="8"/>
        <v>0</v>
      </c>
      <c r="G47" s="286">
        <f t="shared" si="9"/>
        <v>0</v>
      </c>
    </row>
    <row r="48" spans="1:7" s="46" customFormat="1" ht="12" customHeight="1" thickBot="1">
      <c r="A48" s="169" t="s">
        <v>304</v>
      </c>
      <c r="B48" s="153" t="s">
        <v>177</v>
      </c>
      <c r="C48" s="142"/>
      <c r="D48" s="236"/>
      <c r="E48" s="142"/>
      <c r="F48" s="313">
        <f t="shared" si="8"/>
        <v>0</v>
      </c>
      <c r="G48" s="286">
        <f t="shared" si="9"/>
        <v>0</v>
      </c>
    </row>
    <row r="49" spans="1:7" s="46" customFormat="1" ht="12" customHeight="1" thickBot="1">
      <c r="A49" s="25" t="s">
        <v>10</v>
      </c>
      <c r="B49" s="19" t="s">
        <v>178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0">
        <f>SUM(G50:G54)</f>
        <v>0</v>
      </c>
    </row>
    <row r="50" spans="1:7" s="46" customFormat="1" ht="12" customHeight="1">
      <c r="A50" s="167" t="s">
        <v>56</v>
      </c>
      <c r="B50" s="151" t="s">
        <v>182</v>
      </c>
      <c r="C50" s="182"/>
      <c r="D50" s="237"/>
      <c r="E50" s="182"/>
      <c r="F50" s="304">
        <f>D50+E50</f>
        <v>0</v>
      </c>
      <c r="G50" s="287">
        <f>C50+F50</f>
        <v>0</v>
      </c>
    </row>
    <row r="51" spans="1:7" s="46" customFormat="1" ht="12" customHeight="1">
      <c r="A51" s="168" t="s">
        <v>57</v>
      </c>
      <c r="B51" s="152" t="s">
        <v>183</v>
      </c>
      <c r="C51" s="141"/>
      <c r="D51" s="235"/>
      <c r="E51" s="141"/>
      <c r="F51" s="307">
        <f>D51+E51</f>
        <v>0</v>
      </c>
      <c r="G51" s="285">
        <f>C51+F51</f>
        <v>0</v>
      </c>
    </row>
    <row r="52" spans="1:7" s="46" customFormat="1" ht="12" customHeight="1">
      <c r="A52" s="168" t="s">
        <v>179</v>
      </c>
      <c r="B52" s="152" t="s">
        <v>184</v>
      </c>
      <c r="C52" s="141"/>
      <c r="D52" s="235"/>
      <c r="E52" s="141"/>
      <c r="F52" s="307">
        <f>D52+E52</f>
        <v>0</v>
      </c>
      <c r="G52" s="285">
        <f>C52+F52</f>
        <v>0</v>
      </c>
    </row>
    <row r="53" spans="1:7" s="46" customFormat="1" ht="12" customHeight="1">
      <c r="A53" s="168" t="s">
        <v>180</v>
      </c>
      <c r="B53" s="152" t="s">
        <v>185</v>
      </c>
      <c r="C53" s="141"/>
      <c r="D53" s="235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>
      <c r="A54" s="169" t="s">
        <v>181</v>
      </c>
      <c r="B54" s="153" t="s">
        <v>186</v>
      </c>
      <c r="C54" s="142"/>
      <c r="D54" s="236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>
      <c r="A55" s="25" t="s">
        <v>102</v>
      </c>
      <c r="B55" s="19" t="s">
        <v>187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0">
        <f>SUM(G56:G58)</f>
        <v>0</v>
      </c>
    </row>
    <row r="56" spans="1:7" s="46" customFormat="1" ht="12" customHeight="1">
      <c r="A56" s="167" t="s">
        <v>58</v>
      </c>
      <c r="B56" s="151" t="s">
        <v>188</v>
      </c>
      <c r="C56" s="139"/>
      <c r="D56" s="209"/>
      <c r="E56" s="139"/>
      <c r="F56" s="181">
        <f>D56+E56</f>
        <v>0</v>
      </c>
      <c r="G56" s="281">
        <f>C56+F56</f>
        <v>0</v>
      </c>
    </row>
    <row r="57" spans="1:7" s="46" customFormat="1" ht="12" customHeight="1">
      <c r="A57" s="168" t="s">
        <v>59</v>
      </c>
      <c r="B57" s="152" t="s">
        <v>298</v>
      </c>
      <c r="C57" s="138"/>
      <c r="D57" s="210"/>
      <c r="E57" s="138"/>
      <c r="F57" s="309">
        <f>D57+E57</f>
        <v>0</v>
      </c>
      <c r="G57" s="282">
        <f>C57+F57</f>
        <v>0</v>
      </c>
    </row>
    <row r="58" spans="1:7" s="46" customFormat="1" ht="12" customHeight="1">
      <c r="A58" s="168" t="s">
        <v>191</v>
      </c>
      <c r="B58" s="152" t="s">
        <v>189</v>
      </c>
      <c r="C58" s="138"/>
      <c r="D58" s="210"/>
      <c r="E58" s="138"/>
      <c r="F58" s="309">
        <f>D58+E58</f>
        <v>0</v>
      </c>
      <c r="G58" s="282">
        <f>C58+F58</f>
        <v>0</v>
      </c>
    </row>
    <row r="59" spans="1:7" s="46" customFormat="1" ht="12" customHeight="1" thickBot="1">
      <c r="A59" s="169" t="s">
        <v>192</v>
      </c>
      <c r="B59" s="153" t="s">
        <v>190</v>
      </c>
      <c r="C59" s="140"/>
      <c r="D59" s="211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>
      <c r="A60" s="25" t="s">
        <v>12</v>
      </c>
      <c r="B60" s="78" t="s">
        <v>193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0">
        <f>SUM(G61:G63)</f>
        <v>0</v>
      </c>
    </row>
    <row r="61" spans="1:7" s="46" customFormat="1" ht="12" customHeight="1">
      <c r="A61" s="167" t="s">
        <v>103</v>
      </c>
      <c r="B61" s="151" t="s">
        <v>195</v>
      </c>
      <c r="C61" s="141"/>
      <c r="D61" s="235"/>
      <c r="E61" s="141"/>
      <c r="F61" s="307">
        <f>D61+E61</f>
        <v>0</v>
      </c>
      <c r="G61" s="285">
        <f>C61+F61</f>
        <v>0</v>
      </c>
    </row>
    <row r="62" spans="1:7" s="46" customFormat="1" ht="12" customHeight="1">
      <c r="A62" s="168" t="s">
        <v>104</v>
      </c>
      <c r="B62" s="152" t="s">
        <v>299</v>
      </c>
      <c r="C62" s="141"/>
      <c r="D62" s="235"/>
      <c r="E62" s="141"/>
      <c r="F62" s="307">
        <f>D62+E62</f>
        <v>0</v>
      </c>
      <c r="G62" s="285">
        <f>C62+F62</f>
        <v>0</v>
      </c>
    </row>
    <row r="63" spans="1:7" s="46" customFormat="1" ht="12" customHeight="1">
      <c r="A63" s="168" t="s">
        <v>126</v>
      </c>
      <c r="B63" s="152" t="s">
        <v>196</v>
      </c>
      <c r="C63" s="141"/>
      <c r="D63" s="235"/>
      <c r="E63" s="141"/>
      <c r="F63" s="307">
        <f>D63+E63</f>
        <v>0</v>
      </c>
      <c r="G63" s="285">
        <f>C63+F63</f>
        <v>0</v>
      </c>
    </row>
    <row r="64" spans="1:7" s="46" customFormat="1" ht="12" customHeight="1" thickBot="1">
      <c r="A64" s="169" t="s">
        <v>194</v>
      </c>
      <c r="B64" s="153" t="s">
        <v>197</v>
      </c>
      <c r="C64" s="141"/>
      <c r="D64" s="235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>
      <c r="A65" s="25" t="s">
        <v>13</v>
      </c>
      <c r="B65" s="19" t="s">
        <v>198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4">
        <f>+G8+G15+G22+G29+G37+G49+G55+G60</f>
        <v>0</v>
      </c>
    </row>
    <row r="66" spans="1:7" s="46" customFormat="1" ht="12" customHeight="1" thickBot="1">
      <c r="A66" s="170" t="s">
        <v>286</v>
      </c>
      <c r="B66" s="78" t="s">
        <v>200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>
      <c r="A67" s="167" t="s">
        <v>228</v>
      </c>
      <c r="B67" s="151" t="s">
        <v>201</v>
      </c>
      <c r="C67" s="141"/>
      <c r="D67" s="235"/>
      <c r="E67" s="141"/>
      <c r="F67" s="307">
        <f>D67+E67</f>
        <v>0</v>
      </c>
      <c r="G67" s="285">
        <f>C67+F67</f>
        <v>0</v>
      </c>
    </row>
    <row r="68" spans="1:7" s="46" customFormat="1" ht="12" customHeight="1">
      <c r="A68" s="168" t="s">
        <v>237</v>
      </c>
      <c r="B68" s="152" t="s">
        <v>202</v>
      </c>
      <c r="C68" s="141"/>
      <c r="D68" s="235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>
      <c r="A69" s="177" t="s">
        <v>238</v>
      </c>
      <c r="B69" s="301" t="s">
        <v>203</v>
      </c>
      <c r="C69" s="279"/>
      <c r="D69" s="238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>
      <c r="A70" s="170" t="s">
        <v>204</v>
      </c>
      <c r="B70" s="78" t="s">
        <v>205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>
      <c r="A71" s="167" t="s">
        <v>81</v>
      </c>
      <c r="B71" s="262" t="s">
        <v>206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>
      <c r="A72" s="168" t="s">
        <v>82</v>
      </c>
      <c r="B72" s="262" t="s">
        <v>444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>
      <c r="A73" s="168" t="s">
        <v>229</v>
      </c>
      <c r="B73" s="262" t="s">
        <v>207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>
      <c r="A74" s="169" t="s">
        <v>230</v>
      </c>
      <c r="B74" s="263" t="s">
        <v>445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>
      <c r="A75" s="170" t="s">
        <v>208</v>
      </c>
      <c r="B75" s="78" t="s">
        <v>209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0">
        <f>SUM(G76:G77)</f>
        <v>0</v>
      </c>
    </row>
    <row r="76" spans="1:7" s="46" customFormat="1" ht="12" customHeight="1">
      <c r="A76" s="167" t="s">
        <v>231</v>
      </c>
      <c r="B76" s="151" t="s">
        <v>210</v>
      </c>
      <c r="C76" s="141"/>
      <c r="D76" s="141"/>
      <c r="E76" s="141"/>
      <c r="F76" s="307">
        <f>D76+E76</f>
        <v>0</v>
      </c>
      <c r="G76" s="285">
        <f>C76+F76</f>
        <v>0</v>
      </c>
    </row>
    <row r="77" spans="1:7" s="46" customFormat="1" ht="12" customHeight="1" thickBot="1">
      <c r="A77" s="169" t="s">
        <v>232</v>
      </c>
      <c r="B77" s="153" t="s">
        <v>211</v>
      </c>
      <c r="C77" s="141"/>
      <c r="D77" s="141"/>
      <c r="E77" s="141"/>
      <c r="F77" s="307">
        <f>D77+E77</f>
        <v>0</v>
      </c>
      <c r="G77" s="285">
        <f>C77+F77</f>
        <v>0</v>
      </c>
    </row>
    <row r="78" spans="1:7" s="45" customFormat="1" ht="12" customHeight="1" thickBot="1">
      <c r="A78" s="170" t="s">
        <v>212</v>
      </c>
      <c r="B78" s="78" t="s">
        <v>213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0">
        <f>SUM(G79:G81)</f>
        <v>0</v>
      </c>
    </row>
    <row r="79" spans="1:7" s="46" customFormat="1" ht="12" customHeight="1">
      <c r="A79" s="167" t="s">
        <v>233</v>
      </c>
      <c r="B79" s="151" t="s">
        <v>214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>
      <c r="A80" s="168" t="s">
        <v>234</v>
      </c>
      <c r="B80" s="152" t="s">
        <v>215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>
      <c r="A81" s="169" t="s">
        <v>235</v>
      </c>
      <c r="B81" s="264" t="s">
        <v>446</v>
      </c>
      <c r="C81" s="141"/>
      <c r="D81" s="141"/>
      <c r="E81" s="141"/>
      <c r="F81" s="307">
        <f>D81+E81</f>
        <v>0</v>
      </c>
      <c r="G81" s="285">
        <f>C81+F81</f>
        <v>0</v>
      </c>
    </row>
    <row r="82" spans="1:7" s="46" customFormat="1" ht="12" customHeight="1" thickBot="1">
      <c r="A82" s="170" t="s">
        <v>216</v>
      </c>
      <c r="B82" s="78" t="s">
        <v>236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>
      <c r="A83" s="171" t="s">
        <v>217</v>
      </c>
      <c r="B83" s="151" t="s">
        <v>218</v>
      </c>
      <c r="C83" s="141"/>
      <c r="D83" s="141"/>
      <c r="E83" s="141"/>
      <c r="F83" s="307">
        <f aca="true" t="shared" si="10" ref="F83:F88">D83+E83</f>
        <v>0</v>
      </c>
      <c r="G83" s="285">
        <f aca="true" t="shared" si="11" ref="G83:G88">C83+F83</f>
        <v>0</v>
      </c>
    </row>
    <row r="84" spans="1:7" s="46" customFormat="1" ht="12" customHeight="1">
      <c r="A84" s="172" t="s">
        <v>219</v>
      </c>
      <c r="B84" s="152" t="s">
        <v>220</v>
      </c>
      <c r="C84" s="141"/>
      <c r="D84" s="141"/>
      <c r="E84" s="141"/>
      <c r="F84" s="307">
        <f t="shared" si="10"/>
        <v>0</v>
      </c>
      <c r="G84" s="285">
        <f t="shared" si="11"/>
        <v>0</v>
      </c>
    </row>
    <row r="85" spans="1:7" s="46" customFormat="1" ht="12" customHeight="1">
      <c r="A85" s="172" t="s">
        <v>221</v>
      </c>
      <c r="B85" s="152" t="s">
        <v>222</v>
      </c>
      <c r="C85" s="141"/>
      <c r="D85" s="141"/>
      <c r="E85" s="141"/>
      <c r="F85" s="307">
        <f t="shared" si="10"/>
        <v>0</v>
      </c>
      <c r="G85" s="285">
        <f t="shared" si="11"/>
        <v>0</v>
      </c>
    </row>
    <row r="86" spans="1:7" s="45" customFormat="1" ht="12" customHeight="1" thickBot="1">
      <c r="A86" s="173" t="s">
        <v>223</v>
      </c>
      <c r="B86" s="153" t="s">
        <v>224</v>
      </c>
      <c r="C86" s="141"/>
      <c r="D86" s="141"/>
      <c r="E86" s="141"/>
      <c r="F86" s="307">
        <f t="shared" si="10"/>
        <v>0</v>
      </c>
      <c r="G86" s="285">
        <f t="shared" si="11"/>
        <v>0</v>
      </c>
    </row>
    <row r="87" spans="1:7" s="45" customFormat="1" ht="12" customHeight="1" thickBot="1">
      <c r="A87" s="170" t="s">
        <v>225</v>
      </c>
      <c r="B87" s="78" t="s">
        <v>344</v>
      </c>
      <c r="C87" s="185"/>
      <c r="D87" s="185"/>
      <c r="E87" s="185"/>
      <c r="F87" s="137">
        <f t="shared" si="10"/>
        <v>0</v>
      </c>
      <c r="G87" s="280">
        <f t="shared" si="11"/>
        <v>0</v>
      </c>
    </row>
    <row r="88" spans="1:7" s="45" customFormat="1" ht="12" customHeight="1" thickBot="1">
      <c r="A88" s="170" t="s">
        <v>365</v>
      </c>
      <c r="B88" s="78" t="s">
        <v>226</v>
      </c>
      <c r="C88" s="185"/>
      <c r="D88" s="185"/>
      <c r="E88" s="185"/>
      <c r="F88" s="137">
        <f t="shared" si="10"/>
        <v>0</v>
      </c>
      <c r="G88" s="280">
        <f t="shared" si="11"/>
        <v>0</v>
      </c>
    </row>
    <row r="89" spans="1:7" s="45" customFormat="1" ht="12" customHeight="1" thickBot="1">
      <c r="A89" s="170" t="s">
        <v>366</v>
      </c>
      <c r="B89" s="157" t="s">
        <v>347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4">
        <f>+G66+G70+G75+G78+G82+G88+G87</f>
        <v>0</v>
      </c>
    </row>
    <row r="90" spans="1:7" s="45" customFormat="1" ht="12" customHeight="1" thickBot="1">
      <c r="A90" s="174" t="s">
        <v>367</v>
      </c>
      <c r="B90" s="158" t="s">
        <v>368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284">
        <f>+G65+G89</f>
        <v>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429" t="s">
        <v>38</v>
      </c>
      <c r="B92" s="430"/>
      <c r="C92" s="430"/>
      <c r="D92" s="430"/>
      <c r="E92" s="430"/>
      <c r="F92" s="430"/>
      <c r="G92" s="431"/>
    </row>
    <row r="93" spans="1:7" s="47" customFormat="1" ht="12" customHeight="1" thickBot="1">
      <c r="A93" s="145" t="s">
        <v>5</v>
      </c>
      <c r="B93" s="24" t="s">
        <v>372</v>
      </c>
      <c r="C93" s="136">
        <f>+C94+C95+C96+C97+C98+C111</f>
        <v>0</v>
      </c>
      <c r="D93" s="289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3">
        <f>+G94+G95+G96+G97+G98+G111</f>
        <v>0</v>
      </c>
    </row>
    <row r="94" spans="1:7" ht="12" customHeight="1">
      <c r="A94" s="175" t="s">
        <v>60</v>
      </c>
      <c r="B94" s="8" t="s">
        <v>34</v>
      </c>
      <c r="C94" s="200"/>
      <c r="D94" s="290"/>
      <c r="E94" s="200"/>
      <c r="F94" s="308">
        <f aca="true" t="shared" si="12" ref="F94:F113">D94+E94</f>
        <v>0</v>
      </c>
      <c r="G94" s="294">
        <f aca="true" t="shared" si="13" ref="G94:G113">C94+F94</f>
        <v>0</v>
      </c>
    </row>
    <row r="95" spans="1:7" ht="12" customHeight="1">
      <c r="A95" s="168" t="s">
        <v>61</v>
      </c>
      <c r="B95" s="6" t="s">
        <v>105</v>
      </c>
      <c r="C95" s="138"/>
      <c r="D95" s="291"/>
      <c r="E95" s="138"/>
      <c r="F95" s="309">
        <f t="shared" si="12"/>
        <v>0</v>
      </c>
      <c r="G95" s="282">
        <f t="shared" si="13"/>
        <v>0</v>
      </c>
    </row>
    <row r="96" spans="1:7" ht="12" customHeight="1">
      <c r="A96" s="168" t="s">
        <v>62</v>
      </c>
      <c r="B96" s="6" t="s">
        <v>79</v>
      </c>
      <c r="C96" s="140"/>
      <c r="D96" s="291"/>
      <c r="E96" s="140"/>
      <c r="F96" s="310">
        <f t="shared" si="12"/>
        <v>0</v>
      </c>
      <c r="G96" s="283">
        <f t="shared" si="13"/>
        <v>0</v>
      </c>
    </row>
    <row r="97" spans="1:7" ht="12" customHeight="1">
      <c r="A97" s="168" t="s">
        <v>63</v>
      </c>
      <c r="B97" s="9" t="s">
        <v>106</v>
      </c>
      <c r="C97" s="140"/>
      <c r="D97" s="270"/>
      <c r="E97" s="140"/>
      <c r="F97" s="310">
        <f t="shared" si="12"/>
        <v>0</v>
      </c>
      <c r="G97" s="283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0"/>
      <c r="E98" s="140"/>
      <c r="F98" s="310">
        <f t="shared" si="12"/>
        <v>0</v>
      </c>
      <c r="G98" s="283">
        <f t="shared" si="13"/>
        <v>0</v>
      </c>
    </row>
    <row r="99" spans="1:7" ht="12" customHeight="1">
      <c r="A99" s="168" t="s">
        <v>64</v>
      </c>
      <c r="B99" s="6" t="s">
        <v>369</v>
      </c>
      <c r="C99" s="140"/>
      <c r="D99" s="270"/>
      <c r="E99" s="140"/>
      <c r="F99" s="310">
        <f t="shared" si="12"/>
        <v>0</v>
      </c>
      <c r="G99" s="283">
        <f t="shared" si="13"/>
        <v>0</v>
      </c>
    </row>
    <row r="100" spans="1:7" ht="12" customHeight="1">
      <c r="A100" s="168" t="s">
        <v>65</v>
      </c>
      <c r="B100" s="53" t="s">
        <v>310</v>
      </c>
      <c r="C100" s="140"/>
      <c r="D100" s="270"/>
      <c r="E100" s="140"/>
      <c r="F100" s="310">
        <f t="shared" si="12"/>
        <v>0</v>
      </c>
      <c r="G100" s="283">
        <f t="shared" si="13"/>
        <v>0</v>
      </c>
    </row>
    <row r="101" spans="1:7" ht="12" customHeight="1">
      <c r="A101" s="168" t="s">
        <v>72</v>
      </c>
      <c r="B101" s="53" t="s">
        <v>309</v>
      </c>
      <c r="C101" s="140"/>
      <c r="D101" s="270"/>
      <c r="E101" s="140"/>
      <c r="F101" s="310">
        <f t="shared" si="12"/>
        <v>0</v>
      </c>
      <c r="G101" s="283">
        <f t="shared" si="13"/>
        <v>0</v>
      </c>
    </row>
    <row r="102" spans="1:7" ht="12" customHeight="1">
      <c r="A102" s="168" t="s">
        <v>73</v>
      </c>
      <c r="B102" s="53" t="s">
        <v>242</v>
      </c>
      <c r="C102" s="140"/>
      <c r="D102" s="270"/>
      <c r="E102" s="140"/>
      <c r="F102" s="310">
        <f t="shared" si="12"/>
        <v>0</v>
      </c>
      <c r="G102" s="283">
        <f t="shared" si="13"/>
        <v>0</v>
      </c>
    </row>
    <row r="103" spans="1:7" ht="12" customHeight="1">
      <c r="A103" s="168" t="s">
        <v>74</v>
      </c>
      <c r="B103" s="54" t="s">
        <v>243</v>
      </c>
      <c r="C103" s="140"/>
      <c r="D103" s="270"/>
      <c r="E103" s="140"/>
      <c r="F103" s="310">
        <f t="shared" si="12"/>
        <v>0</v>
      </c>
      <c r="G103" s="283">
        <f t="shared" si="13"/>
        <v>0</v>
      </c>
    </row>
    <row r="104" spans="1:7" ht="12" customHeight="1">
      <c r="A104" s="168" t="s">
        <v>75</v>
      </c>
      <c r="B104" s="54" t="s">
        <v>244</v>
      </c>
      <c r="C104" s="140"/>
      <c r="D104" s="270"/>
      <c r="E104" s="140"/>
      <c r="F104" s="310">
        <f t="shared" si="12"/>
        <v>0</v>
      </c>
      <c r="G104" s="283">
        <f t="shared" si="13"/>
        <v>0</v>
      </c>
    </row>
    <row r="105" spans="1:7" ht="12" customHeight="1">
      <c r="A105" s="168" t="s">
        <v>77</v>
      </c>
      <c r="B105" s="53" t="s">
        <v>245</v>
      </c>
      <c r="C105" s="140"/>
      <c r="D105" s="270"/>
      <c r="E105" s="140"/>
      <c r="F105" s="310">
        <f t="shared" si="12"/>
        <v>0</v>
      </c>
      <c r="G105" s="283">
        <f t="shared" si="13"/>
        <v>0</v>
      </c>
    </row>
    <row r="106" spans="1:7" ht="12" customHeight="1">
      <c r="A106" s="168" t="s">
        <v>108</v>
      </c>
      <c r="B106" s="53" t="s">
        <v>246</v>
      </c>
      <c r="C106" s="140"/>
      <c r="D106" s="270"/>
      <c r="E106" s="140"/>
      <c r="F106" s="310">
        <f t="shared" si="12"/>
        <v>0</v>
      </c>
      <c r="G106" s="283">
        <f t="shared" si="13"/>
        <v>0</v>
      </c>
    </row>
    <row r="107" spans="1:7" ht="12" customHeight="1">
      <c r="A107" s="168" t="s">
        <v>240</v>
      </c>
      <c r="B107" s="54" t="s">
        <v>247</v>
      </c>
      <c r="C107" s="138"/>
      <c r="D107" s="270"/>
      <c r="E107" s="140"/>
      <c r="F107" s="310">
        <f t="shared" si="12"/>
        <v>0</v>
      </c>
      <c r="G107" s="283">
        <f t="shared" si="13"/>
        <v>0</v>
      </c>
    </row>
    <row r="108" spans="1:7" ht="12" customHeight="1">
      <c r="A108" s="176" t="s">
        <v>241</v>
      </c>
      <c r="B108" s="55" t="s">
        <v>248</v>
      </c>
      <c r="C108" s="140"/>
      <c r="D108" s="270"/>
      <c r="E108" s="140"/>
      <c r="F108" s="310">
        <f t="shared" si="12"/>
        <v>0</v>
      </c>
      <c r="G108" s="283">
        <f t="shared" si="13"/>
        <v>0</v>
      </c>
    </row>
    <row r="109" spans="1:7" ht="12" customHeight="1">
      <c r="A109" s="168" t="s">
        <v>307</v>
      </c>
      <c r="B109" s="55" t="s">
        <v>249</v>
      </c>
      <c r="C109" s="140"/>
      <c r="D109" s="270"/>
      <c r="E109" s="140"/>
      <c r="F109" s="310">
        <f t="shared" si="12"/>
        <v>0</v>
      </c>
      <c r="G109" s="283">
        <f t="shared" si="13"/>
        <v>0</v>
      </c>
    </row>
    <row r="110" spans="1:7" ht="12" customHeight="1">
      <c r="A110" s="168" t="s">
        <v>308</v>
      </c>
      <c r="B110" s="54" t="s">
        <v>250</v>
      </c>
      <c r="C110" s="138"/>
      <c r="D110" s="269"/>
      <c r="E110" s="138"/>
      <c r="F110" s="309">
        <f t="shared" si="12"/>
        <v>0</v>
      </c>
      <c r="G110" s="282">
        <f t="shared" si="13"/>
        <v>0</v>
      </c>
    </row>
    <row r="111" spans="1:7" ht="12" customHeight="1">
      <c r="A111" s="168" t="s">
        <v>312</v>
      </c>
      <c r="B111" s="9" t="s">
        <v>35</v>
      </c>
      <c r="C111" s="138"/>
      <c r="D111" s="269"/>
      <c r="E111" s="138"/>
      <c r="F111" s="309">
        <f t="shared" si="12"/>
        <v>0</v>
      </c>
      <c r="G111" s="282">
        <f t="shared" si="13"/>
        <v>0</v>
      </c>
    </row>
    <row r="112" spans="1:7" ht="12" customHeight="1">
      <c r="A112" s="169" t="s">
        <v>313</v>
      </c>
      <c r="B112" s="6" t="s">
        <v>370</v>
      </c>
      <c r="C112" s="140"/>
      <c r="D112" s="270"/>
      <c r="E112" s="140"/>
      <c r="F112" s="310">
        <f t="shared" si="12"/>
        <v>0</v>
      </c>
      <c r="G112" s="283">
        <f t="shared" si="13"/>
        <v>0</v>
      </c>
    </row>
    <row r="113" spans="1:7" ht="12" customHeight="1" thickBot="1">
      <c r="A113" s="177" t="s">
        <v>314</v>
      </c>
      <c r="B113" s="56" t="s">
        <v>371</v>
      </c>
      <c r="C113" s="201"/>
      <c r="D113" s="271"/>
      <c r="E113" s="201"/>
      <c r="F113" s="311">
        <f t="shared" si="12"/>
        <v>0</v>
      </c>
      <c r="G113" s="295">
        <f t="shared" si="13"/>
        <v>0</v>
      </c>
    </row>
    <row r="114" spans="1:7" ht="12" customHeight="1" thickBot="1">
      <c r="A114" s="25" t="s">
        <v>6</v>
      </c>
      <c r="B114" s="23" t="s">
        <v>251</v>
      </c>
      <c r="C114" s="137">
        <f>+C115+C117+C119</f>
        <v>0</v>
      </c>
      <c r="D114" s="266">
        <f>+D115+D117+D119</f>
        <v>0</v>
      </c>
      <c r="E114" s="137">
        <f>+E115+E117+E119</f>
        <v>0</v>
      </c>
      <c r="F114" s="137">
        <f>+F115+F117+F119</f>
        <v>0</v>
      </c>
      <c r="G114" s="280">
        <f>+G115+G117+G119</f>
        <v>0</v>
      </c>
    </row>
    <row r="115" spans="1:7" ht="12" customHeight="1">
      <c r="A115" s="167" t="s">
        <v>66</v>
      </c>
      <c r="B115" s="6" t="s">
        <v>125</v>
      </c>
      <c r="C115" s="139"/>
      <c r="D115" s="267"/>
      <c r="E115" s="139"/>
      <c r="F115" s="181">
        <f aca="true" t="shared" si="14" ref="F115:F127">D115+E115</f>
        <v>0</v>
      </c>
      <c r="G115" s="281">
        <f aca="true" t="shared" si="15" ref="G115:G127">C115+F115</f>
        <v>0</v>
      </c>
    </row>
    <row r="116" spans="1:7" ht="12" customHeight="1">
      <c r="A116" s="167" t="s">
        <v>67</v>
      </c>
      <c r="B116" s="10" t="s">
        <v>255</v>
      </c>
      <c r="C116" s="139"/>
      <c r="D116" s="267"/>
      <c r="E116" s="139"/>
      <c r="F116" s="181">
        <f t="shared" si="14"/>
        <v>0</v>
      </c>
      <c r="G116" s="281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69"/>
      <c r="E117" s="138"/>
      <c r="F117" s="309">
        <f t="shared" si="14"/>
        <v>0</v>
      </c>
      <c r="G117" s="282">
        <f t="shared" si="15"/>
        <v>0</v>
      </c>
    </row>
    <row r="118" spans="1:7" ht="12" customHeight="1">
      <c r="A118" s="167" t="s">
        <v>69</v>
      </c>
      <c r="B118" s="10" t="s">
        <v>256</v>
      </c>
      <c r="C118" s="138"/>
      <c r="D118" s="269"/>
      <c r="E118" s="138"/>
      <c r="F118" s="309">
        <f t="shared" si="14"/>
        <v>0</v>
      </c>
      <c r="G118" s="282">
        <f t="shared" si="15"/>
        <v>0</v>
      </c>
    </row>
    <row r="119" spans="1:7" ht="12" customHeight="1">
      <c r="A119" s="167" t="s">
        <v>70</v>
      </c>
      <c r="B119" s="80" t="s">
        <v>127</v>
      </c>
      <c r="C119" s="138"/>
      <c r="D119" s="269"/>
      <c r="E119" s="138"/>
      <c r="F119" s="309">
        <f t="shared" si="14"/>
        <v>0</v>
      </c>
      <c r="G119" s="282">
        <f t="shared" si="15"/>
        <v>0</v>
      </c>
    </row>
    <row r="120" spans="1:7" ht="12" customHeight="1">
      <c r="A120" s="167" t="s">
        <v>76</v>
      </c>
      <c r="B120" s="79" t="s">
        <v>300</v>
      </c>
      <c r="C120" s="138"/>
      <c r="D120" s="269"/>
      <c r="E120" s="138"/>
      <c r="F120" s="309">
        <f t="shared" si="14"/>
        <v>0</v>
      </c>
      <c r="G120" s="282">
        <f t="shared" si="15"/>
        <v>0</v>
      </c>
    </row>
    <row r="121" spans="1:7" ht="12" customHeight="1">
      <c r="A121" s="167" t="s">
        <v>78</v>
      </c>
      <c r="B121" s="147" t="s">
        <v>261</v>
      </c>
      <c r="C121" s="138"/>
      <c r="D121" s="269"/>
      <c r="E121" s="138"/>
      <c r="F121" s="309">
        <f t="shared" si="14"/>
        <v>0</v>
      </c>
      <c r="G121" s="282">
        <f t="shared" si="15"/>
        <v>0</v>
      </c>
    </row>
    <row r="122" spans="1:7" ht="12" customHeight="1">
      <c r="A122" s="167" t="s">
        <v>110</v>
      </c>
      <c r="B122" s="54" t="s">
        <v>244</v>
      </c>
      <c r="C122" s="138"/>
      <c r="D122" s="269"/>
      <c r="E122" s="138"/>
      <c r="F122" s="309">
        <f t="shared" si="14"/>
        <v>0</v>
      </c>
      <c r="G122" s="282">
        <f t="shared" si="15"/>
        <v>0</v>
      </c>
    </row>
    <row r="123" spans="1:7" ht="12" customHeight="1">
      <c r="A123" s="167" t="s">
        <v>111</v>
      </c>
      <c r="B123" s="54" t="s">
        <v>260</v>
      </c>
      <c r="C123" s="138"/>
      <c r="D123" s="269"/>
      <c r="E123" s="138"/>
      <c r="F123" s="309">
        <f t="shared" si="14"/>
        <v>0</v>
      </c>
      <c r="G123" s="282">
        <f t="shared" si="15"/>
        <v>0</v>
      </c>
    </row>
    <row r="124" spans="1:7" ht="12" customHeight="1">
      <c r="A124" s="167" t="s">
        <v>112</v>
      </c>
      <c r="B124" s="54" t="s">
        <v>259</v>
      </c>
      <c r="C124" s="138"/>
      <c r="D124" s="269"/>
      <c r="E124" s="138"/>
      <c r="F124" s="309">
        <f t="shared" si="14"/>
        <v>0</v>
      </c>
      <c r="G124" s="282">
        <f t="shared" si="15"/>
        <v>0</v>
      </c>
    </row>
    <row r="125" spans="1:7" ht="12" customHeight="1">
      <c r="A125" s="167" t="s">
        <v>252</v>
      </c>
      <c r="B125" s="54" t="s">
        <v>247</v>
      </c>
      <c r="C125" s="138"/>
      <c r="D125" s="269"/>
      <c r="E125" s="138"/>
      <c r="F125" s="309">
        <f t="shared" si="14"/>
        <v>0</v>
      </c>
      <c r="G125" s="282">
        <f t="shared" si="15"/>
        <v>0</v>
      </c>
    </row>
    <row r="126" spans="1:7" ht="12" customHeight="1">
      <c r="A126" s="167" t="s">
        <v>253</v>
      </c>
      <c r="B126" s="54" t="s">
        <v>258</v>
      </c>
      <c r="C126" s="138"/>
      <c r="D126" s="269"/>
      <c r="E126" s="138"/>
      <c r="F126" s="309">
        <f t="shared" si="14"/>
        <v>0</v>
      </c>
      <c r="G126" s="282">
        <f t="shared" si="15"/>
        <v>0</v>
      </c>
    </row>
    <row r="127" spans="1:7" ht="12" customHeight="1" thickBot="1">
      <c r="A127" s="176" t="s">
        <v>254</v>
      </c>
      <c r="B127" s="54" t="s">
        <v>257</v>
      </c>
      <c r="C127" s="140"/>
      <c r="D127" s="270"/>
      <c r="E127" s="140"/>
      <c r="F127" s="310">
        <f t="shared" si="14"/>
        <v>0</v>
      </c>
      <c r="G127" s="283">
        <f t="shared" si="15"/>
        <v>0</v>
      </c>
    </row>
    <row r="128" spans="1:7" ht="12" customHeight="1" thickBot="1">
      <c r="A128" s="25" t="s">
        <v>7</v>
      </c>
      <c r="B128" s="50" t="s">
        <v>317</v>
      </c>
      <c r="C128" s="137">
        <f>+C93+C114</f>
        <v>0</v>
      </c>
      <c r="D128" s="266">
        <f>+D93+D114</f>
        <v>0</v>
      </c>
      <c r="E128" s="137">
        <f>+E93+E114</f>
        <v>0</v>
      </c>
      <c r="F128" s="137">
        <f>+F93+F114</f>
        <v>0</v>
      </c>
      <c r="G128" s="280">
        <f>+G93+G114</f>
        <v>0</v>
      </c>
    </row>
    <row r="129" spans="1:7" ht="12" customHeight="1" thickBot="1">
      <c r="A129" s="25" t="s">
        <v>8</v>
      </c>
      <c r="B129" s="50" t="s">
        <v>318</v>
      </c>
      <c r="C129" s="137">
        <f>+C130+C131+C132</f>
        <v>0</v>
      </c>
      <c r="D129" s="266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7" s="47" customFormat="1" ht="12" customHeight="1">
      <c r="A130" s="167" t="s">
        <v>159</v>
      </c>
      <c r="B130" s="7" t="s">
        <v>375</v>
      </c>
      <c r="C130" s="138"/>
      <c r="D130" s="269"/>
      <c r="E130" s="138"/>
      <c r="F130" s="309">
        <f>D130+E130</f>
        <v>0</v>
      </c>
      <c r="G130" s="282">
        <f>C130+F130</f>
        <v>0</v>
      </c>
    </row>
    <row r="131" spans="1:7" ht="12" customHeight="1">
      <c r="A131" s="167" t="s">
        <v>160</v>
      </c>
      <c r="B131" s="7" t="s">
        <v>326</v>
      </c>
      <c r="C131" s="138"/>
      <c r="D131" s="269"/>
      <c r="E131" s="138"/>
      <c r="F131" s="309">
        <f>D131+E131</f>
        <v>0</v>
      </c>
      <c r="G131" s="282">
        <f>C131+F131</f>
        <v>0</v>
      </c>
    </row>
    <row r="132" spans="1:7" ht="12" customHeight="1" thickBot="1">
      <c r="A132" s="176" t="s">
        <v>161</v>
      </c>
      <c r="B132" s="5" t="s">
        <v>374</v>
      </c>
      <c r="C132" s="138"/>
      <c r="D132" s="269"/>
      <c r="E132" s="138"/>
      <c r="F132" s="309">
        <f>D132+E132</f>
        <v>0</v>
      </c>
      <c r="G132" s="282">
        <f>C132+F132</f>
        <v>0</v>
      </c>
    </row>
    <row r="133" spans="1:7" ht="12" customHeight="1" thickBot="1">
      <c r="A133" s="25" t="s">
        <v>9</v>
      </c>
      <c r="B133" s="50" t="s">
        <v>319</v>
      </c>
      <c r="C133" s="137">
        <f>+C134+C135+C136+C137+C138+C139</f>
        <v>0</v>
      </c>
      <c r="D133" s="266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7" ht="12" customHeight="1">
      <c r="A134" s="167" t="s">
        <v>53</v>
      </c>
      <c r="B134" s="7" t="s">
        <v>328</v>
      </c>
      <c r="C134" s="138"/>
      <c r="D134" s="269"/>
      <c r="E134" s="138"/>
      <c r="F134" s="309">
        <f aca="true" t="shared" si="16" ref="F134:F139">D134+E134</f>
        <v>0</v>
      </c>
      <c r="G134" s="282">
        <f aca="true" t="shared" si="17" ref="G134:G139">C134+F134</f>
        <v>0</v>
      </c>
    </row>
    <row r="135" spans="1:7" ht="12" customHeight="1">
      <c r="A135" s="167" t="s">
        <v>54</v>
      </c>
      <c r="B135" s="7" t="s">
        <v>320</v>
      </c>
      <c r="C135" s="138"/>
      <c r="D135" s="269"/>
      <c r="E135" s="138"/>
      <c r="F135" s="309">
        <f t="shared" si="16"/>
        <v>0</v>
      </c>
      <c r="G135" s="282">
        <f t="shared" si="17"/>
        <v>0</v>
      </c>
    </row>
    <row r="136" spans="1:7" ht="12" customHeight="1">
      <c r="A136" s="167" t="s">
        <v>55</v>
      </c>
      <c r="B136" s="7" t="s">
        <v>321</v>
      </c>
      <c r="C136" s="138"/>
      <c r="D136" s="269"/>
      <c r="E136" s="138"/>
      <c r="F136" s="309">
        <f t="shared" si="16"/>
        <v>0</v>
      </c>
      <c r="G136" s="282">
        <f t="shared" si="17"/>
        <v>0</v>
      </c>
    </row>
    <row r="137" spans="1:7" ht="12" customHeight="1">
      <c r="A137" s="167" t="s">
        <v>97</v>
      </c>
      <c r="B137" s="7" t="s">
        <v>373</v>
      </c>
      <c r="C137" s="138"/>
      <c r="D137" s="269"/>
      <c r="E137" s="138"/>
      <c r="F137" s="309">
        <f t="shared" si="16"/>
        <v>0</v>
      </c>
      <c r="G137" s="282">
        <f t="shared" si="17"/>
        <v>0</v>
      </c>
    </row>
    <row r="138" spans="1:7" ht="12" customHeight="1">
      <c r="A138" s="167" t="s">
        <v>98</v>
      </c>
      <c r="B138" s="7" t="s">
        <v>323</v>
      </c>
      <c r="C138" s="138"/>
      <c r="D138" s="269"/>
      <c r="E138" s="138"/>
      <c r="F138" s="309">
        <f t="shared" si="16"/>
        <v>0</v>
      </c>
      <c r="G138" s="282">
        <f t="shared" si="17"/>
        <v>0</v>
      </c>
    </row>
    <row r="139" spans="1:7" s="47" customFormat="1" ht="12" customHeight="1" thickBot="1">
      <c r="A139" s="176" t="s">
        <v>99</v>
      </c>
      <c r="B139" s="5" t="s">
        <v>324</v>
      </c>
      <c r="C139" s="138"/>
      <c r="D139" s="269"/>
      <c r="E139" s="138"/>
      <c r="F139" s="309">
        <f t="shared" si="16"/>
        <v>0</v>
      </c>
      <c r="G139" s="282">
        <f t="shared" si="17"/>
        <v>0</v>
      </c>
    </row>
    <row r="140" spans="1:13" ht="12" customHeight="1" thickBot="1">
      <c r="A140" s="25" t="s">
        <v>10</v>
      </c>
      <c r="B140" s="50" t="s">
        <v>380</v>
      </c>
      <c r="C140" s="143">
        <f>+C141+C142+C144+C145+C143</f>
        <v>0</v>
      </c>
      <c r="D140" s="268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4">
        <f>+G141+G142+G144+G145+G143</f>
        <v>0</v>
      </c>
      <c r="M140" s="76"/>
    </row>
    <row r="141" spans="1:7" ht="12.75">
      <c r="A141" s="167" t="s">
        <v>56</v>
      </c>
      <c r="B141" s="7" t="s">
        <v>262</v>
      </c>
      <c r="C141" s="138"/>
      <c r="D141" s="269"/>
      <c r="E141" s="138"/>
      <c r="F141" s="309">
        <f>D141+E141</f>
        <v>0</v>
      </c>
      <c r="G141" s="282">
        <f>C141+F141</f>
        <v>0</v>
      </c>
    </row>
    <row r="142" spans="1:7" ht="12" customHeight="1">
      <c r="A142" s="167" t="s">
        <v>57</v>
      </c>
      <c r="B142" s="7" t="s">
        <v>263</v>
      </c>
      <c r="C142" s="138"/>
      <c r="D142" s="269"/>
      <c r="E142" s="138"/>
      <c r="F142" s="309">
        <f>D142+E142</f>
        <v>0</v>
      </c>
      <c r="G142" s="282">
        <f>C142+F142</f>
        <v>0</v>
      </c>
    </row>
    <row r="143" spans="1:7" ht="12" customHeight="1">
      <c r="A143" s="167" t="s">
        <v>179</v>
      </c>
      <c r="B143" s="7" t="s">
        <v>379</v>
      </c>
      <c r="C143" s="138"/>
      <c r="D143" s="269"/>
      <c r="E143" s="138"/>
      <c r="F143" s="309">
        <f>D143+E143</f>
        <v>0</v>
      </c>
      <c r="G143" s="282">
        <f>C143+F143</f>
        <v>0</v>
      </c>
    </row>
    <row r="144" spans="1:7" s="47" customFormat="1" ht="12" customHeight="1">
      <c r="A144" s="167" t="s">
        <v>180</v>
      </c>
      <c r="B144" s="7" t="s">
        <v>333</v>
      </c>
      <c r="C144" s="138"/>
      <c r="D144" s="269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>
      <c r="A145" s="176" t="s">
        <v>181</v>
      </c>
      <c r="B145" s="5" t="s">
        <v>282</v>
      </c>
      <c r="C145" s="138"/>
      <c r="D145" s="269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>
      <c r="A146" s="25" t="s">
        <v>11</v>
      </c>
      <c r="B146" s="50" t="s">
        <v>334</v>
      </c>
      <c r="C146" s="203">
        <f>+C147+C148+C149+C150+C151</f>
        <v>0</v>
      </c>
      <c r="D146" s="272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6">
        <f>+G147+G148+G149+G150+G151</f>
        <v>0</v>
      </c>
    </row>
    <row r="147" spans="1:7" s="47" customFormat="1" ht="12" customHeight="1">
      <c r="A147" s="167" t="s">
        <v>58</v>
      </c>
      <c r="B147" s="7" t="s">
        <v>329</v>
      </c>
      <c r="C147" s="138"/>
      <c r="D147" s="269"/>
      <c r="E147" s="138"/>
      <c r="F147" s="309">
        <f aca="true" t="shared" si="18" ref="F147:F153">D147+E147</f>
        <v>0</v>
      </c>
      <c r="G147" s="282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336</v>
      </c>
      <c r="C148" s="138"/>
      <c r="D148" s="269"/>
      <c r="E148" s="138"/>
      <c r="F148" s="309">
        <f t="shared" si="18"/>
        <v>0</v>
      </c>
      <c r="G148" s="282">
        <f t="shared" si="19"/>
        <v>0</v>
      </c>
    </row>
    <row r="149" spans="1:7" s="47" customFormat="1" ht="12" customHeight="1">
      <c r="A149" s="167" t="s">
        <v>191</v>
      </c>
      <c r="B149" s="7" t="s">
        <v>331</v>
      </c>
      <c r="C149" s="138"/>
      <c r="D149" s="269"/>
      <c r="E149" s="138"/>
      <c r="F149" s="309">
        <f t="shared" si="18"/>
        <v>0</v>
      </c>
      <c r="G149" s="282">
        <f t="shared" si="19"/>
        <v>0</v>
      </c>
    </row>
    <row r="150" spans="1:7" s="47" customFormat="1" ht="12" customHeight="1">
      <c r="A150" s="167" t="s">
        <v>192</v>
      </c>
      <c r="B150" s="7" t="s">
        <v>376</v>
      </c>
      <c r="C150" s="138"/>
      <c r="D150" s="269"/>
      <c r="E150" s="138"/>
      <c r="F150" s="309">
        <f t="shared" si="18"/>
        <v>0</v>
      </c>
      <c r="G150" s="282">
        <f t="shared" si="19"/>
        <v>0</v>
      </c>
    </row>
    <row r="151" spans="1:7" ht="12.75" customHeight="1" thickBot="1">
      <c r="A151" s="176" t="s">
        <v>335</v>
      </c>
      <c r="B151" s="5" t="s">
        <v>338</v>
      </c>
      <c r="C151" s="140"/>
      <c r="D151" s="270"/>
      <c r="E151" s="140"/>
      <c r="F151" s="310">
        <f t="shared" si="18"/>
        <v>0</v>
      </c>
      <c r="G151" s="283">
        <f t="shared" si="19"/>
        <v>0</v>
      </c>
    </row>
    <row r="152" spans="1:7" ht="12.75" customHeight="1" thickBot="1">
      <c r="A152" s="195" t="s">
        <v>12</v>
      </c>
      <c r="B152" s="50" t="s">
        <v>339</v>
      </c>
      <c r="C152" s="204"/>
      <c r="D152" s="273"/>
      <c r="E152" s="204"/>
      <c r="F152" s="203">
        <f t="shared" si="18"/>
        <v>0</v>
      </c>
      <c r="G152" s="296">
        <f t="shared" si="19"/>
        <v>0</v>
      </c>
    </row>
    <row r="153" spans="1:7" ht="12.75" customHeight="1" thickBot="1">
      <c r="A153" s="195" t="s">
        <v>13</v>
      </c>
      <c r="B153" s="50" t="s">
        <v>340</v>
      </c>
      <c r="C153" s="204"/>
      <c r="D153" s="273"/>
      <c r="E153" s="204"/>
      <c r="F153" s="203">
        <f t="shared" si="18"/>
        <v>0</v>
      </c>
      <c r="G153" s="296">
        <f t="shared" si="19"/>
        <v>0</v>
      </c>
    </row>
    <row r="154" spans="1:7" ht="12" customHeight="1" thickBot="1">
      <c r="A154" s="25" t="s">
        <v>14</v>
      </c>
      <c r="B154" s="50" t="s">
        <v>342</v>
      </c>
      <c r="C154" s="205">
        <f>+C129+C133+C140+C146+C152+C153</f>
        <v>0</v>
      </c>
      <c r="D154" s="274">
        <f>+D129+D133+D140+D146+D152+D153</f>
        <v>0</v>
      </c>
      <c r="E154" s="205"/>
      <c r="F154" s="205"/>
      <c r="G154" s="297">
        <f>+G129+G133+G140+G146+G152+G153</f>
        <v>0</v>
      </c>
    </row>
    <row r="155" spans="1:7" ht="15" customHeight="1" thickBot="1">
      <c r="A155" s="178" t="s">
        <v>15</v>
      </c>
      <c r="B155" s="124" t="s">
        <v>341</v>
      </c>
      <c r="C155" s="205">
        <f>+C128+C154</f>
        <v>0</v>
      </c>
      <c r="D155" s="274">
        <f>+D128+D154</f>
        <v>0</v>
      </c>
      <c r="E155" s="205">
        <f>+E128+E154</f>
        <v>0</v>
      </c>
      <c r="F155" s="205">
        <f>+F128+F154</f>
        <v>0</v>
      </c>
      <c r="G155" s="297">
        <f>+G128+G154</f>
        <v>0</v>
      </c>
    </row>
    <row r="156" spans="1:7" ht="13.5" thickBot="1">
      <c r="A156" s="127"/>
      <c r="B156" s="128"/>
      <c r="C156" s="129"/>
      <c r="D156" s="129"/>
      <c r="E156" s="299"/>
      <c r="F156" s="299"/>
      <c r="G156" s="298"/>
    </row>
    <row r="157" spans="1:7" ht="15" customHeight="1" thickBot="1">
      <c r="A157" s="74" t="s">
        <v>377</v>
      </c>
      <c r="B157" s="75"/>
      <c r="C157" s="239"/>
      <c r="D157" s="292"/>
      <c r="E157" s="239"/>
      <c r="F157" s="330">
        <f>D157+E157</f>
        <v>0</v>
      </c>
      <c r="G157" s="331">
        <f>C157+F157</f>
        <v>0</v>
      </c>
    </row>
    <row r="158" spans="1:7" ht="14.25" customHeight="1" thickBot="1">
      <c r="A158" s="74" t="s">
        <v>120</v>
      </c>
      <c r="B158" s="75"/>
      <c r="C158" s="239"/>
      <c r="D158" s="292"/>
      <c r="E158" s="239"/>
      <c r="F158" s="330">
        <f>D158+E158</f>
        <v>0</v>
      </c>
      <c r="G158" s="331">
        <f>C158+F158</f>
        <v>0</v>
      </c>
    </row>
  </sheetData>
  <sheetProtection sheet="1" objects="1" scenarios="1"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">
      <selection activeCell="L24" sqref="L24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3" t="s">
        <v>458</v>
      </c>
    </row>
    <row r="2" spans="1:7" s="43" customFormat="1" ht="21" customHeight="1" thickBot="1">
      <c r="A2" s="234" t="s">
        <v>41</v>
      </c>
      <c r="B2" s="432" t="s">
        <v>122</v>
      </c>
      <c r="C2" s="432"/>
      <c r="D2" s="433"/>
      <c r="E2" s="265"/>
      <c r="F2" s="288"/>
      <c r="G2" s="342" t="s">
        <v>36</v>
      </c>
    </row>
    <row r="3" spans="1:7" s="43" customFormat="1" ht="36.75" thickBot="1">
      <c r="A3" s="234" t="s">
        <v>118</v>
      </c>
      <c r="B3" s="434" t="s">
        <v>378</v>
      </c>
      <c r="C3" s="434"/>
      <c r="D3" s="435"/>
      <c r="E3" s="265"/>
      <c r="F3" s="288"/>
      <c r="G3" s="343" t="s">
        <v>36</v>
      </c>
    </row>
    <row r="4" spans="1:7" s="44" customFormat="1" ht="15.75" customHeight="1" thickBot="1">
      <c r="A4" s="69"/>
      <c r="B4" s="69"/>
      <c r="C4" s="70"/>
      <c r="G4" s="257" t="s">
        <v>440</v>
      </c>
    </row>
    <row r="5" spans="1:7" ht="40.5" customHeight="1" thickBot="1">
      <c r="A5" s="144" t="s">
        <v>119</v>
      </c>
      <c r="B5" s="71" t="s">
        <v>439</v>
      </c>
      <c r="C5" s="327" t="s">
        <v>381</v>
      </c>
      <c r="D5" s="328" t="s">
        <v>453</v>
      </c>
      <c r="E5" s="328" t="s">
        <v>454</v>
      </c>
      <c r="F5" s="328" t="s">
        <v>448</v>
      </c>
      <c r="G5" s="329" t="s">
        <v>452</v>
      </c>
    </row>
    <row r="6" spans="1:7" s="41" customFormat="1" ht="12.75" customHeight="1" thickBot="1">
      <c r="A6" s="62" t="s">
        <v>356</v>
      </c>
      <c r="B6" s="63" t="s">
        <v>357</v>
      </c>
      <c r="C6" s="324" t="s">
        <v>358</v>
      </c>
      <c r="D6" s="325" t="s">
        <v>360</v>
      </c>
      <c r="E6" s="325" t="s">
        <v>359</v>
      </c>
      <c r="F6" s="325" t="s">
        <v>455</v>
      </c>
      <c r="G6" s="326" t="s">
        <v>456</v>
      </c>
    </row>
    <row r="7" spans="1:7" s="41" customFormat="1" ht="15.75" customHeight="1" thickBot="1">
      <c r="A7" s="429" t="s">
        <v>37</v>
      </c>
      <c r="B7" s="430"/>
      <c r="C7" s="430"/>
      <c r="D7" s="430"/>
      <c r="E7" s="430"/>
      <c r="F7" s="430"/>
      <c r="G7" s="431"/>
    </row>
    <row r="8" spans="1:7" s="41" customFormat="1" ht="12" customHeight="1" thickBot="1">
      <c r="A8" s="25" t="s">
        <v>5</v>
      </c>
      <c r="B8" s="19" t="s">
        <v>144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0">
        <f>+G9+G10+G11+G12+G13+G14</f>
        <v>0</v>
      </c>
    </row>
    <row r="9" spans="1:7" s="45" customFormat="1" ht="12" customHeight="1">
      <c r="A9" s="167" t="s">
        <v>60</v>
      </c>
      <c r="B9" s="151" t="s">
        <v>145</v>
      </c>
      <c r="C9" s="139"/>
      <c r="D9" s="209"/>
      <c r="E9" s="139"/>
      <c r="F9" s="181">
        <f aca="true" t="shared" si="0" ref="F9:F14">D9+E9</f>
        <v>0</v>
      </c>
      <c r="G9" s="281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146</v>
      </c>
      <c r="C10" s="138"/>
      <c r="D10" s="210"/>
      <c r="E10" s="138"/>
      <c r="F10" s="181">
        <f t="shared" si="0"/>
        <v>0</v>
      </c>
      <c r="G10" s="281">
        <f t="shared" si="1"/>
        <v>0</v>
      </c>
    </row>
    <row r="11" spans="1:7" s="46" customFormat="1" ht="12" customHeight="1">
      <c r="A11" s="168" t="s">
        <v>62</v>
      </c>
      <c r="B11" s="152" t="s">
        <v>147</v>
      </c>
      <c r="C11" s="138"/>
      <c r="D11" s="210"/>
      <c r="E11" s="138"/>
      <c r="F11" s="181">
        <f t="shared" si="0"/>
        <v>0</v>
      </c>
      <c r="G11" s="281">
        <f t="shared" si="1"/>
        <v>0</v>
      </c>
    </row>
    <row r="12" spans="1:7" s="46" customFormat="1" ht="12" customHeight="1">
      <c r="A12" s="168" t="s">
        <v>63</v>
      </c>
      <c r="B12" s="152" t="s">
        <v>148</v>
      </c>
      <c r="C12" s="138"/>
      <c r="D12" s="210"/>
      <c r="E12" s="138"/>
      <c r="F12" s="181">
        <f t="shared" si="0"/>
        <v>0</v>
      </c>
      <c r="G12" s="281">
        <f t="shared" si="1"/>
        <v>0</v>
      </c>
    </row>
    <row r="13" spans="1:7" s="46" customFormat="1" ht="12" customHeight="1">
      <c r="A13" s="168" t="s">
        <v>80</v>
      </c>
      <c r="B13" s="152" t="s">
        <v>364</v>
      </c>
      <c r="C13" s="138"/>
      <c r="D13" s="210"/>
      <c r="E13" s="138"/>
      <c r="F13" s="181">
        <f t="shared" si="0"/>
        <v>0</v>
      </c>
      <c r="G13" s="281">
        <f t="shared" si="1"/>
        <v>0</v>
      </c>
    </row>
    <row r="14" spans="1:7" s="45" customFormat="1" ht="12" customHeight="1" thickBot="1">
      <c r="A14" s="169" t="s">
        <v>64</v>
      </c>
      <c r="B14" s="153" t="s">
        <v>302</v>
      </c>
      <c r="C14" s="138"/>
      <c r="D14" s="210"/>
      <c r="E14" s="138"/>
      <c r="F14" s="181">
        <f t="shared" si="0"/>
        <v>0</v>
      </c>
      <c r="G14" s="281">
        <f t="shared" si="1"/>
        <v>0</v>
      </c>
    </row>
    <row r="15" spans="1:7" s="45" customFormat="1" ht="12" customHeight="1" thickBot="1">
      <c r="A15" s="25" t="s">
        <v>6</v>
      </c>
      <c r="B15" s="78" t="s">
        <v>149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0">
        <f>+G16+G17+G18+G19+G20</f>
        <v>0</v>
      </c>
    </row>
    <row r="16" spans="1:7" s="45" customFormat="1" ht="12" customHeight="1">
      <c r="A16" s="167" t="s">
        <v>66</v>
      </c>
      <c r="B16" s="151" t="s">
        <v>150</v>
      </c>
      <c r="C16" s="139"/>
      <c r="D16" s="209"/>
      <c r="E16" s="139"/>
      <c r="F16" s="181">
        <f aca="true" t="shared" si="2" ref="F16:F21">D16+E16</f>
        <v>0</v>
      </c>
      <c r="G16" s="281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151</v>
      </c>
      <c r="C17" s="138"/>
      <c r="D17" s="210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>
      <c r="A18" s="168" t="s">
        <v>68</v>
      </c>
      <c r="B18" s="152" t="s">
        <v>294</v>
      </c>
      <c r="C18" s="138"/>
      <c r="D18" s="210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>
      <c r="A19" s="168" t="s">
        <v>69</v>
      </c>
      <c r="B19" s="152" t="s">
        <v>295</v>
      </c>
      <c r="C19" s="138"/>
      <c r="D19" s="210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>
      <c r="A20" s="168" t="s">
        <v>70</v>
      </c>
      <c r="B20" s="152" t="s">
        <v>152</v>
      </c>
      <c r="C20" s="138"/>
      <c r="D20" s="210"/>
      <c r="E20" s="138"/>
      <c r="F20" s="309">
        <f t="shared" si="2"/>
        <v>0</v>
      </c>
      <c r="G20" s="282">
        <f t="shared" si="3"/>
        <v>0</v>
      </c>
    </row>
    <row r="21" spans="1:7" s="46" customFormat="1" ht="12" customHeight="1" thickBot="1">
      <c r="A21" s="169" t="s">
        <v>76</v>
      </c>
      <c r="B21" s="153" t="s">
        <v>153</v>
      </c>
      <c r="C21" s="140"/>
      <c r="D21" s="211"/>
      <c r="E21" s="140"/>
      <c r="F21" s="310">
        <f t="shared" si="2"/>
        <v>0</v>
      </c>
      <c r="G21" s="283">
        <f t="shared" si="3"/>
        <v>0</v>
      </c>
    </row>
    <row r="22" spans="1:7" s="46" customFormat="1" ht="12" customHeight="1" thickBot="1">
      <c r="A22" s="25" t="s">
        <v>7</v>
      </c>
      <c r="B22" s="19" t="s">
        <v>154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0">
        <f>+G23+G24+G25+G26+G27</f>
        <v>0</v>
      </c>
    </row>
    <row r="23" spans="1:7" s="46" customFormat="1" ht="12" customHeight="1">
      <c r="A23" s="167" t="s">
        <v>49</v>
      </c>
      <c r="B23" s="151" t="s">
        <v>155</v>
      </c>
      <c r="C23" s="139"/>
      <c r="D23" s="209"/>
      <c r="E23" s="139"/>
      <c r="F23" s="181">
        <f aca="true" t="shared" si="4" ref="F23:F28">D23+E23</f>
        <v>0</v>
      </c>
      <c r="G23" s="281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156</v>
      </c>
      <c r="C24" s="138"/>
      <c r="D24" s="210"/>
      <c r="E24" s="138"/>
      <c r="F24" s="309">
        <f t="shared" si="4"/>
        <v>0</v>
      </c>
      <c r="G24" s="282">
        <f t="shared" si="5"/>
        <v>0</v>
      </c>
    </row>
    <row r="25" spans="1:7" s="46" customFormat="1" ht="12" customHeight="1">
      <c r="A25" s="168" t="s">
        <v>51</v>
      </c>
      <c r="B25" s="152" t="s">
        <v>296</v>
      </c>
      <c r="C25" s="138"/>
      <c r="D25" s="210"/>
      <c r="E25" s="138"/>
      <c r="F25" s="309">
        <f t="shared" si="4"/>
        <v>0</v>
      </c>
      <c r="G25" s="282">
        <f t="shared" si="5"/>
        <v>0</v>
      </c>
    </row>
    <row r="26" spans="1:7" s="46" customFormat="1" ht="12" customHeight="1">
      <c r="A26" s="168" t="s">
        <v>52</v>
      </c>
      <c r="B26" s="152" t="s">
        <v>297</v>
      </c>
      <c r="C26" s="138"/>
      <c r="D26" s="210"/>
      <c r="E26" s="138"/>
      <c r="F26" s="309">
        <f t="shared" si="4"/>
        <v>0</v>
      </c>
      <c r="G26" s="282">
        <f t="shared" si="5"/>
        <v>0</v>
      </c>
    </row>
    <row r="27" spans="1:7" s="46" customFormat="1" ht="12" customHeight="1">
      <c r="A27" s="168" t="s">
        <v>93</v>
      </c>
      <c r="B27" s="152" t="s">
        <v>157</v>
      </c>
      <c r="C27" s="138"/>
      <c r="D27" s="210"/>
      <c r="E27" s="138"/>
      <c r="F27" s="309">
        <f t="shared" si="4"/>
        <v>0</v>
      </c>
      <c r="G27" s="282">
        <f t="shared" si="5"/>
        <v>0</v>
      </c>
    </row>
    <row r="28" spans="1:7" s="46" customFormat="1" ht="12" customHeight="1" thickBot="1">
      <c r="A28" s="169" t="s">
        <v>94</v>
      </c>
      <c r="B28" s="153" t="s">
        <v>158</v>
      </c>
      <c r="C28" s="140"/>
      <c r="D28" s="211"/>
      <c r="E28" s="140"/>
      <c r="F28" s="310">
        <f t="shared" si="4"/>
        <v>0</v>
      </c>
      <c r="G28" s="283">
        <f t="shared" si="5"/>
        <v>0</v>
      </c>
    </row>
    <row r="29" spans="1:7" s="46" customFormat="1" ht="12" customHeight="1" thickBot="1">
      <c r="A29" s="25" t="s">
        <v>95</v>
      </c>
      <c r="B29" s="19" t="s">
        <v>432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4">
        <f>+G30+G31+G32+G33+G34+G35+G36</f>
        <v>0</v>
      </c>
    </row>
    <row r="30" spans="1:7" s="46" customFormat="1" ht="12" customHeight="1">
      <c r="A30" s="167" t="s">
        <v>159</v>
      </c>
      <c r="B30" s="151" t="s">
        <v>425</v>
      </c>
      <c r="C30" s="139"/>
      <c r="D30" s="139"/>
      <c r="E30" s="139"/>
      <c r="F30" s="181">
        <f aca="true" t="shared" si="6" ref="F30:F36">D30+E30</f>
        <v>0</v>
      </c>
      <c r="G30" s="281">
        <f aca="true" t="shared" si="7" ref="G30:G36">C30+F30</f>
        <v>0</v>
      </c>
    </row>
    <row r="31" spans="1:7" s="46" customFormat="1" ht="12" customHeight="1">
      <c r="A31" s="168" t="s">
        <v>160</v>
      </c>
      <c r="B31" s="152" t="s">
        <v>426</v>
      </c>
      <c r="C31" s="138"/>
      <c r="D31" s="138"/>
      <c r="E31" s="138"/>
      <c r="F31" s="309">
        <f t="shared" si="6"/>
        <v>0</v>
      </c>
      <c r="G31" s="282">
        <f t="shared" si="7"/>
        <v>0</v>
      </c>
    </row>
    <row r="32" spans="1:7" s="46" customFormat="1" ht="12" customHeight="1">
      <c r="A32" s="168" t="s">
        <v>161</v>
      </c>
      <c r="B32" s="152" t="s">
        <v>427</v>
      </c>
      <c r="C32" s="138"/>
      <c r="D32" s="138"/>
      <c r="E32" s="138"/>
      <c r="F32" s="309">
        <f t="shared" si="6"/>
        <v>0</v>
      </c>
      <c r="G32" s="282">
        <f t="shared" si="7"/>
        <v>0</v>
      </c>
    </row>
    <row r="33" spans="1:7" s="46" customFormat="1" ht="12" customHeight="1">
      <c r="A33" s="168" t="s">
        <v>162</v>
      </c>
      <c r="B33" s="152" t="s">
        <v>428</v>
      </c>
      <c r="C33" s="138"/>
      <c r="D33" s="138"/>
      <c r="E33" s="138"/>
      <c r="F33" s="309">
        <f t="shared" si="6"/>
        <v>0</v>
      </c>
      <c r="G33" s="282">
        <f t="shared" si="7"/>
        <v>0</v>
      </c>
    </row>
    <row r="34" spans="1:7" s="46" customFormat="1" ht="12" customHeight="1">
      <c r="A34" s="168" t="s">
        <v>429</v>
      </c>
      <c r="B34" s="152" t="s">
        <v>163</v>
      </c>
      <c r="C34" s="138"/>
      <c r="D34" s="138"/>
      <c r="E34" s="138"/>
      <c r="F34" s="309">
        <f t="shared" si="6"/>
        <v>0</v>
      </c>
      <c r="G34" s="282">
        <f t="shared" si="7"/>
        <v>0</v>
      </c>
    </row>
    <row r="35" spans="1:7" s="46" customFormat="1" ht="12" customHeight="1">
      <c r="A35" s="168" t="s">
        <v>430</v>
      </c>
      <c r="B35" s="152" t="s">
        <v>164</v>
      </c>
      <c r="C35" s="138"/>
      <c r="D35" s="138"/>
      <c r="E35" s="138"/>
      <c r="F35" s="309">
        <f t="shared" si="6"/>
        <v>0</v>
      </c>
      <c r="G35" s="282">
        <f t="shared" si="7"/>
        <v>0</v>
      </c>
    </row>
    <row r="36" spans="1:7" s="46" customFormat="1" ht="12" customHeight="1" thickBot="1">
      <c r="A36" s="169" t="s">
        <v>431</v>
      </c>
      <c r="B36" s="153" t="s">
        <v>165</v>
      </c>
      <c r="C36" s="140"/>
      <c r="D36" s="140"/>
      <c r="E36" s="140"/>
      <c r="F36" s="310">
        <f t="shared" si="6"/>
        <v>0</v>
      </c>
      <c r="G36" s="283">
        <f t="shared" si="7"/>
        <v>0</v>
      </c>
    </row>
    <row r="37" spans="1:7" s="46" customFormat="1" ht="12" customHeight="1" thickBot="1">
      <c r="A37" s="25" t="s">
        <v>9</v>
      </c>
      <c r="B37" s="19" t="s">
        <v>303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0">
        <f>SUM(G38:G48)</f>
        <v>0</v>
      </c>
    </row>
    <row r="38" spans="1:7" s="46" customFormat="1" ht="12" customHeight="1">
      <c r="A38" s="167" t="s">
        <v>53</v>
      </c>
      <c r="B38" s="151" t="s">
        <v>168</v>
      </c>
      <c r="C38" s="139"/>
      <c r="D38" s="209"/>
      <c r="E38" s="139"/>
      <c r="F38" s="181">
        <f aca="true" t="shared" si="8" ref="F38:F48">D38+E38</f>
        <v>0</v>
      </c>
      <c r="G38" s="281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169</v>
      </c>
      <c r="C39" s="138"/>
      <c r="D39" s="210"/>
      <c r="E39" s="138"/>
      <c r="F39" s="309">
        <f t="shared" si="8"/>
        <v>0</v>
      </c>
      <c r="G39" s="282">
        <f t="shared" si="9"/>
        <v>0</v>
      </c>
    </row>
    <row r="40" spans="1:7" s="46" customFormat="1" ht="12" customHeight="1">
      <c r="A40" s="168" t="s">
        <v>55</v>
      </c>
      <c r="B40" s="152" t="s">
        <v>170</v>
      </c>
      <c r="C40" s="138"/>
      <c r="D40" s="210"/>
      <c r="E40" s="138"/>
      <c r="F40" s="309">
        <f t="shared" si="8"/>
        <v>0</v>
      </c>
      <c r="G40" s="282">
        <f t="shared" si="9"/>
        <v>0</v>
      </c>
    </row>
    <row r="41" spans="1:7" s="46" customFormat="1" ht="12" customHeight="1">
      <c r="A41" s="168" t="s">
        <v>97</v>
      </c>
      <c r="B41" s="152" t="s">
        <v>171</v>
      </c>
      <c r="C41" s="138"/>
      <c r="D41" s="210"/>
      <c r="E41" s="138"/>
      <c r="F41" s="309">
        <f t="shared" si="8"/>
        <v>0</v>
      </c>
      <c r="G41" s="282">
        <f t="shared" si="9"/>
        <v>0</v>
      </c>
    </row>
    <row r="42" spans="1:7" s="46" customFormat="1" ht="12" customHeight="1">
      <c r="A42" s="168" t="s">
        <v>98</v>
      </c>
      <c r="B42" s="152" t="s">
        <v>172</v>
      </c>
      <c r="C42" s="138"/>
      <c r="D42" s="210"/>
      <c r="E42" s="138"/>
      <c r="F42" s="309">
        <f t="shared" si="8"/>
        <v>0</v>
      </c>
      <c r="G42" s="282">
        <f t="shared" si="9"/>
        <v>0</v>
      </c>
    </row>
    <row r="43" spans="1:7" s="46" customFormat="1" ht="12" customHeight="1">
      <c r="A43" s="168" t="s">
        <v>99</v>
      </c>
      <c r="B43" s="152" t="s">
        <v>173</v>
      </c>
      <c r="C43" s="138"/>
      <c r="D43" s="210"/>
      <c r="E43" s="138"/>
      <c r="F43" s="309">
        <f t="shared" si="8"/>
        <v>0</v>
      </c>
      <c r="G43" s="282">
        <f t="shared" si="9"/>
        <v>0</v>
      </c>
    </row>
    <row r="44" spans="1:7" s="46" customFormat="1" ht="12" customHeight="1">
      <c r="A44" s="168" t="s">
        <v>100</v>
      </c>
      <c r="B44" s="152" t="s">
        <v>174</v>
      </c>
      <c r="C44" s="138"/>
      <c r="D44" s="210"/>
      <c r="E44" s="138"/>
      <c r="F44" s="309">
        <f t="shared" si="8"/>
        <v>0</v>
      </c>
      <c r="G44" s="282">
        <f t="shared" si="9"/>
        <v>0</v>
      </c>
    </row>
    <row r="45" spans="1:7" s="46" customFormat="1" ht="12" customHeight="1">
      <c r="A45" s="168" t="s">
        <v>101</v>
      </c>
      <c r="B45" s="152" t="s">
        <v>175</v>
      </c>
      <c r="C45" s="138"/>
      <c r="D45" s="210"/>
      <c r="E45" s="138"/>
      <c r="F45" s="309">
        <f t="shared" si="8"/>
        <v>0</v>
      </c>
      <c r="G45" s="282">
        <f t="shared" si="9"/>
        <v>0</v>
      </c>
    </row>
    <row r="46" spans="1:7" s="46" customFormat="1" ht="12" customHeight="1">
      <c r="A46" s="168" t="s">
        <v>166</v>
      </c>
      <c r="B46" s="152" t="s">
        <v>176</v>
      </c>
      <c r="C46" s="141"/>
      <c r="D46" s="235"/>
      <c r="E46" s="141"/>
      <c r="F46" s="307">
        <f t="shared" si="8"/>
        <v>0</v>
      </c>
      <c r="G46" s="285">
        <f t="shared" si="9"/>
        <v>0</v>
      </c>
    </row>
    <row r="47" spans="1:7" s="46" customFormat="1" ht="12" customHeight="1">
      <c r="A47" s="169" t="s">
        <v>167</v>
      </c>
      <c r="B47" s="153" t="s">
        <v>305</v>
      </c>
      <c r="C47" s="142"/>
      <c r="D47" s="236"/>
      <c r="E47" s="142"/>
      <c r="F47" s="313">
        <f t="shared" si="8"/>
        <v>0</v>
      </c>
      <c r="G47" s="286">
        <f t="shared" si="9"/>
        <v>0</v>
      </c>
    </row>
    <row r="48" spans="1:7" s="46" customFormat="1" ht="12" customHeight="1" thickBot="1">
      <c r="A48" s="169" t="s">
        <v>304</v>
      </c>
      <c r="B48" s="153" t="s">
        <v>177</v>
      </c>
      <c r="C48" s="142"/>
      <c r="D48" s="236"/>
      <c r="E48" s="142"/>
      <c r="F48" s="313">
        <f t="shared" si="8"/>
        <v>0</v>
      </c>
      <c r="G48" s="286">
        <f t="shared" si="9"/>
        <v>0</v>
      </c>
    </row>
    <row r="49" spans="1:7" s="46" customFormat="1" ht="12" customHeight="1" thickBot="1">
      <c r="A49" s="25" t="s">
        <v>10</v>
      </c>
      <c r="B49" s="19" t="s">
        <v>178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0">
        <f>SUM(G50:G54)</f>
        <v>0</v>
      </c>
    </row>
    <row r="50" spans="1:7" s="46" customFormat="1" ht="12" customHeight="1">
      <c r="A50" s="167" t="s">
        <v>56</v>
      </c>
      <c r="B50" s="151" t="s">
        <v>182</v>
      </c>
      <c r="C50" s="182"/>
      <c r="D50" s="237"/>
      <c r="E50" s="182"/>
      <c r="F50" s="304">
        <f>D50+E50</f>
        <v>0</v>
      </c>
      <c r="G50" s="287">
        <f>C50+F50</f>
        <v>0</v>
      </c>
    </row>
    <row r="51" spans="1:7" s="46" customFormat="1" ht="12" customHeight="1">
      <c r="A51" s="168" t="s">
        <v>57</v>
      </c>
      <c r="B51" s="152" t="s">
        <v>183</v>
      </c>
      <c r="C51" s="141"/>
      <c r="D51" s="235"/>
      <c r="E51" s="141"/>
      <c r="F51" s="307">
        <f>D51+E51</f>
        <v>0</v>
      </c>
      <c r="G51" s="285">
        <f>C51+F51</f>
        <v>0</v>
      </c>
    </row>
    <row r="52" spans="1:7" s="46" customFormat="1" ht="12" customHeight="1">
      <c r="A52" s="168" t="s">
        <v>179</v>
      </c>
      <c r="B52" s="152" t="s">
        <v>184</v>
      </c>
      <c r="C52" s="141"/>
      <c r="D52" s="235"/>
      <c r="E52" s="141"/>
      <c r="F52" s="307">
        <f>D52+E52</f>
        <v>0</v>
      </c>
      <c r="G52" s="285">
        <f>C52+F52</f>
        <v>0</v>
      </c>
    </row>
    <row r="53" spans="1:7" s="46" customFormat="1" ht="12" customHeight="1">
      <c r="A53" s="168" t="s">
        <v>180</v>
      </c>
      <c r="B53" s="152" t="s">
        <v>185</v>
      </c>
      <c r="C53" s="141"/>
      <c r="D53" s="235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>
      <c r="A54" s="169" t="s">
        <v>181</v>
      </c>
      <c r="B54" s="153" t="s">
        <v>186</v>
      </c>
      <c r="C54" s="142"/>
      <c r="D54" s="236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>
      <c r="A55" s="25" t="s">
        <v>102</v>
      </c>
      <c r="B55" s="19" t="s">
        <v>187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0">
        <f>SUM(G56:G58)</f>
        <v>0</v>
      </c>
    </row>
    <row r="56" spans="1:7" s="46" customFormat="1" ht="12" customHeight="1">
      <c r="A56" s="167" t="s">
        <v>58</v>
      </c>
      <c r="B56" s="151" t="s">
        <v>188</v>
      </c>
      <c r="C56" s="139"/>
      <c r="D56" s="209"/>
      <c r="E56" s="139"/>
      <c r="F56" s="181">
        <f>D56+E56</f>
        <v>0</v>
      </c>
      <c r="G56" s="281">
        <f>C56+F56</f>
        <v>0</v>
      </c>
    </row>
    <row r="57" spans="1:7" s="46" customFormat="1" ht="12" customHeight="1">
      <c r="A57" s="168" t="s">
        <v>59</v>
      </c>
      <c r="B57" s="152" t="s">
        <v>298</v>
      </c>
      <c r="C57" s="138"/>
      <c r="D57" s="210"/>
      <c r="E57" s="138"/>
      <c r="F57" s="309">
        <f>D57+E57</f>
        <v>0</v>
      </c>
      <c r="G57" s="282">
        <f>C57+F57</f>
        <v>0</v>
      </c>
    </row>
    <row r="58" spans="1:7" s="46" customFormat="1" ht="12" customHeight="1">
      <c r="A58" s="168" t="s">
        <v>191</v>
      </c>
      <c r="B58" s="152" t="s">
        <v>189</v>
      </c>
      <c r="C58" s="138"/>
      <c r="D58" s="210"/>
      <c r="E58" s="138"/>
      <c r="F58" s="309">
        <f>D58+E58</f>
        <v>0</v>
      </c>
      <c r="G58" s="282">
        <f>C58+F58</f>
        <v>0</v>
      </c>
    </row>
    <row r="59" spans="1:7" s="46" customFormat="1" ht="12" customHeight="1" thickBot="1">
      <c r="A59" s="169" t="s">
        <v>192</v>
      </c>
      <c r="B59" s="153" t="s">
        <v>190</v>
      </c>
      <c r="C59" s="140"/>
      <c r="D59" s="211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>
      <c r="A60" s="25" t="s">
        <v>12</v>
      </c>
      <c r="B60" s="78" t="s">
        <v>193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0">
        <f>SUM(G61:G63)</f>
        <v>0</v>
      </c>
    </row>
    <row r="61" spans="1:7" s="46" customFormat="1" ht="12" customHeight="1">
      <c r="A61" s="167" t="s">
        <v>103</v>
      </c>
      <c r="B61" s="151" t="s">
        <v>195</v>
      </c>
      <c r="C61" s="141"/>
      <c r="D61" s="235"/>
      <c r="E61" s="141"/>
      <c r="F61" s="307">
        <f>D61+E61</f>
        <v>0</v>
      </c>
      <c r="G61" s="285">
        <f>C61+F61</f>
        <v>0</v>
      </c>
    </row>
    <row r="62" spans="1:7" s="46" customFormat="1" ht="12" customHeight="1">
      <c r="A62" s="168" t="s">
        <v>104</v>
      </c>
      <c r="B62" s="152" t="s">
        <v>299</v>
      </c>
      <c r="C62" s="141"/>
      <c r="D62" s="235"/>
      <c r="E62" s="141"/>
      <c r="F62" s="307">
        <f>D62+E62</f>
        <v>0</v>
      </c>
      <c r="G62" s="285">
        <f>C62+F62</f>
        <v>0</v>
      </c>
    </row>
    <row r="63" spans="1:7" s="46" customFormat="1" ht="12" customHeight="1">
      <c r="A63" s="168" t="s">
        <v>126</v>
      </c>
      <c r="B63" s="152" t="s">
        <v>196</v>
      </c>
      <c r="C63" s="141"/>
      <c r="D63" s="235"/>
      <c r="E63" s="141"/>
      <c r="F63" s="307">
        <f>D63+E63</f>
        <v>0</v>
      </c>
      <c r="G63" s="285">
        <f>C63+F63</f>
        <v>0</v>
      </c>
    </row>
    <row r="64" spans="1:7" s="46" customFormat="1" ht="12" customHeight="1" thickBot="1">
      <c r="A64" s="169" t="s">
        <v>194</v>
      </c>
      <c r="B64" s="153" t="s">
        <v>197</v>
      </c>
      <c r="C64" s="141"/>
      <c r="D64" s="235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>
      <c r="A65" s="25" t="s">
        <v>13</v>
      </c>
      <c r="B65" s="19" t="s">
        <v>198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4">
        <f>+G8+G15+G22+G29+G37+G49+G55+G60</f>
        <v>0</v>
      </c>
    </row>
    <row r="66" spans="1:7" s="46" customFormat="1" ht="12" customHeight="1" thickBot="1">
      <c r="A66" s="170" t="s">
        <v>286</v>
      </c>
      <c r="B66" s="78" t="s">
        <v>200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>
      <c r="A67" s="167" t="s">
        <v>228</v>
      </c>
      <c r="B67" s="151" t="s">
        <v>201</v>
      </c>
      <c r="C67" s="141"/>
      <c r="D67" s="235"/>
      <c r="E67" s="141"/>
      <c r="F67" s="307">
        <f>D67+E67</f>
        <v>0</v>
      </c>
      <c r="G67" s="285">
        <f>C67+F67</f>
        <v>0</v>
      </c>
    </row>
    <row r="68" spans="1:7" s="46" customFormat="1" ht="12" customHeight="1">
      <c r="A68" s="168" t="s">
        <v>237</v>
      </c>
      <c r="B68" s="152" t="s">
        <v>202</v>
      </c>
      <c r="C68" s="141"/>
      <c r="D68" s="235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>
      <c r="A69" s="177" t="s">
        <v>238</v>
      </c>
      <c r="B69" s="301" t="s">
        <v>203</v>
      </c>
      <c r="C69" s="279"/>
      <c r="D69" s="238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>
      <c r="A70" s="170" t="s">
        <v>204</v>
      </c>
      <c r="B70" s="78" t="s">
        <v>205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>
      <c r="A71" s="167" t="s">
        <v>81</v>
      </c>
      <c r="B71" s="262" t="s">
        <v>206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>
      <c r="A72" s="168" t="s">
        <v>82</v>
      </c>
      <c r="B72" s="262" t="s">
        <v>444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>
      <c r="A73" s="168" t="s">
        <v>229</v>
      </c>
      <c r="B73" s="262" t="s">
        <v>207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>
      <c r="A74" s="169" t="s">
        <v>230</v>
      </c>
      <c r="B74" s="263" t="s">
        <v>445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>
      <c r="A75" s="170" t="s">
        <v>208</v>
      </c>
      <c r="B75" s="78" t="s">
        <v>209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0">
        <f>SUM(G76:G77)</f>
        <v>0</v>
      </c>
    </row>
    <row r="76" spans="1:7" s="46" customFormat="1" ht="12" customHeight="1">
      <c r="A76" s="167" t="s">
        <v>231</v>
      </c>
      <c r="B76" s="151" t="s">
        <v>210</v>
      </c>
      <c r="C76" s="141"/>
      <c r="D76" s="141"/>
      <c r="E76" s="141"/>
      <c r="F76" s="307">
        <f>D76+E76</f>
        <v>0</v>
      </c>
      <c r="G76" s="285">
        <f>C76+F76</f>
        <v>0</v>
      </c>
    </row>
    <row r="77" spans="1:7" s="46" customFormat="1" ht="12" customHeight="1" thickBot="1">
      <c r="A77" s="169" t="s">
        <v>232</v>
      </c>
      <c r="B77" s="153" t="s">
        <v>211</v>
      </c>
      <c r="C77" s="141"/>
      <c r="D77" s="141"/>
      <c r="E77" s="141"/>
      <c r="F77" s="307">
        <f>D77+E77</f>
        <v>0</v>
      </c>
      <c r="G77" s="285">
        <f>C77+F77</f>
        <v>0</v>
      </c>
    </row>
    <row r="78" spans="1:7" s="45" customFormat="1" ht="12" customHeight="1" thickBot="1">
      <c r="A78" s="170" t="s">
        <v>212</v>
      </c>
      <c r="B78" s="78" t="s">
        <v>213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0">
        <f>SUM(G79:G81)</f>
        <v>0</v>
      </c>
    </row>
    <row r="79" spans="1:7" s="46" customFormat="1" ht="12" customHeight="1">
      <c r="A79" s="167" t="s">
        <v>233</v>
      </c>
      <c r="B79" s="151" t="s">
        <v>214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>
      <c r="A80" s="168" t="s">
        <v>234</v>
      </c>
      <c r="B80" s="152" t="s">
        <v>215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>
      <c r="A81" s="169" t="s">
        <v>235</v>
      </c>
      <c r="B81" s="264" t="s">
        <v>446</v>
      </c>
      <c r="C81" s="141"/>
      <c r="D81" s="141"/>
      <c r="E81" s="141"/>
      <c r="F81" s="307">
        <f>D81+E81</f>
        <v>0</v>
      </c>
      <c r="G81" s="285">
        <f>C81+F81</f>
        <v>0</v>
      </c>
    </row>
    <row r="82" spans="1:7" s="46" customFormat="1" ht="12" customHeight="1" thickBot="1">
      <c r="A82" s="170" t="s">
        <v>216</v>
      </c>
      <c r="B82" s="78" t="s">
        <v>236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>
      <c r="A83" s="171" t="s">
        <v>217</v>
      </c>
      <c r="B83" s="151" t="s">
        <v>218</v>
      </c>
      <c r="C83" s="141"/>
      <c r="D83" s="141"/>
      <c r="E83" s="141"/>
      <c r="F83" s="307">
        <f aca="true" t="shared" si="10" ref="F83:F88">D83+E83</f>
        <v>0</v>
      </c>
      <c r="G83" s="285">
        <f aca="true" t="shared" si="11" ref="G83:G88">C83+F83</f>
        <v>0</v>
      </c>
    </row>
    <row r="84" spans="1:7" s="46" customFormat="1" ht="12" customHeight="1">
      <c r="A84" s="172" t="s">
        <v>219</v>
      </c>
      <c r="B84" s="152" t="s">
        <v>220</v>
      </c>
      <c r="C84" s="141"/>
      <c r="D84" s="141"/>
      <c r="E84" s="141"/>
      <c r="F84" s="307">
        <f t="shared" si="10"/>
        <v>0</v>
      </c>
      <c r="G84" s="285">
        <f t="shared" si="11"/>
        <v>0</v>
      </c>
    </row>
    <row r="85" spans="1:7" s="46" customFormat="1" ht="12" customHeight="1">
      <c r="A85" s="172" t="s">
        <v>221</v>
      </c>
      <c r="B85" s="152" t="s">
        <v>222</v>
      </c>
      <c r="C85" s="141"/>
      <c r="D85" s="141"/>
      <c r="E85" s="141"/>
      <c r="F85" s="307">
        <f t="shared" si="10"/>
        <v>0</v>
      </c>
      <c r="G85" s="285">
        <f t="shared" si="11"/>
        <v>0</v>
      </c>
    </row>
    <row r="86" spans="1:7" s="45" customFormat="1" ht="12" customHeight="1" thickBot="1">
      <c r="A86" s="173" t="s">
        <v>223</v>
      </c>
      <c r="B86" s="153" t="s">
        <v>224</v>
      </c>
      <c r="C86" s="141"/>
      <c r="D86" s="141"/>
      <c r="E86" s="141"/>
      <c r="F86" s="307">
        <f t="shared" si="10"/>
        <v>0</v>
      </c>
      <c r="G86" s="285">
        <f t="shared" si="11"/>
        <v>0</v>
      </c>
    </row>
    <row r="87" spans="1:7" s="45" customFormat="1" ht="12" customHeight="1" thickBot="1">
      <c r="A87" s="170" t="s">
        <v>225</v>
      </c>
      <c r="B87" s="78" t="s">
        <v>344</v>
      </c>
      <c r="C87" s="185"/>
      <c r="D87" s="185"/>
      <c r="E87" s="185"/>
      <c r="F87" s="137">
        <f t="shared" si="10"/>
        <v>0</v>
      </c>
      <c r="G87" s="280">
        <f t="shared" si="11"/>
        <v>0</v>
      </c>
    </row>
    <row r="88" spans="1:7" s="45" customFormat="1" ht="12" customHeight="1" thickBot="1">
      <c r="A88" s="170" t="s">
        <v>365</v>
      </c>
      <c r="B88" s="78" t="s">
        <v>226</v>
      </c>
      <c r="C88" s="185"/>
      <c r="D88" s="185"/>
      <c r="E88" s="185"/>
      <c r="F88" s="137">
        <f t="shared" si="10"/>
        <v>0</v>
      </c>
      <c r="G88" s="280">
        <f t="shared" si="11"/>
        <v>0</v>
      </c>
    </row>
    <row r="89" spans="1:7" s="45" customFormat="1" ht="12" customHeight="1" thickBot="1">
      <c r="A89" s="170" t="s">
        <v>366</v>
      </c>
      <c r="B89" s="157" t="s">
        <v>347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4">
        <f>+G66+G70+G75+G78+G82+G88+G87</f>
        <v>0</v>
      </c>
    </row>
    <row r="90" spans="1:7" s="45" customFormat="1" ht="12" customHeight="1" thickBot="1">
      <c r="A90" s="174" t="s">
        <v>367</v>
      </c>
      <c r="B90" s="158" t="s">
        <v>368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284">
        <f>+G65+G89</f>
        <v>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429" t="s">
        <v>38</v>
      </c>
      <c r="B92" s="430"/>
      <c r="C92" s="430"/>
      <c r="D92" s="430"/>
      <c r="E92" s="430"/>
      <c r="F92" s="430"/>
      <c r="G92" s="431"/>
    </row>
    <row r="93" spans="1:7" s="47" customFormat="1" ht="12" customHeight="1" thickBot="1">
      <c r="A93" s="145" t="s">
        <v>5</v>
      </c>
      <c r="B93" s="24" t="s">
        <v>372</v>
      </c>
      <c r="C93" s="136">
        <f>+C94+C95+C96+C97+C98+C111</f>
        <v>0</v>
      </c>
      <c r="D93" s="289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3">
        <f>+G94+G95+G96+G97+G98+G111</f>
        <v>0</v>
      </c>
    </row>
    <row r="94" spans="1:7" ht="12" customHeight="1">
      <c r="A94" s="175" t="s">
        <v>60</v>
      </c>
      <c r="B94" s="8" t="s">
        <v>34</v>
      </c>
      <c r="C94" s="200"/>
      <c r="D94" s="290"/>
      <c r="E94" s="200"/>
      <c r="F94" s="308">
        <f aca="true" t="shared" si="12" ref="F94:F113">D94+E94</f>
        <v>0</v>
      </c>
      <c r="G94" s="294">
        <f aca="true" t="shared" si="13" ref="G94:G113">C94+F94</f>
        <v>0</v>
      </c>
    </row>
    <row r="95" spans="1:7" ht="12" customHeight="1">
      <c r="A95" s="168" t="s">
        <v>61</v>
      </c>
      <c r="B95" s="6" t="s">
        <v>105</v>
      </c>
      <c r="C95" s="138"/>
      <c r="D95" s="291"/>
      <c r="E95" s="138"/>
      <c r="F95" s="309">
        <f t="shared" si="12"/>
        <v>0</v>
      </c>
      <c r="G95" s="282">
        <f t="shared" si="13"/>
        <v>0</v>
      </c>
    </row>
    <row r="96" spans="1:7" ht="12" customHeight="1">
      <c r="A96" s="168" t="s">
        <v>62</v>
      </c>
      <c r="B96" s="6" t="s">
        <v>79</v>
      </c>
      <c r="C96" s="140"/>
      <c r="D96" s="291"/>
      <c r="E96" s="140"/>
      <c r="F96" s="310">
        <f t="shared" si="12"/>
        <v>0</v>
      </c>
      <c r="G96" s="283">
        <f t="shared" si="13"/>
        <v>0</v>
      </c>
    </row>
    <row r="97" spans="1:7" ht="12" customHeight="1">
      <c r="A97" s="168" t="s">
        <v>63</v>
      </c>
      <c r="B97" s="9" t="s">
        <v>106</v>
      </c>
      <c r="C97" s="140"/>
      <c r="D97" s="270"/>
      <c r="E97" s="140"/>
      <c r="F97" s="310">
        <f t="shared" si="12"/>
        <v>0</v>
      </c>
      <c r="G97" s="283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0"/>
      <c r="E98" s="140"/>
      <c r="F98" s="310">
        <f t="shared" si="12"/>
        <v>0</v>
      </c>
      <c r="G98" s="283">
        <f t="shared" si="13"/>
        <v>0</v>
      </c>
    </row>
    <row r="99" spans="1:7" ht="12" customHeight="1">
      <c r="A99" s="168" t="s">
        <v>64</v>
      </c>
      <c r="B99" s="6" t="s">
        <v>369</v>
      </c>
      <c r="C99" s="140"/>
      <c r="D99" s="270"/>
      <c r="E99" s="140"/>
      <c r="F99" s="310">
        <f t="shared" si="12"/>
        <v>0</v>
      </c>
      <c r="G99" s="283">
        <f t="shared" si="13"/>
        <v>0</v>
      </c>
    </row>
    <row r="100" spans="1:7" ht="12" customHeight="1">
      <c r="A100" s="168" t="s">
        <v>65</v>
      </c>
      <c r="B100" s="53" t="s">
        <v>310</v>
      </c>
      <c r="C100" s="140"/>
      <c r="D100" s="270"/>
      <c r="E100" s="140"/>
      <c r="F100" s="310">
        <f t="shared" si="12"/>
        <v>0</v>
      </c>
      <c r="G100" s="283">
        <f t="shared" si="13"/>
        <v>0</v>
      </c>
    </row>
    <row r="101" spans="1:7" ht="12" customHeight="1">
      <c r="A101" s="168" t="s">
        <v>72</v>
      </c>
      <c r="B101" s="53" t="s">
        <v>309</v>
      </c>
      <c r="C101" s="140"/>
      <c r="D101" s="270"/>
      <c r="E101" s="140"/>
      <c r="F101" s="310">
        <f t="shared" si="12"/>
        <v>0</v>
      </c>
      <c r="G101" s="283">
        <f t="shared" si="13"/>
        <v>0</v>
      </c>
    </row>
    <row r="102" spans="1:7" ht="12" customHeight="1">
      <c r="A102" s="168" t="s">
        <v>73</v>
      </c>
      <c r="B102" s="53" t="s">
        <v>242</v>
      </c>
      <c r="C102" s="140"/>
      <c r="D102" s="270"/>
      <c r="E102" s="140"/>
      <c r="F102" s="310">
        <f t="shared" si="12"/>
        <v>0</v>
      </c>
      <c r="G102" s="283">
        <f t="shared" si="13"/>
        <v>0</v>
      </c>
    </row>
    <row r="103" spans="1:7" ht="12" customHeight="1">
      <c r="A103" s="168" t="s">
        <v>74</v>
      </c>
      <c r="B103" s="54" t="s">
        <v>243</v>
      </c>
      <c r="C103" s="140"/>
      <c r="D103" s="270"/>
      <c r="E103" s="140"/>
      <c r="F103" s="310">
        <f t="shared" si="12"/>
        <v>0</v>
      </c>
      <c r="G103" s="283">
        <f t="shared" si="13"/>
        <v>0</v>
      </c>
    </row>
    <row r="104" spans="1:7" ht="12" customHeight="1">
      <c r="A104" s="168" t="s">
        <v>75</v>
      </c>
      <c r="B104" s="54" t="s">
        <v>244</v>
      </c>
      <c r="C104" s="140"/>
      <c r="D104" s="270"/>
      <c r="E104" s="140"/>
      <c r="F104" s="310">
        <f t="shared" si="12"/>
        <v>0</v>
      </c>
      <c r="G104" s="283">
        <f t="shared" si="13"/>
        <v>0</v>
      </c>
    </row>
    <row r="105" spans="1:7" ht="12" customHeight="1">
      <c r="A105" s="168" t="s">
        <v>77</v>
      </c>
      <c r="B105" s="53" t="s">
        <v>245</v>
      </c>
      <c r="C105" s="140"/>
      <c r="D105" s="270"/>
      <c r="E105" s="140"/>
      <c r="F105" s="310">
        <f t="shared" si="12"/>
        <v>0</v>
      </c>
      <c r="G105" s="283">
        <f t="shared" si="13"/>
        <v>0</v>
      </c>
    </row>
    <row r="106" spans="1:7" ht="12" customHeight="1">
      <c r="A106" s="168" t="s">
        <v>108</v>
      </c>
      <c r="B106" s="53" t="s">
        <v>246</v>
      </c>
      <c r="C106" s="140"/>
      <c r="D106" s="270"/>
      <c r="E106" s="140"/>
      <c r="F106" s="310">
        <f t="shared" si="12"/>
        <v>0</v>
      </c>
      <c r="G106" s="283">
        <f t="shared" si="13"/>
        <v>0</v>
      </c>
    </row>
    <row r="107" spans="1:7" ht="12" customHeight="1">
      <c r="A107" s="168" t="s">
        <v>240</v>
      </c>
      <c r="B107" s="54" t="s">
        <v>247</v>
      </c>
      <c r="C107" s="138"/>
      <c r="D107" s="270"/>
      <c r="E107" s="140"/>
      <c r="F107" s="310">
        <f t="shared" si="12"/>
        <v>0</v>
      </c>
      <c r="G107" s="283">
        <f t="shared" si="13"/>
        <v>0</v>
      </c>
    </row>
    <row r="108" spans="1:7" ht="12" customHeight="1">
      <c r="A108" s="176" t="s">
        <v>241</v>
      </c>
      <c r="B108" s="55" t="s">
        <v>248</v>
      </c>
      <c r="C108" s="140"/>
      <c r="D108" s="270"/>
      <c r="E108" s="140"/>
      <c r="F108" s="310">
        <f t="shared" si="12"/>
        <v>0</v>
      </c>
      <c r="G108" s="283">
        <f t="shared" si="13"/>
        <v>0</v>
      </c>
    </row>
    <row r="109" spans="1:7" ht="12" customHeight="1">
      <c r="A109" s="168" t="s">
        <v>307</v>
      </c>
      <c r="B109" s="55" t="s">
        <v>249</v>
      </c>
      <c r="C109" s="140"/>
      <c r="D109" s="270"/>
      <c r="E109" s="140"/>
      <c r="F109" s="310">
        <f t="shared" si="12"/>
        <v>0</v>
      </c>
      <c r="G109" s="283">
        <f t="shared" si="13"/>
        <v>0</v>
      </c>
    </row>
    <row r="110" spans="1:7" ht="12" customHeight="1">
      <c r="A110" s="168" t="s">
        <v>308</v>
      </c>
      <c r="B110" s="54" t="s">
        <v>250</v>
      </c>
      <c r="C110" s="138"/>
      <c r="D110" s="269"/>
      <c r="E110" s="138"/>
      <c r="F110" s="309">
        <f t="shared" si="12"/>
        <v>0</v>
      </c>
      <c r="G110" s="282">
        <f t="shared" si="13"/>
        <v>0</v>
      </c>
    </row>
    <row r="111" spans="1:7" ht="12" customHeight="1">
      <c r="A111" s="168" t="s">
        <v>312</v>
      </c>
      <c r="B111" s="9" t="s">
        <v>35</v>
      </c>
      <c r="C111" s="138"/>
      <c r="D111" s="269"/>
      <c r="E111" s="138"/>
      <c r="F111" s="309">
        <f t="shared" si="12"/>
        <v>0</v>
      </c>
      <c r="G111" s="282">
        <f t="shared" si="13"/>
        <v>0</v>
      </c>
    </row>
    <row r="112" spans="1:7" ht="12" customHeight="1">
      <c r="A112" s="169" t="s">
        <v>313</v>
      </c>
      <c r="B112" s="6" t="s">
        <v>370</v>
      </c>
      <c r="C112" s="140"/>
      <c r="D112" s="270"/>
      <c r="E112" s="140"/>
      <c r="F112" s="310">
        <f t="shared" si="12"/>
        <v>0</v>
      </c>
      <c r="G112" s="283">
        <f t="shared" si="13"/>
        <v>0</v>
      </c>
    </row>
    <row r="113" spans="1:7" ht="12" customHeight="1" thickBot="1">
      <c r="A113" s="177" t="s">
        <v>314</v>
      </c>
      <c r="B113" s="56" t="s">
        <v>371</v>
      </c>
      <c r="C113" s="201"/>
      <c r="D113" s="271"/>
      <c r="E113" s="201"/>
      <c r="F113" s="311">
        <f t="shared" si="12"/>
        <v>0</v>
      </c>
      <c r="G113" s="295">
        <f t="shared" si="13"/>
        <v>0</v>
      </c>
    </row>
    <row r="114" spans="1:7" ht="12" customHeight="1" thickBot="1">
      <c r="A114" s="25" t="s">
        <v>6</v>
      </c>
      <c r="B114" s="23" t="s">
        <v>251</v>
      </c>
      <c r="C114" s="137">
        <f>+C115+C117+C119</f>
        <v>0</v>
      </c>
      <c r="D114" s="266">
        <f>+D115+D117+D119</f>
        <v>0</v>
      </c>
      <c r="E114" s="137">
        <f>+E115+E117+E119</f>
        <v>0</v>
      </c>
      <c r="F114" s="137">
        <f>+F115+F117+F119</f>
        <v>0</v>
      </c>
      <c r="G114" s="280">
        <f>+G115+G117+G119</f>
        <v>0</v>
      </c>
    </row>
    <row r="115" spans="1:7" ht="12" customHeight="1">
      <c r="A115" s="167" t="s">
        <v>66</v>
      </c>
      <c r="B115" s="6" t="s">
        <v>125</v>
      </c>
      <c r="C115" s="139"/>
      <c r="D115" s="267"/>
      <c r="E115" s="139"/>
      <c r="F115" s="181">
        <f aca="true" t="shared" si="14" ref="F115:F127">D115+E115</f>
        <v>0</v>
      </c>
      <c r="G115" s="281">
        <f aca="true" t="shared" si="15" ref="G115:G127">C115+F115</f>
        <v>0</v>
      </c>
    </row>
    <row r="116" spans="1:7" ht="12" customHeight="1">
      <c r="A116" s="167" t="s">
        <v>67</v>
      </c>
      <c r="B116" s="10" t="s">
        <v>255</v>
      </c>
      <c r="C116" s="139"/>
      <c r="D116" s="267"/>
      <c r="E116" s="139"/>
      <c r="F116" s="181">
        <f t="shared" si="14"/>
        <v>0</v>
      </c>
      <c r="G116" s="281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69"/>
      <c r="E117" s="138"/>
      <c r="F117" s="309">
        <f t="shared" si="14"/>
        <v>0</v>
      </c>
      <c r="G117" s="282">
        <f t="shared" si="15"/>
        <v>0</v>
      </c>
    </row>
    <row r="118" spans="1:7" ht="12" customHeight="1">
      <c r="A118" s="167" t="s">
        <v>69</v>
      </c>
      <c r="B118" s="10" t="s">
        <v>256</v>
      </c>
      <c r="C118" s="138"/>
      <c r="D118" s="269"/>
      <c r="E118" s="138"/>
      <c r="F118" s="309">
        <f t="shared" si="14"/>
        <v>0</v>
      </c>
      <c r="G118" s="282">
        <f t="shared" si="15"/>
        <v>0</v>
      </c>
    </row>
    <row r="119" spans="1:7" ht="12" customHeight="1">
      <c r="A119" s="167" t="s">
        <v>70</v>
      </c>
      <c r="B119" s="80" t="s">
        <v>127</v>
      </c>
      <c r="C119" s="138"/>
      <c r="D119" s="269"/>
      <c r="E119" s="138"/>
      <c r="F119" s="309">
        <f t="shared" si="14"/>
        <v>0</v>
      </c>
      <c r="G119" s="282">
        <f t="shared" si="15"/>
        <v>0</v>
      </c>
    </row>
    <row r="120" spans="1:7" ht="12" customHeight="1">
      <c r="A120" s="167" t="s">
        <v>76</v>
      </c>
      <c r="B120" s="79" t="s">
        <v>300</v>
      </c>
      <c r="C120" s="138"/>
      <c r="D120" s="269"/>
      <c r="E120" s="138"/>
      <c r="F120" s="309">
        <f t="shared" si="14"/>
        <v>0</v>
      </c>
      <c r="G120" s="282">
        <f t="shared" si="15"/>
        <v>0</v>
      </c>
    </row>
    <row r="121" spans="1:7" ht="12" customHeight="1">
      <c r="A121" s="167" t="s">
        <v>78</v>
      </c>
      <c r="B121" s="147" t="s">
        <v>261</v>
      </c>
      <c r="C121" s="138"/>
      <c r="D121" s="269"/>
      <c r="E121" s="138"/>
      <c r="F121" s="309">
        <f t="shared" si="14"/>
        <v>0</v>
      </c>
      <c r="G121" s="282">
        <f t="shared" si="15"/>
        <v>0</v>
      </c>
    </row>
    <row r="122" spans="1:7" ht="12" customHeight="1">
      <c r="A122" s="167" t="s">
        <v>110</v>
      </c>
      <c r="B122" s="54" t="s">
        <v>244</v>
      </c>
      <c r="C122" s="138"/>
      <c r="D122" s="269"/>
      <c r="E122" s="138"/>
      <c r="F122" s="309">
        <f t="shared" si="14"/>
        <v>0</v>
      </c>
      <c r="G122" s="282">
        <f t="shared" si="15"/>
        <v>0</v>
      </c>
    </row>
    <row r="123" spans="1:7" ht="12" customHeight="1">
      <c r="A123" s="167" t="s">
        <v>111</v>
      </c>
      <c r="B123" s="54" t="s">
        <v>260</v>
      </c>
      <c r="C123" s="138"/>
      <c r="D123" s="269"/>
      <c r="E123" s="138"/>
      <c r="F123" s="309">
        <f t="shared" si="14"/>
        <v>0</v>
      </c>
      <c r="G123" s="282">
        <f t="shared" si="15"/>
        <v>0</v>
      </c>
    </row>
    <row r="124" spans="1:7" ht="12" customHeight="1">
      <c r="A124" s="167" t="s">
        <v>112</v>
      </c>
      <c r="B124" s="54" t="s">
        <v>259</v>
      </c>
      <c r="C124" s="138"/>
      <c r="D124" s="269"/>
      <c r="E124" s="138"/>
      <c r="F124" s="309">
        <f t="shared" si="14"/>
        <v>0</v>
      </c>
      <c r="G124" s="282">
        <f t="shared" si="15"/>
        <v>0</v>
      </c>
    </row>
    <row r="125" spans="1:7" ht="12" customHeight="1">
      <c r="A125" s="167" t="s">
        <v>252</v>
      </c>
      <c r="B125" s="54" t="s">
        <v>247</v>
      </c>
      <c r="C125" s="138"/>
      <c r="D125" s="269"/>
      <c r="E125" s="138"/>
      <c r="F125" s="309">
        <f t="shared" si="14"/>
        <v>0</v>
      </c>
      <c r="G125" s="282">
        <f t="shared" si="15"/>
        <v>0</v>
      </c>
    </row>
    <row r="126" spans="1:7" ht="12" customHeight="1">
      <c r="A126" s="167" t="s">
        <v>253</v>
      </c>
      <c r="B126" s="54" t="s">
        <v>258</v>
      </c>
      <c r="C126" s="138"/>
      <c r="D126" s="269"/>
      <c r="E126" s="138"/>
      <c r="F126" s="309">
        <f t="shared" si="14"/>
        <v>0</v>
      </c>
      <c r="G126" s="282">
        <f t="shared" si="15"/>
        <v>0</v>
      </c>
    </row>
    <row r="127" spans="1:7" ht="12" customHeight="1" thickBot="1">
      <c r="A127" s="176" t="s">
        <v>254</v>
      </c>
      <c r="B127" s="54" t="s">
        <v>257</v>
      </c>
      <c r="C127" s="140"/>
      <c r="D127" s="270"/>
      <c r="E127" s="140"/>
      <c r="F127" s="310">
        <f t="shared" si="14"/>
        <v>0</v>
      </c>
      <c r="G127" s="283">
        <f t="shared" si="15"/>
        <v>0</v>
      </c>
    </row>
    <row r="128" spans="1:7" ht="12" customHeight="1" thickBot="1">
      <c r="A128" s="25" t="s">
        <v>7</v>
      </c>
      <c r="B128" s="50" t="s">
        <v>317</v>
      </c>
      <c r="C128" s="137">
        <f>+C93+C114</f>
        <v>0</v>
      </c>
      <c r="D128" s="266">
        <f>+D93+D114</f>
        <v>0</v>
      </c>
      <c r="E128" s="137">
        <f>+E93+E114</f>
        <v>0</v>
      </c>
      <c r="F128" s="137">
        <f>+F93+F114</f>
        <v>0</v>
      </c>
      <c r="G128" s="280">
        <f>+G93+G114</f>
        <v>0</v>
      </c>
    </row>
    <row r="129" spans="1:7" ht="12" customHeight="1" thickBot="1">
      <c r="A129" s="25" t="s">
        <v>8</v>
      </c>
      <c r="B129" s="50" t="s">
        <v>318</v>
      </c>
      <c r="C129" s="137">
        <f>+C130+C131+C132</f>
        <v>0</v>
      </c>
      <c r="D129" s="266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7" s="47" customFormat="1" ht="12" customHeight="1">
      <c r="A130" s="167" t="s">
        <v>159</v>
      </c>
      <c r="B130" s="7" t="s">
        <v>375</v>
      </c>
      <c r="C130" s="138"/>
      <c r="D130" s="269"/>
      <c r="E130" s="138"/>
      <c r="F130" s="309">
        <f>D130+E130</f>
        <v>0</v>
      </c>
      <c r="G130" s="282">
        <f>C130+F130</f>
        <v>0</v>
      </c>
    </row>
    <row r="131" spans="1:7" ht="12" customHeight="1">
      <c r="A131" s="167" t="s">
        <v>160</v>
      </c>
      <c r="B131" s="7" t="s">
        <v>326</v>
      </c>
      <c r="C131" s="138"/>
      <c r="D131" s="269"/>
      <c r="E131" s="138"/>
      <c r="F131" s="309">
        <f>D131+E131</f>
        <v>0</v>
      </c>
      <c r="G131" s="282">
        <f>C131+F131</f>
        <v>0</v>
      </c>
    </row>
    <row r="132" spans="1:7" ht="12" customHeight="1" thickBot="1">
      <c r="A132" s="176" t="s">
        <v>161</v>
      </c>
      <c r="B132" s="5" t="s">
        <v>374</v>
      </c>
      <c r="C132" s="138"/>
      <c r="D132" s="269"/>
      <c r="E132" s="138"/>
      <c r="F132" s="309">
        <f>D132+E132</f>
        <v>0</v>
      </c>
      <c r="G132" s="282">
        <f>C132+F132</f>
        <v>0</v>
      </c>
    </row>
    <row r="133" spans="1:7" ht="12" customHeight="1" thickBot="1">
      <c r="A133" s="25" t="s">
        <v>9</v>
      </c>
      <c r="B133" s="50" t="s">
        <v>319</v>
      </c>
      <c r="C133" s="137">
        <f>+C134+C135+C136+C137+C138+C139</f>
        <v>0</v>
      </c>
      <c r="D133" s="266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7" ht="12" customHeight="1">
      <c r="A134" s="167" t="s">
        <v>53</v>
      </c>
      <c r="B134" s="7" t="s">
        <v>328</v>
      </c>
      <c r="C134" s="138"/>
      <c r="D134" s="269"/>
      <c r="E134" s="138"/>
      <c r="F134" s="309">
        <f aca="true" t="shared" si="16" ref="F134:F139">D134+E134</f>
        <v>0</v>
      </c>
      <c r="G134" s="282">
        <f aca="true" t="shared" si="17" ref="G134:G139">C134+F134</f>
        <v>0</v>
      </c>
    </row>
    <row r="135" spans="1:7" ht="12" customHeight="1">
      <c r="A135" s="167" t="s">
        <v>54</v>
      </c>
      <c r="B135" s="7" t="s">
        <v>320</v>
      </c>
      <c r="C135" s="138"/>
      <c r="D135" s="269"/>
      <c r="E135" s="138"/>
      <c r="F135" s="309">
        <f t="shared" si="16"/>
        <v>0</v>
      </c>
      <c r="G135" s="282">
        <f t="shared" si="17"/>
        <v>0</v>
      </c>
    </row>
    <row r="136" spans="1:7" ht="12" customHeight="1">
      <c r="A136" s="167" t="s">
        <v>55</v>
      </c>
      <c r="B136" s="7" t="s">
        <v>321</v>
      </c>
      <c r="C136" s="138"/>
      <c r="D136" s="269"/>
      <c r="E136" s="138"/>
      <c r="F136" s="309">
        <f t="shared" si="16"/>
        <v>0</v>
      </c>
      <c r="G136" s="282">
        <f t="shared" si="17"/>
        <v>0</v>
      </c>
    </row>
    <row r="137" spans="1:7" ht="12" customHeight="1">
      <c r="A137" s="167" t="s">
        <v>97</v>
      </c>
      <c r="B137" s="7" t="s">
        <v>373</v>
      </c>
      <c r="C137" s="138"/>
      <c r="D137" s="269"/>
      <c r="E137" s="138"/>
      <c r="F137" s="309">
        <f t="shared" si="16"/>
        <v>0</v>
      </c>
      <c r="G137" s="282">
        <f t="shared" si="17"/>
        <v>0</v>
      </c>
    </row>
    <row r="138" spans="1:7" ht="12" customHeight="1">
      <c r="A138" s="167" t="s">
        <v>98</v>
      </c>
      <c r="B138" s="7" t="s">
        <v>323</v>
      </c>
      <c r="C138" s="138"/>
      <c r="D138" s="269"/>
      <c r="E138" s="138"/>
      <c r="F138" s="309">
        <f t="shared" si="16"/>
        <v>0</v>
      </c>
      <c r="G138" s="282">
        <f t="shared" si="17"/>
        <v>0</v>
      </c>
    </row>
    <row r="139" spans="1:7" s="47" customFormat="1" ht="12" customHeight="1" thickBot="1">
      <c r="A139" s="176" t="s">
        <v>99</v>
      </c>
      <c r="B139" s="5" t="s">
        <v>324</v>
      </c>
      <c r="C139" s="138"/>
      <c r="D139" s="269"/>
      <c r="E139" s="138"/>
      <c r="F139" s="309">
        <f t="shared" si="16"/>
        <v>0</v>
      </c>
      <c r="G139" s="282">
        <f t="shared" si="17"/>
        <v>0</v>
      </c>
    </row>
    <row r="140" spans="1:13" ht="12" customHeight="1" thickBot="1">
      <c r="A140" s="25" t="s">
        <v>10</v>
      </c>
      <c r="B140" s="50" t="s">
        <v>380</v>
      </c>
      <c r="C140" s="143">
        <f>+C141+C142+C144+C145+C143</f>
        <v>0</v>
      </c>
      <c r="D140" s="268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4">
        <f>+G141+G142+G144+G145+G143</f>
        <v>0</v>
      </c>
      <c r="M140" s="76"/>
    </row>
    <row r="141" spans="1:7" ht="12.75">
      <c r="A141" s="167" t="s">
        <v>56</v>
      </c>
      <c r="B141" s="7" t="s">
        <v>262</v>
      </c>
      <c r="C141" s="138"/>
      <c r="D141" s="269"/>
      <c r="E141" s="138"/>
      <c r="F141" s="309">
        <f>D141+E141</f>
        <v>0</v>
      </c>
      <c r="G141" s="282">
        <f>C141+F141</f>
        <v>0</v>
      </c>
    </row>
    <row r="142" spans="1:7" ht="12" customHeight="1">
      <c r="A142" s="167" t="s">
        <v>57</v>
      </c>
      <c r="B142" s="7" t="s">
        <v>263</v>
      </c>
      <c r="C142" s="138"/>
      <c r="D142" s="269"/>
      <c r="E142" s="138"/>
      <c r="F142" s="309">
        <f>D142+E142</f>
        <v>0</v>
      </c>
      <c r="G142" s="282">
        <f>C142+F142</f>
        <v>0</v>
      </c>
    </row>
    <row r="143" spans="1:7" ht="12" customHeight="1">
      <c r="A143" s="167" t="s">
        <v>179</v>
      </c>
      <c r="B143" s="7" t="s">
        <v>379</v>
      </c>
      <c r="C143" s="138"/>
      <c r="D143" s="269"/>
      <c r="E143" s="138"/>
      <c r="F143" s="309">
        <f>D143+E143</f>
        <v>0</v>
      </c>
      <c r="G143" s="282">
        <f>C143+F143</f>
        <v>0</v>
      </c>
    </row>
    <row r="144" spans="1:7" s="47" customFormat="1" ht="12" customHeight="1">
      <c r="A144" s="167" t="s">
        <v>180</v>
      </c>
      <c r="B144" s="7" t="s">
        <v>333</v>
      </c>
      <c r="C144" s="138"/>
      <c r="D144" s="269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>
      <c r="A145" s="176" t="s">
        <v>181</v>
      </c>
      <c r="B145" s="5" t="s">
        <v>282</v>
      </c>
      <c r="C145" s="138"/>
      <c r="D145" s="269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>
      <c r="A146" s="25" t="s">
        <v>11</v>
      </c>
      <c r="B146" s="50" t="s">
        <v>334</v>
      </c>
      <c r="C146" s="203">
        <f>+C147+C148+C149+C150+C151</f>
        <v>0</v>
      </c>
      <c r="D146" s="272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6">
        <f>+G147+G148+G149+G150+G151</f>
        <v>0</v>
      </c>
    </row>
    <row r="147" spans="1:7" s="47" customFormat="1" ht="12" customHeight="1">
      <c r="A147" s="167" t="s">
        <v>58</v>
      </c>
      <c r="B147" s="7" t="s">
        <v>329</v>
      </c>
      <c r="C147" s="138"/>
      <c r="D147" s="269"/>
      <c r="E147" s="138"/>
      <c r="F147" s="309">
        <f aca="true" t="shared" si="18" ref="F147:F153">D147+E147</f>
        <v>0</v>
      </c>
      <c r="G147" s="282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336</v>
      </c>
      <c r="C148" s="138"/>
      <c r="D148" s="269"/>
      <c r="E148" s="138"/>
      <c r="F148" s="309">
        <f t="shared" si="18"/>
        <v>0</v>
      </c>
      <c r="G148" s="282">
        <f t="shared" si="19"/>
        <v>0</v>
      </c>
    </row>
    <row r="149" spans="1:7" s="47" customFormat="1" ht="12" customHeight="1">
      <c r="A149" s="167" t="s">
        <v>191</v>
      </c>
      <c r="B149" s="7" t="s">
        <v>331</v>
      </c>
      <c r="C149" s="138"/>
      <c r="D149" s="269"/>
      <c r="E149" s="138"/>
      <c r="F149" s="309">
        <f t="shared" si="18"/>
        <v>0</v>
      </c>
      <c r="G149" s="282">
        <f t="shared" si="19"/>
        <v>0</v>
      </c>
    </row>
    <row r="150" spans="1:7" s="47" customFormat="1" ht="12" customHeight="1">
      <c r="A150" s="167" t="s">
        <v>192</v>
      </c>
      <c r="B150" s="7" t="s">
        <v>376</v>
      </c>
      <c r="C150" s="138"/>
      <c r="D150" s="269"/>
      <c r="E150" s="138"/>
      <c r="F150" s="309">
        <f t="shared" si="18"/>
        <v>0</v>
      </c>
      <c r="G150" s="282">
        <f t="shared" si="19"/>
        <v>0</v>
      </c>
    </row>
    <row r="151" spans="1:7" ht="12.75" customHeight="1" thickBot="1">
      <c r="A151" s="176" t="s">
        <v>335</v>
      </c>
      <c r="B151" s="5" t="s">
        <v>338</v>
      </c>
      <c r="C151" s="140"/>
      <c r="D151" s="270"/>
      <c r="E151" s="140"/>
      <c r="F151" s="310">
        <f t="shared" si="18"/>
        <v>0</v>
      </c>
      <c r="G151" s="283">
        <f t="shared" si="19"/>
        <v>0</v>
      </c>
    </row>
    <row r="152" spans="1:7" ht="12.75" customHeight="1" thickBot="1">
      <c r="A152" s="195" t="s">
        <v>12</v>
      </c>
      <c r="B152" s="50" t="s">
        <v>339</v>
      </c>
      <c r="C152" s="204"/>
      <c r="D152" s="273"/>
      <c r="E152" s="204"/>
      <c r="F152" s="203">
        <f t="shared" si="18"/>
        <v>0</v>
      </c>
      <c r="G152" s="296">
        <f t="shared" si="19"/>
        <v>0</v>
      </c>
    </row>
    <row r="153" spans="1:7" ht="12.75" customHeight="1" thickBot="1">
      <c r="A153" s="195" t="s">
        <v>13</v>
      </c>
      <c r="B153" s="50" t="s">
        <v>340</v>
      </c>
      <c r="C153" s="204"/>
      <c r="D153" s="273"/>
      <c r="E153" s="204"/>
      <c r="F153" s="203">
        <f t="shared" si="18"/>
        <v>0</v>
      </c>
      <c r="G153" s="296">
        <f t="shared" si="19"/>
        <v>0</v>
      </c>
    </row>
    <row r="154" spans="1:7" ht="12" customHeight="1" thickBot="1">
      <c r="A154" s="25" t="s">
        <v>14</v>
      </c>
      <c r="B154" s="50" t="s">
        <v>342</v>
      </c>
      <c r="C154" s="205">
        <f>+C129+C133+C140+C146+C152+C153</f>
        <v>0</v>
      </c>
      <c r="D154" s="274">
        <f>+D129+D133+D140+D146+D152+D153</f>
        <v>0</v>
      </c>
      <c r="E154" s="205"/>
      <c r="F154" s="205"/>
      <c r="G154" s="297">
        <f>+G129+G133+G140+G146+G152+G153</f>
        <v>0</v>
      </c>
    </row>
    <row r="155" spans="1:7" ht="15" customHeight="1" thickBot="1">
      <c r="A155" s="178" t="s">
        <v>15</v>
      </c>
      <c r="B155" s="124" t="s">
        <v>341</v>
      </c>
      <c r="C155" s="205">
        <f>+C128+C154</f>
        <v>0</v>
      </c>
      <c r="D155" s="274">
        <f>+D128+D154</f>
        <v>0</v>
      </c>
      <c r="E155" s="205">
        <f>+E128+E154</f>
        <v>0</v>
      </c>
      <c r="F155" s="205">
        <f>+F128+F154</f>
        <v>0</v>
      </c>
      <c r="G155" s="297">
        <f>+G128+G154</f>
        <v>0</v>
      </c>
    </row>
    <row r="156" spans="1:7" ht="13.5" thickBot="1">
      <c r="A156" s="127"/>
      <c r="B156" s="128"/>
      <c r="C156" s="129"/>
      <c r="D156" s="129"/>
      <c r="E156" s="299"/>
      <c r="F156" s="299"/>
      <c r="G156" s="298"/>
    </row>
    <row r="157" spans="1:7" ht="15" customHeight="1" thickBot="1">
      <c r="A157" s="74" t="s">
        <v>377</v>
      </c>
      <c r="B157" s="75"/>
      <c r="C157" s="239"/>
      <c r="D157" s="292"/>
      <c r="E157" s="239"/>
      <c r="F157" s="330">
        <f>D157+E157</f>
        <v>0</v>
      </c>
      <c r="G157" s="331">
        <f>C157+F157</f>
        <v>0</v>
      </c>
    </row>
    <row r="158" spans="1:7" ht="14.25" customHeight="1" thickBot="1">
      <c r="A158" s="74" t="s">
        <v>120</v>
      </c>
      <c r="B158" s="75"/>
      <c r="C158" s="239"/>
      <c r="D158" s="292"/>
      <c r="E158" s="239"/>
      <c r="F158" s="330">
        <f>D158+E158</f>
        <v>0</v>
      </c>
      <c r="G158" s="331">
        <f>C158+F158</f>
        <v>0</v>
      </c>
    </row>
  </sheetData>
  <sheetProtection sheet="1" objects="1" scenarios="1"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L61"/>
  <sheetViews>
    <sheetView view="pageBreakPreview" zoomScaleSheetLayoutView="100" workbookViewId="0" topLeftCell="A1">
      <selection activeCell="G1" sqref="G1"/>
    </sheetView>
  </sheetViews>
  <sheetFormatPr defaultColWidth="9.00390625" defaultRowHeight="12.75"/>
  <cols>
    <col min="1" max="1" width="13.875" style="401" customWidth="1"/>
    <col min="2" max="2" width="67.125" style="367" customWidth="1"/>
    <col min="3" max="3" width="16.00390625" style="367" customWidth="1"/>
    <col min="4" max="4" width="15.625" style="367" customWidth="1"/>
    <col min="5" max="5" width="14.125" style="367" customWidth="1"/>
    <col min="6" max="6" width="14.375" style="367" customWidth="1"/>
    <col min="7" max="7" width="14.125" style="367" customWidth="1"/>
    <col min="8" max="16384" width="9.375" style="367" customWidth="1"/>
  </cols>
  <sheetData>
    <row r="1" spans="1:7" s="359" customFormat="1" ht="21" customHeight="1" thickBot="1">
      <c r="A1" s="67"/>
      <c r="B1" s="68"/>
      <c r="C1" s="233"/>
      <c r="G1" s="411" t="s">
        <v>523</v>
      </c>
    </row>
    <row r="2" spans="1:7" s="362" customFormat="1" ht="25.5" customHeight="1">
      <c r="A2" s="360" t="s">
        <v>466</v>
      </c>
      <c r="B2" s="436" t="s">
        <v>467</v>
      </c>
      <c r="C2" s="437"/>
      <c r="D2" s="437"/>
      <c r="E2" s="437"/>
      <c r="F2" s="438"/>
      <c r="G2" s="361" t="s">
        <v>39</v>
      </c>
    </row>
    <row r="3" spans="1:7" s="362" customFormat="1" ht="24.75" thickBot="1">
      <c r="A3" s="363" t="s">
        <v>118</v>
      </c>
      <c r="B3" s="439" t="s">
        <v>290</v>
      </c>
      <c r="C3" s="440"/>
      <c r="D3" s="440"/>
      <c r="E3" s="440"/>
      <c r="F3" s="441"/>
      <c r="G3" s="364" t="s">
        <v>39</v>
      </c>
    </row>
    <row r="4" spans="1:3" s="365" customFormat="1" ht="15.75" customHeight="1" thickBot="1">
      <c r="A4" s="69"/>
      <c r="B4" s="69"/>
      <c r="C4" s="70" t="str">
        <f>'[1]9.1.3. sz. mell'!C4</f>
        <v>Forintban!</v>
      </c>
    </row>
    <row r="5" spans="1:7" ht="48.75" thickBot="1">
      <c r="A5" s="144" t="s">
        <v>119</v>
      </c>
      <c r="B5" s="71" t="s">
        <v>439</v>
      </c>
      <c r="C5" s="366" t="s">
        <v>494</v>
      </c>
      <c r="D5" s="328" t="s">
        <v>453</v>
      </c>
      <c r="E5" s="328" t="s">
        <v>497</v>
      </c>
      <c r="F5" s="328" t="s">
        <v>448</v>
      </c>
      <c r="G5" s="329" t="s">
        <v>498</v>
      </c>
    </row>
    <row r="6" spans="1:7" s="369" customFormat="1" ht="12.75" customHeight="1" thickBot="1">
      <c r="A6" s="62"/>
      <c r="B6" s="63" t="s">
        <v>356</v>
      </c>
      <c r="C6" s="368" t="s">
        <v>357</v>
      </c>
      <c r="D6" s="368" t="s">
        <v>358</v>
      </c>
      <c r="E6" s="368" t="s">
        <v>360</v>
      </c>
      <c r="F6" s="405" t="s">
        <v>455</v>
      </c>
      <c r="G6" s="326" t="s">
        <v>456</v>
      </c>
    </row>
    <row r="7" spans="1:7" s="369" customFormat="1" ht="15.75" customHeight="1" thickBot="1">
      <c r="A7" s="370"/>
      <c r="B7" s="371" t="s">
        <v>37</v>
      </c>
      <c r="C7" s="444"/>
      <c r="D7" s="444"/>
      <c r="E7" s="444"/>
      <c r="F7" s="444"/>
      <c r="G7" s="445"/>
    </row>
    <row r="8" spans="1:7" s="374" customFormat="1" ht="12" customHeight="1" thickBot="1">
      <c r="A8" s="62" t="s">
        <v>5</v>
      </c>
      <c r="B8" s="372" t="s">
        <v>468</v>
      </c>
      <c r="C8" s="373">
        <f>SUM(C9:C19)</f>
        <v>0</v>
      </c>
      <c r="D8" s="373"/>
      <c r="E8" s="373"/>
      <c r="F8" s="373"/>
      <c r="G8" s="373"/>
    </row>
    <row r="9" spans="1:7" s="374" customFormat="1" ht="12" customHeight="1" thickBot="1">
      <c r="A9" s="375" t="s">
        <v>60</v>
      </c>
      <c r="B9" s="8" t="s">
        <v>168</v>
      </c>
      <c r="C9" s="376"/>
      <c r="D9" s="376"/>
      <c r="E9" s="376"/>
      <c r="F9" s="376">
        <f>D9+E9</f>
        <v>0</v>
      </c>
      <c r="G9" s="376">
        <f>C9+F9</f>
        <v>0</v>
      </c>
    </row>
    <row r="10" spans="1:7" s="374" customFormat="1" ht="12" customHeight="1" thickBot="1">
      <c r="A10" s="377" t="s">
        <v>61</v>
      </c>
      <c r="B10" s="6" t="s">
        <v>169</v>
      </c>
      <c r="C10" s="356"/>
      <c r="D10" s="356"/>
      <c r="E10" s="356"/>
      <c r="F10" s="376">
        <f aca="true" t="shared" si="0" ref="F10:F19">D10+E10</f>
        <v>0</v>
      </c>
      <c r="G10" s="376">
        <f aca="true" t="shared" si="1" ref="G10:G19">C10+F10</f>
        <v>0</v>
      </c>
    </row>
    <row r="11" spans="1:7" s="374" customFormat="1" ht="12" customHeight="1" thickBot="1">
      <c r="A11" s="377" t="s">
        <v>62</v>
      </c>
      <c r="B11" s="6" t="s">
        <v>170</v>
      </c>
      <c r="C11" s="356"/>
      <c r="D11" s="356"/>
      <c r="E11" s="356"/>
      <c r="F11" s="376">
        <f t="shared" si="0"/>
        <v>0</v>
      </c>
      <c r="G11" s="376">
        <f t="shared" si="1"/>
        <v>0</v>
      </c>
    </row>
    <row r="12" spans="1:7" s="374" customFormat="1" ht="12" customHeight="1" thickBot="1">
      <c r="A12" s="377" t="s">
        <v>63</v>
      </c>
      <c r="B12" s="6" t="s">
        <v>171</v>
      </c>
      <c r="C12" s="356"/>
      <c r="D12" s="356"/>
      <c r="E12" s="356"/>
      <c r="F12" s="376">
        <f t="shared" si="0"/>
        <v>0</v>
      </c>
      <c r="G12" s="376">
        <f t="shared" si="1"/>
        <v>0</v>
      </c>
    </row>
    <row r="13" spans="1:7" s="374" customFormat="1" ht="12" customHeight="1" thickBot="1">
      <c r="A13" s="377" t="s">
        <v>80</v>
      </c>
      <c r="B13" s="6" t="s">
        <v>172</v>
      </c>
      <c r="C13" s="356"/>
      <c r="D13" s="356"/>
      <c r="E13" s="356"/>
      <c r="F13" s="376">
        <f t="shared" si="0"/>
        <v>0</v>
      </c>
      <c r="G13" s="376">
        <f t="shared" si="1"/>
        <v>0</v>
      </c>
    </row>
    <row r="14" spans="1:7" s="374" customFormat="1" ht="12" customHeight="1" thickBot="1">
      <c r="A14" s="377" t="s">
        <v>64</v>
      </c>
      <c r="B14" s="6" t="s">
        <v>469</v>
      </c>
      <c r="C14" s="356"/>
      <c r="D14" s="356"/>
      <c r="E14" s="356"/>
      <c r="F14" s="376">
        <f t="shared" si="0"/>
        <v>0</v>
      </c>
      <c r="G14" s="376">
        <f t="shared" si="1"/>
        <v>0</v>
      </c>
    </row>
    <row r="15" spans="1:7" s="374" customFormat="1" ht="12" customHeight="1" thickBot="1">
      <c r="A15" s="377" t="s">
        <v>65</v>
      </c>
      <c r="B15" s="5" t="s">
        <v>470</v>
      </c>
      <c r="C15" s="356"/>
      <c r="D15" s="356"/>
      <c r="E15" s="356"/>
      <c r="F15" s="376">
        <f t="shared" si="0"/>
        <v>0</v>
      </c>
      <c r="G15" s="376">
        <f t="shared" si="1"/>
        <v>0</v>
      </c>
    </row>
    <row r="16" spans="1:12" s="374" customFormat="1" ht="12" customHeight="1" thickBot="1">
      <c r="A16" s="377" t="s">
        <v>72</v>
      </c>
      <c r="B16" s="6" t="s">
        <v>175</v>
      </c>
      <c r="C16" s="378"/>
      <c r="D16" s="378"/>
      <c r="E16" s="378"/>
      <c r="F16" s="376">
        <f t="shared" si="0"/>
        <v>0</v>
      </c>
      <c r="G16" s="376">
        <f t="shared" si="1"/>
        <v>0</v>
      </c>
      <c r="L16" s="404"/>
    </row>
    <row r="17" spans="1:7" s="379" customFormat="1" ht="12" customHeight="1" thickBot="1">
      <c r="A17" s="377" t="s">
        <v>73</v>
      </c>
      <c r="B17" s="6" t="s">
        <v>176</v>
      </c>
      <c r="C17" s="356"/>
      <c r="D17" s="356"/>
      <c r="E17" s="356"/>
      <c r="F17" s="376">
        <f t="shared" si="0"/>
        <v>0</v>
      </c>
      <c r="G17" s="376">
        <f t="shared" si="1"/>
        <v>0</v>
      </c>
    </row>
    <row r="18" spans="1:7" s="379" customFormat="1" ht="12" customHeight="1" thickBot="1">
      <c r="A18" s="377" t="s">
        <v>74</v>
      </c>
      <c r="B18" s="6" t="s">
        <v>305</v>
      </c>
      <c r="C18" s="380"/>
      <c r="D18" s="380"/>
      <c r="E18" s="380"/>
      <c r="F18" s="376">
        <f t="shared" si="0"/>
        <v>0</v>
      </c>
      <c r="G18" s="376">
        <f t="shared" si="1"/>
        <v>0</v>
      </c>
    </row>
    <row r="19" spans="1:7" s="379" customFormat="1" ht="12" customHeight="1" thickBot="1">
      <c r="A19" s="377" t="s">
        <v>75</v>
      </c>
      <c r="B19" s="5" t="s">
        <v>177</v>
      </c>
      <c r="C19" s="380"/>
      <c r="D19" s="380"/>
      <c r="E19" s="380"/>
      <c r="F19" s="376">
        <f t="shared" si="0"/>
        <v>0</v>
      </c>
      <c r="G19" s="376">
        <f t="shared" si="1"/>
        <v>0</v>
      </c>
    </row>
    <row r="20" spans="1:7" s="374" customFormat="1" ht="12" customHeight="1" thickBot="1">
      <c r="A20" s="62" t="s">
        <v>6</v>
      </c>
      <c r="B20" s="372" t="s">
        <v>471</v>
      </c>
      <c r="C20" s="373">
        <f>SUM(C21:C23)</f>
        <v>0</v>
      </c>
      <c r="D20" s="373">
        <f>SUM(D21:D23)</f>
        <v>0</v>
      </c>
      <c r="E20" s="373">
        <f>SUM(E21:E23)</f>
        <v>1451721</v>
      </c>
      <c r="F20" s="373">
        <f>SUM(F21:F23)</f>
        <v>1451721</v>
      </c>
      <c r="G20" s="373">
        <f>SUM(G21:G23)</f>
        <v>1451721</v>
      </c>
    </row>
    <row r="21" spans="1:7" s="379" customFormat="1" ht="12" customHeight="1">
      <c r="A21" s="377" t="s">
        <v>66</v>
      </c>
      <c r="B21" s="7" t="s">
        <v>150</v>
      </c>
      <c r="C21" s="356"/>
      <c r="D21" s="356"/>
      <c r="E21" s="356"/>
      <c r="F21" s="356"/>
      <c r="G21" s="356"/>
    </row>
    <row r="22" spans="1:7" s="379" customFormat="1" ht="12" customHeight="1">
      <c r="A22" s="377" t="s">
        <v>67</v>
      </c>
      <c r="B22" s="6" t="s">
        <v>472</v>
      </c>
      <c r="C22" s="356"/>
      <c r="D22" s="356"/>
      <c r="E22" s="356"/>
      <c r="F22" s="356"/>
      <c r="G22" s="356"/>
    </row>
    <row r="23" spans="1:7" s="379" customFormat="1" ht="12" customHeight="1">
      <c r="A23" s="377" t="s">
        <v>68</v>
      </c>
      <c r="B23" s="6" t="s">
        <v>473</v>
      </c>
      <c r="C23" s="356"/>
      <c r="D23" s="356"/>
      <c r="E23" s="356">
        <v>1451721</v>
      </c>
      <c r="F23" s="356">
        <f>D23+E23</f>
        <v>1451721</v>
      </c>
      <c r="G23" s="356">
        <f>C23+F23</f>
        <v>1451721</v>
      </c>
    </row>
    <row r="24" spans="1:7" s="379" customFormat="1" ht="12" customHeight="1" thickBot="1">
      <c r="A24" s="377" t="s">
        <v>69</v>
      </c>
      <c r="B24" s="6" t="s">
        <v>474</v>
      </c>
      <c r="C24" s="356"/>
      <c r="D24" s="356"/>
      <c r="E24" s="356"/>
      <c r="F24" s="356">
        <f>D24+E24</f>
        <v>0</v>
      </c>
      <c r="G24" s="356">
        <f>C24+F24</f>
        <v>0</v>
      </c>
    </row>
    <row r="25" spans="1:7" s="379" customFormat="1" ht="12" customHeight="1" thickBot="1">
      <c r="A25" s="381" t="s">
        <v>7</v>
      </c>
      <c r="B25" s="50" t="s">
        <v>96</v>
      </c>
      <c r="C25" s="382"/>
      <c r="D25" s="382"/>
      <c r="E25" s="382"/>
      <c r="F25" s="382"/>
      <c r="G25" s="382"/>
    </row>
    <row r="26" spans="1:7" s="379" customFormat="1" ht="12" customHeight="1" thickBot="1">
      <c r="A26" s="381" t="s">
        <v>8</v>
      </c>
      <c r="B26" s="50" t="s">
        <v>475</v>
      </c>
      <c r="C26" s="373">
        <f>+C27+C28+C29</f>
        <v>0</v>
      </c>
      <c r="D26" s="373"/>
      <c r="E26" s="373"/>
      <c r="F26" s="373"/>
      <c r="G26" s="373"/>
    </row>
    <row r="27" spans="1:7" s="379" customFormat="1" ht="12" customHeight="1">
      <c r="A27" s="383" t="s">
        <v>159</v>
      </c>
      <c r="B27" s="384" t="s">
        <v>155</v>
      </c>
      <c r="C27" s="385"/>
      <c r="D27" s="385"/>
      <c r="E27" s="385"/>
      <c r="F27" s="385"/>
      <c r="G27" s="385"/>
    </row>
    <row r="28" spans="1:7" s="379" customFormat="1" ht="12" customHeight="1">
      <c r="A28" s="383" t="s">
        <v>160</v>
      </c>
      <c r="B28" s="384" t="s">
        <v>472</v>
      </c>
      <c r="C28" s="356"/>
      <c r="D28" s="356"/>
      <c r="E28" s="356"/>
      <c r="F28" s="356"/>
      <c r="G28" s="356"/>
    </row>
    <row r="29" spans="1:7" s="379" customFormat="1" ht="12" customHeight="1">
      <c r="A29" s="383" t="s">
        <v>161</v>
      </c>
      <c r="B29" s="386" t="s">
        <v>476</v>
      </c>
      <c r="C29" s="356"/>
      <c r="D29" s="356"/>
      <c r="E29" s="356"/>
      <c r="F29" s="356"/>
      <c r="G29" s="356"/>
    </row>
    <row r="30" spans="1:7" s="379" customFormat="1" ht="12" customHeight="1" thickBot="1">
      <c r="A30" s="377" t="s">
        <v>162</v>
      </c>
      <c r="B30" s="387" t="s">
        <v>477</v>
      </c>
      <c r="C30" s="388"/>
      <c r="D30" s="388"/>
      <c r="E30" s="388"/>
      <c r="F30" s="388"/>
      <c r="G30" s="388"/>
    </row>
    <row r="31" spans="1:7" s="379" customFormat="1" ht="12" customHeight="1" thickBot="1">
      <c r="A31" s="381" t="s">
        <v>9</v>
      </c>
      <c r="B31" s="50" t="s">
        <v>478</v>
      </c>
      <c r="C31" s="373">
        <f>+C32+C33+C34</f>
        <v>0</v>
      </c>
      <c r="D31" s="373"/>
      <c r="E31" s="373"/>
      <c r="F31" s="373"/>
      <c r="G31" s="373"/>
    </row>
    <row r="32" spans="1:7" s="379" customFormat="1" ht="12" customHeight="1">
      <c r="A32" s="383" t="s">
        <v>53</v>
      </c>
      <c r="B32" s="384" t="s">
        <v>182</v>
      </c>
      <c r="C32" s="385"/>
      <c r="D32" s="385"/>
      <c r="E32" s="385"/>
      <c r="F32" s="385"/>
      <c r="G32" s="385"/>
    </row>
    <row r="33" spans="1:7" s="379" customFormat="1" ht="12" customHeight="1">
      <c r="A33" s="383" t="s">
        <v>54</v>
      </c>
      <c r="B33" s="386" t="s">
        <v>183</v>
      </c>
      <c r="C33" s="357"/>
      <c r="D33" s="357"/>
      <c r="E33" s="357"/>
      <c r="F33" s="357"/>
      <c r="G33" s="357"/>
    </row>
    <row r="34" spans="1:7" s="379" customFormat="1" ht="12" customHeight="1" thickBot="1">
      <c r="A34" s="377" t="s">
        <v>55</v>
      </c>
      <c r="B34" s="387" t="s">
        <v>184</v>
      </c>
      <c r="C34" s="388"/>
      <c r="D34" s="388"/>
      <c r="E34" s="388"/>
      <c r="F34" s="388"/>
      <c r="G34" s="388"/>
    </row>
    <row r="35" spans="1:7" s="374" customFormat="1" ht="12" customHeight="1" thickBot="1">
      <c r="A35" s="381" t="s">
        <v>10</v>
      </c>
      <c r="B35" s="50" t="s">
        <v>267</v>
      </c>
      <c r="C35" s="382"/>
      <c r="D35" s="382"/>
      <c r="E35" s="382"/>
      <c r="F35" s="382"/>
      <c r="G35" s="382"/>
    </row>
    <row r="36" spans="1:7" s="374" customFormat="1" ht="12" customHeight="1" thickBot="1">
      <c r="A36" s="381" t="s">
        <v>11</v>
      </c>
      <c r="B36" s="50" t="s">
        <v>479</v>
      </c>
      <c r="C36" s="389"/>
      <c r="D36" s="389"/>
      <c r="E36" s="389"/>
      <c r="F36" s="389"/>
      <c r="G36" s="389"/>
    </row>
    <row r="37" spans="1:7" s="374" customFormat="1" ht="12" customHeight="1" thickBot="1">
      <c r="A37" s="62" t="s">
        <v>12</v>
      </c>
      <c r="B37" s="50" t="s">
        <v>480</v>
      </c>
      <c r="C37" s="122">
        <f>+C8+C20+C25+C26+C31+C35+C36</f>
        <v>0</v>
      </c>
      <c r="D37" s="122">
        <f>+D8+D20+D25+D26+D31+D35+D36</f>
        <v>0</v>
      </c>
      <c r="E37" s="122">
        <f>+E8+E20+E25+E26+E31+E35+E36</f>
        <v>1451721</v>
      </c>
      <c r="F37" s="122">
        <f>+F8+F20+F25+F26+F31+F35+F36</f>
        <v>1451721</v>
      </c>
      <c r="G37" s="122">
        <f>+G8+G20+G25+G26+G31+G35+G36</f>
        <v>1451721</v>
      </c>
    </row>
    <row r="38" spans="1:7" s="374" customFormat="1" ht="12" customHeight="1" thickBot="1">
      <c r="A38" s="390" t="s">
        <v>13</v>
      </c>
      <c r="B38" s="50" t="s">
        <v>481</v>
      </c>
      <c r="C38" s="122">
        <f>+C39+C40+C41</f>
        <v>98932193</v>
      </c>
      <c r="D38" s="122">
        <f>+D39+D40+D41</f>
        <v>0</v>
      </c>
      <c r="E38" s="122">
        <f>+E39+E40+E41</f>
        <v>1363200</v>
      </c>
      <c r="F38" s="122">
        <f>+F39+F40+F41</f>
        <v>1363200</v>
      </c>
      <c r="G38" s="122">
        <f>+G39+G40+G41</f>
        <v>100295393</v>
      </c>
    </row>
    <row r="39" spans="1:7" s="374" customFormat="1" ht="12" customHeight="1">
      <c r="A39" s="383" t="s">
        <v>482</v>
      </c>
      <c r="B39" s="384" t="s">
        <v>132</v>
      </c>
      <c r="C39" s="385">
        <v>1703269</v>
      </c>
      <c r="D39" s="385"/>
      <c r="E39" s="385"/>
      <c r="F39" s="385">
        <f>D39+E39</f>
        <v>0</v>
      </c>
      <c r="G39" s="385">
        <f>C39+F39</f>
        <v>1703269</v>
      </c>
    </row>
    <row r="40" spans="1:7" s="374" customFormat="1" ht="12" customHeight="1">
      <c r="A40" s="383" t="s">
        <v>483</v>
      </c>
      <c r="B40" s="386" t="s">
        <v>484</v>
      </c>
      <c r="C40" s="357"/>
      <c r="D40" s="357"/>
      <c r="E40" s="357"/>
      <c r="F40" s="385">
        <f>D40+E40</f>
        <v>0</v>
      </c>
      <c r="G40" s="385">
        <f>C40+F40</f>
        <v>0</v>
      </c>
    </row>
    <row r="41" spans="1:7" s="379" customFormat="1" ht="12" customHeight="1" thickBot="1">
      <c r="A41" s="377" t="s">
        <v>485</v>
      </c>
      <c r="B41" s="387" t="s">
        <v>486</v>
      </c>
      <c r="C41" s="388">
        <v>97228924</v>
      </c>
      <c r="D41" s="388"/>
      <c r="E41" s="388">
        <v>1363200</v>
      </c>
      <c r="F41" s="385">
        <f>D41+E41</f>
        <v>1363200</v>
      </c>
      <c r="G41" s="385">
        <f>C41+F41</f>
        <v>98592124</v>
      </c>
    </row>
    <row r="42" spans="1:7" s="379" customFormat="1" ht="15" customHeight="1" thickBot="1">
      <c r="A42" s="390" t="s">
        <v>14</v>
      </c>
      <c r="B42" s="391" t="s">
        <v>487</v>
      </c>
      <c r="C42" s="392">
        <f>+C37+C38</f>
        <v>98932193</v>
      </c>
      <c r="D42" s="392">
        <f>+D37+D38</f>
        <v>0</v>
      </c>
      <c r="E42" s="392">
        <f>+E37+E38</f>
        <v>2814921</v>
      </c>
      <c r="F42" s="392">
        <f>+F37+F38</f>
        <v>2814921</v>
      </c>
      <c r="G42" s="392">
        <f>+G37+G38</f>
        <v>101747114</v>
      </c>
    </row>
    <row r="43" spans="1:3" s="379" customFormat="1" ht="15" customHeight="1">
      <c r="A43" s="72"/>
      <c r="B43" s="73"/>
      <c r="C43" s="123"/>
    </row>
    <row r="44" spans="1:3" ht="13.5" thickBot="1">
      <c r="A44" s="393"/>
      <c r="B44" s="394"/>
      <c r="C44" s="395"/>
    </row>
    <row r="45" spans="1:7" s="369" customFormat="1" ht="16.5" customHeight="1" thickBot="1">
      <c r="A45" s="396"/>
      <c r="B45" s="344" t="s">
        <v>38</v>
      </c>
      <c r="C45" s="442"/>
      <c r="D45" s="442"/>
      <c r="E45" s="442"/>
      <c r="F45" s="443"/>
      <c r="G45" s="392"/>
    </row>
    <row r="46" spans="1:7" s="397" customFormat="1" ht="12" customHeight="1" thickBot="1">
      <c r="A46" s="381" t="s">
        <v>5</v>
      </c>
      <c r="B46" s="50" t="s">
        <v>488</v>
      </c>
      <c r="C46" s="373">
        <f>SUM(C47:C51)</f>
        <v>98932193</v>
      </c>
      <c r="D46" s="373">
        <f>SUM(D47:D51)</f>
        <v>0</v>
      </c>
      <c r="E46" s="373">
        <f>SUM(E47:E51)</f>
        <v>2814921</v>
      </c>
      <c r="F46" s="373">
        <f>SUM(F47:F51)</f>
        <v>2814921</v>
      </c>
      <c r="G46" s="373">
        <f>SUM(G47:G51)</f>
        <v>101747114</v>
      </c>
    </row>
    <row r="47" spans="1:7" ht="12" customHeight="1">
      <c r="A47" s="377" t="s">
        <v>60</v>
      </c>
      <c r="B47" s="7" t="s">
        <v>34</v>
      </c>
      <c r="C47" s="385">
        <v>71232193</v>
      </c>
      <c r="D47" s="385"/>
      <c r="E47" s="385">
        <v>2190670</v>
      </c>
      <c r="F47" s="385">
        <f>D47+E47</f>
        <v>2190670</v>
      </c>
      <c r="G47" s="385">
        <f>C47+F47</f>
        <v>73422863</v>
      </c>
    </row>
    <row r="48" spans="1:7" ht="12" customHeight="1">
      <c r="A48" s="377" t="s">
        <v>61</v>
      </c>
      <c r="B48" s="6" t="s">
        <v>105</v>
      </c>
      <c r="C48" s="398">
        <v>14700000</v>
      </c>
      <c r="D48" s="398"/>
      <c r="E48" s="398">
        <v>440308</v>
      </c>
      <c r="F48" s="385">
        <f>D48+E48</f>
        <v>440308</v>
      </c>
      <c r="G48" s="385">
        <f>C48+F48</f>
        <v>15140308</v>
      </c>
    </row>
    <row r="49" spans="1:7" ht="12" customHeight="1">
      <c r="A49" s="377" t="s">
        <v>62</v>
      </c>
      <c r="B49" s="6" t="s">
        <v>79</v>
      </c>
      <c r="C49" s="398">
        <v>13000000</v>
      </c>
      <c r="D49" s="398"/>
      <c r="E49" s="398">
        <v>183943</v>
      </c>
      <c r="F49" s="385">
        <f>D49+E49</f>
        <v>183943</v>
      </c>
      <c r="G49" s="385">
        <f>C49+F49</f>
        <v>13183943</v>
      </c>
    </row>
    <row r="50" spans="1:7" ht="12" customHeight="1">
      <c r="A50" s="377" t="s">
        <v>63</v>
      </c>
      <c r="B50" s="6" t="s">
        <v>106</v>
      </c>
      <c r="C50" s="398"/>
      <c r="D50" s="398"/>
      <c r="E50" s="398"/>
      <c r="F50" s="385">
        <f>D50+E50</f>
        <v>0</v>
      </c>
      <c r="G50" s="385">
        <f>C50+F50</f>
        <v>0</v>
      </c>
    </row>
    <row r="51" spans="1:7" ht="12" customHeight="1" thickBot="1">
      <c r="A51" s="377" t="s">
        <v>80</v>
      </c>
      <c r="B51" s="6" t="s">
        <v>107</v>
      </c>
      <c r="C51" s="398"/>
      <c r="D51" s="398"/>
      <c r="E51" s="398"/>
      <c r="F51" s="385">
        <f>D51+E51</f>
        <v>0</v>
      </c>
      <c r="G51" s="385">
        <f>C51+F51</f>
        <v>0</v>
      </c>
    </row>
    <row r="52" spans="1:7" ht="12" customHeight="1" thickBot="1">
      <c r="A52" s="381" t="s">
        <v>6</v>
      </c>
      <c r="B52" s="50" t="s">
        <v>489</v>
      </c>
      <c r="C52" s="373">
        <f>SUM(C53:C55)</f>
        <v>0</v>
      </c>
      <c r="D52" s="373"/>
      <c r="E52" s="373"/>
      <c r="F52" s="373"/>
      <c r="G52" s="373"/>
    </row>
    <row r="53" spans="1:7" s="397" customFormat="1" ht="12" customHeight="1">
      <c r="A53" s="377" t="s">
        <v>66</v>
      </c>
      <c r="B53" s="7" t="s">
        <v>125</v>
      </c>
      <c r="C53" s="385"/>
      <c r="D53" s="385"/>
      <c r="E53" s="385"/>
      <c r="F53" s="385"/>
      <c r="G53" s="385"/>
    </row>
    <row r="54" spans="1:7" ht="12" customHeight="1">
      <c r="A54" s="377" t="s">
        <v>67</v>
      </c>
      <c r="B54" s="6" t="s">
        <v>109</v>
      </c>
      <c r="C54" s="398"/>
      <c r="D54" s="398"/>
      <c r="E54" s="398"/>
      <c r="F54" s="398"/>
      <c r="G54" s="398"/>
    </row>
    <row r="55" spans="1:7" ht="12" customHeight="1">
      <c r="A55" s="377" t="s">
        <v>68</v>
      </c>
      <c r="B55" s="6" t="s">
        <v>490</v>
      </c>
      <c r="C55" s="398"/>
      <c r="D55" s="398"/>
      <c r="E55" s="398"/>
      <c r="F55" s="398"/>
      <c r="G55" s="398"/>
    </row>
    <row r="56" spans="1:7" ht="12" customHeight="1" thickBot="1">
      <c r="A56" s="377" t="s">
        <v>69</v>
      </c>
      <c r="B56" s="6" t="s">
        <v>491</v>
      </c>
      <c r="C56" s="398"/>
      <c r="D56" s="398"/>
      <c r="E56" s="398"/>
      <c r="F56" s="398"/>
      <c r="G56" s="398"/>
    </row>
    <row r="57" spans="1:7" ht="12" customHeight="1" thickBot="1">
      <c r="A57" s="381" t="s">
        <v>7</v>
      </c>
      <c r="B57" s="50" t="s">
        <v>492</v>
      </c>
      <c r="C57" s="382"/>
      <c r="D57" s="382"/>
      <c r="E57" s="382"/>
      <c r="F57" s="382"/>
      <c r="G57" s="382"/>
    </row>
    <row r="58" spans="1:7" ht="15" customHeight="1" thickBot="1">
      <c r="A58" s="381" t="s">
        <v>8</v>
      </c>
      <c r="B58" s="399" t="s">
        <v>493</v>
      </c>
      <c r="C58" s="400">
        <f>+C46+C52+C57</f>
        <v>98932193</v>
      </c>
      <c r="D58" s="400">
        <f>+D46+D52+D57</f>
        <v>0</v>
      </c>
      <c r="E58" s="400">
        <f>+E46+E52+E57</f>
        <v>2814921</v>
      </c>
      <c r="F58" s="400">
        <f>+F46+F52+F57</f>
        <v>2814921</v>
      </c>
      <c r="G58" s="400">
        <f>+G46+G52+G57</f>
        <v>101747114</v>
      </c>
    </row>
    <row r="59" ht="13.5" thickBot="1">
      <c r="C59" s="402"/>
    </row>
    <row r="60" spans="1:7" ht="15" customHeight="1" thickBot="1">
      <c r="A60" s="74" t="s">
        <v>377</v>
      </c>
      <c r="B60" s="75"/>
      <c r="C60" s="403">
        <v>20</v>
      </c>
      <c r="D60" s="403"/>
      <c r="E60" s="403"/>
      <c r="F60" s="403"/>
      <c r="G60" s="403">
        <v>20</v>
      </c>
    </row>
    <row r="61" spans="1:7" ht="14.25" customHeight="1" thickBot="1">
      <c r="A61" s="74" t="s">
        <v>120</v>
      </c>
      <c r="B61" s="75"/>
      <c r="C61" s="403"/>
      <c r="D61" s="403"/>
      <c r="E61" s="403"/>
      <c r="F61" s="403"/>
      <c r="G61" s="403"/>
    </row>
  </sheetData>
  <sheetProtection formatCells="0"/>
  <mergeCells count="4">
    <mergeCell ref="B2:F2"/>
    <mergeCell ref="B3:F3"/>
    <mergeCell ref="C45:F45"/>
    <mergeCell ref="C7:G7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52" r:id="rId1"/>
  <rowBreaks count="2" manualBreakCount="2">
    <brk id="69" max="255" man="1"/>
    <brk id="9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L61"/>
  <sheetViews>
    <sheetView view="pageBreakPreview" zoomScaleSheetLayoutView="100" workbookViewId="0" topLeftCell="A1">
      <selection activeCell="G1" sqref="G1"/>
    </sheetView>
  </sheetViews>
  <sheetFormatPr defaultColWidth="9.00390625" defaultRowHeight="12.75"/>
  <cols>
    <col min="1" max="1" width="13.875" style="401" customWidth="1"/>
    <col min="2" max="2" width="67.125" style="367" customWidth="1"/>
    <col min="3" max="3" width="13.375" style="367" customWidth="1"/>
    <col min="4" max="4" width="13.00390625" style="367" customWidth="1"/>
    <col min="5" max="5" width="12.875" style="367" customWidth="1"/>
    <col min="6" max="6" width="12.625" style="367" customWidth="1"/>
    <col min="7" max="7" width="14.125" style="367" customWidth="1"/>
    <col min="8" max="16384" width="9.375" style="367" customWidth="1"/>
  </cols>
  <sheetData>
    <row r="1" spans="1:7" s="359" customFormat="1" ht="21" customHeight="1" thickBot="1">
      <c r="A1" s="67"/>
      <c r="B1" s="68"/>
      <c r="C1" s="233"/>
      <c r="G1" s="411" t="s">
        <v>524</v>
      </c>
    </row>
    <row r="2" spans="1:7" s="362" customFormat="1" ht="25.5" customHeight="1">
      <c r="A2" s="360" t="s">
        <v>466</v>
      </c>
      <c r="B2" s="436" t="s">
        <v>467</v>
      </c>
      <c r="C2" s="437"/>
      <c r="D2" s="437"/>
      <c r="E2" s="437"/>
      <c r="F2" s="438"/>
      <c r="G2" s="361" t="s">
        <v>39</v>
      </c>
    </row>
    <row r="3" spans="1:7" s="362" customFormat="1" ht="24.75" thickBot="1">
      <c r="A3" s="363" t="s">
        <v>118</v>
      </c>
      <c r="B3" s="439" t="s">
        <v>495</v>
      </c>
      <c r="C3" s="440"/>
      <c r="D3" s="440"/>
      <c r="E3" s="440"/>
      <c r="F3" s="441"/>
      <c r="G3" s="364" t="s">
        <v>39</v>
      </c>
    </row>
    <row r="4" spans="1:3" s="365" customFormat="1" ht="15.75" customHeight="1" thickBot="1">
      <c r="A4" s="69"/>
      <c r="B4" s="69"/>
      <c r="C4" s="70" t="str">
        <f>'[1]9.1.3. sz. mell'!C4</f>
        <v>Forintban!</v>
      </c>
    </row>
    <row r="5" spans="1:7" ht="48.75" thickBot="1">
      <c r="A5" s="144" t="s">
        <v>119</v>
      </c>
      <c r="B5" s="71" t="s">
        <v>439</v>
      </c>
      <c r="C5" s="366" t="s">
        <v>494</v>
      </c>
      <c r="D5" s="328" t="s">
        <v>453</v>
      </c>
      <c r="E5" s="328" t="s">
        <v>497</v>
      </c>
      <c r="F5" s="328" t="s">
        <v>448</v>
      </c>
      <c r="G5" s="329" t="s">
        <v>498</v>
      </c>
    </row>
    <row r="6" spans="1:7" s="369" customFormat="1" ht="12.75" customHeight="1" thickBot="1">
      <c r="A6" s="62"/>
      <c r="B6" s="63" t="s">
        <v>356</v>
      </c>
      <c r="C6" s="368" t="s">
        <v>357</v>
      </c>
      <c r="D6" s="368" t="s">
        <v>358</v>
      </c>
      <c r="E6" s="368" t="s">
        <v>360</v>
      </c>
      <c r="F6" s="405" t="s">
        <v>455</v>
      </c>
      <c r="G6" s="326" t="s">
        <v>456</v>
      </c>
    </row>
    <row r="7" spans="1:7" s="369" customFormat="1" ht="15.75" customHeight="1" thickBot="1">
      <c r="A7" s="370"/>
      <c r="B7" s="371" t="s">
        <v>37</v>
      </c>
      <c r="C7" s="444"/>
      <c r="D7" s="444"/>
      <c r="E7" s="444"/>
      <c r="F7" s="444"/>
      <c r="G7" s="445"/>
    </row>
    <row r="8" spans="1:7" s="374" customFormat="1" ht="12" customHeight="1" thickBot="1">
      <c r="A8" s="62" t="s">
        <v>5</v>
      </c>
      <c r="B8" s="372" t="s">
        <v>468</v>
      </c>
      <c r="C8" s="373">
        <f>SUM(C9:C19)</f>
        <v>0</v>
      </c>
      <c r="D8" s="373"/>
      <c r="E8" s="373"/>
      <c r="F8" s="373"/>
      <c r="G8" s="373"/>
    </row>
    <row r="9" spans="1:7" s="374" customFormat="1" ht="12" customHeight="1">
      <c r="A9" s="375" t="s">
        <v>60</v>
      </c>
      <c r="B9" s="8" t="s">
        <v>168</v>
      </c>
      <c r="C9" s="376"/>
      <c r="D9" s="376"/>
      <c r="E9" s="376"/>
      <c r="F9" s="376"/>
      <c r="G9" s="376"/>
    </row>
    <row r="10" spans="1:7" s="374" customFormat="1" ht="12" customHeight="1">
      <c r="A10" s="377" t="s">
        <v>61</v>
      </c>
      <c r="B10" s="6" t="s">
        <v>169</v>
      </c>
      <c r="C10" s="356"/>
      <c r="D10" s="356"/>
      <c r="E10" s="356"/>
      <c r="F10" s="356"/>
      <c r="G10" s="356"/>
    </row>
    <row r="11" spans="1:7" s="374" customFormat="1" ht="12" customHeight="1">
      <c r="A11" s="377" t="s">
        <v>62</v>
      </c>
      <c r="B11" s="6" t="s">
        <v>170</v>
      </c>
      <c r="C11" s="356"/>
      <c r="D11" s="356"/>
      <c r="E11" s="356"/>
      <c r="F11" s="356"/>
      <c r="G11" s="356"/>
    </row>
    <row r="12" spans="1:7" s="374" customFormat="1" ht="12" customHeight="1">
      <c r="A12" s="377" t="s">
        <v>63</v>
      </c>
      <c r="B12" s="6" t="s">
        <v>171</v>
      </c>
      <c r="C12" s="356"/>
      <c r="D12" s="356"/>
      <c r="E12" s="356"/>
      <c r="F12" s="356"/>
      <c r="G12" s="356"/>
    </row>
    <row r="13" spans="1:7" s="374" customFormat="1" ht="12" customHeight="1">
      <c r="A13" s="377" t="s">
        <v>80</v>
      </c>
      <c r="B13" s="6" t="s">
        <v>172</v>
      </c>
      <c r="C13" s="356"/>
      <c r="D13" s="356"/>
      <c r="E13" s="356"/>
      <c r="F13" s="356"/>
      <c r="G13" s="356"/>
    </row>
    <row r="14" spans="1:7" s="374" customFormat="1" ht="12" customHeight="1">
      <c r="A14" s="377" t="s">
        <v>64</v>
      </c>
      <c r="B14" s="6" t="s">
        <v>469</v>
      </c>
      <c r="C14" s="356"/>
      <c r="D14" s="356"/>
      <c r="E14" s="356"/>
      <c r="F14" s="356"/>
      <c r="G14" s="356"/>
    </row>
    <row r="15" spans="1:7" s="374" customFormat="1" ht="12" customHeight="1">
      <c r="A15" s="377" t="s">
        <v>65</v>
      </c>
      <c r="B15" s="5" t="s">
        <v>470</v>
      </c>
      <c r="C15" s="356"/>
      <c r="D15" s="356"/>
      <c r="E15" s="356"/>
      <c r="F15" s="356"/>
      <c r="G15" s="356"/>
    </row>
    <row r="16" spans="1:12" s="374" customFormat="1" ht="12" customHeight="1" thickBot="1">
      <c r="A16" s="377" t="s">
        <v>72</v>
      </c>
      <c r="B16" s="6" t="s">
        <v>175</v>
      </c>
      <c r="C16" s="378"/>
      <c r="D16" s="378"/>
      <c r="E16" s="378"/>
      <c r="F16" s="378"/>
      <c r="G16" s="378"/>
      <c r="L16" s="404"/>
    </row>
    <row r="17" spans="1:7" s="379" customFormat="1" ht="12" customHeight="1">
      <c r="A17" s="377" t="s">
        <v>73</v>
      </c>
      <c r="B17" s="6" t="s">
        <v>176</v>
      </c>
      <c r="C17" s="356"/>
      <c r="D17" s="356"/>
      <c r="E17" s="356"/>
      <c r="F17" s="356"/>
      <c r="G17" s="356"/>
    </row>
    <row r="18" spans="1:7" s="379" customFormat="1" ht="12" customHeight="1">
      <c r="A18" s="377" t="s">
        <v>74</v>
      </c>
      <c r="B18" s="6" t="s">
        <v>305</v>
      </c>
      <c r="C18" s="380"/>
      <c r="D18" s="380"/>
      <c r="E18" s="380"/>
      <c r="F18" s="380"/>
      <c r="G18" s="380"/>
    </row>
    <row r="19" spans="1:7" s="379" customFormat="1" ht="12" customHeight="1" thickBot="1">
      <c r="A19" s="377" t="s">
        <v>75</v>
      </c>
      <c r="B19" s="5" t="s">
        <v>177</v>
      </c>
      <c r="C19" s="380"/>
      <c r="D19" s="380"/>
      <c r="E19" s="380"/>
      <c r="F19" s="380"/>
      <c r="G19" s="380"/>
    </row>
    <row r="20" spans="1:7" s="374" customFormat="1" ht="12" customHeight="1" thickBot="1">
      <c r="A20" s="62" t="s">
        <v>6</v>
      </c>
      <c r="B20" s="372" t="s">
        <v>471</v>
      </c>
      <c r="C20" s="373">
        <f>SUM(C21:C23)</f>
        <v>0</v>
      </c>
      <c r="D20" s="373">
        <f>SUM(D21:D23)</f>
        <v>0</v>
      </c>
      <c r="E20" s="373">
        <f>SUM(E21:E23)</f>
        <v>1451721</v>
      </c>
      <c r="F20" s="373">
        <f>SUM(F21:F23)</f>
        <v>1451721</v>
      </c>
      <c r="G20" s="373">
        <f>SUM(G21:G23)</f>
        <v>1451721</v>
      </c>
    </row>
    <row r="21" spans="1:7" s="379" customFormat="1" ht="12" customHeight="1">
      <c r="A21" s="377" t="s">
        <v>66</v>
      </c>
      <c r="B21" s="7" t="s">
        <v>150</v>
      </c>
      <c r="C21" s="356"/>
      <c r="D21" s="356"/>
      <c r="E21" s="356"/>
      <c r="F21" s="356"/>
      <c r="G21" s="356"/>
    </row>
    <row r="22" spans="1:7" s="379" customFormat="1" ht="12" customHeight="1">
      <c r="A22" s="377" t="s">
        <v>67</v>
      </c>
      <c r="B22" s="6" t="s">
        <v>472</v>
      </c>
      <c r="C22" s="356"/>
      <c r="D22" s="356"/>
      <c r="E22" s="356"/>
      <c r="F22" s="356"/>
      <c r="G22" s="356"/>
    </row>
    <row r="23" spans="1:7" s="379" customFormat="1" ht="12" customHeight="1">
      <c r="A23" s="377" t="s">
        <v>68</v>
      </c>
      <c r="B23" s="6" t="s">
        <v>473</v>
      </c>
      <c r="C23" s="356"/>
      <c r="D23" s="356"/>
      <c r="E23" s="356">
        <v>1451721</v>
      </c>
      <c r="F23" s="356">
        <f>D23+E23</f>
        <v>1451721</v>
      </c>
      <c r="G23" s="356">
        <f>C23+F23</f>
        <v>1451721</v>
      </c>
    </row>
    <row r="24" spans="1:7" s="379" customFormat="1" ht="12" customHeight="1" thickBot="1">
      <c r="A24" s="377" t="s">
        <v>69</v>
      </c>
      <c r="B24" s="6" t="s">
        <v>474</v>
      </c>
      <c r="C24" s="356"/>
      <c r="D24" s="356"/>
      <c r="E24" s="356"/>
      <c r="F24" s="356"/>
      <c r="G24" s="356"/>
    </row>
    <row r="25" spans="1:7" s="379" customFormat="1" ht="12" customHeight="1" thickBot="1">
      <c r="A25" s="381" t="s">
        <v>7</v>
      </c>
      <c r="B25" s="50" t="s">
        <v>96</v>
      </c>
      <c r="C25" s="382"/>
      <c r="D25" s="382"/>
      <c r="E25" s="382"/>
      <c r="F25" s="382"/>
      <c r="G25" s="382"/>
    </row>
    <row r="26" spans="1:7" s="379" customFormat="1" ht="12" customHeight="1" thickBot="1">
      <c r="A26" s="381" t="s">
        <v>8</v>
      </c>
      <c r="B26" s="50" t="s">
        <v>475</v>
      </c>
      <c r="C26" s="373">
        <f>+C27+C28+C29</f>
        <v>0</v>
      </c>
      <c r="D26" s="373"/>
      <c r="E26" s="373"/>
      <c r="F26" s="373"/>
      <c r="G26" s="373"/>
    </row>
    <row r="27" spans="1:7" s="379" customFormat="1" ht="12" customHeight="1">
      <c r="A27" s="383" t="s">
        <v>159</v>
      </c>
      <c r="B27" s="384" t="s">
        <v>155</v>
      </c>
      <c r="C27" s="385"/>
      <c r="D27" s="385"/>
      <c r="E27" s="385"/>
      <c r="F27" s="385"/>
      <c r="G27" s="385"/>
    </row>
    <row r="28" spans="1:7" s="379" customFormat="1" ht="12" customHeight="1">
      <c r="A28" s="383" t="s">
        <v>160</v>
      </c>
      <c r="B28" s="384" t="s">
        <v>472</v>
      </c>
      <c r="C28" s="356"/>
      <c r="D28" s="356"/>
      <c r="E28" s="356"/>
      <c r="F28" s="356"/>
      <c r="G28" s="356"/>
    </row>
    <row r="29" spans="1:7" s="379" customFormat="1" ht="12" customHeight="1">
      <c r="A29" s="383" t="s">
        <v>161</v>
      </c>
      <c r="B29" s="386" t="s">
        <v>476</v>
      </c>
      <c r="C29" s="356"/>
      <c r="D29" s="356"/>
      <c r="E29" s="356"/>
      <c r="F29" s="356"/>
      <c r="G29" s="356"/>
    </row>
    <row r="30" spans="1:7" s="379" customFormat="1" ht="12" customHeight="1" thickBot="1">
      <c r="A30" s="377" t="s">
        <v>162</v>
      </c>
      <c r="B30" s="387" t="s">
        <v>477</v>
      </c>
      <c r="C30" s="388"/>
      <c r="D30" s="388"/>
      <c r="E30" s="388"/>
      <c r="F30" s="388"/>
      <c r="G30" s="388"/>
    </row>
    <row r="31" spans="1:7" s="379" customFormat="1" ht="12" customHeight="1" thickBot="1">
      <c r="A31" s="381" t="s">
        <v>9</v>
      </c>
      <c r="B31" s="50" t="s">
        <v>478</v>
      </c>
      <c r="C31" s="373">
        <f>+C32+C33+C34</f>
        <v>0</v>
      </c>
      <c r="D31" s="373"/>
      <c r="E31" s="373"/>
      <c r="F31" s="373"/>
      <c r="G31" s="373"/>
    </row>
    <row r="32" spans="1:7" s="379" customFormat="1" ht="12" customHeight="1">
      <c r="A32" s="383" t="s">
        <v>53</v>
      </c>
      <c r="B32" s="384" t="s">
        <v>182</v>
      </c>
      <c r="C32" s="385"/>
      <c r="D32" s="385"/>
      <c r="E32" s="385"/>
      <c r="F32" s="385"/>
      <c r="G32" s="385"/>
    </row>
    <row r="33" spans="1:7" s="379" customFormat="1" ht="12" customHeight="1">
      <c r="A33" s="383" t="s">
        <v>54</v>
      </c>
      <c r="B33" s="386" t="s">
        <v>183</v>
      </c>
      <c r="C33" s="357"/>
      <c r="D33" s="357"/>
      <c r="E33" s="357"/>
      <c r="F33" s="357"/>
      <c r="G33" s="357"/>
    </row>
    <row r="34" spans="1:7" s="379" customFormat="1" ht="12" customHeight="1" thickBot="1">
      <c r="A34" s="377" t="s">
        <v>55</v>
      </c>
      <c r="B34" s="387" t="s">
        <v>184</v>
      </c>
      <c r="C34" s="388"/>
      <c r="D34" s="388"/>
      <c r="E34" s="388"/>
      <c r="F34" s="388"/>
      <c r="G34" s="388"/>
    </row>
    <row r="35" spans="1:7" s="374" customFormat="1" ht="12" customHeight="1" thickBot="1">
      <c r="A35" s="381" t="s">
        <v>10</v>
      </c>
      <c r="B35" s="50" t="s">
        <v>267</v>
      </c>
      <c r="C35" s="382"/>
      <c r="D35" s="382"/>
      <c r="E35" s="382"/>
      <c r="F35" s="382"/>
      <c r="G35" s="382"/>
    </row>
    <row r="36" spans="1:7" s="374" customFormat="1" ht="12" customHeight="1" thickBot="1">
      <c r="A36" s="381" t="s">
        <v>11</v>
      </c>
      <c r="B36" s="50" t="s">
        <v>479</v>
      </c>
      <c r="C36" s="389"/>
      <c r="D36" s="389"/>
      <c r="E36" s="389"/>
      <c r="F36" s="389"/>
      <c r="G36" s="389"/>
    </row>
    <row r="37" spans="1:7" s="374" customFormat="1" ht="12" customHeight="1" thickBot="1">
      <c r="A37" s="62" t="s">
        <v>12</v>
      </c>
      <c r="B37" s="50" t="s">
        <v>480</v>
      </c>
      <c r="C37" s="122">
        <f>+C8+C20+C25+C26+C31+C35+C36</f>
        <v>0</v>
      </c>
      <c r="D37" s="122">
        <f>+D8+D20+D25+D26+D31+D35+D36</f>
        <v>0</v>
      </c>
      <c r="E37" s="122">
        <f>+E8+E20+E25+E26+E31+E35+E36</f>
        <v>1451721</v>
      </c>
      <c r="F37" s="122">
        <f>+F8+F20+F25+F26+F31+F35+F36</f>
        <v>1451721</v>
      </c>
      <c r="G37" s="122">
        <f>+G8+G20+G25+G26+G31+G35+G36</f>
        <v>1451721</v>
      </c>
    </row>
    <row r="38" spans="1:7" s="374" customFormat="1" ht="12" customHeight="1" thickBot="1">
      <c r="A38" s="390" t="s">
        <v>13</v>
      </c>
      <c r="B38" s="50" t="s">
        <v>481</v>
      </c>
      <c r="C38" s="122">
        <f>+C39+C40+C41</f>
        <v>86454941</v>
      </c>
      <c r="D38" s="122">
        <f>+D39+D40+D41</f>
        <v>0</v>
      </c>
      <c r="E38" s="122">
        <f>+E39+E40+E41</f>
        <v>1363200</v>
      </c>
      <c r="F38" s="122">
        <f>+F39+F40+F41</f>
        <v>1363200</v>
      </c>
      <c r="G38" s="122">
        <f>+G39+G40+G41</f>
        <v>87818141</v>
      </c>
    </row>
    <row r="39" spans="1:7" s="374" customFormat="1" ht="12" customHeight="1">
      <c r="A39" s="383" t="s">
        <v>482</v>
      </c>
      <c r="B39" s="384" t="s">
        <v>132</v>
      </c>
      <c r="C39" s="385">
        <v>1703269</v>
      </c>
      <c r="D39" s="385"/>
      <c r="E39" s="385"/>
      <c r="F39" s="385">
        <f>D39+E39</f>
        <v>0</v>
      </c>
      <c r="G39" s="385">
        <f>C39+F39</f>
        <v>1703269</v>
      </c>
    </row>
    <row r="40" spans="1:7" s="374" customFormat="1" ht="12" customHeight="1">
      <c r="A40" s="383" t="s">
        <v>483</v>
      </c>
      <c r="B40" s="386" t="s">
        <v>484</v>
      </c>
      <c r="C40" s="357"/>
      <c r="D40" s="357"/>
      <c r="E40" s="357"/>
      <c r="F40" s="385">
        <f>D40+E40</f>
        <v>0</v>
      </c>
      <c r="G40" s="385">
        <f>C40+F40</f>
        <v>0</v>
      </c>
    </row>
    <row r="41" spans="1:7" s="379" customFormat="1" ht="12" customHeight="1" thickBot="1">
      <c r="A41" s="377" t="s">
        <v>485</v>
      </c>
      <c r="B41" s="387" t="s">
        <v>486</v>
      </c>
      <c r="C41" s="388">
        <v>84751672</v>
      </c>
      <c r="D41" s="388"/>
      <c r="E41" s="388">
        <v>1363200</v>
      </c>
      <c r="F41" s="385">
        <f>D41+E41</f>
        <v>1363200</v>
      </c>
      <c r="G41" s="385">
        <f>C41+F41</f>
        <v>86114872</v>
      </c>
    </row>
    <row r="42" spans="1:7" s="379" customFormat="1" ht="15" customHeight="1" thickBot="1">
      <c r="A42" s="390" t="s">
        <v>14</v>
      </c>
      <c r="B42" s="391" t="s">
        <v>487</v>
      </c>
      <c r="C42" s="392">
        <f>+C37+C38</f>
        <v>86454941</v>
      </c>
      <c r="D42" s="392">
        <f>+D37+D38</f>
        <v>0</v>
      </c>
      <c r="E42" s="392">
        <f>+E37+E38</f>
        <v>2814921</v>
      </c>
      <c r="F42" s="392">
        <f>+F37+F38</f>
        <v>2814921</v>
      </c>
      <c r="G42" s="392">
        <f>+G37+G38</f>
        <v>89269862</v>
      </c>
    </row>
    <row r="43" spans="1:3" s="379" customFormat="1" ht="15" customHeight="1">
      <c r="A43" s="72"/>
      <c r="B43" s="73"/>
      <c r="C43" s="123"/>
    </row>
    <row r="44" spans="1:3" ht="13.5" thickBot="1">
      <c r="A44" s="393"/>
      <c r="B44" s="394"/>
      <c r="C44" s="395"/>
    </row>
    <row r="45" spans="1:7" s="369" customFormat="1" ht="16.5" customHeight="1" thickBot="1">
      <c r="A45" s="396"/>
      <c r="B45" s="344" t="s">
        <v>38</v>
      </c>
      <c r="C45" s="442"/>
      <c r="D45" s="442"/>
      <c r="E45" s="442"/>
      <c r="F45" s="443"/>
      <c r="G45" s="392"/>
    </row>
    <row r="46" spans="1:7" s="397" customFormat="1" ht="12" customHeight="1" thickBot="1">
      <c r="A46" s="381" t="s">
        <v>5</v>
      </c>
      <c r="B46" s="50" t="s">
        <v>488</v>
      </c>
      <c r="C46" s="373">
        <f>SUM(C47:C51)</f>
        <v>86454941</v>
      </c>
      <c r="D46" s="373">
        <f>SUM(D47:D51)</f>
        <v>0</v>
      </c>
      <c r="E46" s="373">
        <f>SUM(E47:E51)</f>
        <v>2814921</v>
      </c>
      <c r="F46" s="373">
        <f>SUM(F47:F51)</f>
        <v>2814921</v>
      </c>
      <c r="G46" s="373">
        <f>SUM(G47:G51)</f>
        <v>89269862</v>
      </c>
    </row>
    <row r="47" spans="1:7" ht="12" customHeight="1">
      <c r="A47" s="377" t="s">
        <v>60</v>
      </c>
      <c r="B47" s="7" t="s">
        <v>34</v>
      </c>
      <c r="C47" s="385">
        <v>62619933</v>
      </c>
      <c r="D47" s="385"/>
      <c r="E47" s="385">
        <v>2190670</v>
      </c>
      <c r="F47" s="385">
        <f>D47+E47</f>
        <v>2190670</v>
      </c>
      <c r="G47" s="385">
        <f>C47+F47</f>
        <v>64810603</v>
      </c>
    </row>
    <row r="48" spans="1:7" ht="12" customHeight="1">
      <c r="A48" s="377" t="s">
        <v>61</v>
      </c>
      <c r="B48" s="6" t="s">
        <v>105</v>
      </c>
      <c r="C48" s="398">
        <v>12835008</v>
      </c>
      <c r="D48" s="398"/>
      <c r="E48" s="398">
        <v>440308</v>
      </c>
      <c r="F48" s="385">
        <f>D48+E48</f>
        <v>440308</v>
      </c>
      <c r="G48" s="385">
        <f>C48+F48</f>
        <v>13275316</v>
      </c>
    </row>
    <row r="49" spans="1:7" ht="12" customHeight="1">
      <c r="A49" s="377" t="s">
        <v>62</v>
      </c>
      <c r="B49" s="6" t="s">
        <v>79</v>
      </c>
      <c r="C49" s="398">
        <v>11000000</v>
      </c>
      <c r="D49" s="398"/>
      <c r="E49" s="398">
        <v>183943</v>
      </c>
      <c r="F49" s="385">
        <f>D49+E49</f>
        <v>183943</v>
      </c>
      <c r="G49" s="385">
        <f>C49+F49</f>
        <v>11183943</v>
      </c>
    </row>
    <row r="50" spans="1:7" ht="12" customHeight="1">
      <c r="A50" s="377" t="s">
        <v>63</v>
      </c>
      <c r="B50" s="6" t="s">
        <v>106</v>
      </c>
      <c r="C50" s="398"/>
      <c r="D50" s="398"/>
      <c r="E50" s="398"/>
      <c r="F50" s="398"/>
      <c r="G50" s="398"/>
    </row>
    <row r="51" spans="1:7" ht="12" customHeight="1" thickBot="1">
      <c r="A51" s="377" t="s">
        <v>80</v>
      </c>
      <c r="B51" s="6" t="s">
        <v>107</v>
      </c>
      <c r="C51" s="398"/>
      <c r="D51" s="398"/>
      <c r="E51" s="398"/>
      <c r="F51" s="398"/>
      <c r="G51" s="398"/>
    </row>
    <row r="52" spans="1:7" ht="12" customHeight="1" thickBot="1">
      <c r="A52" s="381" t="s">
        <v>6</v>
      </c>
      <c r="B52" s="50" t="s">
        <v>489</v>
      </c>
      <c r="C52" s="373">
        <f>SUM(C53:C55)</f>
        <v>0</v>
      </c>
      <c r="D52" s="373"/>
      <c r="E52" s="373"/>
      <c r="F52" s="373"/>
      <c r="G52" s="373"/>
    </row>
    <row r="53" spans="1:7" s="397" customFormat="1" ht="12" customHeight="1">
      <c r="A53" s="377" t="s">
        <v>66</v>
      </c>
      <c r="B53" s="7" t="s">
        <v>125</v>
      </c>
      <c r="C53" s="385"/>
      <c r="D53" s="385"/>
      <c r="E53" s="385"/>
      <c r="F53" s="385"/>
      <c r="G53" s="385"/>
    </row>
    <row r="54" spans="1:7" ht="12" customHeight="1">
      <c r="A54" s="377" t="s">
        <v>67</v>
      </c>
      <c r="B54" s="6" t="s">
        <v>109</v>
      </c>
      <c r="C54" s="398"/>
      <c r="D54" s="398"/>
      <c r="E54" s="398"/>
      <c r="F54" s="398"/>
      <c r="G54" s="398"/>
    </row>
    <row r="55" spans="1:7" ht="12" customHeight="1">
      <c r="A55" s="377" t="s">
        <v>68</v>
      </c>
      <c r="B55" s="6" t="s">
        <v>490</v>
      </c>
      <c r="C55" s="398"/>
      <c r="D55" s="398"/>
      <c r="E55" s="398"/>
      <c r="F55" s="398"/>
      <c r="G55" s="398"/>
    </row>
    <row r="56" spans="1:7" ht="12" customHeight="1" thickBot="1">
      <c r="A56" s="377" t="s">
        <v>69</v>
      </c>
      <c r="B56" s="6" t="s">
        <v>491</v>
      </c>
      <c r="C56" s="398"/>
      <c r="D56" s="398"/>
      <c r="E56" s="398"/>
      <c r="F56" s="398"/>
      <c r="G56" s="398"/>
    </row>
    <row r="57" spans="1:7" ht="12" customHeight="1" thickBot="1">
      <c r="A57" s="381" t="s">
        <v>7</v>
      </c>
      <c r="B57" s="50" t="s">
        <v>492</v>
      </c>
      <c r="C57" s="382"/>
      <c r="D57" s="382"/>
      <c r="E57" s="382"/>
      <c r="F57" s="382"/>
      <c r="G57" s="382"/>
    </row>
    <row r="58" spans="1:7" ht="15" customHeight="1" thickBot="1">
      <c r="A58" s="381" t="s">
        <v>8</v>
      </c>
      <c r="B58" s="399" t="s">
        <v>493</v>
      </c>
      <c r="C58" s="400">
        <f>+C46+C52+C57</f>
        <v>86454941</v>
      </c>
      <c r="D58" s="400">
        <f>+D46+D52+D57</f>
        <v>0</v>
      </c>
      <c r="E58" s="400">
        <f>+E46+E52+E57</f>
        <v>2814921</v>
      </c>
      <c r="F58" s="400">
        <f>+F46+F52+F57</f>
        <v>2814921</v>
      </c>
      <c r="G58" s="400">
        <f>+G46+G52+G57</f>
        <v>89269862</v>
      </c>
    </row>
    <row r="59" ht="13.5" thickBot="1">
      <c r="C59" s="402"/>
    </row>
    <row r="60" spans="1:7" ht="15" customHeight="1" thickBot="1">
      <c r="A60" s="74" t="s">
        <v>377</v>
      </c>
      <c r="B60" s="75"/>
      <c r="C60" s="403">
        <v>20</v>
      </c>
      <c r="D60" s="403"/>
      <c r="E60" s="403"/>
      <c r="F60" s="403"/>
      <c r="G60" s="403"/>
    </row>
    <row r="61" spans="1:7" ht="14.25" customHeight="1" thickBot="1">
      <c r="A61" s="74" t="s">
        <v>120</v>
      </c>
      <c r="B61" s="75"/>
      <c r="C61" s="403"/>
      <c r="D61" s="403"/>
      <c r="E61" s="403"/>
      <c r="F61" s="403"/>
      <c r="G61" s="403"/>
    </row>
  </sheetData>
  <sheetProtection formatCells="0"/>
  <mergeCells count="4">
    <mergeCell ref="B2:F2"/>
    <mergeCell ref="B3:F3"/>
    <mergeCell ref="C7:G7"/>
    <mergeCell ref="C45:F45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57" r:id="rId1"/>
  <rowBreaks count="2" manualBreakCount="2">
    <brk id="69" max="255" man="1"/>
    <brk id="91" max="255" man="1"/>
  </rowBreaks>
  <colBreaks count="1" manualBreakCount="1">
    <brk id="1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">
      <selection activeCell="L21" sqref="L21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3" t="s">
        <v>460</v>
      </c>
    </row>
    <row r="2" spans="1:7" s="43" customFormat="1" ht="21" customHeight="1" thickBot="1">
      <c r="A2" s="234" t="s">
        <v>41</v>
      </c>
      <c r="B2" s="432" t="s">
        <v>459</v>
      </c>
      <c r="C2" s="432"/>
      <c r="D2" s="433"/>
      <c r="E2" s="265"/>
      <c r="F2" s="288"/>
      <c r="G2" s="342" t="s">
        <v>39</v>
      </c>
    </row>
    <row r="3" spans="1:7" s="43" customFormat="1" ht="36.75" thickBot="1">
      <c r="A3" s="234" t="s">
        <v>118</v>
      </c>
      <c r="B3" s="434" t="s">
        <v>292</v>
      </c>
      <c r="C3" s="434"/>
      <c r="D3" s="435"/>
      <c r="E3" s="265"/>
      <c r="F3" s="288"/>
      <c r="G3" s="343" t="s">
        <v>36</v>
      </c>
    </row>
    <row r="4" spans="1:7" s="44" customFormat="1" ht="15.75" customHeight="1" thickBot="1">
      <c r="A4" s="69"/>
      <c r="B4" s="69"/>
      <c r="C4" s="70"/>
      <c r="G4" s="257" t="s">
        <v>440</v>
      </c>
    </row>
    <row r="5" spans="1:7" ht="40.5" customHeight="1" thickBot="1">
      <c r="A5" s="144" t="s">
        <v>119</v>
      </c>
      <c r="B5" s="71" t="s">
        <v>439</v>
      </c>
      <c r="C5" s="327" t="s">
        <v>381</v>
      </c>
      <c r="D5" s="328" t="s">
        <v>453</v>
      </c>
      <c r="E5" s="328" t="s">
        <v>454</v>
      </c>
      <c r="F5" s="328" t="s">
        <v>448</v>
      </c>
      <c r="G5" s="329" t="s">
        <v>452</v>
      </c>
    </row>
    <row r="6" spans="1:7" s="41" customFormat="1" ht="12.75" customHeight="1" thickBot="1">
      <c r="A6" s="62" t="s">
        <v>356</v>
      </c>
      <c r="B6" s="63" t="s">
        <v>357</v>
      </c>
      <c r="C6" s="324" t="s">
        <v>358</v>
      </c>
      <c r="D6" s="325" t="s">
        <v>360</v>
      </c>
      <c r="E6" s="325" t="s">
        <v>359</v>
      </c>
      <c r="F6" s="325" t="s">
        <v>455</v>
      </c>
      <c r="G6" s="326" t="s">
        <v>456</v>
      </c>
    </row>
    <row r="7" spans="1:7" s="41" customFormat="1" ht="15.75" customHeight="1" thickBot="1">
      <c r="A7" s="429" t="s">
        <v>37</v>
      </c>
      <c r="B7" s="430"/>
      <c r="C7" s="430"/>
      <c r="D7" s="430"/>
      <c r="E7" s="430"/>
      <c r="F7" s="430"/>
      <c r="G7" s="431"/>
    </row>
    <row r="8" spans="1:7" s="41" customFormat="1" ht="12" customHeight="1" thickBot="1">
      <c r="A8" s="25" t="s">
        <v>5</v>
      </c>
      <c r="B8" s="19" t="s">
        <v>144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0">
        <f>+G9+G10+G11+G12+G13+G14</f>
        <v>0</v>
      </c>
    </row>
    <row r="9" spans="1:7" s="45" customFormat="1" ht="12" customHeight="1">
      <c r="A9" s="167" t="s">
        <v>60</v>
      </c>
      <c r="B9" s="151" t="s">
        <v>145</v>
      </c>
      <c r="C9" s="139"/>
      <c r="D9" s="209"/>
      <c r="E9" s="139"/>
      <c r="F9" s="181">
        <f aca="true" t="shared" si="0" ref="F9:F14">D9+E9</f>
        <v>0</v>
      </c>
      <c r="G9" s="281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146</v>
      </c>
      <c r="C10" s="138"/>
      <c r="D10" s="210"/>
      <c r="E10" s="138"/>
      <c r="F10" s="181">
        <f t="shared" si="0"/>
        <v>0</v>
      </c>
      <c r="G10" s="281">
        <f t="shared" si="1"/>
        <v>0</v>
      </c>
    </row>
    <row r="11" spans="1:7" s="46" customFormat="1" ht="12" customHeight="1">
      <c r="A11" s="168" t="s">
        <v>62</v>
      </c>
      <c r="B11" s="152" t="s">
        <v>147</v>
      </c>
      <c r="C11" s="138"/>
      <c r="D11" s="210"/>
      <c r="E11" s="138"/>
      <c r="F11" s="181">
        <f t="shared" si="0"/>
        <v>0</v>
      </c>
      <c r="G11" s="281">
        <f t="shared" si="1"/>
        <v>0</v>
      </c>
    </row>
    <row r="12" spans="1:7" s="46" customFormat="1" ht="12" customHeight="1">
      <c r="A12" s="168" t="s">
        <v>63</v>
      </c>
      <c r="B12" s="152" t="s">
        <v>148</v>
      </c>
      <c r="C12" s="138"/>
      <c r="D12" s="210"/>
      <c r="E12" s="138"/>
      <c r="F12" s="181">
        <f t="shared" si="0"/>
        <v>0</v>
      </c>
      <c r="G12" s="281">
        <f t="shared" si="1"/>
        <v>0</v>
      </c>
    </row>
    <row r="13" spans="1:7" s="46" customFormat="1" ht="12" customHeight="1">
      <c r="A13" s="168" t="s">
        <v>80</v>
      </c>
      <c r="B13" s="152" t="s">
        <v>364</v>
      </c>
      <c r="C13" s="138"/>
      <c r="D13" s="210"/>
      <c r="E13" s="138"/>
      <c r="F13" s="181">
        <f t="shared" si="0"/>
        <v>0</v>
      </c>
      <c r="G13" s="281">
        <f t="shared" si="1"/>
        <v>0</v>
      </c>
    </row>
    <row r="14" spans="1:7" s="45" customFormat="1" ht="12" customHeight="1" thickBot="1">
      <c r="A14" s="169" t="s">
        <v>64</v>
      </c>
      <c r="B14" s="153" t="s">
        <v>302</v>
      </c>
      <c r="C14" s="138"/>
      <c r="D14" s="210"/>
      <c r="E14" s="138"/>
      <c r="F14" s="181">
        <f t="shared" si="0"/>
        <v>0</v>
      </c>
      <c r="G14" s="281">
        <f t="shared" si="1"/>
        <v>0</v>
      </c>
    </row>
    <row r="15" spans="1:7" s="45" customFormat="1" ht="12" customHeight="1" thickBot="1">
      <c r="A15" s="25" t="s">
        <v>6</v>
      </c>
      <c r="B15" s="78" t="s">
        <v>149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0">
        <f>+G16+G17+G18+G19+G20</f>
        <v>0</v>
      </c>
    </row>
    <row r="16" spans="1:7" s="45" customFormat="1" ht="12" customHeight="1">
      <c r="A16" s="167" t="s">
        <v>66</v>
      </c>
      <c r="B16" s="151" t="s">
        <v>150</v>
      </c>
      <c r="C16" s="139"/>
      <c r="D16" s="209"/>
      <c r="E16" s="139"/>
      <c r="F16" s="181">
        <f aca="true" t="shared" si="2" ref="F16:F21">D16+E16</f>
        <v>0</v>
      </c>
      <c r="G16" s="281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151</v>
      </c>
      <c r="C17" s="138"/>
      <c r="D17" s="210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>
      <c r="A18" s="168" t="s">
        <v>68</v>
      </c>
      <c r="B18" s="152" t="s">
        <v>294</v>
      </c>
      <c r="C18" s="138"/>
      <c r="D18" s="210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>
      <c r="A19" s="168" t="s">
        <v>69</v>
      </c>
      <c r="B19" s="152" t="s">
        <v>295</v>
      </c>
      <c r="C19" s="138"/>
      <c r="D19" s="210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>
      <c r="A20" s="168" t="s">
        <v>70</v>
      </c>
      <c r="B20" s="152" t="s">
        <v>152</v>
      </c>
      <c r="C20" s="138"/>
      <c r="D20" s="210"/>
      <c r="E20" s="138"/>
      <c r="F20" s="309">
        <f t="shared" si="2"/>
        <v>0</v>
      </c>
      <c r="G20" s="282">
        <f t="shared" si="3"/>
        <v>0</v>
      </c>
    </row>
    <row r="21" spans="1:7" s="46" customFormat="1" ht="12" customHeight="1" thickBot="1">
      <c r="A21" s="169" t="s">
        <v>76</v>
      </c>
      <c r="B21" s="153" t="s">
        <v>153</v>
      </c>
      <c r="C21" s="140"/>
      <c r="D21" s="211"/>
      <c r="E21" s="140"/>
      <c r="F21" s="310">
        <f t="shared" si="2"/>
        <v>0</v>
      </c>
      <c r="G21" s="283">
        <f t="shared" si="3"/>
        <v>0</v>
      </c>
    </row>
    <row r="22" spans="1:7" s="46" customFormat="1" ht="12" customHeight="1" thickBot="1">
      <c r="A22" s="25" t="s">
        <v>7</v>
      </c>
      <c r="B22" s="19" t="s">
        <v>154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0">
        <f>+G23+G24+G25+G26+G27</f>
        <v>0</v>
      </c>
    </row>
    <row r="23" spans="1:7" s="46" customFormat="1" ht="12" customHeight="1">
      <c r="A23" s="167" t="s">
        <v>49</v>
      </c>
      <c r="B23" s="151" t="s">
        <v>155</v>
      </c>
      <c r="C23" s="139"/>
      <c r="D23" s="209"/>
      <c r="E23" s="139"/>
      <c r="F23" s="181">
        <f aca="true" t="shared" si="4" ref="F23:F28">D23+E23</f>
        <v>0</v>
      </c>
      <c r="G23" s="281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156</v>
      </c>
      <c r="C24" s="138"/>
      <c r="D24" s="210"/>
      <c r="E24" s="138"/>
      <c r="F24" s="309">
        <f t="shared" si="4"/>
        <v>0</v>
      </c>
      <c r="G24" s="282">
        <f t="shared" si="5"/>
        <v>0</v>
      </c>
    </row>
    <row r="25" spans="1:7" s="46" customFormat="1" ht="12" customHeight="1">
      <c r="A25" s="168" t="s">
        <v>51</v>
      </c>
      <c r="B25" s="152" t="s">
        <v>296</v>
      </c>
      <c r="C25" s="138"/>
      <c r="D25" s="210"/>
      <c r="E25" s="138"/>
      <c r="F25" s="309">
        <f t="shared" si="4"/>
        <v>0</v>
      </c>
      <c r="G25" s="282">
        <f t="shared" si="5"/>
        <v>0</v>
      </c>
    </row>
    <row r="26" spans="1:7" s="46" customFormat="1" ht="12" customHeight="1">
      <c r="A26" s="168" t="s">
        <v>52</v>
      </c>
      <c r="B26" s="152" t="s">
        <v>297</v>
      </c>
      <c r="C26" s="138"/>
      <c r="D26" s="210"/>
      <c r="E26" s="138"/>
      <c r="F26" s="309">
        <f t="shared" si="4"/>
        <v>0</v>
      </c>
      <c r="G26" s="282">
        <f t="shared" si="5"/>
        <v>0</v>
      </c>
    </row>
    <row r="27" spans="1:7" s="46" customFormat="1" ht="12" customHeight="1">
      <c r="A27" s="168" t="s">
        <v>93</v>
      </c>
      <c r="B27" s="152" t="s">
        <v>157</v>
      </c>
      <c r="C27" s="138"/>
      <c r="D27" s="210"/>
      <c r="E27" s="138"/>
      <c r="F27" s="309">
        <f t="shared" si="4"/>
        <v>0</v>
      </c>
      <c r="G27" s="282">
        <f t="shared" si="5"/>
        <v>0</v>
      </c>
    </row>
    <row r="28" spans="1:7" s="46" customFormat="1" ht="12" customHeight="1" thickBot="1">
      <c r="A28" s="169" t="s">
        <v>94</v>
      </c>
      <c r="B28" s="153" t="s">
        <v>158</v>
      </c>
      <c r="C28" s="140"/>
      <c r="D28" s="211"/>
      <c r="E28" s="140"/>
      <c r="F28" s="310">
        <f t="shared" si="4"/>
        <v>0</v>
      </c>
      <c r="G28" s="283">
        <f t="shared" si="5"/>
        <v>0</v>
      </c>
    </row>
    <row r="29" spans="1:7" s="46" customFormat="1" ht="12" customHeight="1" thickBot="1">
      <c r="A29" s="25" t="s">
        <v>95</v>
      </c>
      <c r="B29" s="19" t="s">
        <v>432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4">
        <f>+G30+G31+G32+G33+G34+G35+G36</f>
        <v>0</v>
      </c>
    </row>
    <row r="30" spans="1:7" s="46" customFormat="1" ht="12" customHeight="1">
      <c r="A30" s="167" t="s">
        <v>159</v>
      </c>
      <c r="B30" s="151" t="s">
        <v>425</v>
      </c>
      <c r="C30" s="139"/>
      <c r="D30" s="139"/>
      <c r="E30" s="139"/>
      <c r="F30" s="181">
        <f aca="true" t="shared" si="6" ref="F30:F36">D30+E30</f>
        <v>0</v>
      </c>
      <c r="G30" s="281">
        <f aca="true" t="shared" si="7" ref="G30:G36">C30+F30</f>
        <v>0</v>
      </c>
    </row>
    <row r="31" spans="1:7" s="46" customFormat="1" ht="12" customHeight="1">
      <c r="A31" s="168" t="s">
        <v>160</v>
      </c>
      <c r="B31" s="152" t="s">
        <v>426</v>
      </c>
      <c r="C31" s="138"/>
      <c r="D31" s="138"/>
      <c r="E31" s="138"/>
      <c r="F31" s="309">
        <f t="shared" si="6"/>
        <v>0</v>
      </c>
      <c r="G31" s="282">
        <f t="shared" si="7"/>
        <v>0</v>
      </c>
    </row>
    <row r="32" spans="1:7" s="46" customFormat="1" ht="12" customHeight="1">
      <c r="A32" s="168" t="s">
        <v>161</v>
      </c>
      <c r="B32" s="152" t="s">
        <v>427</v>
      </c>
      <c r="C32" s="138"/>
      <c r="D32" s="138"/>
      <c r="E32" s="138"/>
      <c r="F32" s="309">
        <f t="shared" si="6"/>
        <v>0</v>
      </c>
      <c r="G32" s="282">
        <f t="shared" si="7"/>
        <v>0</v>
      </c>
    </row>
    <row r="33" spans="1:7" s="46" customFormat="1" ht="12" customHeight="1">
      <c r="A33" s="168" t="s">
        <v>162</v>
      </c>
      <c r="B33" s="152" t="s">
        <v>428</v>
      </c>
      <c r="C33" s="138"/>
      <c r="D33" s="138"/>
      <c r="E33" s="138"/>
      <c r="F33" s="309">
        <f t="shared" si="6"/>
        <v>0</v>
      </c>
      <c r="G33" s="282">
        <f t="shared" si="7"/>
        <v>0</v>
      </c>
    </row>
    <row r="34" spans="1:7" s="46" customFormat="1" ht="12" customHeight="1">
      <c r="A34" s="168" t="s">
        <v>429</v>
      </c>
      <c r="B34" s="152" t="s">
        <v>163</v>
      </c>
      <c r="C34" s="138"/>
      <c r="D34" s="138"/>
      <c r="E34" s="138"/>
      <c r="F34" s="309">
        <f t="shared" si="6"/>
        <v>0</v>
      </c>
      <c r="G34" s="282">
        <f t="shared" si="7"/>
        <v>0</v>
      </c>
    </row>
    <row r="35" spans="1:7" s="46" customFormat="1" ht="12" customHeight="1">
      <c r="A35" s="168" t="s">
        <v>430</v>
      </c>
      <c r="B35" s="152" t="s">
        <v>164</v>
      </c>
      <c r="C35" s="138"/>
      <c r="D35" s="138"/>
      <c r="E35" s="138"/>
      <c r="F35" s="309">
        <f t="shared" si="6"/>
        <v>0</v>
      </c>
      <c r="G35" s="282">
        <f t="shared" si="7"/>
        <v>0</v>
      </c>
    </row>
    <row r="36" spans="1:7" s="46" customFormat="1" ht="12" customHeight="1" thickBot="1">
      <c r="A36" s="169" t="s">
        <v>431</v>
      </c>
      <c r="B36" s="153" t="s">
        <v>165</v>
      </c>
      <c r="C36" s="140"/>
      <c r="D36" s="140"/>
      <c r="E36" s="140"/>
      <c r="F36" s="310">
        <f t="shared" si="6"/>
        <v>0</v>
      </c>
      <c r="G36" s="283">
        <f t="shared" si="7"/>
        <v>0</v>
      </c>
    </row>
    <row r="37" spans="1:7" s="46" customFormat="1" ht="12" customHeight="1" thickBot="1">
      <c r="A37" s="25" t="s">
        <v>9</v>
      </c>
      <c r="B37" s="19" t="s">
        <v>303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0">
        <f>SUM(G38:G48)</f>
        <v>0</v>
      </c>
    </row>
    <row r="38" spans="1:7" s="46" customFormat="1" ht="12" customHeight="1">
      <c r="A38" s="167" t="s">
        <v>53</v>
      </c>
      <c r="B38" s="151" t="s">
        <v>168</v>
      </c>
      <c r="C38" s="139"/>
      <c r="D38" s="209"/>
      <c r="E38" s="139"/>
      <c r="F38" s="181">
        <f aca="true" t="shared" si="8" ref="F38:F48">D38+E38</f>
        <v>0</v>
      </c>
      <c r="G38" s="281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169</v>
      </c>
      <c r="C39" s="138"/>
      <c r="D39" s="210"/>
      <c r="E39" s="138"/>
      <c r="F39" s="309">
        <f t="shared" si="8"/>
        <v>0</v>
      </c>
      <c r="G39" s="282">
        <f t="shared" si="9"/>
        <v>0</v>
      </c>
    </row>
    <row r="40" spans="1:7" s="46" customFormat="1" ht="12" customHeight="1">
      <c r="A40" s="168" t="s">
        <v>55</v>
      </c>
      <c r="B40" s="152" t="s">
        <v>170</v>
      </c>
      <c r="C40" s="138"/>
      <c r="D40" s="210"/>
      <c r="E40" s="138"/>
      <c r="F40" s="309">
        <f t="shared" si="8"/>
        <v>0</v>
      </c>
      <c r="G40" s="282">
        <f t="shared" si="9"/>
        <v>0</v>
      </c>
    </row>
    <row r="41" spans="1:7" s="46" customFormat="1" ht="12" customHeight="1">
      <c r="A41" s="168" t="s">
        <v>97</v>
      </c>
      <c r="B41" s="152" t="s">
        <v>171</v>
      </c>
      <c r="C41" s="138"/>
      <c r="D41" s="210"/>
      <c r="E41" s="138"/>
      <c r="F41" s="309">
        <f t="shared" si="8"/>
        <v>0</v>
      </c>
      <c r="G41" s="282">
        <f t="shared" si="9"/>
        <v>0</v>
      </c>
    </row>
    <row r="42" spans="1:7" s="46" customFormat="1" ht="12" customHeight="1">
      <c r="A42" s="168" t="s">
        <v>98</v>
      </c>
      <c r="B42" s="152" t="s">
        <v>172</v>
      </c>
      <c r="C42" s="138"/>
      <c r="D42" s="210"/>
      <c r="E42" s="138"/>
      <c r="F42" s="309">
        <f t="shared" si="8"/>
        <v>0</v>
      </c>
      <c r="G42" s="282">
        <f t="shared" si="9"/>
        <v>0</v>
      </c>
    </row>
    <row r="43" spans="1:7" s="46" customFormat="1" ht="12" customHeight="1">
      <c r="A43" s="168" t="s">
        <v>99</v>
      </c>
      <c r="B43" s="152" t="s">
        <v>173</v>
      </c>
      <c r="C43" s="138"/>
      <c r="D43" s="210"/>
      <c r="E43" s="138"/>
      <c r="F43" s="309">
        <f t="shared" si="8"/>
        <v>0</v>
      </c>
      <c r="G43" s="282">
        <f t="shared" si="9"/>
        <v>0</v>
      </c>
    </row>
    <row r="44" spans="1:7" s="46" customFormat="1" ht="12" customHeight="1">
      <c r="A44" s="168" t="s">
        <v>100</v>
      </c>
      <c r="B44" s="152" t="s">
        <v>174</v>
      </c>
      <c r="C44" s="138"/>
      <c r="D44" s="210"/>
      <c r="E44" s="138"/>
      <c r="F44" s="309">
        <f t="shared" si="8"/>
        <v>0</v>
      </c>
      <c r="G44" s="282">
        <f t="shared" si="9"/>
        <v>0</v>
      </c>
    </row>
    <row r="45" spans="1:7" s="46" customFormat="1" ht="12" customHeight="1">
      <c r="A45" s="168" t="s">
        <v>101</v>
      </c>
      <c r="B45" s="152" t="s">
        <v>175</v>
      </c>
      <c r="C45" s="138"/>
      <c r="D45" s="210"/>
      <c r="E45" s="138"/>
      <c r="F45" s="309">
        <f t="shared" si="8"/>
        <v>0</v>
      </c>
      <c r="G45" s="282">
        <f t="shared" si="9"/>
        <v>0</v>
      </c>
    </row>
    <row r="46" spans="1:7" s="46" customFormat="1" ht="12" customHeight="1">
      <c r="A46" s="168" t="s">
        <v>166</v>
      </c>
      <c r="B46" s="152" t="s">
        <v>176</v>
      </c>
      <c r="C46" s="141"/>
      <c r="D46" s="235"/>
      <c r="E46" s="141"/>
      <c r="F46" s="307">
        <f t="shared" si="8"/>
        <v>0</v>
      </c>
      <c r="G46" s="285">
        <f t="shared" si="9"/>
        <v>0</v>
      </c>
    </row>
    <row r="47" spans="1:7" s="46" customFormat="1" ht="12" customHeight="1">
      <c r="A47" s="169" t="s">
        <v>167</v>
      </c>
      <c r="B47" s="153" t="s">
        <v>305</v>
      </c>
      <c r="C47" s="142"/>
      <c r="D47" s="236"/>
      <c r="E47" s="142"/>
      <c r="F47" s="313">
        <f t="shared" si="8"/>
        <v>0</v>
      </c>
      <c r="G47" s="286">
        <f t="shared" si="9"/>
        <v>0</v>
      </c>
    </row>
    <row r="48" spans="1:7" s="46" customFormat="1" ht="12" customHeight="1" thickBot="1">
      <c r="A48" s="169" t="s">
        <v>304</v>
      </c>
      <c r="B48" s="153" t="s">
        <v>177</v>
      </c>
      <c r="C48" s="142"/>
      <c r="D48" s="236"/>
      <c r="E48" s="142"/>
      <c r="F48" s="313">
        <f t="shared" si="8"/>
        <v>0</v>
      </c>
      <c r="G48" s="286">
        <f t="shared" si="9"/>
        <v>0</v>
      </c>
    </row>
    <row r="49" spans="1:7" s="46" customFormat="1" ht="12" customHeight="1" thickBot="1">
      <c r="A49" s="25" t="s">
        <v>10</v>
      </c>
      <c r="B49" s="19" t="s">
        <v>178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0">
        <f>SUM(G50:G54)</f>
        <v>0</v>
      </c>
    </row>
    <row r="50" spans="1:7" s="46" customFormat="1" ht="12" customHeight="1">
      <c r="A50" s="167" t="s">
        <v>56</v>
      </c>
      <c r="B50" s="151" t="s">
        <v>182</v>
      </c>
      <c r="C50" s="182"/>
      <c r="D50" s="237"/>
      <c r="E50" s="182"/>
      <c r="F50" s="304">
        <f>D50+E50</f>
        <v>0</v>
      </c>
      <c r="G50" s="287">
        <f>C50+F50</f>
        <v>0</v>
      </c>
    </row>
    <row r="51" spans="1:7" s="46" customFormat="1" ht="12" customHeight="1">
      <c r="A51" s="168" t="s">
        <v>57</v>
      </c>
      <c r="B51" s="152" t="s">
        <v>183</v>
      </c>
      <c r="C51" s="141"/>
      <c r="D51" s="235"/>
      <c r="E51" s="141"/>
      <c r="F51" s="307">
        <f>D51+E51</f>
        <v>0</v>
      </c>
      <c r="G51" s="285">
        <f>C51+F51</f>
        <v>0</v>
      </c>
    </row>
    <row r="52" spans="1:7" s="46" customFormat="1" ht="12" customHeight="1">
      <c r="A52" s="168" t="s">
        <v>179</v>
      </c>
      <c r="B52" s="152" t="s">
        <v>184</v>
      </c>
      <c r="C52" s="141"/>
      <c r="D52" s="235"/>
      <c r="E52" s="141"/>
      <c r="F52" s="307">
        <f>D52+E52</f>
        <v>0</v>
      </c>
      <c r="G52" s="285">
        <f>C52+F52</f>
        <v>0</v>
      </c>
    </row>
    <row r="53" spans="1:7" s="46" customFormat="1" ht="12" customHeight="1">
      <c r="A53" s="168" t="s">
        <v>180</v>
      </c>
      <c r="B53" s="152" t="s">
        <v>185</v>
      </c>
      <c r="C53" s="141"/>
      <c r="D53" s="235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>
      <c r="A54" s="169" t="s">
        <v>181</v>
      </c>
      <c r="B54" s="153" t="s">
        <v>186</v>
      </c>
      <c r="C54" s="142"/>
      <c r="D54" s="236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>
      <c r="A55" s="25" t="s">
        <v>102</v>
      </c>
      <c r="B55" s="19" t="s">
        <v>187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0">
        <f>SUM(G56:G58)</f>
        <v>0</v>
      </c>
    </row>
    <row r="56" spans="1:7" s="46" customFormat="1" ht="12" customHeight="1">
      <c r="A56" s="167" t="s">
        <v>58</v>
      </c>
      <c r="B56" s="151" t="s">
        <v>188</v>
      </c>
      <c r="C56" s="139"/>
      <c r="D56" s="209"/>
      <c r="E56" s="139"/>
      <c r="F56" s="181">
        <f>D56+E56</f>
        <v>0</v>
      </c>
      <c r="G56" s="281">
        <f>C56+F56</f>
        <v>0</v>
      </c>
    </row>
    <row r="57" spans="1:7" s="46" customFormat="1" ht="12" customHeight="1">
      <c r="A57" s="168" t="s">
        <v>59</v>
      </c>
      <c r="B57" s="152" t="s">
        <v>298</v>
      </c>
      <c r="C57" s="138"/>
      <c r="D57" s="210"/>
      <c r="E57" s="138"/>
      <c r="F57" s="309">
        <f>D57+E57</f>
        <v>0</v>
      </c>
      <c r="G57" s="282">
        <f>C57+F57</f>
        <v>0</v>
      </c>
    </row>
    <row r="58" spans="1:7" s="46" customFormat="1" ht="12" customHeight="1">
      <c r="A58" s="168" t="s">
        <v>191</v>
      </c>
      <c r="B58" s="152" t="s">
        <v>189</v>
      </c>
      <c r="C58" s="138"/>
      <c r="D58" s="210"/>
      <c r="E58" s="138"/>
      <c r="F58" s="309">
        <f>D58+E58</f>
        <v>0</v>
      </c>
      <c r="G58" s="282">
        <f>C58+F58</f>
        <v>0</v>
      </c>
    </row>
    <row r="59" spans="1:7" s="46" customFormat="1" ht="12" customHeight="1" thickBot="1">
      <c r="A59" s="169" t="s">
        <v>192</v>
      </c>
      <c r="B59" s="153" t="s">
        <v>190</v>
      </c>
      <c r="C59" s="140"/>
      <c r="D59" s="211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>
      <c r="A60" s="25" t="s">
        <v>12</v>
      </c>
      <c r="B60" s="78" t="s">
        <v>193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0">
        <f>SUM(G61:G63)</f>
        <v>0</v>
      </c>
    </row>
    <row r="61" spans="1:7" s="46" customFormat="1" ht="12" customHeight="1">
      <c r="A61" s="167" t="s">
        <v>103</v>
      </c>
      <c r="B61" s="151" t="s">
        <v>195</v>
      </c>
      <c r="C61" s="141"/>
      <c r="D61" s="235"/>
      <c r="E61" s="141"/>
      <c r="F61" s="307">
        <f>D61+E61</f>
        <v>0</v>
      </c>
      <c r="G61" s="285">
        <f>C61+F61</f>
        <v>0</v>
      </c>
    </row>
    <row r="62" spans="1:7" s="46" customFormat="1" ht="12" customHeight="1">
      <c r="A62" s="168" t="s">
        <v>104</v>
      </c>
      <c r="B62" s="152" t="s">
        <v>299</v>
      </c>
      <c r="C62" s="141"/>
      <c r="D62" s="235"/>
      <c r="E62" s="141"/>
      <c r="F62" s="307">
        <f>D62+E62</f>
        <v>0</v>
      </c>
      <c r="G62" s="285">
        <f>C62+F62</f>
        <v>0</v>
      </c>
    </row>
    <row r="63" spans="1:7" s="46" customFormat="1" ht="12" customHeight="1">
      <c r="A63" s="168" t="s">
        <v>126</v>
      </c>
      <c r="B63" s="152" t="s">
        <v>196</v>
      </c>
      <c r="C63" s="141"/>
      <c r="D63" s="235"/>
      <c r="E63" s="141"/>
      <c r="F63" s="307">
        <f>D63+E63</f>
        <v>0</v>
      </c>
      <c r="G63" s="285">
        <f>C63+F63</f>
        <v>0</v>
      </c>
    </row>
    <row r="64" spans="1:7" s="46" customFormat="1" ht="12" customHeight="1" thickBot="1">
      <c r="A64" s="169" t="s">
        <v>194</v>
      </c>
      <c r="B64" s="153" t="s">
        <v>197</v>
      </c>
      <c r="C64" s="141"/>
      <c r="D64" s="235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>
      <c r="A65" s="25" t="s">
        <v>13</v>
      </c>
      <c r="B65" s="19" t="s">
        <v>198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4">
        <f>+G8+G15+G22+G29+G37+G49+G55+G60</f>
        <v>0</v>
      </c>
    </row>
    <row r="66" spans="1:7" s="46" customFormat="1" ht="12" customHeight="1" thickBot="1">
      <c r="A66" s="170" t="s">
        <v>286</v>
      </c>
      <c r="B66" s="78" t="s">
        <v>200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>
      <c r="A67" s="167" t="s">
        <v>228</v>
      </c>
      <c r="B67" s="151" t="s">
        <v>201</v>
      </c>
      <c r="C67" s="141"/>
      <c r="D67" s="235"/>
      <c r="E67" s="141"/>
      <c r="F67" s="307">
        <f>D67+E67</f>
        <v>0</v>
      </c>
      <c r="G67" s="285">
        <f>C67+F67</f>
        <v>0</v>
      </c>
    </row>
    <row r="68" spans="1:7" s="46" customFormat="1" ht="12" customHeight="1">
      <c r="A68" s="168" t="s">
        <v>237</v>
      </c>
      <c r="B68" s="152" t="s">
        <v>202</v>
      </c>
      <c r="C68" s="141"/>
      <c r="D68" s="235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>
      <c r="A69" s="177" t="s">
        <v>238</v>
      </c>
      <c r="B69" s="301" t="s">
        <v>203</v>
      </c>
      <c r="C69" s="279"/>
      <c r="D69" s="238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>
      <c r="A70" s="170" t="s">
        <v>204</v>
      </c>
      <c r="B70" s="78" t="s">
        <v>205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>
      <c r="A71" s="167" t="s">
        <v>81</v>
      </c>
      <c r="B71" s="262" t="s">
        <v>206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>
      <c r="A72" s="168" t="s">
        <v>82</v>
      </c>
      <c r="B72" s="262" t="s">
        <v>444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>
      <c r="A73" s="168" t="s">
        <v>229</v>
      </c>
      <c r="B73" s="262" t="s">
        <v>207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>
      <c r="A74" s="169" t="s">
        <v>230</v>
      </c>
      <c r="B74" s="263" t="s">
        <v>445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>
      <c r="A75" s="170" t="s">
        <v>208</v>
      </c>
      <c r="B75" s="78" t="s">
        <v>209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0">
        <f>SUM(G76:G77)</f>
        <v>0</v>
      </c>
    </row>
    <row r="76" spans="1:7" s="46" customFormat="1" ht="12" customHeight="1">
      <c r="A76" s="167" t="s">
        <v>231</v>
      </c>
      <c r="B76" s="151" t="s">
        <v>210</v>
      </c>
      <c r="C76" s="141"/>
      <c r="D76" s="141"/>
      <c r="E76" s="141"/>
      <c r="F76" s="307">
        <f>D76+E76</f>
        <v>0</v>
      </c>
      <c r="G76" s="285">
        <f>C76+F76</f>
        <v>0</v>
      </c>
    </row>
    <row r="77" spans="1:7" s="46" customFormat="1" ht="12" customHeight="1" thickBot="1">
      <c r="A77" s="169" t="s">
        <v>232</v>
      </c>
      <c r="B77" s="153" t="s">
        <v>211</v>
      </c>
      <c r="C77" s="141"/>
      <c r="D77" s="141"/>
      <c r="E77" s="141"/>
      <c r="F77" s="307">
        <f>D77+E77</f>
        <v>0</v>
      </c>
      <c r="G77" s="285">
        <f>C77+F77</f>
        <v>0</v>
      </c>
    </row>
    <row r="78" spans="1:7" s="45" customFormat="1" ht="12" customHeight="1" thickBot="1">
      <c r="A78" s="170" t="s">
        <v>212</v>
      </c>
      <c r="B78" s="78" t="s">
        <v>213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0">
        <f>SUM(G79:G81)</f>
        <v>0</v>
      </c>
    </row>
    <row r="79" spans="1:7" s="46" customFormat="1" ht="12" customHeight="1">
      <c r="A79" s="167" t="s">
        <v>233</v>
      </c>
      <c r="B79" s="151" t="s">
        <v>214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>
      <c r="A80" s="168" t="s">
        <v>234</v>
      </c>
      <c r="B80" s="152" t="s">
        <v>215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>
      <c r="A81" s="169" t="s">
        <v>235</v>
      </c>
      <c r="B81" s="264" t="s">
        <v>446</v>
      </c>
      <c r="C81" s="141"/>
      <c r="D81" s="141"/>
      <c r="E81" s="141"/>
      <c r="F81" s="307">
        <f>D81+E81</f>
        <v>0</v>
      </c>
      <c r="G81" s="285">
        <f>C81+F81</f>
        <v>0</v>
      </c>
    </row>
    <row r="82" spans="1:7" s="46" customFormat="1" ht="12" customHeight="1" thickBot="1">
      <c r="A82" s="170" t="s">
        <v>216</v>
      </c>
      <c r="B82" s="78" t="s">
        <v>236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>
      <c r="A83" s="171" t="s">
        <v>217</v>
      </c>
      <c r="B83" s="151" t="s">
        <v>218</v>
      </c>
      <c r="C83" s="141"/>
      <c r="D83" s="141"/>
      <c r="E83" s="141"/>
      <c r="F83" s="307">
        <f aca="true" t="shared" si="10" ref="F83:F88">D83+E83</f>
        <v>0</v>
      </c>
      <c r="G83" s="285">
        <f aca="true" t="shared" si="11" ref="G83:G88">C83+F83</f>
        <v>0</v>
      </c>
    </row>
    <row r="84" spans="1:7" s="46" customFormat="1" ht="12" customHeight="1">
      <c r="A84" s="172" t="s">
        <v>219</v>
      </c>
      <c r="B84" s="152" t="s">
        <v>220</v>
      </c>
      <c r="C84" s="141"/>
      <c r="D84" s="141"/>
      <c r="E84" s="141"/>
      <c r="F84" s="307">
        <f t="shared" si="10"/>
        <v>0</v>
      </c>
      <c r="G84" s="285">
        <f t="shared" si="11"/>
        <v>0</v>
      </c>
    </row>
    <row r="85" spans="1:7" s="46" customFormat="1" ht="12" customHeight="1">
      <c r="A85" s="172" t="s">
        <v>221</v>
      </c>
      <c r="B85" s="152" t="s">
        <v>222</v>
      </c>
      <c r="C85" s="141"/>
      <c r="D85" s="141"/>
      <c r="E85" s="141"/>
      <c r="F85" s="307">
        <f t="shared" si="10"/>
        <v>0</v>
      </c>
      <c r="G85" s="285">
        <f t="shared" si="11"/>
        <v>0</v>
      </c>
    </row>
    <row r="86" spans="1:7" s="45" customFormat="1" ht="12" customHeight="1" thickBot="1">
      <c r="A86" s="173" t="s">
        <v>223</v>
      </c>
      <c r="B86" s="153" t="s">
        <v>224</v>
      </c>
      <c r="C86" s="141"/>
      <c r="D86" s="141"/>
      <c r="E86" s="141"/>
      <c r="F86" s="307">
        <f t="shared" si="10"/>
        <v>0</v>
      </c>
      <c r="G86" s="285">
        <f t="shared" si="11"/>
        <v>0</v>
      </c>
    </row>
    <row r="87" spans="1:7" s="45" customFormat="1" ht="12" customHeight="1" thickBot="1">
      <c r="A87" s="170" t="s">
        <v>225</v>
      </c>
      <c r="B87" s="78" t="s">
        <v>344</v>
      </c>
      <c r="C87" s="185"/>
      <c r="D87" s="185"/>
      <c r="E87" s="185"/>
      <c r="F87" s="137">
        <f t="shared" si="10"/>
        <v>0</v>
      </c>
      <c r="G87" s="280">
        <f t="shared" si="11"/>
        <v>0</v>
      </c>
    </row>
    <row r="88" spans="1:7" s="45" customFormat="1" ht="12" customHeight="1" thickBot="1">
      <c r="A88" s="170" t="s">
        <v>365</v>
      </c>
      <c r="B88" s="78" t="s">
        <v>226</v>
      </c>
      <c r="C88" s="185"/>
      <c r="D88" s="185"/>
      <c r="E88" s="185"/>
      <c r="F88" s="137">
        <f t="shared" si="10"/>
        <v>0</v>
      </c>
      <c r="G88" s="280">
        <f t="shared" si="11"/>
        <v>0</v>
      </c>
    </row>
    <row r="89" spans="1:7" s="45" customFormat="1" ht="12" customHeight="1" thickBot="1">
      <c r="A89" s="170" t="s">
        <v>366</v>
      </c>
      <c r="B89" s="157" t="s">
        <v>347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4">
        <f>+G66+G70+G75+G78+G82+G88+G87</f>
        <v>0</v>
      </c>
    </row>
    <row r="90" spans="1:7" s="45" customFormat="1" ht="12" customHeight="1" thickBot="1">
      <c r="A90" s="174" t="s">
        <v>367</v>
      </c>
      <c r="B90" s="158" t="s">
        <v>368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284">
        <f>+G65+G89</f>
        <v>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429" t="s">
        <v>38</v>
      </c>
      <c r="B92" s="430"/>
      <c r="C92" s="430"/>
      <c r="D92" s="430"/>
      <c r="E92" s="430"/>
      <c r="F92" s="430"/>
      <c r="G92" s="431"/>
    </row>
    <row r="93" spans="1:7" s="47" customFormat="1" ht="12" customHeight="1" thickBot="1">
      <c r="A93" s="145" t="s">
        <v>5</v>
      </c>
      <c r="B93" s="24" t="s">
        <v>372</v>
      </c>
      <c r="C93" s="136">
        <f>+C94+C95+C96+C97+C98+C111</f>
        <v>0</v>
      </c>
      <c r="D93" s="289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3">
        <f>+G94+G95+G96+G97+G98+G111</f>
        <v>0</v>
      </c>
    </row>
    <row r="94" spans="1:7" ht="12" customHeight="1">
      <c r="A94" s="175" t="s">
        <v>60</v>
      </c>
      <c r="B94" s="8" t="s">
        <v>34</v>
      </c>
      <c r="C94" s="200"/>
      <c r="D94" s="290"/>
      <c r="E94" s="200"/>
      <c r="F94" s="308">
        <f aca="true" t="shared" si="12" ref="F94:F113">D94+E94</f>
        <v>0</v>
      </c>
      <c r="G94" s="294">
        <f aca="true" t="shared" si="13" ref="G94:G113">C94+F94</f>
        <v>0</v>
      </c>
    </row>
    <row r="95" spans="1:7" ht="12" customHeight="1">
      <c r="A95" s="168" t="s">
        <v>61</v>
      </c>
      <c r="B95" s="6" t="s">
        <v>105</v>
      </c>
      <c r="C95" s="138"/>
      <c r="D95" s="291"/>
      <c r="E95" s="138"/>
      <c r="F95" s="309">
        <f t="shared" si="12"/>
        <v>0</v>
      </c>
      <c r="G95" s="282">
        <f t="shared" si="13"/>
        <v>0</v>
      </c>
    </row>
    <row r="96" spans="1:7" ht="12" customHeight="1">
      <c r="A96" s="168" t="s">
        <v>62</v>
      </c>
      <c r="B96" s="6" t="s">
        <v>79</v>
      </c>
      <c r="C96" s="140"/>
      <c r="D96" s="291"/>
      <c r="E96" s="140"/>
      <c r="F96" s="310">
        <f t="shared" si="12"/>
        <v>0</v>
      </c>
      <c r="G96" s="283">
        <f t="shared" si="13"/>
        <v>0</v>
      </c>
    </row>
    <row r="97" spans="1:7" ht="12" customHeight="1">
      <c r="A97" s="168" t="s">
        <v>63</v>
      </c>
      <c r="B97" s="9" t="s">
        <v>106</v>
      </c>
      <c r="C97" s="140"/>
      <c r="D97" s="270"/>
      <c r="E97" s="140"/>
      <c r="F97" s="310">
        <f t="shared" si="12"/>
        <v>0</v>
      </c>
      <c r="G97" s="283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0"/>
      <c r="E98" s="140"/>
      <c r="F98" s="310">
        <f t="shared" si="12"/>
        <v>0</v>
      </c>
      <c r="G98" s="283">
        <f t="shared" si="13"/>
        <v>0</v>
      </c>
    </row>
    <row r="99" spans="1:7" ht="12" customHeight="1">
      <c r="A99" s="168" t="s">
        <v>64</v>
      </c>
      <c r="B99" s="6" t="s">
        <v>369</v>
      </c>
      <c r="C99" s="140"/>
      <c r="D99" s="270"/>
      <c r="E99" s="140"/>
      <c r="F99" s="310">
        <f t="shared" si="12"/>
        <v>0</v>
      </c>
      <c r="G99" s="283">
        <f t="shared" si="13"/>
        <v>0</v>
      </c>
    </row>
    <row r="100" spans="1:7" ht="12" customHeight="1">
      <c r="A100" s="168" t="s">
        <v>65</v>
      </c>
      <c r="B100" s="53" t="s">
        <v>310</v>
      </c>
      <c r="C100" s="140"/>
      <c r="D100" s="270"/>
      <c r="E100" s="140"/>
      <c r="F100" s="310">
        <f t="shared" si="12"/>
        <v>0</v>
      </c>
      <c r="G100" s="283">
        <f t="shared" si="13"/>
        <v>0</v>
      </c>
    </row>
    <row r="101" spans="1:7" ht="12" customHeight="1">
      <c r="A101" s="168" t="s">
        <v>72</v>
      </c>
      <c r="B101" s="53" t="s">
        <v>309</v>
      </c>
      <c r="C101" s="140"/>
      <c r="D101" s="270"/>
      <c r="E101" s="140"/>
      <c r="F101" s="310">
        <f t="shared" si="12"/>
        <v>0</v>
      </c>
      <c r="G101" s="283">
        <f t="shared" si="13"/>
        <v>0</v>
      </c>
    </row>
    <row r="102" spans="1:7" ht="12" customHeight="1">
      <c r="A102" s="168" t="s">
        <v>73</v>
      </c>
      <c r="B102" s="53" t="s">
        <v>242</v>
      </c>
      <c r="C102" s="140"/>
      <c r="D102" s="270"/>
      <c r="E102" s="140"/>
      <c r="F102" s="310">
        <f t="shared" si="12"/>
        <v>0</v>
      </c>
      <c r="G102" s="283">
        <f t="shared" si="13"/>
        <v>0</v>
      </c>
    </row>
    <row r="103" spans="1:7" ht="12" customHeight="1">
      <c r="A103" s="168" t="s">
        <v>74</v>
      </c>
      <c r="B103" s="54" t="s">
        <v>243</v>
      </c>
      <c r="C103" s="140"/>
      <c r="D103" s="270"/>
      <c r="E103" s="140"/>
      <c r="F103" s="310">
        <f t="shared" si="12"/>
        <v>0</v>
      </c>
      <c r="G103" s="283">
        <f t="shared" si="13"/>
        <v>0</v>
      </c>
    </row>
    <row r="104" spans="1:7" ht="12" customHeight="1">
      <c r="A104" s="168" t="s">
        <v>75</v>
      </c>
      <c r="B104" s="54" t="s">
        <v>244</v>
      </c>
      <c r="C104" s="140"/>
      <c r="D104" s="270"/>
      <c r="E104" s="140"/>
      <c r="F104" s="310">
        <f t="shared" si="12"/>
        <v>0</v>
      </c>
      <c r="G104" s="283">
        <f t="shared" si="13"/>
        <v>0</v>
      </c>
    </row>
    <row r="105" spans="1:7" ht="12" customHeight="1">
      <c r="A105" s="168" t="s">
        <v>77</v>
      </c>
      <c r="B105" s="53" t="s">
        <v>245</v>
      </c>
      <c r="C105" s="140"/>
      <c r="D105" s="270"/>
      <c r="E105" s="140"/>
      <c r="F105" s="310">
        <f t="shared" si="12"/>
        <v>0</v>
      </c>
      <c r="G105" s="283">
        <f t="shared" si="13"/>
        <v>0</v>
      </c>
    </row>
    <row r="106" spans="1:7" ht="12" customHeight="1">
      <c r="A106" s="168" t="s">
        <v>108</v>
      </c>
      <c r="B106" s="53" t="s">
        <v>246</v>
      </c>
      <c r="C106" s="140"/>
      <c r="D106" s="270"/>
      <c r="E106" s="140"/>
      <c r="F106" s="310">
        <f t="shared" si="12"/>
        <v>0</v>
      </c>
      <c r="G106" s="283">
        <f t="shared" si="13"/>
        <v>0</v>
      </c>
    </row>
    <row r="107" spans="1:7" ht="12" customHeight="1">
      <c r="A107" s="168" t="s">
        <v>240</v>
      </c>
      <c r="B107" s="54" t="s">
        <v>247</v>
      </c>
      <c r="C107" s="138"/>
      <c r="D107" s="270"/>
      <c r="E107" s="140"/>
      <c r="F107" s="310">
        <f t="shared" si="12"/>
        <v>0</v>
      </c>
      <c r="G107" s="283">
        <f t="shared" si="13"/>
        <v>0</v>
      </c>
    </row>
    <row r="108" spans="1:7" ht="12" customHeight="1">
      <c r="A108" s="176" t="s">
        <v>241</v>
      </c>
      <c r="B108" s="55" t="s">
        <v>248</v>
      </c>
      <c r="C108" s="140"/>
      <c r="D108" s="270"/>
      <c r="E108" s="140"/>
      <c r="F108" s="310">
        <f t="shared" si="12"/>
        <v>0</v>
      </c>
      <c r="G108" s="283">
        <f t="shared" si="13"/>
        <v>0</v>
      </c>
    </row>
    <row r="109" spans="1:7" ht="12" customHeight="1">
      <c r="A109" s="168" t="s">
        <v>307</v>
      </c>
      <c r="B109" s="55" t="s">
        <v>249</v>
      </c>
      <c r="C109" s="140"/>
      <c r="D109" s="270"/>
      <c r="E109" s="140"/>
      <c r="F109" s="310">
        <f t="shared" si="12"/>
        <v>0</v>
      </c>
      <c r="G109" s="283">
        <f t="shared" si="13"/>
        <v>0</v>
      </c>
    </row>
    <row r="110" spans="1:7" ht="12" customHeight="1">
      <c r="A110" s="168" t="s">
        <v>308</v>
      </c>
      <c r="B110" s="54" t="s">
        <v>250</v>
      </c>
      <c r="C110" s="138"/>
      <c r="D110" s="269"/>
      <c r="E110" s="138"/>
      <c r="F110" s="309">
        <f t="shared" si="12"/>
        <v>0</v>
      </c>
      <c r="G110" s="282">
        <f t="shared" si="13"/>
        <v>0</v>
      </c>
    </row>
    <row r="111" spans="1:7" ht="12" customHeight="1">
      <c r="A111" s="168" t="s">
        <v>312</v>
      </c>
      <c r="B111" s="9" t="s">
        <v>35</v>
      </c>
      <c r="C111" s="138"/>
      <c r="D111" s="269"/>
      <c r="E111" s="138"/>
      <c r="F111" s="309">
        <f t="shared" si="12"/>
        <v>0</v>
      </c>
      <c r="G111" s="282">
        <f t="shared" si="13"/>
        <v>0</v>
      </c>
    </row>
    <row r="112" spans="1:7" ht="12" customHeight="1">
      <c r="A112" s="169" t="s">
        <v>313</v>
      </c>
      <c r="B112" s="6" t="s">
        <v>370</v>
      </c>
      <c r="C112" s="140"/>
      <c r="D112" s="270"/>
      <c r="E112" s="140"/>
      <c r="F112" s="310">
        <f t="shared" si="12"/>
        <v>0</v>
      </c>
      <c r="G112" s="283">
        <f t="shared" si="13"/>
        <v>0</v>
      </c>
    </row>
    <row r="113" spans="1:7" ht="12" customHeight="1" thickBot="1">
      <c r="A113" s="177" t="s">
        <v>314</v>
      </c>
      <c r="B113" s="56" t="s">
        <v>371</v>
      </c>
      <c r="C113" s="201"/>
      <c r="D113" s="271"/>
      <c r="E113" s="201"/>
      <c r="F113" s="311">
        <f t="shared" si="12"/>
        <v>0</v>
      </c>
      <c r="G113" s="295">
        <f t="shared" si="13"/>
        <v>0</v>
      </c>
    </row>
    <row r="114" spans="1:7" ht="12" customHeight="1" thickBot="1">
      <c r="A114" s="25" t="s">
        <v>6</v>
      </c>
      <c r="B114" s="23" t="s">
        <v>251</v>
      </c>
      <c r="C114" s="137">
        <f>+C115+C117+C119</f>
        <v>0</v>
      </c>
      <c r="D114" s="266">
        <f>+D115+D117+D119</f>
        <v>0</v>
      </c>
      <c r="E114" s="137">
        <f>+E115+E117+E119</f>
        <v>0</v>
      </c>
      <c r="F114" s="137">
        <f>+F115+F117+F119</f>
        <v>0</v>
      </c>
      <c r="G114" s="280">
        <f>+G115+G117+G119</f>
        <v>0</v>
      </c>
    </row>
    <row r="115" spans="1:7" ht="12" customHeight="1">
      <c r="A115" s="167" t="s">
        <v>66</v>
      </c>
      <c r="B115" s="6" t="s">
        <v>125</v>
      </c>
      <c r="C115" s="139"/>
      <c r="D115" s="267"/>
      <c r="E115" s="139"/>
      <c r="F115" s="181">
        <f aca="true" t="shared" si="14" ref="F115:F127">D115+E115</f>
        <v>0</v>
      </c>
      <c r="G115" s="281">
        <f aca="true" t="shared" si="15" ref="G115:G127">C115+F115</f>
        <v>0</v>
      </c>
    </row>
    <row r="116" spans="1:7" ht="12" customHeight="1">
      <c r="A116" s="167" t="s">
        <v>67</v>
      </c>
      <c r="B116" s="10" t="s">
        <v>255</v>
      </c>
      <c r="C116" s="139"/>
      <c r="D116" s="267"/>
      <c r="E116" s="139"/>
      <c r="F116" s="181">
        <f t="shared" si="14"/>
        <v>0</v>
      </c>
      <c r="G116" s="281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69"/>
      <c r="E117" s="138"/>
      <c r="F117" s="309">
        <f t="shared" si="14"/>
        <v>0</v>
      </c>
      <c r="G117" s="282">
        <f t="shared" si="15"/>
        <v>0</v>
      </c>
    </row>
    <row r="118" spans="1:7" ht="12" customHeight="1">
      <c r="A118" s="167" t="s">
        <v>69</v>
      </c>
      <c r="B118" s="10" t="s">
        <v>256</v>
      </c>
      <c r="C118" s="138"/>
      <c r="D118" s="269"/>
      <c r="E118" s="138"/>
      <c r="F118" s="309">
        <f t="shared" si="14"/>
        <v>0</v>
      </c>
      <c r="G118" s="282">
        <f t="shared" si="15"/>
        <v>0</v>
      </c>
    </row>
    <row r="119" spans="1:7" ht="12" customHeight="1">
      <c r="A119" s="167" t="s">
        <v>70</v>
      </c>
      <c r="B119" s="80" t="s">
        <v>127</v>
      </c>
      <c r="C119" s="138"/>
      <c r="D119" s="269"/>
      <c r="E119" s="138"/>
      <c r="F119" s="309">
        <f t="shared" si="14"/>
        <v>0</v>
      </c>
      <c r="G119" s="282">
        <f t="shared" si="15"/>
        <v>0</v>
      </c>
    </row>
    <row r="120" spans="1:7" ht="12" customHeight="1">
      <c r="A120" s="167" t="s">
        <v>76</v>
      </c>
      <c r="B120" s="79" t="s">
        <v>300</v>
      </c>
      <c r="C120" s="138"/>
      <c r="D120" s="269"/>
      <c r="E120" s="138"/>
      <c r="F120" s="309">
        <f t="shared" si="14"/>
        <v>0</v>
      </c>
      <c r="G120" s="282">
        <f t="shared" si="15"/>
        <v>0</v>
      </c>
    </row>
    <row r="121" spans="1:7" ht="12" customHeight="1">
      <c r="A121" s="167" t="s">
        <v>78</v>
      </c>
      <c r="B121" s="147" t="s">
        <v>261</v>
      </c>
      <c r="C121" s="138"/>
      <c r="D121" s="269"/>
      <c r="E121" s="138"/>
      <c r="F121" s="309">
        <f t="shared" si="14"/>
        <v>0</v>
      </c>
      <c r="G121" s="282">
        <f t="shared" si="15"/>
        <v>0</v>
      </c>
    </row>
    <row r="122" spans="1:7" ht="12" customHeight="1">
      <c r="A122" s="167" t="s">
        <v>110</v>
      </c>
      <c r="B122" s="54" t="s">
        <v>244</v>
      </c>
      <c r="C122" s="138"/>
      <c r="D122" s="269"/>
      <c r="E122" s="138"/>
      <c r="F122" s="309">
        <f t="shared" si="14"/>
        <v>0</v>
      </c>
      <c r="G122" s="282">
        <f t="shared" si="15"/>
        <v>0</v>
      </c>
    </row>
    <row r="123" spans="1:7" ht="12" customHeight="1">
      <c r="A123" s="167" t="s">
        <v>111</v>
      </c>
      <c r="B123" s="54" t="s">
        <v>260</v>
      </c>
      <c r="C123" s="138"/>
      <c r="D123" s="269"/>
      <c r="E123" s="138"/>
      <c r="F123" s="309">
        <f t="shared" si="14"/>
        <v>0</v>
      </c>
      <c r="G123" s="282">
        <f t="shared" si="15"/>
        <v>0</v>
      </c>
    </row>
    <row r="124" spans="1:7" ht="12" customHeight="1">
      <c r="A124" s="167" t="s">
        <v>112</v>
      </c>
      <c r="B124" s="54" t="s">
        <v>259</v>
      </c>
      <c r="C124" s="138"/>
      <c r="D124" s="269"/>
      <c r="E124" s="138"/>
      <c r="F124" s="309">
        <f t="shared" si="14"/>
        <v>0</v>
      </c>
      <c r="G124" s="282">
        <f t="shared" si="15"/>
        <v>0</v>
      </c>
    </row>
    <row r="125" spans="1:7" ht="12" customHeight="1">
      <c r="A125" s="167" t="s">
        <v>252</v>
      </c>
      <c r="B125" s="54" t="s">
        <v>247</v>
      </c>
      <c r="C125" s="138"/>
      <c r="D125" s="269"/>
      <c r="E125" s="138"/>
      <c r="F125" s="309">
        <f t="shared" si="14"/>
        <v>0</v>
      </c>
      <c r="G125" s="282">
        <f t="shared" si="15"/>
        <v>0</v>
      </c>
    </row>
    <row r="126" spans="1:7" ht="12" customHeight="1">
      <c r="A126" s="167" t="s">
        <v>253</v>
      </c>
      <c r="B126" s="54" t="s">
        <v>258</v>
      </c>
      <c r="C126" s="138"/>
      <c r="D126" s="269"/>
      <c r="E126" s="138"/>
      <c r="F126" s="309">
        <f t="shared" si="14"/>
        <v>0</v>
      </c>
      <c r="G126" s="282">
        <f t="shared" si="15"/>
        <v>0</v>
      </c>
    </row>
    <row r="127" spans="1:7" ht="12" customHeight="1" thickBot="1">
      <c r="A127" s="176" t="s">
        <v>254</v>
      </c>
      <c r="B127" s="54" t="s">
        <v>257</v>
      </c>
      <c r="C127" s="140"/>
      <c r="D127" s="270"/>
      <c r="E127" s="140"/>
      <c r="F127" s="310">
        <f t="shared" si="14"/>
        <v>0</v>
      </c>
      <c r="G127" s="283">
        <f t="shared" si="15"/>
        <v>0</v>
      </c>
    </row>
    <row r="128" spans="1:7" ht="12" customHeight="1" thickBot="1">
      <c r="A128" s="25" t="s">
        <v>7</v>
      </c>
      <c r="B128" s="50" t="s">
        <v>317</v>
      </c>
      <c r="C128" s="137">
        <f>+C93+C114</f>
        <v>0</v>
      </c>
      <c r="D128" s="266">
        <f>+D93+D114</f>
        <v>0</v>
      </c>
      <c r="E128" s="137">
        <f>+E93+E114</f>
        <v>0</v>
      </c>
      <c r="F128" s="137">
        <f>+F93+F114</f>
        <v>0</v>
      </c>
      <c r="G128" s="280">
        <f>+G93+G114</f>
        <v>0</v>
      </c>
    </row>
    <row r="129" spans="1:7" ht="12" customHeight="1" thickBot="1">
      <c r="A129" s="25" t="s">
        <v>8</v>
      </c>
      <c r="B129" s="50" t="s">
        <v>318</v>
      </c>
      <c r="C129" s="137">
        <f>+C130+C131+C132</f>
        <v>0</v>
      </c>
      <c r="D129" s="266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7" s="47" customFormat="1" ht="12" customHeight="1">
      <c r="A130" s="167" t="s">
        <v>159</v>
      </c>
      <c r="B130" s="7" t="s">
        <v>375</v>
      </c>
      <c r="C130" s="138"/>
      <c r="D130" s="269"/>
      <c r="E130" s="138"/>
      <c r="F130" s="309">
        <f>D130+E130</f>
        <v>0</v>
      </c>
      <c r="G130" s="282">
        <f>C130+F130</f>
        <v>0</v>
      </c>
    </row>
    <row r="131" spans="1:7" ht="12" customHeight="1">
      <c r="A131" s="167" t="s">
        <v>160</v>
      </c>
      <c r="B131" s="7" t="s">
        <v>326</v>
      </c>
      <c r="C131" s="138"/>
      <c r="D131" s="269"/>
      <c r="E131" s="138"/>
      <c r="F131" s="309">
        <f>D131+E131</f>
        <v>0</v>
      </c>
      <c r="G131" s="282">
        <f>C131+F131</f>
        <v>0</v>
      </c>
    </row>
    <row r="132" spans="1:7" ht="12" customHeight="1" thickBot="1">
      <c r="A132" s="176" t="s">
        <v>161</v>
      </c>
      <c r="B132" s="5" t="s">
        <v>374</v>
      </c>
      <c r="C132" s="138"/>
      <c r="D132" s="269"/>
      <c r="E132" s="138"/>
      <c r="F132" s="309">
        <f>D132+E132</f>
        <v>0</v>
      </c>
      <c r="G132" s="282">
        <f>C132+F132</f>
        <v>0</v>
      </c>
    </row>
    <row r="133" spans="1:7" ht="12" customHeight="1" thickBot="1">
      <c r="A133" s="25" t="s">
        <v>9</v>
      </c>
      <c r="B133" s="50" t="s">
        <v>319</v>
      </c>
      <c r="C133" s="137">
        <f>+C134+C135+C136+C137+C138+C139</f>
        <v>0</v>
      </c>
      <c r="D133" s="266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7" ht="12" customHeight="1">
      <c r="A134" s="167" t="s">
        <v>53</v>
      </c>
      <c r="B134" s="7" t="s">
        <v>328</v>
      </c>
      <c r="C134" s="138"/>
      <c r="D134" s="269"/>
      <c r="E134" s="138"/>
      <c r="F134" s="309">
        <f aca="true" t="shared" si="16" ref="F134:F139">D134+E134</f>
        <v>0</v>
      </c>
      <c r="G134" s="282">
        <f aca="true" t="shared" si="17" ref="G134:G139">C134+F134</f>
        <v>0</v>
      </c>
    </row>
    <row r="135" spans="1:7" ht="12" customHeight="1">
      <c r="A135" s="167" t="s">
        <v>54</v>
      </c>
      <c r="B135" s="7" t="s">
        <v>320</v>
      </c>
      <c r="C135" s="138"/>
      <c r="D135" s="269"/>
      <c r="E135" s="138"/>
      <c r="F135" s="309">
        <f t="shared" si="16"/>
        <v>0</v>
      </c>
      <c r="G135" s="282">
        <f t="shared" si="17"/>
        <v>0</v>
      </c>
    </row>
    <row r="136" spans="1:7" ht="12" customHeight="1">
      <c r="A136" s="167" t="s">
        <v>55</v>
      </c>
      <c r="B136" s="7" t="s">
        <v>321</v>
      </c>
      <c r="C136" s="138"/>
      <c r="D136" s="269"/>
      <c r="E136" s="138"/>
      <c r="F136" s="309">
        <f t="shared" si="16"/>
        <v>0</v>
      </c>
      <c r="G136" s="282">
        <f t="shared" si="17"/>
        <v>0</v>
      </c>
    </row>
    <row r="137" spans="1:7" ht="12" customHeight="1">
      <c r="A137" s="167" t="s">
        <v>97</v>
      </c>
      <c r="B137" s="7" t="s">
        <v>373</v>
      </c>
      <c r="C137" s="138"/>
      <c r="D137" s="269"/>
      <c r="E137" s="138"/>
      <c r="F137" s="309">
        <f t="shared" si="16"/>
        <v>0</v>
      </c>
      <c r="G137" s="282">
        <f t="shared" si="17"/>
        <v>0</v>
      </c>
    </row>
    <row r="138" spans="1:7" ht="12" customHeight="1">
      <c r="A138" s="167" t="s">
        <v>98</v>
      </c>
      <c r="B138" s="7" t="s">
        <v>323</v>
      </c>
      <c r="C138" s="138"/>
      <c r="D138" s="269"/>
      <c r="E138" s="138"/>
      <c r="F138" s="309">
        <f t="shared" si="16"/>
        <v>0</v>
      </c>
      <c r="G138" s="282">
        <f t="shared" si="17"/>
        <v>0</v>
      </c>
    </row>
    <row r="139" spans="1:7" s="47" customFormat="1" ht="12" customHeight="1" thickBot="1">
      <c r="A139" s="176" t="s">
        <v>99</v>
      </c>
      <c r="B139" s="5" t="s">
        <v>324</v>
      </c>
      <c r="C139" s="138"/>
      <c r="D139" s="269"/>
      <c r="E139" s="138"/>
      <c r="F139" s="309">
        <f t="shared" si="16"/>
        <v>0</v>
      </c>
      <c r="G139" s="282">
        <f t="shared" si="17"/>
        <v>0</v>
      </c>
    </row>
    <row r="140" spans="1:13" ht="12" customHeight="1" thickBot="1">
      <c r="A140" s="25" t="s">
        <v>10</v>
      </c>
      <c r="B140" s="50" t="s">
        <v>380</v>
      </c>
      <c r="C140" s="143">
        <f>+C141+C142+C144+C145+C143</f>
        <v>0</v>
      </c>
      <c r="D140" s="268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4">
        <f>+G141+G142+G144+G145+G143</f>
        <v>0</v>
      </c>
      <c r="M140" s="76"/>
    </row>
    <row r="141" spans="1:7" ht="12.75">
      <c r="A141" s="167" t="s">
        <v>56</v>
      </c>
      <c r="B141" s="7" t="s">
        <v>262</v>
      </c>
      <c r="C141" s="138"/>
      <c r="D141" s="269"/>
      <c r="E141" s="138"/>
      <c r="F141" s="309">
        <f>D141+E141</f>
        <v>0</v>
      </c>
      <c r="G141" s="282">
        <f>C141+F141</f>
        <v>0</v>
      </c>
    </row>
    <row r="142" spans="1:7" ht="12" customHeight="1">
      <c r="A142" s="167" t="s">
        <v>57</v>
      </c>
      <c r="B142" s="7" t="s">
        <v>263</v>
      </c>
      <c r="C142" s="138"/>
      <c r="D142" s="269"/>
      <c r="E142" s="138"/>
      <c r="F142" s="309">
        <f>D142+E142</f>
        <v>0</v>
      </c>
      <c r="G142" s="282">
        <f>C142+F142</f>
        <v>0</v>
      </c>
    </row>
    <row r="143" spans="1:7" ht="12" customHeight="1">
      <c r="A143" s="167" t="s">
        <v>179</v>
      </c>
      <c r="B143" s="7" t="s">
        <v>379</v>
      </c>
      <c r="C143" s="138"/>
      <c r="D143" s="269"/>
      <c r="E143" s="138"/>
      <c r="F143" s="309">
        <f>D143+E143</f>
        <v>0</v>
      </c>
      <c r="G143" s="282">
        <f>C143+F143</f>
        <v>0</v>
      </c>
    </row>
    <row r="144" spans="1:7" s="47" customFormat="1" ht="12" customHeight="1">
      <c r="A144" s="167" t="s">
        <v>180</v>
      </c>
      <c r="B144" s="7" t="s">
        <v>333</v>
      </c>
      <c r="C144" s="138"/>
      <c r="D144" s="269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>
      <c r="A145" s="176" t="s">
        <v>181</v>
      </c>
      <c r="B145" s="5" t="s">
        <v>282</v>
      </c>
      <c r="C145" s="138"/>
      <c r="D145" s="269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>
      <c r="A146" s="25" t="s">
        <v>11</v>
      </c>
      <c r="B146" s="50" t="s">
        <v>334</v>
      </c>
      <c r="C146" s="203">
        <f>+C147+C148+C149+C150+C151</f>
        <v>0</v>
      </c>
      <c r="D146" s="272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6">
        <f>+G147+G148+G149+G150+G151</f>
        <v>0</v>
      </c>
    </row>
    <row r="147" spans="1:7" s="47" customFormat="1" ht="12" customHeight="1">
      <c r="A147" s="167" t="s">
        <v>58</v>
      </c>
      <c r="B147" s="7" t="s">
        <v>329</v>
      </c>
      <c r="C147" s="138"/>
      <c r="D147" s="269"/>
      <c r="E147" s="138"/>
      <c r="F147" s="309">
        <f aca="true" t="shared" si="18" ref="F147:F153">D147+E147</f>
        <v>0</v>
      </c>
      <c r="G147" s="282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336</v>
      </c>
      <c r="C148" s="138"/>
      <c r="D148" s="269"/>
      <c r="E148" s="138"/>
      <c r="F148" s="309">
        <f t="shared" si="18"/>
        <v>0</v>
      </c>
      <c r="G148" s="282">
        <f t="shared" si="19"/>
        <v>0</v>
      </c>
    </row>
    <row r="149" spans="1:7" s="47" customFormat="1" ht="12" customHeight="1">
      <c r="A149" s="167" t="s">
        <v>191</v>
      </c>
      <c r="B149" s="7" t="s">
        <v>331</v>
      </c>
      <c r="C149" s="138"/>
      <c r="D149" s="269"/>
      <c r="E149" s="138"/>
      <c r="F149" s="309">
        <f t="shared" si="18"/>
        <v>0</v>
      </c>
      <c r="G149" s="282">
        <f t="shared" si="19"/>
        <v>0</v>
      </c>
    </row>
    <row r="150" spans="1:7" s="47" customFormat="1" ht="12" customHeight="1">
      <c r="A150" s="167" t="s">
        <v>192</v>
      </c>
      <c r="B150" s="7" t="s">
        <v>376</v>
      </c>
      <c r="C150" s="138"/>
      <c r="D150" s="269"/>
      <c r="E150" s="138"/>
      <c r="F150" s="309">
        <f t="shared" si="18"/>
        <v>0</v>
      </c>
      <c r="G150" s="282">
        <f t="shared" si="19"/>
        <v>0</v>
      </c>
    </row>
    <row r="151" spans="1:7" ht="12.75" customHeight="1" thickBot="1">
      <c r="A151" s="176" t="s">
        <v>335</v>
      </c>
      <c r="B151" s="5" t="s">
        <v>338</v>
      </c>
      <c r="C151" s="140"/>
      <c r="D151" s="270"/>
      <c r="E151" s="140"/>
      <c r="F151" s="310">
        <f t="shared" si="18"/>
        <v>0</v>
      </c>
      <c r="G151" s="283">
        <f t="shared" si="19"/>
        <v>0</v>
      </c>
    </row>
    <row r="152" spans="1:7" ht="12.75" customHeight="1" thickBot="1">
      <c r="A152" s="195" t="s">
        <v>12</v>
      </c>
      <c r="B152" s="50" t="s">
        <v>339</v>
      </c>
      <c r="C152" s="204"/>
      <c r="D152" s="273"/>
      <c r="E152" s="204"/>
      <c r="F152" s="203">
        <f t="shared" si="18"/>
        <v>0</v>
      </c>
      <c r="G152" s="296">
        <f t="shared" si="19"/>
        <v>0</v>
      </c>
    </row>
    <row r="153" spans="1:7" ht="12.75" customHeight="1" thickBot="1">
      <c r="A153" s="195" t="s">
        <v>13</v>
      </c>
      <c r="B153" s="50" t="s">
        <v>340</v>
      </c>
      <c r="C153" s="204"/>
      <c r="D153" s="273"/>
      <c r="E153" s="204"/>
      <c r="F153" s="203">
        <f t="shared" si="18"/>
        <v>0</v>
      </c>
      <c r="G153" s="296">
        <f t="shared" si="19"/>
        <v>0</v>
      </c>
    </row>
    <row r="154" spans="1:7" ht="12" customHeight="1" thickBot="1">
      <c r="A154" s="25" t="s">
        <v>14</v>
      </c>
      <c r="B154" s="50" t="s">
        <v>342</v>
      </c>
      <c r="C154" s="205">
        <f>+C129+C133+C140+C146+C152+C153</f>
        <v>0</v>
      </c>
      <c r="D154" s="274">
        <f>+D129+D133+D140+D146+D152+D153</f>
        <v>0</v>
      </c>
      <c r="E154" s="205"/>
      <c r="F154" s="205"/>
      <c r="G154" s="297">
        <f>+G129+G133+G140+G146+G152+G153</f>
        <v>0</v>
      </c>
    </row>
    <row r="155" spans="1:7" ht="15" customHeight="1" thickBot="1">
      <c r="A155" s="178" t="s">
        <v>15</v>
      </c>
      <c r="B155" s="124" t="s">
        <v>341</v>
      </c>
      <c r="C155" s="205">
        <f>+C128+C154</f>
        <v>0</v>
      </c>
      <c r="D155" s="274">
        <f>+D128+D154</f>
        <v>0</v>
      </c>
      <c r="E155" s="205">
        <f>+E128+E154</f>
        <v>0</v>
      </c>
      <c r="F155" s="205">
        <f>+F128+F154</f>
        <v>0</v>
      </c>
      <c r="G155" s="297">
        <f>+G128+G154</f>
        <v>0</v>
      </c>
    </row>
    <row r="156" spans="1:7" ht="13.5" thickBot="1">
      <c r="A156" s="127"/>
      <c r="B156" s="128"/>
      <c r="C156" s="129"/>
      <c r="D156" s="129"/>
      <c r="E156" s="299"/>
      <c r="F156" s="299"/>
      <c r="G156" s="298"/>
    </row>
    <row r="157" spans="1:7" ht="15" customHeight="1" thickBot="1">
      <c r="A157" s="74" t="s">
        <v>377</v>
      </c>
      <c r="B157" s="75"/>
      <c r="C157" s="239"/>
      <c r="D157" s="292"/>
      <c r="E157" s="239"/>
      <c r="F157" s="330">
        <f>D157+E157</f>
        <v>0</v>
      </c>
      <c r="G157" s="331">
        <f>C157+F157</f>
        <v>0</v>
      </c>
    </row>
    <row r="158" spans="1:7" ht="14.25" customHeight="1" thickBot="1">
      <c r="A158" s="74" t="s">
        <v>120</v>
      </c>
      <c r="B158" s="75"/>
      <c r="C158" s="239"/>
      <c r="D158" s="292"/>
      <c r="E158" s="239"/>
      <c r="F158" s="330">
        <f>D158+E158</f>
        <v>0</v>
      </c>
      <c r="G158" s="331">
        <f>C158+F158</f>
        <v>0</v>
      </c>
    </row>
  </sheetData>
  <sheetProtection sheet="1" objects="1" scenarios="1"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">
      <selection activeCell="K30" sqref="K30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3" t="s">
        <v>461</v>
      </c>
    </row>
    <row r="2" spans="1:7" s="43" customFormat="1" ht="21" customHeight="1" thickBot="1">
      <c r="A2" s="234" t="s">
        <v>41</v>
      </c>
      <c r="B2" s="432" t="s">
        <v>459</v>
      </c>
      <c r="C2" s="432"/>
      <c r="D2" s="433"/>
      <c r="E2" s="265"/>
      <c r="F2" s="288"/>
      <c r="G2" s="342" t="s">
        <v>39</v>
      </c>
    </row>
    <row r="3" spans="1:7" s="43" customFormat="1" ht="36.75" thickBot="1">
      <c r="A3" s="234" t="s">
        <v>118</v>
      </c>
      <c r="B3" s="434" t="s">
        <v>378</v>
      </c>
      <c r="C3" s="434"/>
      <c r="D3" s="435"/>
      <c r="E3" s="265"/>
      <c r="F3" s="288"/>
      <c r="G3" s="343" t="s">
        <v>36</v>
      </c>
    </row>
    <row r="4" spans="1:7" s="44" customFormat="1" ht="15.75" customHeight="1" thickBot="1">
      <c r="A4" s="69"/>
      <c r="B4" s="69"/>
      <c r="C4" s="70"/>
      <c r="G4" s="257" t="s">
        <v>440</v>
      </c>
    </row>
    <row r="5" spans="1:7" ht="40.5" customHeight="1" thickBot="1">
      <c r="A5" s="144" t="s">
        <v>119</v>
      </c>
      <c r="B5" s="71" t="s">
        <v>439</v>
      </c>
      <c r="C5" s="327" t="s">
        <v>381</v>
      </c>
      <c r="D5" s="328" t="s">
        <v>453</v>
      </c>
      <c r="E5" s="328" t="s">
        <v>454</v>
      </c>
      <c r="F5" s="328" t="s">
        <v>448</v>
      </c>
      <c r="G5" s="329" t="s">
        <v>452</v>
      </c>
    </row>
    <row r="6" spans="1:7" s="41" customFormat="1" ht="12.75" customHeight="1" thickBot="1">
      <c r="A6" s="62" t="s">
        <v>356</v>
      </c>
      <c r="B6" s="63" t="s">
        <v>357</v>
      </c>
      <c r="C6" s="324" t="s">
        <v>358</v>
      </c>
      <c r="D6" s="325" t="s">
        <v>360</v>
      </c>
      <c r="E6" s="325" t="s">
        <v>359</v>
      </c>
      <c r="F6" s="325" t="s">
        <v>455</v>
      </c>
      <c r="G6" s="326" t="s">
        <v>456</v>
      </c>
    </row>
    <row r="7" spans="1:7" s="41" customFormat="1" ht="15.75" customHeight="1" thickBot="1">
      <c r="A7" s="429" t="s">
        <v>37</v>
      </c>
      <c r="B7" s="430"/>
      <c r="C7" s="430"/>
      <c r="D7" s="430"/>
      <c r="E7" s="430"/>
      <c r="F7" s="430"/>
      <c r="G7" s="431"/>
    </row>
    <row r="8" spans="1:7" s="41" customFormat="1" ht="12" customHeight="1" thickBot="1">
      <c r="A8" s="25" t="s">
        <v>5</v>
      </c>
      <c r="B8" s="19" t="s">
        <v>144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0">
        <f>+G9+G10+G11+G12+G13+G14</f>
        <v>0</v>
      </c>
    </row>
    <row r="9" spans="1:7" s="45" customFormat="1" ht="12" customHeight="1">
      <c r="A9" s="167" t="s">
        <v>60</v>
      </c>
      <c r="B9" s="151" t="s">
        <v>145</v>
      </c>
      <c r="C9" s="139"/>
      <c r="D9" s="209"/>
      <c r="E9" s="139"/>
      <c r="F9" s="181">
        <f aca="true" t="shared" si="0" ref="F9:F14">D9+E9</f>
        <v>0</v>
      </c>
      <c r="G9" s="281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146</v>
      </c>
      <c r="C10" s="138"/>
      <c r="D10" s="210"/>
      <c r="E10" s="138"/>
      <c r="F10" s="181">
        <f t="shared" si="0"/>
        <v>0</v>
      </c>
      <c r="G10" s="281">
        <f t="shared" si="1"/>
        <v>0</v>
      </c>
    </row>
    <row r="11" spans="1:7" s="46" customFormat="1" ht="12" customHeight="1">
      <c r="A11" s="168" t="s">
        <v>62</v>
      </c>
      <c r="B11" s="152" t="s">
        <v>147</v>
      </c>
      <c r="C11" s="138"/>
      <c r="D11" s="210"/>
      <c r="E11" s="138"/>
      <c r="F11" s="181">
        <f t="shared" si="0"/>
        <v>0</v>
      </c>
      <c r="G11" s="281">
        <f t="shared" si="1"/>
        <v>0</v>
      </c>
    </row>
    <row r="12" spans="1:7" s="46" customFormat="1" ht="12" customHeight="1">
      <c r="A12" s="168" t="s">
        <v>63</v>
      </c>
      <c r="B12" s="152" t="s">
        <v>148</v>
      </c>
      <c r="C12" s="138"/>
      <c r="D12" s="210"/>
      <c r="E12" s="138"/>
      <c r="F12" s="181">
        <f t="shared" si="0"/>
        <v>0</v>
      </c>
      <c r="G12" s="281">
        <f t="shared" si="1"/>
        <v>0</v>
      </c>
    </row>
    <row r="13" spans="1:7" s="46" customFormat="1" ht="12" customHeight="1">
      <c r="A13" s="168" t="s">
        <v>80</v>
      </c>
      <c r="B13" s="152" t="s">
        <v>364</v>
      </c>
      <c r="C13" s="138"/>
      <c r="D13" s="210"/>
      <c r="E13" s="138"/>
      <c r="F13" s="181">
        <f t="shared" si="0"/>
        <v>0</v>
      </c>
      <c r="G13" s="281">
        <f t="shared" si="1"/>
        <v>0</v>
      </c>
    </row>
    <row r="14" spans="1:7" s="45" customFormat="1" ht="12" customHeight="1" thickBot="1">
      <c r="A14" s="169" t="s">
        <v>64</v>
      </c>
      <c r="B14" s="153" t="s">
        <v>302</v>
      </c>
      <c r="C14" s="138"/>
      <c r="D14" s="210"/>
      <c r="E14" s="138"/>
      <c r="F14" s="181">
        <f t="shared" si="0"/>
        <v>0</v>
      </c>
      <c r="G14" s="281">
        <f t="shared" si="1"/>
        <v>0</v>
      </c>
    </row>
    <row r="15" spans="1:7" s="45" customFormat="1" ht="12" customHeight="1" thickBot="1">
      <c r="A15" s="25" t="s">
        <v>6</v>
      </c>
      <c r="B15" s="78" t="s">
        <v>149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0">
        <f>+G16+G17+G18+G19+G20</f>
        <v>0</v>
      </c>
    </row>
    <row r="16" spans="1:7" s="45" customFormat="1" ht="12" customHeight="1">
      <c r="A16" s="167" t="s">
        <v>66</v>
      </c>
      <c r="B16" s="151" t="s">
        <v>150</v>
      </c>
      <c r="C16" s="139"/>
      <c r="D16" s="209"/>
      <c r="E16" s="139"/>
      <c r="F16" s="181">
        <f aca="true" t="shared" si="2" ref="F16:F21">D16+E16</f>
        <v>0</v>
      </c>
      <c r="G16" s="281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151</v>
      </c>
      <c r="C17" s="138"/>
      <c r="D17" s="210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>
      <c r="A18" s="168" t="s">
        <v>68</v>
      </c>
      <c r="B18" s="152" t="s">
        <v>294</v>
      </c>
      <c r="C18" s="138"/>
      <c r="D18" s="210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>
      <c r="A19" s="168" t="s">
        <v>69</v>
      </c>
      <c r="B19" s="152" t="s">
        <v>295</v>
      </c>
      <c r="C19" s="138"/>
      <c r="D19" s="210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>
      <c r="A20" s="168" t="s">
        <v>70</v>
      </c>
      <c r="B20" s="152" t="s">
        <v>152</v>
      </c>
      <c r="C20" s="138"/>
      <c r="D20" s="210"/>
      <c r="E20" s="138"/>
      <c r="F20" s="309">
        <f t="shared" si="2"/>
        <v>0</v>
      </c>
      <c r="G20" s="282">
        <f t="shared" si="3"/>
        <v>0</v>
      </c>
    </row>
    <row r="21" spans="1:7" s="46" customFormat="1" ht="12" customHeight="1" thickBot="1">
      <c r="A21" s="169" t="s">
        <v>76</v>
      </c>
      <c r="B21" s="153" t="s">
        <v>153</v>
      </c>
      <c r="C21" s="140"/>
      <c r="D21" s="211"/>
      <c r="E21" s="140"/>
      <c r="F21" s="310">
        <f t="shared" si="2"/>
        <v>0</v>
      </c>
      <c r="G21" s="283">
        <f t="shared" si="3"/>
        <v>0</v>
      </c>
    </row>
    <row r="22" spans="1:7" s="46" customFormat="1" ht="12" customHeight="1" thickBot="1">
      <c r="A22" s="25" t="s">
        <v>7</v>
      </c>
      <c r="B22" s="19" t="s">
        <v>154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0">
        <f>+G23+G24+G25+G26+G27</f>
        <v>0</v>
      </c>
    </row>
    <row r="23" spans="1:7" s="46" customFormat="1" ht="12" customHeight="1">
      <c r="A23" s="167" t="s">
        <v>49</v>
      </c>
      <c r="B23" s="151" t="s">
        <v>155</v>
      </c>
      <c r="C23" s="139"/>
      <c r="D23" s="209"/>
      <c r="E23" s="139"/>
      <c r="F23" s="181">
        <f aca="true" t="shared" si="4" ref="F23:F28">D23+E23</f>
        <v>0</v>
      </c>
      <c r="G23" s="281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156</v>
      </c>
      <c r="C24" s="138"/>
      <c r="D24" s="210"/>
      <c r="E24" s="138"/>
      <c r="F24" s="309">
        <f t="shared" si="4"/>
        <v>0</v>
      </c>
      <c r="G24" s="282">
        <f t="shared" si="5"/>
        <v>0</v>
      </c>
    </row>
    <row r="25" spans="1:7" s="46" customFormat="1" ht="12" customHeight="1">
      <c r="A25" s="168" t="s">
        <v>51</v>
      </c>
      <c r="B25" s="152" t="s">
        <v>296</v>
      </c>
      <c r="C25" s="138"/>
      <c r="D25" s="210"/>
      <c r="E25" s="138"/>
      <c r="F25" s="309">
        <f t="shared" si="4"/>
        <v>0</v>
      </c>
      <c r="G25" s="282">
        <f t="shared" si="5"/>
        <v>0</v>
      </c>
    </row>
    <row r="26" spans="1:7" s="46" customFormat="1" ht="12" customHeight="1">
      <c r="A26" s="168" t="s">
        <v>52</v>
      </c>
      <c r="B26" s="152" t="s">
        <v>297</v>
      </c>
      <c r="C26" s="138"/>
      <c r="D26" s="210"/>
      <c r="E26" s="138"/>
      <c r="F26" s="309">
        <f t="shared" si="4"/>
        <v>0</v>
      </c>
      <c r="G26" s="282">
        <f t="shared" si="5"/>
        <v>0</v>
      </c>
    </row>
    <row r="27" spans="1:7" s="46" customFormat="1" ht="12" customHeight="1">
      <c r="A27" s="168" t="s">
        <v>93</v>
      </c>
      <c r="B27" s="152" t="s">
        <v>157</v>
      </c>
      <c r="C27" s="138"/>
      <c r="D27" s="210"/>
      <c r="E27" s="138"/>
      <c r="F27" s="309">
        <f t="shared" si="4"/>
        <v>0</v>
      </c>
      <c r="G27" s="282">
        <f t="shared" si="5"/>
        <v>0</v>
      </c>
    </row>
    <row r="28" spans="1:7" s="46" customFormat="1" ht="12" customHeight="1" thickBot="1">
      <c r="A28" s="169" t="s">
        <v>94</v>
      </c>
      <c r="B28" s="153" t="s">
        <v>158</v>
      </c>
      <c r="C28" s="140"/>
      <c r="D28" s="211"/>
      <c r="E28" s="140"/>
      <c r="F28" s="310">
        <f t="shared" si="4"/>
        <v>0</v>
      </c>
      <c r="G28" s="283">
        <f t="shared" si="5"/>
        <v>0</v>
      </c>
    </row>
    <row r="29" spans="1:7" s="46" customFormat="1" ht="12" customHeight="1" thickBot="1">
      <c r="A29" s="25" t="s">
        <v>95</v>
      </c>
      <c r="B29" s="19" t="s">
        <v>432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4">
        <f>+G30+G31+G32+G33+G34+G35+G36</f>
        <v>0</v>
      </c>
    </row>
    <row r="30" spans="1:7" s="46" customFormat="1" ht="12" customHeight="1">
      <c r="A30" s="167" t="s">
        <v>159</v>
      </c>
      <c r="B30" s="151" t="s">
        <v>425</v>
      </c>
      <c r="C30" s="139"/>
      <c r="D30" s="139"/>
      <c r="E30" s="139"/>
      <c r="F30" s="181">
        <f aca="true" t="shared" si="6" ref="F30:F36">D30+E30</f>
        <v>0</v>
      </c>
      <c r="G30" s="281">
        <f aca="true" t="shared" si="7" ref="G30:G36">C30+F30</f>
        <v>0</v>
      </c>
    </row>
    <row r="31" spans="1:7" s="46" customFormat="1" ht="12" customHeight="1">
      <c r="A31" s="168" t="s">
        <v>160</v>
      </c>
      <c r="B31" s="152" t="s">
        <v>426</v>
      </c>
      <c r="C31" s="138"/>
      <c r="D31" s="138"/>
      <c r="E31" s="138"/>
      <c r="F31" s="309">
        <f t="shared" si="6"/>
        <v>0</v>
      </c>
      <c r="G31" s="282">
        <f t="shared" si="7"/>
        <v>0</v>
      </c>
    </row>
    <row r="32" spans="1:7" s="46" customFormat="1" ht="12" customHeight="1">
      <c r="A32" s="168" t="s">
        <v>161</v>
      </c>
      <c r="B32" s="152" t="s">
        <v>427</v>
      </c>
      <c r="C32" s="138"/>
      <c r="D32" s="138"/>
      <c r="E32" s="138"/>
      <c r="F32" s="309">
        <f t="shared" si="6"/>
        <v>0</v>
      </c>
      <c r="G32" s="282">
        <f t="shared" si="7"/>
        <v>0</v>
      </c>
    </row>
    <row r="33" spans="1:7" s="46" customFormat="1" ht="12" customHeight="1">
      <c r="A33" s="168" t="s">
        <v>162</v>
      </c>
      <c r="B33" s="152" t="s">
        <v>428</v>
      </c>
      <c r="C33" s="138"/>
      <c r="D33" s="138"/>
      <c r="E33" s="138"/>
      <c r="F33" s="309">
        <f t="shared" si="6"/>
        <v>0</v>
      </c>
      <c r="G33" s="282">
        <f t="shared" si="7"/>
        <v>0</v>
      </c>
    </row>
    <row r="34" spans="1:7" s="46" customFormat="1" ht="12" customHeight="1">
      <c r="A34" s="168" t="s">
        <v>429</v>
      </c>
      <c r="B34" s="152" t="s">
        <v>163</v>
      </c>
      <c r="C34" s="138"/>
      <c r="D34" s="138"/>
      <c r="E34" s="138"/>
      <c r="F34" s="309">
        <f t="shared" si="6"/>
        <v>0</v>
      </c>
      <c r="G34" s="282">
        <f t="shared" si="7"/>
        <v>0</v>
      </c>
    </row>
    <row r="35" spans="1:7" s="46" customFormat="1" ht="12" customHeight="1">
      <c r="A35" s="168" t="s">
        <v>430</v>
      </c>
      <c r="B35" s="152" t="s">
        <v>164</v>
      </c>
      <c r="C35" s="138"/>
      <c r="D35" s="138"/>
      <c r="E35" s="138"/>
      <c r="F35" s="309">
        <f t="shared" si="6"/>
        <v>0</v>
      </c>
      <c r="G35" s="282">
        <f t="shared" si="7"/>
        <v>0</v>
      </c>
    </row>
    <row r="36" spans="1:7" s="46" customFormat="1" ht="12" customHeight="1" thickBot="1">
      <c r="A36" s="169" t="s">
        <v>431</v>
      </c>
      <c r="B36" s="153" t="s">
        <v>165</v>
      </c>
      <c r="C36" s="140"/>
      <c r="D36" s="140"/>
      <c r="E36" s="140"/>
      <c r="F36" s="310">
        <f t="shared" si="6"/>
        <v>0</v>
      </c>
      <c r="G36" s="283">
        <f t="shared" si="7"/>
        <v>0</v>
      </c>
    </row>
    <row r="37" spans="1:7" s="46" customFormat="1" ht="12" customHeight="1" thickBot="1">
      <c r="A37" s="25" t="s">
        <v>9</v>
      </c>
      <c r="B37" s="19" t="s">
        <v>303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0">
        <f>SUM(G38:G48)</f>
        <v>0</v>
      </c>
    </row>
    <row r="38" spans="1:7" s="46" customFormat="1" ht="12" customHeight="1">
      <c r="A38" s="167" t="s">
        <v>53</v>
      </c>
      <c r="B38" s="151" t="s">
        <v>168</v>
      </c>
      <c r="C38" s="139"/>
      <c r="D38" s="209"/>
      <c r="E38" s="139"/>
      <c r="F38" s="181">
        <f aca="true" t="shared" si="8" ref="F38:F48">D38+E38</f>
        <v>0</v>
      </c>
      <c r="G38" s="281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169</v>
      </c>
      <c r="C39" s="138"/>
      <c r="D39" s="210"/>
      <c r="E39" s="138"/>
      <c r="F39" s="309">
        <f t="shared" si="8"/>
        <v>0</v>
      </c>
      <c r="G39" s="282">
        <f t="shared" si="9"/>
        <v>0</v>
      </c>
    </row>
    <row r="40" spans="1:7" s="46" customFormat="1" ht="12" customHeight="1">
      <c r="A40" s="168" t="s">
        <v>55</v>
      </c>
      <c r="B40" s="152" t="s">
        <v>170</v>
      </c>
      <c r="C40" s="138"/>
      <c r="D40" s="210"/>
      <c r="E40" s="138"/>
      <c r="F40" s="309">
        <f t="shared" si="8"/>
        <v>0</v>
      </c>
      <c r="G40" s="282">
        <f t="shared" si="9"/>
        <v>0</v>
      </c>
    </row>
    <row r="41" spans="1:7" s="46" customFormat="1" ht="12" customHeight="1">
      <c r="A41" s="168" t="s">
        <v>97</v>
      </c>
      <c r="B41" s="152" t="s">
        <v>171</v>
      </c>
      <c r="C41" s="138"/>
      <c r="D41" s="210"/>
      <c r="E41" s="138"/>
      <c r="F41" s="309">
        <f t="shared" si="8"/>
        <v>0</v>
      </c>
      <c r="G41" s="282">
        <f t="shared" si="9"/>
        <v>0</v>
      </c>
    </row>
    <row r="42" spans="1:7" s="46" customFormat="1" ht="12" customHeight="1">
      <c r="A42" s="168" t="s">
        <v>98</v>
      </c>
      <c r="B42" s="152" t="s">
        <v>172</v>
      </c>
      <c r="C42" s="138"/>
      <c r="D42" s="210"/>
      <c r="E42" s="138"/>
      <c r="F42" s="309">
        <f t="shared" si="8"/>
        <v>0</v>
      </c>
      <c r="G42" s="282">
        <f t="shared" si="9"/>
        <v>0</v>
      </c>
    </row>
    <row r="43" spans="1:7" s="46" customFormat="1" ht="12" customHeight="1">
      <c r="A43" s="168" t="s">
        <v>99</v>
      </c>
      <c r="B43" s="152" t="s">
        <v>173</v>
      </c>
      <c r="C43" s="138"/>
      <c r="D43" s="210"/>
      <c r="E43" s="138"/>
      <c r="F43" s="309">
        <f t="shared" si="8"/>
        <v>0</v>
      </c>
      <c r="G43" s="282">
        <f t="shared" si="9"/>
        <v>0</v>
      </c>
    </row>
    <row r="44" spans="1:7" s="46" customFormat="1" ht="12" customHeight="1">
      <c r="A44" s="168" t="s">
        <v>100</v>
      </c>
      <c r="B44" s="152" t="s">
        <v>174</v>
      </c>
      <c r="C44" s="138"/>
      <c r="D44" s="210"/>
      <c r="E44" s="138"/>
      <c r="F44" s="309">
        <f t="shared" si="8"/>
        <v>0</v>
      </c>
      <c r="G44" s="282">
        <f t="shared" si="9"/>
        <v>0</v>
      </c>
    </row>
    <row r="45" spans="1:7" s="46" customFormat="1" ht="12" customHeight="1">
      <c r="A45" s="168" t="s">
        <v>101</v>
      </c>
      <c r="B45" s="152" t="s">
        <v>175</v>
      </c>
      <c r="C45" s="138"/>
      <c r="D45" s="210"/>
      <c r="E45" s="138"/>
      <c r="F45" s="309">
        <f t="shared" si="8"/>
        <v>0</v>
      </c>
      <c r="G45" s="282">
        <f t="shared" si="9"/>
        <v>0</v>
      </c>
    </row>
    <row r="46" spans="1:7" s="46" customFormat="1" ht="12" customHeight="1">
      <c r="A46" s="168" t="s">
        <v>166</v>
      </c>
      <c r="B46" s="152" t="s">
        <v>176</v>
      </c>
      <c r="C46" s="141"/>
      <c r="D46" s="235"/>
      <c r="E46" s="141"/>
      <c r="F46" s="307">
        <f t="shared" si="8"/>
        <v>0</v>
      </c>
      <c r="G46" s="285">
        <f t="shared" si="9"/>
        <v>0</v>
      </c>
    </row>
    <row r="47" spans="1:7" s="46" customFormat="1" ht="12" customHeight="1">
      <c r="A47" s="169" t="s">
        <v>167</v>
      </c>
      <c r="B47" s="153" t="s">
        <v>305</v>
      </c>
      <c r="C47" s="142"/>
      <c r="D47" s="236"/>
      <c r="E47" s="142"/>
      <c r="F47" s="313">
        <f t="shared" si="8"/>
        <v>0</v>
      </c>
      <c r="G47" s="286">
        <f t="shared" si="9"/>
        <v>0</v>
      </c>
    </row>
    <row r="48" spans="1:7" s="46" customFormat="1" ht="12" customHeight="1" thickBot="1">
      <c r="A48" s="169" t="s">
        <v>304</v>
      </c>
      <c r="B48" s="153" t="s">
        <v>177</v>
      </c>
      <c r="C48" s="142"/>
      <c r="D48" s="236"/>
      <c r="E48" s="142"/>
      <c r="F48" s="313">
        <f t="shared" si="8"/>
        <v>0</v>
      </c>
      <c r="G48" s="286">
        <f t="shared" si="9"/>
        <v>0</v>
      </c>
    </row>
    <row r="49" spans="1:7" s="46" customFormat="1" ht="12" customHeight="1" thickBot="1">
      <c r="A49" s="25" t="s">
        <v>10</v>
      </c>
      <c r="B49" s="19" t="s">
        <v>178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0">
        <f>SUM(G50:G54)</f>
        <v>0</v>
      </c>
    </row>
    <row r="50" spans="1:7" s="46" customFormat="1" ht="12" customHeight="1">
      <c r="A50" s="167" t="s">
        <v>56</v>
      </c>
      <c r="B50" s="151" t="s">
        <v>182</v>
      </c>
      <c r="C50" s="182"/>
      <c r="D50" s="237"/>
      <c r="E50" s="182"/>
      <c r="F50" s="304">
        <f>D50+E50</f>
        <v>0</v>
      </c>
      <c r="G50" s="287">
        <f>C50+F50</f>
        <v>0</v>
      </c>
    </row>
    <row r="51" spans="1:7" s="46" customFormat="1" ht="12" customHeight="1">
      <c r="A51" s="168" t="s">
        <v>57</v>
      </c>
      <c r="B51" s="152" t="s">
        <v>183</v>
      </c>
      <c r="C51" s="141"/>
      <c r="D51" s="235"/>
      <c r="E51" s="141"/>
      <c r="F51" s="307">
        <f>D51+E51</f>
        <v>0</v>
      </c>
      <c r="G51" s="285">
        <f>C51+F51</f>
        <v>0</v>
      </c>
    </row>
    <row r="52" spans="1:7" s="46" customFormat="1" ht="12" customHeight="1">
      <c r="A52" s="168" t="s">
        <v>179</v>
      </c>
      <c r="B52" s="152" t="s">
        <v>184</v>
      </c>
      <c r="C52" s="141"/>
      <c r="D52" s="235"/>
      <c r="E52" s="141"/>
      <c r="F52" s="307">
        <f>D52+E52</f>
        <v>0</v>
      </c>
      <c r="G52" s="285">
        <f>C52+F52</f>
        <v>0</v>
      </c>
    </row>
    <row r="53" spans="1:7" s="46" customFormat="1" ht="12" customHeight="1">
      <c r="A53" s="168" t="s">
        <v>180</v>
      </c>
      <c r="B53" s="152" t="s">
        <v>185</v>
      </c>
      <c r="C53" s="141"/>
      <c r="D53" s="235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>
      <c r="A54" s="169" t="s">
        <v>181</v>
      </c>
      <c r="B54" s="153" t="s">
        <v>186</v>
      </c>
      <c r="C54" s="142"/>
      <c r="D54" s="236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>
      <c r="A55" s="25" t="s">
        <v>102</v>
      </c>
      <c r="B55" s="19" t="s">
        <v>187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0">
        <f>SUM(G56:G58)</f>
        <v>0</v>
      </c>
    </row>
    <row r="56" spans="1:7" s="46" customFormat="1" ht="12" customHeight="1">
      <c r="A56" s="167" t="s">
        <v>58</v>
      </c>
      <c r="B56" s="151" t="s">
        <v>188</v>
      </c>
      <c r="C56" s="139"/>
      <c r="D56" s="209"/>
      <c r="E56" s="139"/>
      <c r="F56" s="181">
        <f>D56+E56</f>
        <v>0</v>
      </c>
      <c r="G56" s="281">
        <f>C56+F56</f>
        <v>0</v>
      </c>
    </row>
    <row r="57" spans="1:7" s="46" customFormat="1" ht="12" customHeight="1">
      <c r="A57" s="168" t="s">
        <v>59</v>
      </c>
      <c r="B57" s="152" t="s">
        <v>298</v>
      </c>
      <c r="C57" s="138"/>
      <c r="D57" s="210"/>
      <c r="E57" s="138"/>
      <c r="F57" s="309">
        <f>D57+E57</f>
        <v>0</v>
      </c>
      <c r="G57" s="282">
        <f>C57+F57</f>
        <v>0</v>
      </c>
    </row>
    <row r="58" spans="1:7" s="46" customFormat="1" ht="12" customHeight="1">
      <c r="A58" s="168" t="s">
        <v>191</v>
      </c>
      <c r="B58" s="152" t="s">
        <v>189</v>
      </c>
      <c r="C58" s="138"/>
      <c r="D58" s="210"/>
      <c r="E58" s="138"/>
      <c r="F58" s="309">
        <f>D58+E58</f>
        <v>0</v>
      </c>
      <c r="G58" s="282">
        <f>C58+F58</f>
        <v>0</v>
      </c>
    </row>
    <row r="59" spans="1:7" s="46" customFormat="1" ht="12" customHeight="1" thickBot="1">
      <c r="A59" s="169" t="s">
        <v>192</v>
      </c>
      <c r="B59" s="153" t="s">
        <v>190</v>
      </c>
      <c r="C59" s="140"/>
      <c r="D59" s="211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>
      <c r="A60" s="25" t="s">
        <v>12</v>
      </c>
      <c r="B60" s="78" t="s">
        <v>193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0">
        <f>SUM(G61:G63)</f>
        <v>0</v>
      </c>
    </row>
    <row r="61" spans="1:7" s="46" customFormat="1" ht="12" customHeight="1">
      <c r="A61" s="167" t="s">
        <v>103</v>
      </c>
      <c r="B61" s="151" t="s">
        <v>195</v>
      </c>
      <c r="C61" s="141"/>
      <c r="D61" s="235"/>
      <c r="E61" s="141"/>
      <c r="F61" s="307">
        <f>D61+E61</f>
        <v>0</v>
      </c>
      <c r="G61" s="285">
        <f>C61+F61</f>
        <v>0</v>
      </c>
    </row>
    <row r="62" spans="1:7" s="46" customFormat="1" ht="12" customHeight="1">
      <c r="A62" s="168" t="s">
        <v>104</v>
      </c>
      <c r="B62" s="152" t="s">
        <v>299</v>
      </c>
      <c r="C62" s="141"/>
      <c r="D62" s="235"/>
      <c r="E62" s="141"/>
      <c r="F62" s="307">
        <f>D62+E62</f>
        <v>0</v>
      </c>
      <c r="G62" s="285">
        <f>C62+F62</f>
        <v>0</v>
      </c>
    </row>
    <row r="63" spans="1:7" s="46" customFormat="1" ht="12" customHeight="1">
      <c r="A63" s="168" t="s">
        <v>126</v>
      </c>
      <c r="B63" s="152" t="s">
        <v>196</v>
      </c>
      <c r="C63" s="141"/>
      <c r="D63" s="235"/>
      <c r="E63" s="141"/>
      <c r="F63" s="307">
        <f>D63+E63</f>
        <v>0</v>
      </c>
      <c r="G63" s="285">
        <f>C63+F63</f>
        <v>0</v>
      </c>
    </row>
    <row r="64" spans="1:7" s="46" customFormat="1" ht="12" customHeight="1" thickBot="1">
      <c r="A64" s="169" t="s">
        <v>194</v>
      </c>
      <c r="B64" s="153" t="s">
        <v>197</v>
      </c>
      <c r="C64" s="141"/>
      <c r="D64" s="235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>
      <c r="A65" s="25" t="s">
        <v>13</v>
      </c>
      <c r="B65" s="19" t="s">
        <v>198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4">
        <f>+G8+G15+G22+G29+G37+G49+G55+G60</f>
        <v>0</v>
      </c>
    </row>
    <row r="66" spans="1:7" s="46" customFormat="1" ht="12" customHeight="1" thickBot="1">
      <c r="A66" s="170" t="s">
        <v>286</v>
      </c>
      <c r="B66" s="78" t="s">
        <v>200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>
      <c r="A67" s="167" t="s">
        <v>228</v>
      </c>
      <c r="B67" s="151" t="s">
        <v>201</v>
      </c>
      <c r="C67" s="141"/>
      <c r="D67" s="235"/>
      <c r="E67" s="141"/>
      <c r="F67" s="307">
        <f>D67+E67</f>
        <v>0</v>
      </c>
      <c r="G67" s="285">
        <f>C67+F67</f>
        <v>0</v>
      </c>
    </row>
    <row r="68" spans="1:7" s="46" customFormat="1" ht="12" customHeight="1">
      <c r="A68" s="168" t="s">
        <v>237</v>
      </c>
      <c r="B68" s="152" t="s">
        <v>202</v>
      </c>
      <c r="C68" s="141"/>
      <c r="D68" s="235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>
      <c r="A69" s="177" t="s">
        <v>238</v>
      </c>
      <c r="B69" s="301" t="s">
        <v>203</v>
      </c>
      <c r="C69" s="279"/>
      <c r="D69" s="238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>
      <c r="A70" s="170" t="s">
        <v>204</v>
      </c>
      <c r="B70" s="78" t="s">
        <v>205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>
      <c r="A71" s="167" t="s">
        <v>81</v>
      </c>
      <c r="B71" s="262" t="s">
        <v>206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>
      <c r="A72" s="168" t="s">
        <v>82</v>
      </c>
      <c r="B72" s="262" t="s">
        <v>444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>
      <c r="A73" s="168" t="s">
        <v>229</v>
      </c>
      <c r="B73" s="262" t="s">
        <v>207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>
      <c r="A74" s="169" t="s">
        <v>230</v>
      </c>
      <c r="B74" s="263" t="s">
        <v>445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>
      <c r="A75" s="170" t="s">
        <v>208</v>
      </c>
      <c r="B75" s="78" t="s">
        <v>209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0">
        <f>SUM(G76:G77)</f>
        <v>0</v>
      </c>
    </row>
    <row r="76" spans="1:7" s="46" customFormat="1" ht="12" customHeight="1">
      <c r="A76" s="167" t="s">
        <v>231</v>
      </c>
      <c r="B76" s="151" t="s">
        <v>210</v>
      </c>
      <c r="C76" s="141"/>
      <c r="D76" s="141"/>
      <c r="E76" s="141"/>
      <c r="F76" s="307">
        <f>D76+E76</f>
        <v>0</v>
      </c>
      <c r="G76" s="285">
        <f>C76+F76</f>
        <v>0</v>
      </c>
    </row>
    <row r="77" spans="1:7" s="46" customFormat="1" ht="12" customHeight="1" thickBot="1">
      <c r="A77" s="169" t="s">
        <v>232</v>
      </c>
      <c r="B77" s="153" t="s">
        <v>211</v>
      </c>
      <c r="C77" s="141"/>
      <c r="D77" s="141"/>
      <c r="E77" s="141"/>
      <c r="F77" s="307">
        <f>D77+E77</f>
        <v>0</v>
      </c>
      <c r="G77" s="285">
        <f>C77+F77</f>
        <v>0</v>
      </c>
    </row>
    <row r="78" spans="1:7" s="45" customFormat="1" ht="12" customHeight="1" thickBot="1">
      <c r="A78" s="170" t="s">
        <v>212</v>
      </c>
      <c r="B78" s="78" t="s">
        <v>213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0">
        <f>SUM(G79:G81)</f>
        <v>0</v>
      </c>
    </row>
    <row r="79" spans="1:7" s="46" customFormat="1" ht="12" customHeight="1">
      <c r="A79" s="167" t="s">
        <v>233</v>
      </c>
      <c r="B79" s="151" t="s">
        <v>214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>
      <c r="A80" s="168" t="s">
        <v>234</v>
      </c>
      <c r="B80" s="152" t="s">
        <v>215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>
      <c r="A81" s="169" t="s">
        <v>235</v>
      </c>
      <c r="B81" s="264" t="s">
        <v>446</v>
      </c>
      <c r="C81" s="141"/>
      <c r="D81" s="141"/>
      <c r="E81" s="141"/>
      <c r="F81" s="307">
        <f>D81+E81</f>
        <v>0</v>
      </c>
      <c r="G81" s="285">
        <f>C81+F81</f>
        <v>0</v>
      </c>
    </row>
    <row r="82" spans="1:7" s="46" customFormat="1" ht="12" customHeight="1" thickBot="1">
      <c r="A82" s="170" t="s">
        <v>216</v>
      </c>
      <c r="B82" s="78" t="s">
        <v>236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>
      <c r="A83" s="171" t="s">
        <v>217</v>
      </c>
      <c r="B83" s="151" t="s">
        <v>218</v>
      </c>
      <c r="C83" s="141"/>
      <c r="D83" s="141"/>
      <c r="E83" s="141"/>
      <c r="F83" s="307">
        <f aca="true" t="shared" si="10" ref="F83:F88">D83+E83</f>
        <v>0</v>
      </c>
      <c r="G83" s="285">
        <f aca="true" t="shared" si="11" ref="G83:G88">C83+F83</f>
        <v>0</v>
      </c>
    </row>
    <row r="84" spans="1:7" s="46" customFormat="1" ht="12" customHeight="1">
      <c r="A84" s="172" t="s">
        <v>219</v>
      </c>
      <c r="B84" s="152" t="s">
        <v>220</v>
      </c>
      <c r="C84" s="141"/>
      <c r="D84" s="141"/>
      <c r="E84" s="141"/>
      <c r="F84" s="307">
        <f t="shared" si="10"/>
        <v>0</v>
      </c>
      <c r="G84" s="285">
        <f t="shared" si="11"/>
        <v>0</v>
      </c>
    </row>
    <row r="85" spans="1:7" s="46" customFormat="1" ht="12" customHeight="1">
      <c r="A85" s="172" t="s">
        <v>221</v>
      </c>
      <c r="B85" s="152" t="s">
        <v>222</v>
      </c>
      <c r="C85" s="141"/>
      <c r="D85" s="141"/>
      <c r="E85" s="141"/>
      <c r="F85" s="307">
        <f t="shared" si="10"/>
        <v>0</v>
      </c>
      <c r="G85" s="285">
        <f t="shared" si="11"/>
        <v>0</v>
      </c>
    </row>
    <row r="86" spans="1:7" s="45" customFormat="1" ht="12" customHeight="1" thickBot="1">
      <c r="A86" s="173" t="s">
        <v>223</v>
      </c>
      <c r="B86" s="153" t="s">
        <v>224</v>
      </c>
      <c r="C86" s="141"/>
      <c r="D86" s="141"/>
      <c r="E86" s="141"/>
      <c r="F86" s="307">
        <f t="shared" si="10"/>
        <v>0</v>
      </c>
      <c r="G86" s="285">
        <f t="shared" si="11"/>
        <v>0</v>
      </c>
    </row>
    <row r="87" spans="1:7" s="45" customFormat="1" ht="12" customHeight="1" thickBot="1">
      <c r="A87" s="170" t="s">
        <v>225</v>
      </c>
      <c r="B87" s="78" t="s">
        <v>344</v>
      </c>
      <c r="C87" s="185"/>
      <c r="D87" s="185"/>
      <c r="E87" s="185"/>
      <c r="F87" s="137">
        <f t="shared" si="10"/>
        <v>0</v>
      </c>
      <c r="G87" s="280">
        <f t="shared" si="11"/>
        <v>0</v>
      </c>
    </row>
    <row r="88" spans="1:7" s="45" customFormat="1" ht="12" customHeight="1" thickBot="1">
      <c r="A88" s="170" t="s">
        <v>365</v>
      </c>
      <c r="B88" s="78" t="s">
        <v>226</v>
      </c>
      <c r="C88" s="185"/>
      <c r="D88" s="185"/>
      <c r="E88" s="185"/>
      <c r="F88" s="137">
        <f t="shared" si="10"/>
        <v>0</v>
      </c>
      <c r="G88" s="280">
        <f t="shared" si="11"/>
        <v>0</v>
      </c>
    </row>
    <row r="89" spans="1:7" s="45" customFormat="1" ht="12" customHeight="1" thickBot="1">
      <c r="A89" s="170" t="s">
        <v>366</v>
      </c>
      <c r="B89" s="157" t="s">
        <v>347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4">
        <f>+G66+G70+G75+G78+G82+G88+G87</f>
        <v>0</v>
      </c>
    </row>
    <row r="90" spans="1:7" s="45" customFormat="1" ht="12" customHeight="1" thickBot="1">
      <c r="A90" s="174" t="s">
        <v>367</v>
      </c>
      <c r="B90" s="158" t="s">
        <v>368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284">
        <f>+G65+G89</f>
        <v>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429" t="s">
        <v>38</v>
      </c>
      <c r="B92" s="430"/>
      <c r="C92" s="430"/>
      <c r="D92" s="430"/>
      <c r="E92" s="430"/>
      <c r="F92" s="430"/>
      <c r="G92" s="431"/>
    </row>
    <row r="93" spans="1:7" s="47" customFormat="1" ht="12" customHeight="1" thickBot="1">
      <c r="A93" s="145" t="s">
        <v>5</v>
      </c>
      <c r="B93" s="24" t="s">
        <v>372</v>
      </c>
      <c r="C93" s="136">
        <f>+C94+C95+C96+C97+C98+C111</f>
        <v>0</v>
      </c>
      <c r="D93" s="289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3">
        <f>+G94+G95+G96+G97+G98+G111</f>
        <v>0</v>
      </c>
    </row>
    <row r="94" spans="1:7" ht="12" customHeight="1">
      <c r="A94" s="175" t="s">
        <v>60</v>
      </c>
      <c r="B94" s="8" t="s">
        <v>34</v>
      </c>
      <c r="C94" s="200"/>
      <c r="D94" s="290"/>
      <c r="E94" s="200"/>
      <c r="F94" s="308">
        <f aca="true" t="shared" si="12" ref="F94:F113">D94+E94</f>
        <v>0</v>
      </c>
      <c r="G94" s="294">
        <f aca="true" t="shared" si="13" ref="G94:G113">C94+F94</f>
        <v>0</v>
      </c>
    </row>
    <row r="95" spans="1:7" ht="12" customHeight="1">
      <c r="A95" s="168" t="s">
        <v>61</v>
      </c>
      <c r="B95" s="6" t="s">
        <v>105</v>
      </c>
      <c r="C95" s="138"/>
      <c r="D95" s="291"/>
      <c r="E95" s="138"/>
      <c r="F95" s="309">
        <f t="shared" si="12"/>
        <v>0</v>
      </c>
      <c r="G95" s="282">
        <f t="shared" si="13"/>
        <v>0</v>
      </c>
    </row>
    <row r="96" spans="1:7" ht="12" customHeight="1">
      <c r="A96" s="168" t="s">
        <v>62</v>
      </c>
      <c r="B96" s="6" t="s">
        <v>79</v>
      </c>
      <c r="C96" s="140"/>
      <c r="D96" s="291"/>
      <c r="E96" s="140"/>
      <c r="F96" s="310">
        <f t="shared" si="12"/>
        <v>0</v>
      </c>
      <c r="G96" s="283">
        <f t="shared" si="13"/>
        <v>0</v>
      </c>
    </row>
    <row r="97" spans="1:7" ht="12" customHeight="1">
      <c r="A97" s="168" t="s">
        <v>63</v>
      </c>
      <c r="B97" s="9" t="s">
        <v>106</v>
      </c>
      <c r="C97" s="140"/>
      <c r="D97" s="270"/>
      <c r="E97" s="140"/>
      <c r="F97" s="310">
        <f t="shared" si="12"/>
        <v>0</v>
      </c>
      <c r="G97" s="283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0"/>
      <c r="E98" s="140"/>
      <c r="F98" s="310">
        <f t="shared" si="12"/>
        <v>0</v>
      </c>
      <c r="G98" s="283">
        <f t="shared" si="13"/>
        <v>0</v>
      </c>
    </row>
    <row r="99" spans="1:7" ht="12" customHeight="1">
      <c r="A99" s="168" t="s">
        <v>64</v>
      </c>
      <c r="B99" s="6" t="s">
        <v>369</v>
      </c>
      <c r="C99" s="140"/>
      <c r="D99" s="270"/>
      <c r="E99" s="140"/>
      <c r="F99" s="310">
        <f t="shared" si="12"/>
        <v>0</v>
      </c>
      <c r="G99" s="283">
        <f t="shared" si="13"/>
        <v>0</v>
      </c>
    </row>
    <row r="100" spans="1:7" ht="12" customHeight="1">
      <c r="A100" s="168" t="s">
        <v>65</v>
      </c>
      <c r="B100" s="53" t="s">
        <v>310</v>
      </c>
      <c r="C100" s="140"/>
      <c r="D100" s="270"/>
      <c r="E100" s="140"/>
      <c r="F100" s="310">
        <f t="shared" si="12"/>
        <v>0</v>
      </c>
      <c r="G100" s="283">
        <f t="shared" si="13"/>
        <v>0</v>
      </c>
    </row>
    <row r="101" spans="1:7" ht="12" customHeight="1">
      <c r="A101" s="168" t="s">
        <v>72</v>
      </c>
      <c r="B101" s="53" t="s">
        <v>309</v>
      </c>
      <c r="C101" s="140"/>
      <c r="D101" s="270"/>
      <c r="E101" s="140"/>
      <c r="F101" s="310">
        <f t="shared" si="12"/>
        <v>0</v>
      </c>
      <c r="G101" s="283">
        <f t="shared" si="13"/>
        <v>0</v>
      </c>
    </row>
    <row r="102" spans="1:7" ht="12" customHeight="1">
      <c r="A102" s="168" t="s">
        <v>73</v>
      </c>
      <c r="B102" s="53" t="s">
        <v>242</v>
      </c>
      <c r="C102" s="140"/>
      <c r="D102" s="270"/>
      <c r="E102" s="140"/>
      <c r="F102" s="310">
        <f t="shared" si="12"/>
        <v>0</v>
      </c>
      <c r="G102" s="283">
        <f t="shared" si="13"/>
        <v>0</v>
      </c>
    </row>
    <row r="103" spans="1:7" ht="12" customHeight="1">
      <c r="A103" s="168" t="s">
        <v>74</v>
      </c>
      <c r="B103" s="54" t="s">
        <v>243</v>
      </c>
      <c r="C103" s="140"/>
      <c r="D103" s="270"/>
      <c r="E103" s="140"/>
      <c r="F103" s="310">
        <f t="shared" si="12"/>
        <v>0</v>
      </c>
      <c r="G103" s="283">
        <f t="shared" si="13"/>
        <v>0</v>
      </c>
    </row>
    <row r="104" spans="1:7" ht="12" customHeight="1">
      <c r="A104" s="168" t="s">
        <v>75</v>
      </c>
      <c r="B104" s="54" t="s">
        <v>244</v>
      </c>
      <c r="C104" s="140"/>
      <c r="D104" s="270"/>
      <c r="E104" s="140"/>
      <c r="F104" s="310">
        <f t="shared" si="12"/>
        <v>0</v>
      </c>
      <c r="G104" s="283">
        <f t="shared" si="13"/>
        <v>0</v>
      </c>
    </row>
    <row r="105" spans="1:7" ht="12" customHeight="1">
      <c r="A105" s="168" t="s">
        <v>77</v>
      </c>
      <c r="B105" s="53" t="s">
        <v>245</v>
      </c>
      <c r="C105" s="140"/>
      <c r="D105" s="270"/>
      <c r="E105" s="140"/>
      <c r="F105" s="310">
        <f t="shared" si="12"/>
        <v>0</v>
      </c>
      <c r="G105" s="283">
        <f t="shared" si="13"/>
        <v>0</v>
      </c>
    </row>
    <row r="106" spans="1:7" ht="12" customHeight="1">
      <c r="A106" s="168" t="s">
        <v>108</v>
      </c>
      <c r="B106" s="53" t="s">
        <v>246</v>
      </c>
      <c r="C106" s="140"/>
      <c r="D106" s="270"/>
      <c r="E106" s="140"/>
      <c r="F106" s="310">
        <f t="shared" si="12"/>
        <v>0</v>
      </c>
      <c r="G106" s="283">
        <f t="shared" si="13"/>
        <v>0</v>
      </c>
    </row>
    <row r="107" spans="1:7" ht="12" customHeight="1">
      <c r="A107" s="168" t="s">
        <v>240</v>
      </c>
      <c r="B107" s="54" t="s">
        <v>247</v>
      </c>
      <c r="C107" s="138"/>
      <c r="D107" s="270"/>
      <c r="E107" s="140"/>
      <c r="F107" s="310">
        <f t="shared" si="12"/>
        <v>0</v>
      </c>
      <c r="G107" s="283">
        <f t="shared" si="13"/>
        <v>0</v>
      </c>
    </row>
    <row r="108" spans="1:7" ht="12" customHeight="1">
      <c r="A108" s="176" t="s">
        <v>241</v>
      </c>
      <c r="B108" s="55" t="s">
        <v>248</v>
      </c>
      <c r="C108" s="140"/>
      <c r="D108" s="270"/>
      <c r="E108" s="140"/>
      <c r="F108" s="310">
        <f t="shared" si="12"/>
        <v>0</v>
      </c>
      <c r="G108" s="283">
        <f t="shared" si="13"/>
        <v>0</v>
      </c>
    </row>
    <row r="109" spans="1:7" ht="12" customHeight="1">
      <c r="A109" s="168" t="s">
        <v>307</v>
      </c>
      <c r="B109" s="55" t="s">
        <v>249</v>
      </c>
      <c r="C109" s="140"/>
      <c r="D109" s="270"/>
      <c r="E109" s="140"/>
      <c r="F109" s="310">
        <f t="shared" si="12"/>
        <v>0</v>
      </c>
      <c r="G109" s="283">
        <f t="shared" si="13"/>
        <v>0</v>
      </c>
    </row>
    <row r="110" spans="1:7" ht="12" customHeight="1">
      <c r="A110" s="168" t="s">
        <v>308</v>
      </c>
      <c r="B110" s="54" t="s">
        <v>250</v>
      </c>
      <c r="C110" s="138"/>
      <c r="D110" s="269"/>
      <c r="E110" s="138"/>
      <c r="F110" s="309">
        <f t="shared" si="12"/>
        <v>0</v>
      </c>
      <c r="G110" s="282">
        <f t="shared" si="13"/>
        <v>0</v>
      </c>
    </row>
    <row r="111" spans="1:7" ht="12" customHeight="1">
      <c r="A111" s="168" t="s">
        <v>312</v>
      </c>
      <c r="B111" s="9" t="s">
        <v>35</v>
      </c>
      <c r="C111" s="138"/>
      <c r="D111" s="269"/>
      <c r="E111" s="138"/>
      <c r="F111" s="309">
        <f t="shared" si="12"/>
        <v>0</v>
      </c>
      <c r="G111" s="282">
        <f t="shared" si="13"/>
        <v>0</v>
      </c>
    </row>
    <row r="112" spans="1:7" ht="12" customHeight="1">
      <c r="A112" s="169" t="s">
        <v>313</v>
      </c>
      <c r="B112" s="6" t="s">
        <v>370</v>
      </c>
      <c r="C112" s="140"/>
      <c r="D112" s="270"/>
      <c r="E112" s="140"/>
      <c r="F112" s="310">
        <f t="shared" si="12"/>
        <v>0</v>
      </c>
      <c r="G112" s="283">
        <f t="shared" si="13"/>
        <v>0</v>
      </c>
    </row>
    <row r="113" spans="1:7" ht="12" customHeight="1" thickBot="1">
      <c r="A113" s="177" t="s">
        <v>314</v>
      </c>
      <c r="B113" s="56" t="s">
        <v>371</v>
      </c>
      <c r="C113" s="201"/>
      <c r="D113" s="271"/>
      <c r="E113" s="201"/>
      <c r="F113" s="311">
        <f t="shared" si="12"/>
        <v>0</v>
      </c>
      <c r="G113" s="295">
        <f t="shared" si="13"/>
        <v>0</v>
      </c>
    </row>
    <row r="114" spans="1:7" ht="12" customHeight="1" thickBot="1">
      <c r="A114" s="25" t="s">
        <v>6</v>
      </c>
      <c r="B114" s="23" t="s">
        <v>251</v>
      </c>
      <c r="C114" s="137">
        <f>+C115+C117+C119</f>
        <v>0</v>
      </c>
      <c r="D114" s="266">
        <f>+D115+D117+D119</f>
        <v>0</v>
      </c>
      <c r="E114" s="137">
        <f>+E115+E117+E119</f>
        <v>0</v>
      </c>
      <c r="F114" s="137">
        <f>+F115+F117+F119</f>
        <v>0</v>
      </c>
      <c r="G114" s="280">
        <f>+G115+G117+G119</f>
        <v>0</v>
      </c>
    </row>
    <row r="115" spans="1:7" ht="12" customHeight="1">
      <c r="A115" s="167" t="s">
        <v>66</v>
      </c>
      <c r="B115" s="6" t="s">
        <v>125</v>
      </c>
      <c r="C115" s="139"/>
      <c r="D115" s="267"/>
      <c r="E115" s="139"/>
      <c r="F115" s="181">
        <f aca="true" t="shared" si="14" ref="F115:F127">D115+E115</f>
        <v>0</v>
      </c>
      <c r="G115" s="281">
        <f aca="true" t="shared" si="15" ref="G115:G127">C115+F115</f>
        <v>0</v>
      </c>
    </row>
    <row r="116" spans="1:7" ht="12" customHeight="1">
      <c r="A116" s="167" t="s">
        <v>67</v>
      </c>
      <c r="B116" s="10" t="s">
        <v>255</v>
      </c>
      <c r="C116" s="139"/>
      <c r="D116" s="267"/>
      <c r="E116" s="139"/>
      <c r="F116" s="181">
        <f t="shared" si="14"/>
        <v>0</v>
      </c>
      <c r="G116" s="281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69"/>
      <c r="E117" s="138"/>
      <c r="F117" s="309">
        <f t="shared" si="14"/>
        <v>0</v>
      </c>
      <c r="G117" s="282">
        <f t="shared" si="15"/>
        <v>0</v>
      </c>
    </row>
    <row r="118" spans="1:7" ht="12" customHeight="1">
      <c r="A118" s="167" t="s">
        <v>69</v>
      </c>
      <c r="B118" s="10" t="s">
        <v>256</v>
      </c>
      <c r="C118" s="138"/>
      <c r="D118" s="269"/>
      <c r="E118" s="138"/>
      <c r="F118" s="309">
        <f t="shared" si="14"/>
        <v>0</v>
      </c>
      <c r="G118" s="282">
        <f t="shared" si="15"/>
        <v>0</v>
      </c>
    </row>
    <row r="119" spans="1:7" ht="12" customHeight="1">
      <c r="A119" s="167" t="s">
        <v>70</v>
      </c>
      <c r="B119" s="80" t="s">
        <v>127</v>
      </c>
      <c r="C119" s="138"/>
      <c r="D119" s="269"/>
      <c r="E119" s="138"/>
      <c r="F119" s="309">
        <f t="shared" si="14"/>
        <v>0</v>
      </c>
      <c r="G119" s="282">
        <f t="shared" si="15"/>
        <v>0</v>
      </c>
    </row>
    <row r="120" spans="1:7" ht="12" customHeight="1">
      <c r="A120" s="167" t="s">
        <v>76</v>
      </c>
      <c r="B120" s="79" t="s">
        <v>300</v>
      </c>
      <c r="C120" s="138"/>
      <c r="D120" s="269"/>
      <c r="E120" s="138"/>
      <c r="F120" s="309">
        <f t="shared" si="14"/>
        <v>0</v>
      </c>
      <c r="G120" s="282">
        <f t="shared" si="15"/>
        <v>0</v>
      </c>
    </row>
    <row r="121" spans="1:7" ht="12" customHeight="1">
      <c r="A121" s="167" t="s">
        <v>78</v>
      </c>
      <c r="B121" s="147" t="s">
        <v>261</v>
      </c>
      <c r="C121" s="138"/>
      <c r="D121" s="269"/>
      <c r="E121" s="138"/>
      <c r="F121" s="309">
        <f t="shared" si="14"/>
        <v>0</v>
      </c>
      <c r="G121" s="282">
        <f t="shared" si="15"/>
        <v>0</v>
      </c>
    </row>
    <row r="122" spans="1:7" ht="12" customHeight="1">
      <c r="A122" s="167" t="s">
        <v>110</v>
      </c>
      <c r="B122" s="54" t="s">
        <v>244</v>
      </c>
      <c r="C122" s="138"/>
      <c r="D122" s="269"/>
      <c r="E122" s="138"/>
      <c r="F122" s="309">
        <f t="shared" si="14"/>
        <v>0</v>
      </c>
      <c r="G122" s="282">
        <f t="shared" si="15"/>
        <v>0</v>
      </c>
    </row>
    <row r="123" spans="1:7" ht="12" customHeight="1">
      <c r="A123" s="167" t="s">
        <v>111</v>
      </c>
      <c r="B123" s="54" t="s">
        <v>260</v>
      </c>
      <c r="C123" s="138"/>
      <c r="D123" s="269"/>
      <c r="E123" s="138"/>
      <c r="F123" s="309">
        <f t="shared" si="14"/>
        <v>0</v>
      </c>
      <c r="G123" s="282">
        <f t="shared" si="15"/>
        <v>0</v>
      </c>
    </row>
    <row r="124" spans="1:7" ht="12" customHeight="1">
      <c r="A124" s="167" t="s">
        <v>112</v>
      </c>
      <c r="B124" s="54" t="s">
        <v>259</v>
      </c>
      <c r="C124" s="138"/>
      <c r="D124" s="269"/>
      <c r="E124" s="138"/>
      <c r="F124" s="309">
        <f t="shared" si="14"/>
        <v>0</v>
      </c>
      <c r="G124" s="282">
        <f t="shared" si="15"/>
        <v>0</v>
      </c>
    </row>
    <row r="125" spans="1:7" ht="12" customHeight="1">
      <c r="A125" s="167" t="s">
        <v>252</v>
      </c>
      <c r="B125" s="54" t="s">
        <v>247</v>
      </c>
      <c r="C125" s="138"/>
      <c r="D125" s="269"/>
      <c r="E125" s="138"/>
      <c r="F125" s="309">
        <f t="shared" si="14"/>
        <v>0</v>
      </c>
      <c r="G125" s="282">
        <f t="shared" si="15"/>
        <v>0</v>
      </c>
    </row>
    <row r="126" spans="1:7" ht="12" customHeight="1">
      <c r="A126" s="167" t="s">
        <v>253</v>
      </c>
      <c r="B126" s="54" t="s">
        <v>258</v>
      </c>
      <c r="C126" s="138"/>
      <c r="D126" s="269"/>
      <c r="E126" s="138"/>
      <c r="F126" s="309">
        <f t="shared" si="14"/>
        <v>0</v>
      </c>
      <c r="G126" s="282">
        <f t="shared" si="15"/>
        <v>0</v>
      </c>
    </row>
    <row r="127" spans="1:7" ht="12" customHeight="1" thickBot="1">
      <c r="A127" s="176" t="s">
        <v>254</v>
      </c>
      <c r="B127" s="54" t="s">
        <v>257</v>
      </c>
      <c r="C127" s="140"/>
      <c r="D127" s="270"/>
      <c r="E127" s="140"/>
      <c r="F127" s="310">
        <f t="shared" si="14"/>
        <v>0</v>
      </c>
      <c r="G127" s="283">
        <f t="shared" si="15"/>
        <v>0</v>
      </c>
    </row>
    <row r="128" spans="1:7" ht="12" customHeight="1" thickBot="1">
      <c r="A128" s="25" t="s">
        <v>7</v>
      </c>
      <c r="B128" s="50" t="s">
        <v>317</v>
      </c>
      <c r="C128" s="137">
        <f>+C93+C114</f>
        <v>0</v>
      </c>
      <c r="D128" s="266">
        <f>+D93+D114</f>
        <v>0</v>
      </c>
      <c r="E128" s="137">
        <f>+E93+E114</f>
        <v>0</v>
      </c>
      <c r="F128" s="137">
        <f>+F93+F114</f>
        <v>0</v>
      </c>
      <c r="G128" s="280">
        <f>+G93+G114</f>
        <v>0</v>
      </c>
    </row>
    <row r="129" spans="1:7" ht="12" customHeight="1" thickBot="1">
      <c r="A129" s="25" t="s">
        <v>8</v>
      </c>
      <c r="B129" s="50" t="s">
        <v>318</v>
      </c>
      <c r="C129" s="137">
        <f>+C130+C131+C132</f>
        <v>0</v>
      </c>
      <c r="D129" s="266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7" s="47" customFormat="1" ht="12" customHeight="1">
      <c r="A130" s="167" t="s">
        <v>159</v>
      </c>
      <c r="B130" s="7" t="s">
        <v>375</v>
      </c>
      <c r="C130" s="138"/>
      <c r="D130" s="269"/>
      <c r="E130" s="138"/>
      <c r="F130" s="309">
        <f>D130+E130</f>
        <v>0</v>
      </c>
      <c r="G130" s="282">
        <f>C130+F130</f>
        <v>0</v>
      </c>
    </row>
    <row r="131" spans="1:7" ht="12" customHeight="1">
      <c r="A131" s="167" t="s">
        <v>160</v>
      </c>
      <c r="B131" s="7" t="s">
        <v>326</v>
      </c>
      <c r="C131" s="138"/>
      <c r="D131" s="269"/>
      <c r="E131" s="138"/>
      <c r="F131" s="309">
        <f>D131+E131</f>
        <v>0</v>
      </c>
      <c r="G131" s="282">
        <f>C131+F131</f>
        <v>0</v>
      </c>
    </row>
    <row r="132" spans="1:7" ht="12" customHeight="1" thickBot="1">
      <c r="A132" s="176" t="s">
        <v>161</v>
      </c>
      <c r="B132" s="5" t="s">
        <v>374</v>
      </c>
      <c r="C132" s="138"/>
      <c r="D132" s="269"/>
      <c r="E132" s="138"/>
      <c r="F132" s="309">
        <f>D132+E132</f>
        <v>0</v>
      </c>
      <c r="G132" s="282">
        <f>C132+F132</f>
        <v>0</v>
      </c>
    </row>
    <row r="133" spans="1:7" ht="12" customHeight="1" thickBot="1">
      <c r="A133" s="25" t="s">
        <v>9</v>
      </c>
      <c r="B133" s="50" t="s">
        <v>319</v>
      </c>
      <c r="C133" s="137">
        <f>+C134+C135+C136+C137+C138+C139</f>
        <v>0</v>
      </c>
      <c r="D133" s="266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7" ht="12" customHeight="1">
      <c r="A134" s="167" t="s">
        <v>53</v>
      </c>
      <c r="B134" s="7" t="s">
        <v>328</v>
      </c>
      <c r="C134" s="138"/>
      <c r="D134" s="269"/>
      <c r="E134" s="138"/>
      <c r="F134" s="309">
        <f aca="true" t="shared" si="16" ref="F134:F139">D134+E134</f>
        <v>0</v>
      </c>
      <c r="G134" s="282">
        <f aca="true" t="shared" si="17" ref="G134:G139">C134+F134</f>
        <v>0</v>
      </c>
    </row>
    <row r="135" spans="1:7" ht="12" customHeight="1">
      <c r="A135" s="167" t="s">
        <v>54</v>
      </c>
      <c r="B135" s="7" t="s">
        <v>320</v>
      </c>
      <c r="C135" s="138"/>
      <c r="D135" s="269"/>
      <c r="E135" s="138"/>
      <c r="F135" s="309">
        <f t="shared" si="16"/>
        <v>0</v>
      </c>
      <c r="G135" s="282">
        <f t="shared" si="17"/>
        <v>0</v>
      </c>
    </row>
    <row r="136" spans="1:7" ht="12" customHeight="1">
      <c r="A136" s="167" t="s">
        <v>55</v>
      </c>
      <c r="B136" s="7" t="s">
        <v>321</v>
      </c>
      <c r="C136" s="138"/>
      <c r="D136" s="269"/>
      <c r="E136" s="138"/>
      <c r="F136" s="309">
        <f t="shared" si="16"/>
        <v>0</v>
      </c>
      <c r="G136" s="282">
        <f t="shared" si="17"/>
        <v>0</v>
      </c>
    </row>
    <row r="137" spans="1:7" ht="12" customHeight="1">
      <c r="A137" s="167" t="s">
        <v>97</v>
      </c>
      <c r="B137" s="7" t="s">
        <v>373</v>
      </c>
      <c r="C137" s="138"/>
      <c r="D137" s="269"/>
      <c r="E137" s="138"/>
      <c r="F137" s="309">
        <f t="shared" si="16"/>
        <v>0</v>
      </c>
      <c r="G137" s="282">
        <f t="shared" si="17"/>
        <v>0</v>
      </c>
    </row>
    <row r="138" spans="1:7" ht="12" customHeight="1">
      <c r="A138" s="167" t="s">
        <v>98</v>
      </c>
      <c r="B138" s="7" t="s">
        <v>323</v>
      </c>
      <c r="C138" s="138"/>
      <c r="D138" s="269"/>
      <c r="E138" s="138"/>
      <c r="F138" s="309">
        <f t="shared" si="16"/>
        <v>0</v>
      </c>
      <c r="G138" s="282">
        <f t="shared" si="17"/>
        <v>0</v>
      </c>
    </row>
    <row r="139" spans="1:7" s="47" customFormat="1" ht="12" customHeight="1" thickBot="1">
      <c r="A139" s="176" t="s">
        <v>99</v>
      </c>
      <c r="B139" s="5" t="s">
        <v>324</v>
      </c>
      <c r="C139" s="138"/>
      <c r="D139" s="269"/>
      <c r="E139" s="138"/>
      <c r="F139" s="309">
        <f t="shared" si="16"/>
        <v>0</v>
      </c>
      <c r="G139" s="282">
        <f t="shared" si="17"/>
        <v>0</v>
      </c>
    </row>
    <row r="140" spans="1:13" ht="12" customHeight="1" thickBot="1">
      <c r="A140" s="25" t="s">
        <v>10</v>
      </c>
      <c r="B140" s="50" t="s">
        <v>380</v>
      </c>
      <c r="C140" s="143">
        <f>+C141+C142+C144+C145+C143</f>
        <v>0</v>
      </c>
      <c r="D140" s="268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4">
        <f>+G141+G142+G144+G145+G143</f>
        <v>0</v>
      </c>
      <c r="M140" s="76"/>
    </row>
    <row r="141" spans="1:7" ht="12.75">
      <c r="A141" s="167" t="s">
        <v>56</v>
      </c>
      <c r="B141" s="7" t="s">
        <v>262</v>
      </c>
      <c r="C141" s="138"/>
      <c r="D141" s="269"/>
      <c r="E141" s="138"/>
      <c r="F141" s="309">
        <f>D141+E141</f>
        <v>0</v>
      </c>
      <c r="G141" s="282">
        <f>C141+F141</f>
        <v>0</v>
      </c>
    </row>
    <row r="142" spans="1:7" ht="12" customHeight="1">
      <c r="A142" s="167" t="s">
        <v>57</v>
      </c>
      <c r="B142" s="7" t="s">
        <v>263</v>
      </c>
      <c r="C142" s="138"/>
      <c r="D142" s="269"/>
      <c r="E142" s="138"/>
      <c r="F142" s="309">
        <f>D142+E142</f>
        <v>0</v>
      </c>
      <c r="G142" s="282">
        <f>C142+F142</f>
        <v>0</v>
      </c>
    </row>
    <row r="143" spans="1:7" ht="12" customHeight="1">
      <c r="A143" s="167" t="s">
        <v>179</v>
      </c>
      <c r="B143" s="7" t="s">
        <v>379</v>
      </c>
      <c r="C143" s="138"/>
      <c r="D143" s="269"/>
      <c r="E143" s="138"/>
      <c r="F143" s="309">
        <f>D143+E143</f>
        <v>0</v>
      </c>
      <c r="G143" s="282">
        <f>C143+F143</f>
        <v>0</v>
      </c>
    </row>
    <row r="144" spans="1:7" s="47" customFormat="1" ht="12" customHeight="1">
      <c r="A144" s="167" t="s">
        <v>180</v>
      </c>
      <c r="B144" s="7" t="s">
        <v>333</v>
      </c>
      <c r="C144" s="138"/>
      <c r="D144" s="269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>
      <c r="A145" s="176" t="s">
        <v>181</v>
      </c>
      <c r="B145" s="5" t="s">
        <v>282</v>
      </c>
      <c r="C145" s="138"/>
      <c r="D145" s="269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>
      <c r="A146" s="25" t="s">
        <v>11</v>
      </c>
      <c r="B146" s="50" t="s">
        <v>334</v>
      </c>
      <c r="C146" s="203">
        <f>+C147+C148+C149+C150+C151</f>
        <v>0</v>
      </c>
      <c r="D146" s="272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6">
        <f>+G147+G148+G149+G150+G151</f>
        <v>0</v>
      </c>
    </row>
    <row r="147" spans="1:7" s="47" customFormat="1" ht="12" customHeight="1">
      <c r="A147" s="167" t="s">
        <v>58</v>
      </c>
      <c r="B147" s="7" t="s">
        <v>329</v>
      </c>
      <c r="C147" s="138"/>
      <c r="D147" s="269"/>
      <c r="E147" s="138"/>
      <c r="F147" s="309">
        <f aca="true" t="shared" si="18" ref="F147:F153">D147+E147</f>
        <v>0</v>
      </c>
      <c r="G147" s="282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336</v>
      </c>
      <c r="C148" s="138"/>
      <c r="D148" s="269"/>
      <c r="E148" s="138"/>
      <c r="F148" s="309">
        <f t="shared" si="18"/>
        <v>0</v>
      </c>
      <c r="G148" s="282">
        <f t="shared" si="19"/>
        <v>0</v>
      </c>
    </row>
    <row r="149" spans="1:7" s="47" customFormat="1" ht="12" customHeight="1">
      <c r="A149" s="167" t="s">
        <v>191</v>
      </c>
      <c r="B149" s="7" t="s">
        <v>331</v>
      </c>
      <c r="C149" s="138"/>
      <c r="D149" s="269"/>
      <c r="E149" s="138"/>
      <c r="F149" s="309">
        <f t="shared" si="18"/>
        <v>0</v>
      </c>
      <c r="G149" s="282">
        <f t="shared" si="19"/>
        <v>0</v>
      </c>
    </row>
    <row r="150" spans="1:7" s="47" customFormat="1" ht="12" customHeight="1">
      <c r="A150" s="167" t="s">
        <v>192</v>
      </c>
      <c r="B150" s="7" t="s">
        <v>376</v>
      </c>
      <c r="C150" s="138"/>
      <c r="D150" s="269"/>
      <c r="E150" s="138"/>
      <c r="F150" s="309">
        <f t="shared" si="18"/>
        <v>0</v>
      </c>
      <c r="G150" s="282">
        <f t="shared" si="19"/>
        <v>0</v>
      </c>
    </row>
    <row r="151" spans="1:7" ht="12.75" customHeight="1" thickBot="1">
      <c r="A151" s="176" t="s">
        <v>335</v>
      </c>
      <c r="B151" s="5" t="s">
        <v>338</v>
      </c>
      <c r="C151" s="140"/>
      <c r="D151" s="270"/>
      <c r="E151" s="140"/>
      <c r="F151" s="310">
        <f t="shared" si="18"/>
        <v>0</v>
      </c>
      <c r="G151" s="283">
        <f t="shared" si="19"/>
        <v>0</v>
      </c>
    </row>
    <row r="152" spans="1:7" ht="12.75" customHeight="1" thickBot="1">
      <c r="A152" s="195" t="s">
        <v>12</v>
      </c>
      <c r="B152" s="50" t="s">
        <v>339</v>
      </c>
      <c r="C152" s="204"/>
      <c r="D152" s="273"/>
      <c r="E152" s="204"/>
      <c r="F152" s="203">
        <f t="shared" si="18"/>
        <v>0</v>
      </c>
      <c r="G152" s="296">
        <f t="shared" si="19"/>
        <v>0</v>
      </c>
    </row>
    <row r="153" spans="1:7" ht="12.75" customHeight="1" thickBot="1">
      <c r="A153" s="195" t="s">
        <v>13</v>
      </c>
      <c r="B153" s="50" t="s">
        <v>340</v>
      </c>
      <c r="C153" s="204"/>
      <c r="D153" s="273"/>
      <c r="E153" s="204"/>
      <c r="F153" s="203">
        <f t="shared" si="18"/>
        <v>0</v>
      </c>
      <c r="G153" s="296">
        <f t="shared" si="19"/>
        <v>0</v>
      </c>
    </row>
    <row r="154" spans="1:7" ht="12" customHeight="1" thickBot="1">
      <c r="A154" s="25" t="s">
        <v>14</v>
      </c>
      <c r="B154" s="50" t="s">
        <v>342</v>
      </c>
      <c r="C154" s="205">
        <f>+C129+C133+C140+C146+C152+C153</f>
        <v>0</v>
      </c>
      <c r="D154" s="274">
        <f>+D129+D133+D140+D146+D152+D153</f>
        <v>0</v>
      </c>
      <c r="E154" s="205"/>
      <c r="F154" s="205"/>
      <c r="G154" s="297">
        <f>+G129+G133+G140+G146+G152+G153</f>
        <v>0</v>
      </c>
    </row>
    <row r="155" spans="1:7" ht="15" customHeight="1" thickBot="1">
      <c r="A155" s="178" t="s">
        <v>15</v>
      </c>
      <c r="B155" s="124" t="s">
        <v>341</v>
      </c>
      <c r="C155" s="205">
        <f>+C128+C154</f>
        <v>0</v>
      </c>
      <c r="D155" s="274">
        <f>+D128+D154</f>
        <v>0</v>
      </c>
      <c r="E155" s="205">
        <f>+E128+E154</f>
        <v>0</v>
      </c>
      <c r="F155" s="205">
        <f>+F128+F154</f>
        <v>0</v>
      </c>
      <c r="G155" s="297">
        <f>+G128+G154</f>
        <v>0</v>
      </c>
    </row>
    <row r="156" spans="1:7" ht="13.5" thickBot="1">
      <c r="A156" s="127"/>
      <c r="B156" s="128"/>
      <c r="C156" s="129"/>
      <c r="D156" s="129"/>
      <c r="E156" s="299"/>
      <c r="F156" s="299"/>
      <c r="G156" s="298"/>
    </row>
    <row r="157" spans="1:7" ht="15" customHeight="1" thickBot="1">
      <c r="A157" s="74" t="s">
        <v>377</v>
      </c>
      <c r="B157" s="75"/>
      <c r="C157" s="239"/>
      <c r="D157" s="292"/>
      <c r="E157" s="239"/>
      <c r="F157" s="330">
        <f>D157+E157</f>
        <v>0</v>
      </c>
      <c r="G157" s="331">
        <f>C157+F157</f>
        <v>0</v>
      </c>
    </row>
    <row r="158" spans="1:7" ht="14.25" customHeight="1" thickBot="1">
      <c r="A158" s="74" t="s">
        <v>120</v>
      </c>
      <c r="B158" s="75"/>
      <c r="C158" s="239"/>
      <c r="D158" s="292"/>
      <c r="E158" s="239"/>
      <c r="F158" s="330">
        <f>D158+E158</f>
        <v>0</v>
      </c>
      <c r="G158" s="331">
        <f>C158+F158</f>
        <v>0</v>
      </c>
    </row>
  </sheetData>
  <sheetProtection sheet="1" objects="1" scenarios="1"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L61"/>
  <sheetViews>
    <sheetView view="pageBreakPreview" zoomScaleSheetLayoutView="100" workbookViewId="0" topLeftCell="A1">
      <selection activeCell="G1" sqref="G1"/>
    </sheetView>
  </sheetViews>
  <sheetFormatPr defaultColWidth="9.00390625" defaultRowHeight="12.75"/>
  <cols>
    <col min="1" max="1" width="13.875" style="401" customWidth="1"/>
    <col min="2" max="2" width="67.125" style="367" customWidth="1"/>
    <col min="3" max="3" width="13.375" style="367" customWidth="1"/>
    <col min="4" max="4" width="17.00390625" style="367" customWidth="1"/>
    <col min="5" max="5" width="14.875" style="367" customWidth="1"/>
    <col min="6" max="6" width="12.50390625" style="367" customWidth="1"/>
    <col min="7" max="7" width="14.125" style="367" customWidth="1"/>
    <col min="8" max="16384" width="9.375" style="367" customWidth="1"/>
  </cols>
  <sheetData>
    <row r="1" spans="1:7" s="359" customFormat="1" ht="21" customHeight="1" thickBot="1">
      <c r="A1" s="67"/>
      <c r="B1" s="68"/>
      <c r="C1" s="233"/>
      <c r="G1" s="411" t="s">
        <v>525</v>
      </c>
    </row>
    <row r="2" spans="1:7" s="362" customFormat="1" ht="25.5" customHeight="1">
      <c r="A2" s="360" t="s">
        <v>466</v>
      </c>
      <c r="B2" s="436" t="s">
        <v>496</v>
      </c>
      <c r="C2" s="437"/>
      <c r="D2" s="437"/>
      <c r="E2" s="437"/>
      <c r="F2" s="438"/>
      <c r="G2" s="361" t="s">
        <v>39</v>
      </c>
    </row>
    <row r="3" spans="1:7" s="362" customFormat="1" ht="24.75" thickBot="1">
      <c r="A3" s="363" t="s">
        <v>118</v>
      </c>
      <c r="B3" s="439" t="s">
        <v>290</v>
      </c>
      <c r="C3" s="440"/>
      <c r="D3" s="440"/>
      <c r="E3" s="440"/>
      <c r="F3" s="441"/>
      <c r="G3" s="364" t="s">
        <v>39</v>
      </c>
    </row>
    <row r="4" spans="1:3" s="365" customFormat="1" ht="15.75" customHeight="1" thickBot="1">
      <c r="A4" s="69"/>
      <c r="B4" s="69"/>
      <c r="C4" s="70" t="str">
        <f>'[1]9.1.3. sz. mell'!C4</f>
        <v>Forintban!</v>
      </c>
    </row>
    <row r="5" spans="1:7" ht="48.75" thickBot="1">
      <c r="A5" s="144" t="s">
        <v>119</v>
      </c>
      <c r="B5" s="71" t="s">
        <v>439</v>
      </c>
      <c r="C5" s="366" t="s">
        <v>494</v>
      </c>
      <c r="D5" s="328" t="s">
        <v>453</v>
      </c>
      <c r="E5" s="328" t="s">
        <v>454</v>
      </c>
      <c r="F5" s="328" t="s">
        <v>448</v>
      </c>
      <c r="G5" s="329" t="s">
        <v>452</v>
      </c>
    </row>
    <row r="6" spans="1:7" s="369" customFormat="1" ht="12.75" customHeight="1" thickBot="1">
      <c r="A6" s="62"/>
      <c r="B6" s="63" t="s">
        <v>356</v>
      </c>
      <c r="C6" s="368" t="s">
        <v>357</v>
      </c>
      <c r="D6" s="368" t="s">
        <v>358</v>
      </c>
      <c r="E6" s="368" t="s">
        <v>360</v>
      </c>
      <c r="F6" s="405" t="s">
        <v>455</v>
      </c>
      <c r="G6" s="326" t="s">
        <v>456</v>
      </c>
    </row>
    <row r="7" spans="1:7" s="369" customFormat="1" ht="15.75" customHeight="1" thickBot="1">
      <c r="A7" s="370"/>
      <c r="B7" s="371" t="s">
        <v>37</v>
      </c>
      <c r="C7" s="444"/>
      <c r="D7" s="444"/>
      <c r="E7" s="444"/>
      <c r="F7" s="444"/>
      <c r="G7" s="445"/>
    </row>
    <row r="8" spans="1:7" s="374" customFormat="1" ht="12" customHeight="1" thickBot="1">
      <c r="A8" s="62" t="s">
        <v>5</v>
      </c>
      <c r="B8" s="372" t="s">
        <v>468</v>
      </c>
      <c r="C8" s="373">
        <f>SUM(C9:C19)</f>
        <v>7502000</v>
      </c>
      <c r="D8" s="373">
        <f>SUM(D9:D19)</f>
        <v>0</v>
      </c>
      <c r="E8" s="373">
        <f>SUM(E9:E19)</f>
        <v>1451000</v>
      </c>
      <c r="F8" s="373">
        <f>SUM(F9:F19)</f>
        <v>1451000</v>
      </c>
      <c r="G8" s="373">
        <f>SUM(G9:G19)</f>
        <v>8953000</v>
      </c>
    </row>
    <row r="9" spans="1:7" s="374" customFormat="1" ht="12" customHeight="1" thickBot="1">
      <c r="A9" s="375" t="s">
        <v>60</v>
      </c>
      <c r="B9" s="8" t="s">
        <v>168</v>
      </c>
      <c r="C9" s="376"/>
      <c r="D9" s="376"/>
      <c r="E9" s="376"/>
      <c r="F9" s="376">
        <f>D9+E9</f>
        <v>0</v>
      </c>
      <c r="G9" s="373">
        <f>C9+F9</f>
        <v>0</v>
      </c>
    </row>
    <row r="10" spans="1:7" s="374" customFormat="1" ht="12" customHeight="1" thickBot="1">
      <c r="A10" s="377" t="s">
        <v>61</v>
      </c>
      <c r="B10" s="6" t="s">
        <v>169</v>
      </c>
      <c r="C10" s="356">
        <v>5120000</v>
      </c>
      <c r="D10" s="356"/>
      <c r="E10" s="356"/>
      <c r="F10" s="376">
        <f aca="true" t="shared" si="0" ref="F10:F19">D10+E10</f>
        <v>0</v>
      </c>
      <c r="G10" s="373">
        <f aca="true" t="shared" si="1" ref="G10:G18">C10+F10</f>
        <v>5120000</v>
      </c>
    </row>
    <row r="11" spans="1:7" s="374" customFormat="1" ht="12" customHeight="1" thickBot="1">
      <c r="A11" s="377" t="s">
        <v>62</v>
      </c>
      <c r="B11" s="6" t="s">
        <v>170</v>
      </c>
      <c r="C11" s="356"/>
      <c r="D11" s="356"/>
      <c r="E11" s="356"/>
      <c r="F11" s="376">
        <f t="shared" si="0"/>
        <v>0</v>
      </c>
      <c r="G11" s="373">
        <f t="shared" si="1"/>
        <v>0</v>
      </c>
    </row>
    <row r="12" spans="1:7" s="374" customFormat="1" ht="12" customHeight="1" thickBot="1">
      <c r="A12" s="377" t="s">
        <v>63</v>
      </c>
      <c r="B12" s="6" t="s">
        <v>171</v>
      </c>
      <c r="C12" s="356">
        <v>1000000</v>
      </c>
      <c r="D12" s="356"/>
      <c r="E12" s="356"/>
      <c r="F12" s="376">
        <f t="shared" si="0"/>
        <v>0</v>
      </c>
      <c r="G12" s="373">
        <f t="shared" si="1"/>
        <v>1000000</v>
      </c>
    </row>
    <row r="13" spans="1:7" s="374" customFormat="1" ht="12" customHeight="1" thickBot="1">
      <c r="A13" s="377" t="s">
        <v>80</v>
      </c>
      <c r="B13" s="6" t="s">
        <v>172</v>
      </c>
      <c r="C13" s="356"/>
      <c r="D13" s="356"/>
      <c r="E13" s="356"/>
      <c r="F13" s="376">
        <f t="shared" si="0"/>
        <v>0</v>
      </c>
      <c r="G13" s="373">
        <f t="shared" si="1"/>
        <v>0</v>
      </c>
    </row>
    <row r="14" spans="1:7" s="374" customFormat="1" ht="12" customHeight="1" thickBot="1">
      <c r="A14" s="377" t="s">
        <v>64</v>
      </c>
      <c r="B14" s="6" t="s">
        <v>469</v>
      </c>
      <c r="C14" s="356">
        <v>1382000</v>
      </c>
      <c r="D14" s="356"/>
      <c r="E14" s="356"/>
      <c r="F14" s="376">
        <f t="shared" si="0"/>
        <v>0</v>
      </c>
      <c r="G14" s="373">
        <f t="shared" si="1"/>
        <v>1382000</v>
      </c>
    </row>
    <row r="15" spans="1:7" s="374" customFormat="1" ht="12" customHeight="1" thickBot="1">
      <c r="A15" s="377" t="s">
        <v>65</v>
      </c>
      <c r="B15" s="5" t="s">
        <v>470</v>
      </c>
      <c r="C15" s="356"/>
      <c r="D15" s="356"/>
      <c r="E15" s="356">
        <v>1451000</v>
      </c>
      <c r="F15" s="376">
        <f t="shared" si="0"/>
        <v>1451000</v>
      </c>
      <c r="G15" s="373">
        <f t="shared" si="1"/>
        <v>1451000</v>
      </c>
    </row>
    <row r="16" spans="1:12" s="374" customFormat="1" ht="12" customHeight="1" thickBot="1">
      <c r="A16" s="377" t="s">
        <v>72</v>
      </c>
      <c r="B16" s="6" t="s">
        <v>175</v>
      </c>
      <c r="C16" s="378"/>
      <c r="D16" s="378"/>
      <c r="E16" s="378"/>
      <c r="F16" s="376">
        <f t="shared" si="0"/>
        <v>0</v>
      </c>
      <c r="G16" s="373">
        <f t="shared" si="1"/>
        <v>0</v>
      </c>
      <c r="L16" s="404"/>
    </row>
    <row r="17" spans="1:7" s="379" customFormat="1" ht="12" customHeight="1" thickBot="1">
      <c r="A17" s="377" t="s">
        <v>73</v>
      </c>
      <c r="B17" s="6" t="s">
        <v>176</v>
      </c>
      <c r="C17" s="356"/>
      <c r="D17" s="356"/>
      <c r="E17" s="356"/>
      <c r="F17" s="376">
        <f t="shared" si="0"/>
        <v>0</v>
      </c>
      <c r="G17" s="373">
        <f t="shared" si="1"/>
        <v>0</v>
      </c>
    </row>
    <row r="18" spans="1:7" s="379" customFormat="1" ht="12" customHeight="1" thickBot="1">
      <c r="A18" s="377" t="s">
        <v>74</v>
      </c>
      <c r="B18" s="6" t="s">
        <v>305</v>
      </c>
      <c r="C18" s="380"/>
      <c r="D18" s="380"/>
      <c r="E18" s="380"/>
      <c r="F18" s="376">
        <f t="shared" si="0"/>
        <v>0</v>
      </c>
      <c r="G18" s="373">
        <f t="shared" si="1"/>
        <v>0</v>
      </c>
    </row>
    <row r="19" spans="1:7" s="379" customFormat="1" ht="12" customHeight="1" thickBot="1">
      <c r="A19" s="377" t="s">
        <v>75</v>
      </c>
      <c r="B19" s="5" t="s">
        <v>177</v>
      </c>
      <c r="C19" s="380"/>
      <c r="D19" s="380"/>
      <c r="E19" s="380"/>
      <c r="F19" s="376">
        <f t="shared" si="0"/>
        <v>0</v>
      </c>
      <c r="G19" s="373"/>
    </row>
    <row r="20" spans="1:7" s="374" customFormat="1" ht="12" customHeight="1" thickBot="1">
      <c r="A20" s="62" t="s">
        <v>6</v>
      </c>
      <c r="B20" s="372" t="s">
        <v>471</v>
      </c>
      <c r="C20" s="373">
        <f>SUM(C21:C23)</f>
        <v>1800000</v>
      </c>
      <c r="D20" s="373">
        <f>SUM(D21:D23)</f>
        <v>0</v>
      </c>
      <c r="E20" s="373">
        <f>SUM(E21:E23)</f>
        <v>0</v>
      </c>
      <c r="F20" s="373">
        <f>SUM(F21:F23)</f>
        <v>0</v>
      </c>
      <c r="G20" s="373">
        <f>SUM(G21:G23)</f>
        <v>1800000</v>
      </c>
    </row>
    <row r="21" spans="1:7" s="379" customFormat="1" ht="12" customHeight="1" thickBot="1">
      <c r="A21" s="377" t="s">
        <v>66</v>
      </c>
      <c r="B21" s="7" t="s">
        <v>150</v>
      </c>
      <c r="C21" s="356"/>
      <c r="D21" s="356"/>
      <c r="E21" s="356"/>
      <c r="F21" s="356">
        <f>D21+E21</f>
        <v>0</v>
      </c>
      <c r="G21" s="373">
        <f>C21+F21</f>
        <v>0</v>
      </c>
    </row>
    <row r="22" spans="1:7" s="379" customFormat="1" ht="12" customHeight="1" thickBot="1">
      <c r="A22" s="377" t="s">
        <v>67</v>
      </c>
      <c r="B22" s="6" t="s">
        <v>472</v>
      </c>
      <c r="C22" s="356"/>
      <c r="D22" s="356"/>
      <c r="E22" s="356"/>
      <c r="F22" s="356">
        <f>D22+E22</f>
        <v>0</v>
      </c>
      <c r="G22" s="373">
        <f>C22+F22</f>
        <v>0</v>
      </c>
    </row>
    <row r="23" spans="1:7" s="379" customFormat="1" ht="12" customHeight="1" thickBot="1">
      <c r="A23" s="377" t="s">
        <v>68</v>
      </c>
      <c r="B23" s="6" t="s">
        <v>473</v>
      </c>
      <c r="C23" s="356">
        <v>1800000</v>
      </c>
      <c r="D23" s="356"/>
      <c r="E23" s="356"/>
      <c r="F23" s="356">
        <f>D23+E23</f>
        <v>0</v>
      </c>
      <c r="G23" s="373">
        <f>C23+F23</f>
        <v>1800000</v>
      </c>
    </row>
    <row r="24" spans="1:7" s="379" customFormat="1" ht="12" customHeight="1" thickBot="1">
      <c r="A24" s="377" t="s">
        <v>69</v>
      </c>
      <c r="B24" s="6" t="s">
        <v>474</v>
      </c>
      <c r="C24" s="356"/>
      <c r="D24" s="356"/>
      <c r="E24" s="356"/>
      <c r="F24" s="356">
        <f>D24+E24</f>
        <v>0</v>
      </c>
      <c r="G24" s="373">
        <f>C24+F24</f>
        <v>0</v>
      </c>
    </row>
    <row r="25" spans="1:7" s="379" customFormat="1" ht="12" customHeight="1" thickBot="1">
      <c r="A25" s="381" t="s">
        <v>7</v>
      </c>
      <c r="B25" s="50" t="s">
        <v>96</v>
      </c>
      <c r="C25" s="382"/>
      <c r="D25" s="382"/>
      <c r="E25" s="382"/>
      <c r="F25" s="382"/>
      <c r="G25" s="382"/>
    </row>
    <row r="26" spans="1:7" s="379" customFormat="1" ht="12" customHeight="1" thickBot="1">
      <c r="A26" s="381" t="s">
        <v>8</v>
      </c>
      <c r="B26" s="50" t="s">
        <v>475</v>
      </c>
      <c r="C26" s="373">
        <f>+C27+C28+C29</f>
        <v>0</v>
      </c>
      <c r="D26" s="373"/>
      <c r="E26" s="373"/>
      <c r="F26" s="373"/>
      <c r="G26" s="373"/>
    </row>
    <row r="27" spans="1:7" s="379" customFormat="1" ht="12" customHeight="1">
      <c r="A27" s="383" t="s">
        <v>159</v>
      </c>
      <c r="B27" s="384" t="s">
        <v>155</v>
      </c>
      <c r="C27" s="385"/>
      <c r="D27" s="385"/>
      <c r="E27" s="385"/>
      <c r="F27" s="385"/>
      <c r="G27" s="385"/>
    </row>
    <row r="28" spans="1:7" s="379" customFormat="1" ht="12" customHeight="1">
      <c r="A28" s="383" t="s">
        <v>160</v>
      </c>
      <c r="B28" s="384" t="s">
        <v>472</v>
      </c>
      <c r="C28" s="356"/>
      <c r="D28" s="356"/>
      <c r="E28" s="356"/>
      <c r="F28" s="356"/>
      <c r="G28" s="356"/>
    </row>
    <row r="29" spans="1:7" s="379" customFormat="1" ht="12" customHeight="1">
      <c r="A29" s="383" t="s">
        <v>161</v>
      </c>
      <c r="B29" s="386" t="s">
        <v>476</v>
      </c>
      <c r="C29" s="356"/>
      <c r="D29" s="356"/>
      <c r="E29" s="356"/>
      <c r="F29" s="356"/>
      <c r="G29" s="356"/>
    </row>
    <row r="30" spans="1:7" s="379" customFormat="1" ht="12" customHeight="1" thickBot="1">
      <c r="A30" s="377" t="s">
        <v>162</v>
      </c>
      <c r="B30" s="387" t="s">
        <v>477</v>
      </c>
      <c r="C30" s="388"/>
      <c r="D30" s="388"/>
      <c r="E30" s="388"/>
      <c r="F30" s="388"/>
      <c r="G30" s="388"/>
    </row>
    <row r="31" spans="1:7" s="379" customFormat="1" ht="12" customHeight="1" thickBot="1">
      <c r="A31" s="381" t="s">
        <v>9</v>
      </c>
      <c r="B31" s="50" t="s">
        <v>478</v>
      </c>
      <c r="C31" s="373">
        <f>+C32+C33+C34</f>
        <v>0</v>
      </c>
      <c r="D31" s="373"/>
      <c r="E31" s="373"/>
      <c r="F31" s="373"/>
      <c r="G31" s="373"/>
    </row>
    <row r="32" spans="1:7" s="379" customFormat="1" ht="12" customHeight="1">
      <c r="A32" s="383" t="s">
        <v>53</v>
      </c>
      <c r="B32" s="384" t="s">
        <v>182</v>
      </c>
      <c r="C32" s="385"/>
      <c r="D32" s="385"/>
      <c r="E32" s="385"/>
      <c r="F32" s="385"/>
      <c r="G32" s="385"/>
    </row>
    <row r="33" spans="1:7" s="379" customFormat="1" ht="12" customHeight="1">
      <c r="A33" s="383" t="s">
        <v>54</v>
      </c>
      <c r="B33" s="386" t="s">
        <v>183</v>
      </c>
      <c r="C33" s="357"/>
      <c r="D33" s="357"/>
      <c r="E33" s="357"/>
      <c r="F33" s="357"/>
      <c r="G33" s="357"/>
    </row>
    <row r="34" spans="1:7" s="379" customFormat="1" ht="12" customHeight="1" thickBot="1">
      <c r="A34" s="377" t="s">
        <v>55</v>
      </c>
      <c r="B34" s="387" t="s">
        <v>184</v>
      </c>
      <c r="C34" s="388"/>
      <c r="D34" s="388"/>
      <c r="E34" s="388"/>
      <c r="F34" s="388"/>
      <c r="G34" s="388"/>
    </row>
    <row r="35" spans="1:7" s="374" customFormat="1" ht="12" customHeight="1" thickBot="1">
      <c r="A35" s="381" t="s">
        <v>10</v>
      </c>
      <c r="B35" s="50" t="s">
        <v>267</v>
      </c>
      <c r="C35" s="382"/>
      <c r="D35" s="382"/>
      <c r="E35" s="382"/>
      <c r="F35" s="382"/>
      <c r="G35" s="382"/>
    </row>
    <row r="36" spans="1:7" s="374" customFormat="1" ht="12" customHeight="1" thickBot="1">
      <c r="A36" s="381" t="s">
        <v>11</v>
      </c>
      <c r="B36" s="50" t="s">
        <v>479</v>
      </c>
      <c r="C36" s="389"/>
      <c r="D36" s="389"/>
      <c r="E36" s="389"/>
      <c r="F36" s="389"/>
      <c r="G36" s="389"/>
    </row>
    <row r="37" spans="1:7" s="374" customFormat="1" ht="12" customHeight="1" thickBot="1">
      <c r="A37" s="62" t="s">
        <v>12</v>
      </c>
      <c r="B37" s="50" t="s">
        <v>480</v>
      </c>
      <c r="C37" s="122">
        <f>+C8+C20+C25+C26+C31+C35+C36</f>
        <v>9302000</v>
      </c>
      <c r="D37" s="122">
        <f>+D8+D20+D25+D26+D31+D35+D36</f>
        <v>0</v>
      </c>
      <c r="E37" s="122">
        <f>+E8+E20+E25+E26+E31+E35+E36</f>
        <v>1451000</v>
      </c>
      <c r="F37" s="122">
        <f>+F8+F20+F25+F26+F31+F35+F36</f>
        <v>1451000</v>
      </c>
      <c r="G37" s="122">
        <f>+G8+G20+G25+G26+G31+G35+G36</f>
        <v>10753000</v>
      </c>
    </row>
    <row r="38" spans="1:7" s="374" customFormat="1" ht="12" customHeight="1" thickBot="1">
      <c r="A38" s="390" t="s">
        <v>13</v>
      </c>
      <c r="B38" s="50" t="s">
        <v>481</v>
      </c>
      <c r="C38" s="122">
        <f>+C39+C40+C41</f>
        <v>43018877</v>
      </c>
      <c r="D38" s="122">
        <f>+D39+D40+D41</f>
        <v>0</v>
      </c>
      <c r="E38" s="122">
        <f>+E39+E40+E41</f>
        <v>57695</v>
      </c>
      <c r="F38" s="122">
        <f>+F39+F40+F41</f>
        <v>57695</v>
      </c>
      <c r="G38" s="122">
        <f>+G39+G40+G41</f>
        <v>43076572</v>
      </c>
    </row>
    <row r="39" spans="1:7" s="374" customFormat="1" ht="12" customHeight="1">
      <c r="A39" s="383" t="s">
        <v>482</v>
      </c>
      <c r="B39" s="384" t="s">
        <v>132</v>
      </c>
      <c r="C39" s="385"/>
      <c r="D39" s="385"/>
      <c r="E39" s="385">
        <v>57695</v>
      </c>
      <c r="F39" s="385">
        <f>D39+E39</f>
        <v>57695</v>
      </c>
      <c r="G39" s="385">
        <f>C39+F39</f>
        <v>57695</v>
      </c>
    </row>
    <row r="40" spans="1:7" s="374" customFormat="1" ht="12" customHeight="1">
      <c r="A40" s="383" t="s">
        <v>483</v>
      </c>
      <c r="B40" s="386" t="s">
        <v>484</v>
      </c>
      <c r="C40" s="357"/>
      <c r="D40" s="357"/>
      <c r="E40" s="357"/>
      <c r="F40" s="385">
        <f>D40+E40</f>
        <v>0</v>
      </c>
      <c r="G40" s="385">
        <f>C40+F40</f>
        <v>0</v>
      </c>
    </row>
    <row r="41" spans="1:7" s="379" customFormat="1" ht="12" customHeight="1" thickBot="1">
      <c r="A41" s="377" t="s">
        <v>485</v>
      </c>
      <c r="B41" s="387" t="s">
        <v>486</v>
      </c>
      <c r="C41" s="388">
        <v>43018877</v>
      </c>
      <c r="D41" s="388"/>
      <c r="E41" s="388"/>
      <c r="F41" s="385">
        <f>D41+E41</f>
        <v>0</v>
      </c>
      <c r="G41" s="385">
        <f>C41+F41</f>
        <v>43018877</v>
      </c>
    </row>
    <row r="42" spans="1:7" s="379" customFormat="1" ht="15" customHeight="1" thickBot="1">
      <c r="A42" s="390" t="s">
        <v>14</v>
      </c>
      <c r="B42" s="391" t="s">
        <v>487</v>
      </c>
      <c r="C42" s="392">
        <f>+C37+C38</f>
        <v>52320877</v>
      </c>
      <c r="D42" s="392">
        <f>+D37+D38</f>
        <v>0</v>
      </c>
      <c r="E42" s="392">
        <f>+E37+E38</f>
        <v>1508695</v>
      </c>
      <c r="F42" s="392">
        <f>+F37+F38</f>
        <v>1508695</v>
      </c>
      <c r="G42" s="392">
        <f>+G37+G38</f>
        <v>53829572</v>
      </c>
    </row>
    <row r="43" spans="1:3" s="379" customFormat="1" ht="15" customHeight="1">
      <c r="A43" s="72"/>
      <c r="B43" s="73"/>
      <c r="C43" s="123"/>
    </row>
    <row r="44" spans="1:3" ht="13.5" thickBot="1">
      <c r="A44" s="393"/>
      <c r="B44" s="394"/>
      <c r="C44" s="395"/>
    </row>
    <row r="45" spans="1:7" s="369" customFormat="1" ht="16.5" customHeight="1" thickBot="1">
      <c r="A45" s="396"/>
      <c r="B45" s="344" t="s">
        <v>38</v>
      </c>
      <c r="C45" s="442"/>
      <c r="D45" s="442"/>
      <c r="E45" s="442"/>
      <c r="F45" s="443"/>
      <c r="G45" s="392"/>
    </row>
    <row r="46" spans="1:7" s="397" customFormat="1" ht="12" customHeight="1" thickBot="1">
      <c r="A46" s="381" t="s">
        <v>5</v>
      </c>
      <c r="B46" s="50" t="s">
        <v>488</v>
      </c>
      <c r="C46" s="373">
        <f>SUM(C47:C51)</f>
        <v>42309814</v>
      </c>
      <c r="D46" s="373">
        <f>SUM(D47:D51)</f>
        <v>0</v>
      </c>
      <c r="E46" s="373">
        <f>SUM(E47:E51)</f>
        <v>757445</v>
      </c>
      <c r="F46" s="373">
        <f>SUM(F47:F51)</f>
        <v>757445</v>
      </c>
      <c r="G46" s="373">
        <f>SUM(G47:G51)</f>
        <v>43067259</v>
      </c>
    </row>
    <row r="47" spans="1:7" ht="12" customHeight="1">
      <c r="A47" s="377" t="s">
        <v>60</v>
      </c>
      <c r="B47" s="7" t="s">
        <v>34</v>
      </c>
      <c r="C47" s="385">
        <v>11828500</v>
      </c>
      <c r="D47" s="385"/>
      <c r="E47" s="385">
        <v>699750</v>
      </c>
      <c r="F47" s="385">
        <f>D47+E47</f>
        <v>699750</v>
      </c>
      <c r="G47" s="385">
        <f>C47+F47</f>
        <v>12528250</v>
      </c>
    </row>
    <row r="48" spans="1:7" ht="12" customHeight="1">
      <c r="A48" s="377" t="s">
        <v>61</v>
      </c>
      <c r="B48" s="6" t="s">
        <v>105</v>
      </c>
      <c r="C48" s="398">
        <v>2428497</v>
      </c>
      <c r="D48" s="398"/>
      <c r="E48" s="398"/>
      <c r="F48" s="385">
        <f>D48+E48</f>
        <v>0</v>
      </c>
      <c r="G48" s="385">
        <f>C48+F48</f>
        <v>2428497</v>
      </c>
    </row>
    <row r="49" spans="1:7" ht="12" customHeight="1">
      <c r="A49" s="377" t="s">
        <v>62</v>
      </c>
      <c r="B49" s="6" t="s">
        <v>79</v>
      </c>
      <c r="C49" s="398">
        <v>28052817</v>
      </c>
      <c r="D49" s="398"/>
      <c r="E49" s="398">
        <v>57695</v>
      </c>
      <c r="F49" s="385">
        <f>D49+E49</f>
        <v>57695</v>
      </c>
      <c r="G49" s="385">
        <f>C49+F49</f>
        <v>28110512</v>
      </c>
    </row>
    <row r="50" spans="1:7" ht="12" customHeight="1">
      <c r="A50" s="377" t="s">
        <v>63</v>
      </c>
      <c r="B50" s="6" t="s">
        <v>106</v>
      </c>
      <c r="C50" s="398"/>
      <c r="D50" s="398"/>
      <c r="E50" s="398"/>
      <c r="F50" s="385">
        <f>D50+E50</f>
        <v>0</v>
      </c>
      <c r="G50" s="385">
        <f>C50+F50</f>
        <v>0</v>
      </c>
    </row>
    <row r="51" spans="1:7" ht="12" customHeight="1" thickBot="1">
      <c r="A51" s="377" t="s">
        <v>80</v>
      </c>
      <c r="B51" s="6" t="s">
        <v>107</v>
      </c>
      <c r="C51" s="398"/>
      <c r="D51" s="398"/>
      <c r="E51" s="398"/>
      <c r="F51" s="385">
        <f>D51+E51</f>
        <v>0</v>
      </c>
      <c r="G51" s="385">
        <f>C51+F51</f>
        <v>0</v>
      </c>
    </row>
    <row r="52" spans="1:7" ht="12" customHeight="1" thickBot="1">
      <c r="A52" s="381" t="s">
        <v>6</v>
      </c>
      <c r="B52" s="50" t="s">
        <v>489</v>
      </c>
      <c r="C52" s="373">
        <f>SUM(C53:C55)</f>
        <v>10011063</v>
      </c>
      <c r="D52" s="373">
        <f>SUM(D53:D55)</f>
        <v>0</v>
      </c>
      <c r="E52" s="373">
        <f>SUM(E53:E55)</f>
        <v>751250</v>
      </c>
      <c r="F52" s="373">
        <f>SUM(F53:F55)</f>
        <v>751250</v>
      </c>
      <c r="G52" s="373">
        <f>SUM(G53:G55)</f>
        <v>10762313</v>
      </c>
    </row>
    <row r="53" spans="1:7" s="397" customFormat="1" ht="12" customHeight="1">
      <c r="A53" s="377" t="s">
        <v>66</v>
      </c>
      <c r="B53" s="7" t="s">
        <v>125</v>
      </c>
      <c r="C53" s="385">
        <v>1506063</v>
      </c>
      <c r="D53" s="385"/>
      <c r="E53" s="385">
        <v>751250</v>
      </c>
      <c r="F53" s="385">
        <f>D53+E53</f>
        <v>751250</v>
      </c>
      <c r="G53" s="385">
        <f>C53+F53</f>
        <v>2257313</v>
      </c>
    </row>
    <row r="54" spans="1:7" ht="12" customHeight="1">
      <c r="A54" s="377" t="s">
        <v>67</v>
      </c>
      <c r="B54" s="6" t="s">
        <v>109</v>
      </c>
      <c r="C54" s="398">
        <v>8505000</v>
      </c>
      <c r="D54" s="398"/>
      <c r="E54" s="398"/>
      <c r="F54" s="385">
        <f>D54+E54</f>
        <v>0</v>
      </c>
      <c r="G54" s="385">
        <f>C54+F54</f>
        <v>8505000</v>
      </c>
    </row>
    <row r="55" spans="1:7" ht="12" customHeight="1">
      <c r="A55" s="377" t="s">
        <v>68</v>
      </c>
      <c r="B55" s="6" t="s">
        <v>490</v>
      </c>
      <c r="C55" s="398"/>
      <c r="D55" s="398"/>
      <c r="E55" s="398"/>
      <c r="F55" s="385">
        <f>D55+E55</f>
        <v>0</v>
      </c>
      <c r="G55" s="385">
        <f>C55+F55</f>
        <v>0</v>
      </c>
    </row>
    <row r="56" spans="1:7" ht="12" customHeight="1" thickBot="1">
      <c r="A56" s="377" t="s">
        <v>69</v>
      </c>
      <c r="B56" s="6" t="s">
        <v>491</v>
      </c>
      <c r="C56" s="398"/>
      <c r="D56" s="398"/>
      <c r="E56" s="398"/>
      <c r="F56" s="385">
        <f>D56+E56</f>
        <v>0</v>
      </c>
      <c r="G56" s="385">
        <f>C56+F56</f>
        <v>0</v>
      </c>
    </row>
    <row r="57" spans="1:7" ht="12" customHeight="1" thickBot="1">
      <c r="A57" s="381" t="s">
        <v>7</v>
      </c>
      <c r="B57" s="50" t="s">
        <v>492</v>
      </c>
      <c r="C57" s="382"/>
      <c r="D57" s="382"/>
      <c r="E57" s="382"/>
      <c r="F57" s="382"/>
      <c r="G57" s="382"/>
    </row>
    <row r="58" spans="1:7" ht="15" customHeight="1" thickBot="1">
      <c r="A58" s="381" t="s">
        <v>8</v>
      </c>
      <c r="B58" s="399" t="s">
        <v>493</v>
      </c>
      <c r="C58" s="400">
        <f>+C46+C52+C57</f>
        <v>52320877</v>
      </c>
      <c r="D58" s="400">
        <f>+D46+D52+D57</f>
        <v>0</v>
      </c>
      <c r="E58" s="400">
        <f>+E46+E52+E57</f>
        <v>1508695</v>
      </c>
      <c r="F58" s="400">
        <f>+F46+F52+F57</f>
        <v>1508695</v>
      </c>
      <c r="G58" s="400">
        <f>+G46+G52+G57</f>
        <v>53829572</v>
      </c>
    </row>
    <row r="59" ht="13.5" thickBot="1">
      <c r="C59" s="402"/>
    </row>
    <row r="60" spans="1:7" ht="15" customHeight="1" thickBot="1">
      <c r="A60" s="74" t="s">
        <v>377</v>
      </c>
      <c r="B60" s="75"/>
      <c r="C60" s="403">
        <v>1</v>
      </c>
      <c r="D60" s="403"/>
      <c r="E60" s="403"/>
      <c r="F60" s="403"/>
      <c r="G60" s="403">
        <v>1</v>
      </c>
    </row>
    <row r="61" spans="1:7" ht="14.25" customHeight="1" thickBot="1">
      <c r="A61" s="74" t="s">
        <v>120</v>
      </c>
      <c r="B61" s="75"/>
      <c r="C61" s="403"/>
      <c r="D61" s="403"/>
      <c r="E61" s="403"/>
      <c r="F61" s="403"/>
      <c r="G61" s="403"/>
    </row>
  </sheetData>
  <sheetProtection formatCells="0"/>
  <mergeCells count="4">
    <mergeCell ref="B2:F2"/>
    <mergeCell ref="B3:F3"/>
    <mergeCell ref="C7:G7"/>
    <mergeCell ref="C45:F45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56" r:id="rId1"/>
  <rowBreaks count="2" manualBreakCount="2">
    <brk id="69" max="255" man="1"/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1"/>
  <sheetViews>
    <sheetView view="pageLayout" zoomScaleSheetLayoutView="100" workbookViewId="0" topLeftCell="A94">
      <selection activeCell="K126" sqref="K126"/>
    </sheetView>
  </sheetViews>
  <sheetFormatPr defaultColWidth="9.00390625" defaultRowHeight="12.75"/>
  <cols>
    <col min="1" max="1" width="7.50390625" style="125" customWidth="1"/>
    <col min="2" max="2" width="59.625" style="125" customWidth="1"/>
    <col min="3" max="3" width="14.875" style="126" customWidth="1"/>
    <col min="4" max="4" width="11.875" style="148" customWidth="1"/>
    <col min="5" max="6" width="12.375" style="148" bestFit="1" customWidth="1"/>
    <col min="7" max="7" width="14.875" style="148" customWidth="1"/>
    <col min="8" max="16384" width="9.375" style="148" customWidth="1"/>
  </cols>
  <sheetData>
    <row r="1" spans="1:7" ht="15.75" customHeight="1">
      <c r="A1" s="417" t="s">
        <v>3</v>
      </c>
      <c r="B1" s="417"/>
      <c r="C1" s="417"/>
      <c r="D1" s="417"/>
      <c r="E1" s="417"/>
      <c r="F1" s="417"/>
      <c r="G1" s="417"/>
    </row>
    <row r="2" spans="1:7" ht="15.75" customHeight="1" thickBot="1">
      <c r="A2" s="418" t="s">
        <v>83</v>
      </c>
      <c r="B2" s="418"/>
      <c r="C2" s="206"/>
      <c r="G2" s="206" t="s">
        <v>440</v>
      </c>
    </row>
    <row r="3" spans="1:7" ht="15.75">
      <c r="A3" s="420" t="s">
        <v>48</v>
      </c>
      <c r="B3" s="422" t="s">
        <v>4</v>
      </c>
      <c r="C3" s="412" t="str">
        <f>+CONCATENATE(LEFT(ÖSSZEFÜGGÉSEK!A6,4),". évi")</f>
        <v>2018. évi</v>
      </c>
      <c r="D3" s="413"/>
      <c r="E3" s="414"/>
      <c r="F3" s="414"/>
      <c r="G3" s="415"/>
    </row>
    <row r="4" spans="1:7" ht="48.75" thickBot="1">
      <c r="A4" s="421"/>
      <c r="B4" s="423"/>
      <c r="C4" s="315" t="s">
        <v>381</v>
      </c>
      <c r="D4" s="316" t="s">
        <v>453</v>
      </c>
      <c r="E4" s="316" t="s">
        <v>497</v>
      </c>
      <c r="F4" s="317" t="s">
        <v>448</v>
      </c>
      <c r="G4" s="318" t="s">
        <v>498</v>
      </c>
    </row>
    <row r="5" spans="1:7" s="149" customFormat="1" ht="12" customHeight="1" thickBot="1">
      <c r="A5" s="145" t="s">
        <v>356</v>
      </c>
      <c r="B5" s="146" t="s">
        <v>357</v>
      </c>
      <c r="C5" s="319" t="s">
        <v>358</v>
      </c>
      <c r="D5" s="319" t="s">
        <v>360</v>
      </c>
      <c r="E5" s="320" t="s">
        <v>359</v>
      </c>
      <c r="F5" s="320" t="s">
        <v>455</v>
      </c>
      <c r="G5" s="321" t="s">
        <v>456</v>
      </c>
    </row>
    <row r="6" spans="1:7" s="150" customFormat="1" ht="12" customHeight="1" thickBot="1">
      <c r="A6" s="18" t="s">
        <v>5</v>
      </c>
      <c r="B6" s="19" t="s">
        <v>144</v>
      </c>
      <c r="C6" s="137">
        <f>+C7+C8+C9+C10+C11+C12</f>
        <v>218360938</v>
      </c>
      <c r="D6" s="137">
        <f>+D7+D8+D9+D10+D11+D12</f>
        <v>0</v>
      </c>
      <c r="E6" s="137">
        <f>+E7+E8+E9+E10+E11+E12</f>
        <v>1646493</v>
      </c>
      <c r="F6" s="137">
        <f>+F7+F8+F9+F10+F11+F12</f>
        <v>1646493</v>
      </c>
      <c r="G6" s="77">
        <f>+G7+G8+G9+G10+G11+G12</f>
        <v>220007431</v>
      </c>
    </row>
    <row r="7" spans="1:7" s="150" customFormat="1" ht="12" customHeight="1">
      <c r="A7" s="13" t="s">
        <v>60</v>
      </c>
      <c r="B7" s="151" t="s">
        <v>145</v>
      </c>
      <c r="C7" s="139">
        <v>106328996</v>
      </c>
      <c r="D7" s="139"/>
      <c r="E7" s="139"/>
      <c r="F7" s="181">
        <f>D7+E7</f>
        <v>0</v>
      </c>
      <c r="G7" s="180">
        <f aca="true" t="shared" si="0" ref="G7:G12">C7+F7</f>
        <v>106328996</v>
      </c>
    </row>
    <row r="8" spans="1:7" s="150" customFormat="1" ht="12" customHeight="1">
      <c r="A8" s="12" t="s">
        <v>61</v>
      </c>
      <c r="B8" s="152" t="s">
        <v>146</v>
      </c>
      <c r="C8" s="138">
        <v>49436133</v>
      </c>
      <c r="D8" s="138"/>
      <c r="E8" s="139"/>
      <c r="F8" s="181">
        <f aca="true" t="shared" si="1" ref="F8:F62">D8+E8</f>
        <v>0</v>
      </c>
      <c r="G8" s="180">
        <f t="shared" si="0"/>
        <v>49436133</v>
      </c>
    </row>
    <row r="9" spans="1:7" s="150" customFormat="1" ht="12" customHeight="1">
      <c r="A9" s="12" t="s">
        <v>62</v>
      </c>
      <c r="B9" s="152" t="s">
        <v>147</v>
      </c>
      <c r="C9" s="138">
        <v>54519059</v>
      </c>
      <c r="D9" s="138"/>
      <c r="E9" s="139"/>
      <c r="F9" s="181">
        <f t="shared" si="1"/>
        <v>0</v>
      </c>
      <c r="G9" s="180">
        <f t="shared" si="0"/>
        <v>54519059</v>
      </c>
    </row>
    <row r="10" spans="1:7" s="150" customFormat="1" ht="12" customHeight="1">
      <c r="A10" s="12" t="s">
        <v>63</v>
      </c>
      <c r="B10" s="152" t="s">
        <v>148</v>
      </c>
      <c r="C10" s="138">
        <v>8076750</v>
      </c>
      <c r="D10" s="138"/>
      <c r="E10" s="139"/>
      <c r="F10" s="181">
        <f t="shared" si="1"/>
        <v>0</v>
      </c>
      <c r="G10" s="180">
        <f t="shared" si="0"/>
        <v>8076750</v>
      </c>
    </row>
    <row r="11" spans="1:7" s="150" customFormat="1" ht="12" customHeight="1">
      <c r="A11" s="12" t="s">
        <v>80</v>
      </c>
      <c r="B11" s="79" t="s">
        <v>301</v>
      </c>
      <c r="C11" s="138"/>
      <c r="D11" s="138"/>
      <c r="E11" s="139">
        <v>1646493</v>
      </c>
      <c r="F11" s="181">
        <f t="shared" si="1"/>
        <v>1646493</v>
      </c>
      <c r="G11" s="180">
        <f t="shared" si="0"/>
        <v>1646493</v>
      </c>
    </row>
    <row r="12" spans="1:7" s="150" customFormat="1" ht="12" customHeight="1" thickBot="1">
      <c r="A12" s="14" t="s">
        <v>64</v>
      </c>
      <c r="B12" s="80" t="s">
        <v>302</v>
      </c>
      <c r="C12" s="138"/>
      <c r="D12" s="138"/>
      <c r="E12" s="139"/>
      <c r="F12" s="181">
        <f t="shared" si="1"/>
        <v>0</v>
      </c>
      <c r="G12" s="180">
        <f t="shared" si="0"/>
        <v>0</v>
      </c>
    </row>
    <row r="13" spans="1:7" s="150" customFormat="1" ht="12" customHeight="1" thickBot="1">
      <c r="A13" s="18" t="s">
        <v>6</v>
      </c>
      <c r="B13" s="78" t="s">
        <v>149</v>
      </c>
      <c r="C13" s="137">
        <f>+C14+C15+C16+C17+C18</f>
        <v>59411211</v>
      </c>
      <c r="D13" s="137">
        <f>+D14+D15+D16+D17+D18</f>
        <v>0</v>
      </c>
      <c r="E13" s="137">
        <f>+E14+E15+E16+E17+E18</f>
        <v>1451721</v>
      </c>
      <c r="F13" s="137">
        <f>+F14+F15+F16+F17+F18</f>
        <v>1451721</v>
      </c>
      <c r="G13" s="77">
        <f>+G14+G15+G16+G17+G18</f>
        <v>60862932</v>
      </c>
    </row>
    <row r="14" spans="1:7" s="150" customFormat="1" ht="12" customHeight="1">
      <c r="A14" s="13" t="s">
        <v>66</v>
      </c>
      <c r="B14" s="151" t="s">
        <v>150</v>
      </c>
      <c r="C14" s="139"/>
      <c r="D14" s="139"/>
      <c r="E14" s="139"/>
      <c r="F14" s="181">
        <f t="shared" si="1"/>
        <v>0</v>
      </c>
      <c r="G14" s="180">
        <f aca="true" t="shared" si="2" ref="G14:G19">C14+F14</f>
        <v>0</v>
      </c>
    </row>
    <row r="15" spans="1:7" s="150" customFormat="1" ht="12" customHeight="1">
      <c r="A15" s="12" t="s">
        <v>67</v>
      </c>
      <c r="B15" s="152" t="s">
        <v>151</v>
      </c>
      <c r="C15" s="138"/>
      <c r="D15" s="138"/>
      <c r="E15" s="139"/>
      <c r="F15" s="181">
        <f t="shared" si="1"/>
        <v>0</v>
      </c>
      <c r="G15" s="180">
        <f t="shared" si="2"/>
        <v>0</v>
      </c>
    </row>
    <row r="16" spans="1:7" s="150" customFormat="1" ht="12" customHeight="1">
      <c r="A16" s="12" t="s">
        <v>68</v>
      </c>
      <c r="B16" s="152" t="s">
        <v>294</v>
      </c>
      <c r="C16" s="138"/>
      <c r="D16" s="138"/>
      <c r="E16" s="139"/>
      <c r="F16" s="181">
        <f t="shared" si="1"/>
        <v>0</v>
      </c>
      <c r="G16" s="180">
        <f t="shared" si="2"/>
        <v>0</v>
      </c>
    </row>
    <row r="17" spans="1:7" s="150" customFormat="1" ht="12" customHeight="1">
      <c r="A17" s="12" t="s">
        <v>69</v>
      </c>
      <c r="B17" s="152" t="s">
        <v>295</v>
      </c>
      <c r="C17" s="138"/>
      <c r="D17" s="138"/>
      <c r="E17" s="139"/>
      <c r="F17" s="181">
        <f t="shared" si="1"/>
        <v>0</v>
      </c>
      <c r="G17" s="180">
        <f t="shared" si="2"/>
        <v>0</v>
      </c>
    </row>
    <row r="18" spans="1:7" s="150" customFormat="1" ht="12" customHeight="1">
      <c r="A18" s="12" t="s">
        <v>70</v>
      </c>
      <c r="B18" s="152" t="s">
        <v>152</v>
      </c>
      <c r="C18" s="138">
        <v>59411211</v>
      </c>
      <c r="D18" s="138"/>
      <c r="E18" s="139">
        <v>1451721</v>
      </c>
      <c r="F18" s="181">
        <f t="shared" si="1"/>
        <v>1451721</v>
      </c>
      <c r="G18" s="180">
        <f t="shared" si="2"/>
        <v>60862932</v>
      </c>
    </row>
    <row r="19" spans="1:7" s="150" customFormat="1" ht="12" customHeight="1" thickBot="1">
      <c r="A19" s="14" t="s">
        <v>76</v>
      </c>
      <c r="B19" s="80" t="s">
        <v>153</v>
      </c>
      <c r="C19" s="140"/>
      <c r="D19" s="140"/>
      <c r="E19" s="275"/>
      <c r="F19" s="181">
        <f t="shared" si="1"/>
        <v>0</v>
      </c>
      <c r="G19" s="180">
        <f t="shared" si="2"/>
        <v>0</v>
      </c>
    </row>
    <row r="20" spans="1:7" s="150" customFormat="1" ht="12" customHeight="1" thickBot="1">
      <c r="A20" s="18" t="s">
        <v>7</v>
      </c>
      <c r="B20" s="19" t="s">
        <v>154</v>
      </c>
      <c r="C20" s="137">
        <f>+C21+C22+C23+C24+C25</f>
        <v>0</v>
      </c>
      <c r="D20" s="137">
        <f>+D21+D22+D23+D24+D25</f>
        <v>0</v>
      </c>
      <c r="E20" s="137">
        <f>+E21+E22+E23+E24+E25</f>
        <v>62508090</v>
      </c>
      <c r="F20" s="137">
        <f>+F21+F22+F23+F24+F25</f>
        <v>62508090</v>
      </c>
      <c r="G20" s="77">
        <f>+G21+G22+G23+G24+G25</f>
        <v>62508090</v>
      </c>
    </row>
    <row r="21" spans="1:7" s="150" customFormat="1" ht="12" customHeight="1">
      <c r="A21" s="13" t="s">
        <v>49</v>
      </c>
      <c r="B21" s="151" t="s">
        <v>155</v>
      </c>
      <c r="C21" s="139"/>
      <c r="D21" s="139"/>
      <c r="E21" s="139">
        <v>62508090</v>
      </c>
      <c r="F21" s="181">
        <f t="shared" si="1"/>
        <v>62508090</v>
      </c>
      <c r="G21" s="180">
        <f aca="true" t="shared" si="3" ref="G21:G26">C21+F21</f>
        <v>62508090</v>
      </c>
    </row>
    <row r="22" spans="1:7" s="150" customFormat="1" ht="12" customHeight="1">
      <c r="A22" s="12" t="s">
        <v>50</v>
      </c>
      <c r="B22" s="152" t="s">
        <v>156</v>
      </c>
      <c r="C22" s="138"/>
      <c r="D22" s="138"/>
      <c r="E22" s="139"/>
      <c r="F22" s="181">
        <f t="shared" si="1"/>
        <v>0</v>
      </c>
      <c r="G22" s="180">
        <f t="shared" si="3"/>
        <v>0</v>
      </c>
    </row>
    <row r="23" spans="1:7" s="150" customFormat="1" ht="12" customHeight="1">
      <c r="A23" s="12" t="s">
        <v>51</v>
      </c>
      <c r="B23" s="152" t="s">
        <v>296</v>
      </c>
      <c r="C23" s="138"/>
      <c r="D23" s="138"/>
      <c r="E23" s="139"/>
      <c r="F23" s="181">
        <f t="shared" si="1"/>
        <v>0</v>
      </c>
      <c r="G23" s="180">
        <f t="shared" si="3"/>
        <v>0</v>
      </c>
    </row>
    <row r="24" spans="1:7" s="150" customFormat="1" ht="12" customHeight="1">
      <c r="A24" s="12" t="s">
        <v>52</v>
      </c>
      <c r="B24" s="152" t="s">
        <v>297</v>
      </c>
      <c r="C24" s="138"/>
      <c r="D24" s="138"/>
      <c r="E24" s="139"/>
      <c r="F24" s="181">
        <f t="shared" si="1"/>
        <v>0</v>
      </c>
      <c r="G24" s="180">
        <f t="shared" si="3"/>
        <v>0</v>
      </c>
    </row>
    <row r="25" spans="1:7" s="150" customFormat="1" ht="12" customHeight="1">
      <c r="A25" s="12" t="s">
        <v>93</v>
      </c>
      <c r="B25" s="152" t="s">
        <v>157</v>
      </c>
      <c r="C25" s="138"/>
      <c r="D25" s="138"/>
      <c r="E25" s="139"/>
      <c r="F25" s="181">
        <f t="shared" si="1"/>
        <v>0</v>
      </c>
      <c r="G25" s="180">
        <f t="shared" si="3"/>
        <v>0</v>
      </c>
    </row>
    <row r="26" spans="1:7" s="150" customFormat="1" ht="12" customHeight="1" thickBot="1">
      <c r="A26" s="14" t="s">
        <v>94</v>
      </c>
      <c r="B26" s="153" t="s">
        <v>158</v>
      </c>
      <c r="C26" s="140"/>
      <c r="D26" s="140"/>
      <c r="E26" s="275"/>
      <c r="F26" s="303">
        <f t="shared" si="1"/>
        <v>0</v>
      </c>
      <c r="G26" s="180">
        <f t="shared" si="3"/>
        <v>0</v>
      </c>
    </row>
    <row r="27" spans="1:7" s="150" customFormat="1" ht="12" customHeight="1" thickBot="1">
      <c r="A27" s="18" t="s">
        <v>95</v>
      </c>
      <c r="B27" s="19" t="s">
        <v>432</v>
      </c>
      <c r="C27" s="143">
        <f>+C28+C29+C30+C31+C32+C33+C34</f>
        <v>253300000</v>
      </c>
      <c r="D27" s="143">
        <f>+D28+D29+D30+D31+D32+D33+D34</f>
        <v>0</v>
      </c>
      <c r="E27" s="143">
        <f>+E28+E29+E30+E31+E32+E33+E34</f>
        <v>0</v>
      </c>
      <c r="F27" s="143">
        <f>+F28+F29+F30+F31+F32+F33+F34</f>
        <v>0</v>
      </c>
      <c r="G27" s="179">
        <f>+G28+G29+G30+G31+G32+G33+G34</f>
        <v>253300000</v>
      </c>
    </row>
    <row r="28" spans="1:7" s="150" customFormat="1" ht="12" customHeight="1">
      <c r="A28" s="13" t="s">
        <v>159</v>
      </c>
      <c r="B28" s="151" t="s">
        <v>425</v>
      </c>
      <c r="C28" s="346">
        <v>145000000</v>
      </c>
      <c r="D28" s="181"/>
      <c r="E28" s="181"/>
      <c r="F28" s="181">
        <f t="shared" si="1"/>
        <v>0</v>
      </c>
      <c r="G28" s="180">
        <f aca="true" t="shared" si="4" ref="G28:G34">C28+F28</f>
        <v>145000000</v>
      </c>
    </row>
    <row r="29" spans="1:7" s="150" customFormat="1" ht="12" customHeight="1">
      <c r="A29" s="12" t="s">
        <v>160</v>
      </c>
      <c r="B29" s="152" t="s">
        <v>464</v>
      </c>
      <c r="C29" s="347">
        <v>14000000</v>
      </c>
      <c r="D29" s="138"/>
      <c r="E29" s="139"/>
      <c r="F29" s="181">
        <f t="shared" si="1"/>
        <v>0</v>
      </c>
      <c r="G29" s="180">
        <f t="shared" si="4"/>
        <v>14000000</v>
      </c>
    </row>
    <row r="30" spans="1:7" s="150" customFormat="1" ht="12" customHeight="1">
      <c r="A30" s="12" t="s">
        <v>161</v>
      </c>
      <c r="B30" s="152" t="s">
        <v>465</v>
      </c>
      <c r="C30" s="347">
        <v>13700000</v>
      </c>
      <c r="D30" s="138"/>
      <c r="E30" s="139"/>
      <c r="F30" s="181">
        <f t="shared" si="1"/>
        <v>0</v>
      </c>
      <c r="G30" s="180">
        <f t="shared" si="4"/>
        <v>13700000</v>
      </c>
    </row>
    <row r="31" spans="1:7" s="150" customFormat="1" ht="12" customHeight="1">
      <c r="A31" s="12" t="s">
        <v>162</v>
      </c>
      <c r="B31" s="152" t="s">
        <v>427</v>
      </c>
      <c r="C31" s="347">
        <v>45000000</v>
      </c>
      <c r="D31" s="138"/>
      <c r="E31" s="139"/>
      <c r="F31" s="181">
        <f t="shared" si="1"/>
        <v>0</v>
      </c>
      <c r="G31" s="180">
        <f t="shared" si="4"/>
        <v>45000000</v>
      </c>
    </row>
    <row r="32" spans="1:7" s="150" customFormat="1" ht="12" customHeight="1">
      <c r="A32" s="12" t="s">
        <v>429</v>
      </c>
      <c r="B32" s="152" t="s">
        <v>163</v>
      </c>
      <c r="C32" s="347">
        <v>6800000</v>
      </c>
      <c r="D32" s="138"/>
      <c r="E32" s="139"/>
      <c r="F32" s="181">
        <f t="shared" si="1"/>
        <v>0</v>
      </c>
      <c r="G32" s="180">
        <f t="shared" si="4"/>
        <v>6800000</v>
      </c>
    </row>
    <row r="33" spans="1:7" s="150" customFormat="1" ht="12" customHeight="1">
      <c r="A33" s="12" t="s">
        <v>430</v>
      </c>
      <c r="B33" s="152" t="s">
        <v>426</v>
      </c>
      <c r="C33" s="347">
        <v>28000000</v>
      </c>
      <c r="D33" s="138"/>
      <c r="E33" s="139"/>
      <c r="F33" s="181">
        <f t="shared" si="1"/>
        <v>0</v>
      </c>
      <c r="G33" s="180">
        <f t="shared" si="4"/>
        <v>28000000</v>
      </c>
    </row>
    <row r="34" spans="1:7" s="150" customFormat="1" ht="12" customHeight="1" thickBot="1">
      <c r="A34" s="14" t="s">
        <v>431</v>
      </c>
      <c r="B34" s="345" t="s">
        <v>165</v>
      </c>
      <c r="C34" s="348">
        <v>800000</v>
      </c>
      <c r="D34" s="140"/>
      <c r="E34" s="275"/>
      <c r="F34" s="303">
        <f t="shared" si="1"/>
        <v>0</v>
      </c>
      <c r="G34" s="180">
        <f t="shared" si="4"/>
        <v>800000</v>
      </c>
    </row>
    <row r="35" spans="1:7" s="150" customFormat="1" ht="12" customHeight="1" thickBot="1">
      <c r="A35" s="18" t="s">
        <v>9</v>
      </c>
      <c r="B35" s="19" t="s">
        <v>303</v>
      </c>
      <c r="C35" s="137">
        <f>SUM(C36:C46)</f>
        <v>35552000</v>
      </c>
      <c r="D35" s="137">
        <f>SUM(D36:D46)</f>
        <v>0</v>
      </c>
      <c r="E35" s="137">
        <f>SUM(E36:E46)</f>
        <v>3493622</v>
      </c>
      <c r="F35" s="137">
        <f>SUM(F36:F46)</f>
        <v>3493622</v>
      </c>
      <c r="G35" s="77">
        <f>SUM(G36:G46)</f>
        <v>39045622</v>
      </c>
    </row>
    <row r="36" spans="1:7" s="150" customFormat="1" ht="12" customHeight="1">
      <c r="A36" s="13" t="s">
        <v>53</v>
      </c>
      <c r="B36" s="151" t="s">
        <v>168</v>
      </c>
      <c r="C36" s="139"/>
      <c r="D36" s="139"/>
      <c r="E36" s="139"/>
      <c r="F36" s="181">
        <f t="shared" si="1"/>
        <v>0</v>
      </c>
      <c r="G36" s="180">
        <f aca="true" t="shared" si="5" ref="G36:G46">C36+F36</f>
        <v>0</v>
      </c>
    </row>
    <row r="37" spans="1:7" s="150" customFormat="1" ht="12" customHeight="1">
      <c r="A37" s="12" t="s">
        <v>54</v>
      </c>
      <c r="B37" s="152" t="s">
        <v>169</v>
      </c>
      <c r="C37" s="347">
        <v>10120000</v>
      </c>
      <c r="D37" s="138"/>
      <c r="E37" s="139"/>
      <c r="F37" s="181">
        <f t="shared" si="1"/>
        <v>0</v>
      </c>
      <c r="G37" s="180">
        <f t="shared" si="5"/>
        <v>10120000</v>
      </c>
    </row>
    <row r="38" spans="1:7" s="150" customFormat="1" ht="12" customHeight="1">
      <c r="A38" s="12" t="s">
        <v>55</v>
      </c>
      <c r="B38" s="152" t="s">
        <v>170</v>
      </c>
      <c r="C38" s="347">
        <v>2000000</v>
      </c>
      <c r="D38" s="138"/>
      <c r="E38" s="139"/>
      <c r="F38" s="181">
        <f t="shared" si="1"/>
        <v>0</v>
      </c>
      <c r="G38" s="180">
        <f t="shared" si="5"/>
        <v>2000000</v>
      </c>
    </row>
    <row r="39" spans="1:7" s="150" customFormat="1" ht="12" customHeight="1">
      <c r="A39" s="12" t="s">
        <v>97</v>
      </c>
      <c r="B39" s="152" t="s">
        <v>171</v>
      </c>
      <c r="C39" s="347">
        <v>16000000</v>
      </c>
      <c r="D39" s="138"/>
      <c r="E39" s="139"/>
      <c r="F39" s="181">
        <f t="shared" si="1"/>
        <v>0</v>
      </c>
      <c r="G39" s="180">
        <f t="shared" si="5"/>
        <v>16000000</v>
      </c>
    </row>
    <row r="40" spans="1:7" s="150" customFormat="1" ht="12" customHeight="1">
      <c r="A40" s="12" t="s">
        <v>98</v>
      </c>
      <c r="B40" s="152" t="s">
        <v>172</v>
      </c>
      <c r="C40" s="347"/>
      <c r="D40" s="138"/>
      <c r="E40" s="139"/>
      <c r="F40" s="181">
        <f t="shared" si="1"/>
        <v>0</v>
      </c>
      <c r="G40" s="180">
        <f t="shared" si="5"/>
        <v>0</v>
      </c>
    </row>
    <row r="41" spans="1:7" s="150" customFormat="1" ht="12" customHeight="1">
      <c r="A41" s="12" t="s">
        <v>99</v>
      </c>
      <c r="B41" s="152" t="s">
        <v>173</v>
      </c>
      <c r="C41" s="347">
        <v>3882000</v>
      </c>
      <c r="D41" s="138"/>
      <c r="E41" s="139"/>
      <c r="F41" s="181">
        <f t="shared" si="1"/>
        <v>0</v>
      </c>
      <c r="G41" s="180">
        <f t="shared" si="5"/>
        <v>3882000</v>
      </c>
    </row>
    <row r="42" spans="1:7" s="150" customFormat="1" ht="12" customHeight="1">
      <c r="A42" s="12" t="s">
        <v>100</v>
      </c>
      <c r="B42" s="152" t="s">
        <v>174</v>
      </c>
      <c r="C42" s="347"/>
      <c r="D42" s="138"/>
      <c r="E42" s="139">
        <v>1451000</v>
      </c>
      <c r="F42" s="181">
        <f t="shared" si="1"/>
        <v>1451000</v>
      </c>
      <c r="G42" s="180">
        <f t="shared" si="5"/>
        <v>1451000</v>
      </c>
    </row>
    <row r="43" spans="1:7" s="150" customFormat="1" ht="12" customHeight="1">
      <c r="A43" s="12" t="s">
        <v>101</v>
      </c>
      <c r="B43" s="152" t="s">
        <v>433</v>
      </c>
      <c r="C43" s="347"/>
      <c r="D43" s="138"/>
      <c r="E43" s="139"/>
      <c r="F43" s="181">
        <f t="shared" si="1"/>
        <v>0</v>
      </c>
      <c r="G43" s="180">
        <f t="shared" si="5"/>
        <v>0</v>
      </c>
    </row>
    <row r="44" spans="1:7" s="150" customFormat="1" ht="12" customHeight="1">
      <c r="A44" s="12" t="s">
        <v>166</v>
      </c>
      <c r="B44" s="152" t="s">
        <v>176</v>
      </c>
      <c r="C44" s="349">
        <v>50000</v>
      </c>
      <c r="D44" s="141"/>
      <c r="E44" s="182"/>
      <c r="F44" s="304">
        <f t="shared" si="1"/>
        <v>0</v>
      </c>
      <c r="G44" s="180">
        <f t="shared" si="5"/>
        <v>50000</v>
      </c>
    </row>
    <row r="45" spans="1:7" s="150" customFormat="1" ht="12" customHeight="1">
      <c r="A45" s="14" t="s">
        <v>167</v>
      </c>
      <c r="B45" s="153" t="s">
        <v>305</v>
      </c>
      <c r="C45" s="350"/>
      <c r="D45" s="142"/>
      <c r="E45" s="276"/>
      <c r="F45" s="305">
        <f t="shared" si="1"/>
        <v>0</v>
      </c>
      <c r="G45" s="180">
        <f t="shared" si="5"/>
        <v>0</v>
      </c>
    </row>
    <row r="46" spans="1:7" s="150" customFormat="1" ht="12" customHeight="1" thickBot="1">
      <c r="A46" s="14" t="s">
        <v>304</v>
      </c>
      <c r="B46" s="80" t="s">
        <v>177</v>
      </c>
      <c r="C46" s="350">
        <v>3500000</v>
      </c>
      <c r="D46" s="142"/>
      <c r="E46" s="279">
        <v>2042622</v>
      </c>
      <c r="F46" s="306">
        <f t="shared" si="1"/>
        <v>2042622</v>
      </c>
      <c r="G46" s="180">
        <f t="shared" si="5"/>
        <v>5542622</v>
      </c>
    </row>
    <row r="47" spans="1:7" s="150" customFormat="1" ht="12" customHeight="1" thickBot="1">
      <c r="A47" s="18" t="s">
        <v>10</v>
      </c>
      <c r="B47" s="19" t="s">
        <v>178</v>
      </c>
      <c r="C47" s="137">
        <f>SUM(C48:C52)</f>
        <v>0</v>
      </c>
      <c r="D47" s="137">
        <f>SUM(D48:D52)</f>
        <v>0</v>
      </c>
      <c r="E47" s="137">
        <f>SUM(E48:E52)</f>
        <v>0</v>
      </c>
      <c r="F47" s="137">
        <f>SUM(F48:F52)</f>
        <v>0</v>
      </c>
      <c r="G47" s="77">
        <f>SUM(G48:G52)</f>
        <v>0</v>
      </c>
    </row>
    <row r="48" spans="1:7" s="150" customFormat="1" ht="12" customHeight="1">
      <c r="A48" s="13" t="s">
        <v>56</v>
      </c>
      <c r="B48" s="151" t="s">
        <v>182</v>
      </c>
      <c r="C48" s="182"/>
      <c r="D48" s="182"/>
      <c r="E48" s="182"/>
      <c r="F48" s="304">
        <f t="shared" si="1"/>
        <v>0</v>
      </c>
      <c r="G48" s="243">
        <f>C48+F48</f>
        <v>0</v>
      </c>
    </row>
    <row r="49" spans="1:7" s="150" customFormat="1" ht="12" customHeight="1">
      <c r="A49" s="12" t="s">
        <v>57</v>
      </c>
      <c r="B49" s="152" t="s">
        <v>183</v>
      </c>
      <c r="C49" s="141"/>
      <c r="D49" s="141"/>
      <c r="E49" s="182"/>
      <c r="F49" s="304">
        <f t="shared" si="1"/>
        <v>0</v>
      </c>
      <c r="G49" s="243">
        <f>C49+F49</f>
        <v>0</v>
      </c>
    </row>
    <row r="50" spans="1:7" s="150" customFormat="1" ht="12" customHeight="1">
      <c r="A50" s="12" t="s">
        <v>179</v>
      </c>
      <c r="B50" s="152" t="s">
        <v>184</v>
      </c>
      <c r="C50" s="141"/>
      <c r="D50" s="141"/>
      <c r="E50" s="182"/>
      <c r="F50" s="304">
        <f t="shared" si="1"/>
        <v>0</v>
      </c>
      <c r="G50" s="243">
        <f>C50+F50</f>
        <v>0</v>
      </c>
    </row>
    <row r="51" spans="1:7" s="150" customFormat="1" ht="12" customHeight="1">
      <c r="A51" s="12" t="s">
        <v>180</v>
      </c>
      <c r="B51" s="152" t="s">
        <v>185</v>
      </c>
      <c r="C51" s="141"/>
      <c r="D51" s="141"/>
      <c r="E51" s="182"/>
      <c r="F51" s="304">
        <f t="shared" si="1"/>
        <v>0</v>
      </c>
      <c r="G51" s="243">
        <f>C51+F51</f>
        <v>0</v>
      </c>
    </row>
    <row r="52" spans="1:7" s="150" customFormat="1" ht="12" customHeight="1" thickBot="1">
      <c r="A52" s="14" t="s">
        <v>181</v>
      </c>
      <c r="B52" s="80" t="s">
        <v>186</v>
      </c>
      <c r="C52" s="142"/>
      <c r="D52" s="142"/>
      <c r="E52" s="276"/>
      <c r="F52" s="305">
        <f t="shared" si="1"/>
        <v>0</v>
      </c>
      <c r="G52" s="243">
        <f>C52+F52</f>
        <v>0</v>
      </c>
    </row>
    <row r="53" spans="1:7" s="150" customFormat="1" ht="12" customHeight="1" thickBot="1">
      <c r="A53" s="18" t="s">
        <v>102</v>
      </c>
      <c r="B53" s="19" t="s">
        <v>187</v>
      </c>
      <c r="C53" s="137">
        <f>SUM(C54:C56)</f>
        <v>0</v>
      </c>
      <c r="D53" s="137">
        <f>SUM(D54:D56)</f>
        <v>0</v>
      </c>
      <c r="E53" s="137">
        <f>SUM(E54:E56)</f>
        <v>0</v>
      </c>
      <c r="F53" s="137">
        <f>SUM(F54:F56)</f>
        <v>0</v>
      </c>
      <c r="G53" s="77">
        <f>SUM(G54:G56)</f>
        <v>0</v>
      </c>
    </row>
    <row r="54" spans="1:7" s="150" customFormat="1" ht="12" customHeight="1">
      <c r="A54" s="13" t="s">
        <v>58</v>
      </c>
      <c r="B54" s="151" t="s">
        <v>188</v>
      </c>
      <c r="C54" s="139"/>
      <c r="D54" s="139"/>
      <c r="E54" s="139"/>
      <c r="F54" s="181">
        <f t="shared" si="1"/>
        <v>0</v>
      </c>
      <c r="G54" s="180">
        <f>C54+F54</f>
        <v>0</v>
      </c>
    </row>
    <row r="55" spans="1:7" s="150" customFormat="1" ht="12" customHeight="1">
      <c r="A55" s="12" t="s">
        <v>59</v>
      </c>
      <c r="B55" s="152" t="s">
        <v>298</v>
      </c>
      <c r="C55" s="138"/>
      <c r="D55" s="138"/>
      <c r="E55" s="139"/>
      <c r="F55" s="181">
        <f t="shared" si="1"/>
        <v>0</v>
      </c>
      <c r="G55" s="180">
        <f>C55+F55</f>
        <v>0</v>
      </c>
    </row>
    <row r="56" spans="1:7" s="150" customFormat="1" ht="12" customHeight="1">
      <c r="A56" s="12" t="s">
        <v>191</v>
      </c>
      <c r="B56" s="152" t="s">
        <v>189</v>
      </c>
      <c r="C56" s="138"/>
      <c r="D56" s="138"/>
      <c r="E56" s="139"/>
      <c r="F56" s="181">
        <f t="shared" si="1"/>
        <v>0</v>
      </c>
      <c r="G56" s="180">
        <f>C56+F56</f>
        <v>0</v>
      </c>
    </row>
    <row r="57" spans="1:7" s="150" customFormat="1" ht="12" customHeight="1" thickBot="1">
      <c r="A57" s="14" t="s">
        <v>192</v>
      </c>
      <c r="B57" s="80" t="s">
        <v>190</v>
      </c>
      <c r="C57" s="140"/>
      <c r="D57" s="140"/>
      <c r="E57" s="275"/>
      <c r="F57" s="303">
        <f t="shared" si="1"/>
        <v>0</v>
      </c>
      <c r="G57" s="180">
        <f>C57+F57</f>
        <v>0</v>
      </c>
    </row>
    <row r="58" spans="1:7" s="150" customFormat="1" ht="12" customHeight="1" thickBot="1">
      <c r="A58" s="18" t="s">
        <v>12</v>
      </c>
      <c r="B58" s="78" t="s">
        <v>193</v>
      </c>
      <c r="C58" s="137">
        <f>SUM(C59:C61)</f>
        <v>200000</v>
      </c>
      <c r="D58" s="137">
        <f>SUM(D59:D61)</f>
        <v>0</v>
      </c>
      <c r="E58" s="137">
        <f>SUM(E59:E61)</f>
        <v>0</v>
      </c>
      <c r="F58" s="137">
        <f>SUM(F59:F61)</f>
        <v>0</v>
      </c>
      <c r="G58" s="77">
        <f>SUM(G59:G61)</f>
        <v>200000</v>
      </c>
    </row>
    <row r="59" spans="1:7" s="150" customFormat="1" ht="12" customHeight="1">
      <c r="A59" s="13" t="s">
        <v>103</v>
      </c>
      <c r="B59" s="151" t="s">
        <v>195</v>
      </c>
      <c r="C59" s="141"/>
      <c r="D59" s="141"/>
      <c r="E59" s="141"/>
      <c r="F59" s="307">
        <f t="shared" si="1"/>
        <v>0</v>
      </c>
      <c r="G59" s="242">
        <f>C59+F59</f>
        <v>0</v>
      </c>
    </row>
    <row r="60" spans="1:7" s="150" customFormat="1" ht="12" customHeight="1">
      <c r="A60" s="12" t="s">
        <v>104</v>
      </c>
      <c r="B60" s="152" t="s">
        <v>299</v>
      </c>
      <c r="C60" s="349">
        <v>200000</v>
      </c>
      <c r="D60" s="141"/>
      <c r="E60" s="141"/>
      <c r="F60" s="307">
        <f t="shared" si="1"/>
        <v>0</v>
      </c>
      <c r="G60" s="242">
        <f>C60+F60</f>
        <v>200000</v>
      </c>
    </row>
    <row r="61" spans="1:7" s="150" customFormat="1" ht="12" customHeight="1">
      <c r="A61" s="12" t="s">
        <v>126</v>
      </c>
      <c r="B61" s="152" t="s">
        <v>196</v>
      </c>
      <c r="C61" s="141"/>
      <c r="D61" s="141"/>
      <c r="E61" s="141"/>
      <c r="F61" s="307">
        <f t="shared" si="1"/>
        <v>0</v>
      </c>
      <c r="G61" s="242">
        <f>C61+F61</f>
        <v>0</v>
      </c>
    </row>
    <row r="62" spans="1:7" s="150" customFormat="1" ht="12" customHeight="1" thickBot="1">
      <c r="A62" s="14" t="s">
        <v>194</v>
      </c>
      <c r="B62" s="80" t="s">
        <v>197</v>
      </c>
      <c r="C62" s="141"/>
      <c r="D62" s="141"/>
      <c r="E62" s="141"/>
      <c r="F62" s="307">
        <f t="shared" si="1"/>
        <v>0</v>
      </c>
      <c r="G62" s="242">
        <f>C62+F62</f>
        <v>0</v>
      </c>
    </row>
    <row r="63" spans="1:7" s="150" customFormat="1" ht="12" customHeight="1" thickBot="1">
      <c r="A63" s="193" t="s">
        <v>345</v>
      </c>
      <c r="B63" s="19" t="s">
        <v>198</v>
      </c>
      <c r="C63" s="143">
        <f>+C6+C13+C20+C27+C35+C47+C53+C58</f>
        <v>566824149</v>
      </c>
      <c r="D63" s="143">
        <f>+D6+D13+D20+D27+D35+D47+D53+D58</f>
        <v>0</v>
      </c>
      <c r="E63" s="143">
        <f>+E6+E13+E20+E27+E35+E47+E53+E58</f>
        <v>69099926</v>
      </c>
      <c r="F63" s="143">
        <f>+F6+F13+F20+F27+F35+F47+F53+F58</f>
        <v>69099926</v>
      </c>
      <c r="G63" s="179">
        <f>+G6+G13+G20+G27+G35+G47+G53+G58</f>
        <v>635924075</v>
      </c>
    </row>
    <row r="64" spans="1:7" s="150" customFormat="1" ht="12" customHeight="1" thickBot="1">
      <c r="A64" s="183" t="s">
        <v>199</v>
      </c>
      <c r="B64" s="78" t="s">
        <v>200</v>
      </c>
      <c r="C64" s="137">
        <f>SUM(C65:C67)</f>
        <v>0</v>
      </c>
      <c r="D64" s="137">
        <f>SUM(D65:D67)</f>
        <v>0</v>
      </c>
      <c r="E64" s="137">
        <f>SUM(E65:E67)</f>
        <v>0</v>
      </c>
      <c r="F64" s="137">
        <f>SUM(F65:F67)</f>
        <v>0</v>
      </c>
      <c r="G64" s="77">
        <f>SUM(G65:G67)</f>
        <v>0</v>
      </c>
    </row>
    <row r="65" spans="1:7" s="150" customFormat="1" ht="12" customHeight="1">
      <c r="A65" s="13" t="s">
        <v>228</v>
      </c>
      <c r="B65" s="151" t="s">
        <v>201</v>
      </c>
      <c r="C65" s="141"/>
      <c r="D65" s="141"/>
      <c r="E65" s="141"/>
      <c r="F65" s="307">
        <f>D65+E65</f>
        <v>0</v>
      </c>
      <c r="G65" s="242">
        <f>C65+F65</f>
        <v>0</v>
      </c>
    </row>
    <row r="66" spans="1:7" s="150" customFormat="1" ht="12" customHeight="1">
      <c r="A66" s="12" t="s">
        <v>237</v>
      </c>
      <c r="B66" s="152" t="s">
        <v>202</v>
      </c>
      <c r="C66" s="141"/>
      <c r="D66" s="141"/>
      <c r="E66" s="141"/>
      <c r="F66" s="307">
        <f>D66+E66</f>
        <v>0</v>
      </c>
      <c r="G66" s="242">
        <f>C66+F66</f>
        <v>0</v>
      </c>
    </row>
    <row r="67" spans="1:7" s="150" customFormat="1" ht="12" customHeight="1" thickBot="1">
      <c r="A67" s="16" t="s">
        <v>238</v>
      </c>
      <c r="B67" s="322" t="s">
        <v>330</v>
      </c>
      <c r="C67" s="279"/>
      <c r="D67" s="279"/>
      <c r="E67" s="279"/>
      <c r="F67" s="306">
        <f>D67+E67</f>
        <v>0</v>
      </c>
      <c r="G67" s="323">
        <f>C67+F67</f>
        <v>0</v>
      </c>
    </row>
    <row r="68" spans="1:7" s="150" customFormat="1" ht="12" customHeight="1" thickBot="1">
      <c r="A68" s="183" t="s">
        <v>204</v>
      </c>
      <c r="B68" s="78" t="s">
        <v>205</v>
      </c>
      <c r="C68" s="137">
        <f>SUM(C69:C72)</f>
        <v>0</v>
      </c>
      <c r="D68" s="137">
        <f>SUM(D69:D72)</f>
        <v>0</v>
      </c>
      <c r="E68" s="137">
        <f>SUM(E69:E72)</f>
        <v>0</v>
      </c>
      <c r="F68" s="137">
        <f>SUM(F69:F72)</f>
        <v>0</v>
      </c>
      <c r="G68" s="77">
        <f>SUM(G69:G72)</f>
        <v>0</v>
      </c>
    </row>
    <row r="69" spans="1:7" s="150" customFormat="1" ht="12" customHeight="1">
      <c r="A69" s="13" t="s">
        <v>81</v>
      </c>
      <c r="B69" s="262" t="s">
        <v>206</v>
      </c>
      <c r="C69" s="141"/>
      <c r="D69" s="141"/>
      <c r="E69" s="141"/>
      <c r="F69" s="307">
        <f>D69+E69</f>
        <v>0</v>
      </c>
      <c r="G69" s="242">
        <f>C69+F69</f>
        <v>0</v>
      </c>
    </row>
    <row r="70" spans="1:7" s="150" customFormat="1" ht="12" customHeight="1">
      <c r="A70" s="12" t="s">
        <v>82</v>
      </c>
      <c r="B70" s="262" t="s">
        <v>444</v>
      </c>
      <c r="C70" s="141"/>
      <c r="D70" s="141"/>
      <c r="E70" s="141"/>
      <c r="F70" s="307">
        <f>D70+E70</f>
        <v>0</v>
      </c>
      <c r="G70" s="242">
        <f>C70+F70</f>
        <v>0</v>
      </c>
    </row>
    <row r="71" spans="1:7" s="150" customFormat="1" ht="12" customHeight="1">
      <c r="A71" s="12" t="s">
        <v>229</v>
      </c>
      <c r="B71" s="262" t="s">
        <v>207</v>
      </c>
      <c r="C71" s="141"/>
      <c r="D71" s="141"/>
      <c r="E71" s="141"/>
      <c r="F71" s="307">
        <f>D71+E71</f>
        <v>0</v>
      </c>
      <c r="G71" s="242">
        <f>C71+F71</f>
        <v>0</v>
      </c>
    </row>
    <row r="72" spans="1:7" s="150" customFormat="1" ht="12" customHeight="1" thickBot="1">
      <c r="A72" s="14" t="s">
        <v>230</v>
      </c>
      <c r="B72" s="263" t="s">
        <v>445</v>
      </c>
      <c r="C72" s="141"/>
      <c r="D72" s="141"/>
      <c r="E72" s="141"/>
      <c r="F72" s="307">
        <f>D72+E72</f>
        <v>0</v>
      </c>
      <c r="G72" s="242">
        <f>C72+F72</f>
        <v>0</v>
      </c>
    </row>
    <row r="73" spans="1:7" s="150" customFormat="1" ht="12" customHeight="1" thickBot="1">
      <c r="A73" s="183" t="s">
        <v>208</v>
      </c>
      <c r="B73" s="78" t="s">
        <v>209</v>
      </c>
      <c r="C73" s="137">
        <f>SUM(C74:C75)</f>
        <v>286644463</v>
      </c>
      <c r="D73" s="137">
        <f>SUM(D74:D75)</f>
        <v>0</v>
      </c>
      <c r="E73" s="137">
        <f>SUM(E74:E75)</f>
        <v>-210226</v>
      </c>
      <c r="F73" s="137">
        <f>SUM(F74:F75)</f>
        <v>-210226</v>
      </c>
      <c r="G73" s="77">
        <f>SUM(G74:G75)</f>
        <v>286434237</v>
      </c>
    </row>
    <row r="74" spans="1:7" s="150" customFormat="1" ht="12" customHeight="1">
      <c r="A74" s="13" t="s">
        <v>231</v>
      </c>
      <c r="B74" s="151" t="s">
        <v>210</v>
      </c>
      <c r="C74" s="349">
        <v>286644463</v>
      </c>
      <c r="D74" s="141"/>
      <c r="E74" s="141">
        <v>-210226</v>
      </c>
      <c r="F74" s="307">
        <f>D74+E74</f>
        <v>-210226</v>
      </c>
      <c r="G74" s="242">
        <f>C74+F74</f>
        <v>286434237</v>
      </c>
    </row>
    <row r="75" spans="1:7" s="150" customFormat="1" ht="12" customHeight="1" thickBot="1">
      <c r="A75" s="14" t="s">
        <v>232</v>
      </c>
      <c r="B75" s="80" t="s">
        <v>211</v>
      </c>
      <c r="C75" s="141"/>
      <c r="D75" s="141"/>
      <c r="E75" s="141"/>
      <c r="F75" s="307">
        <f>D75+E75</f>
        <v>0</v>
      </c>
      <c r="G75" s="242">
        <f>C75+F75</f>
        <v>0</v>
      </c>
    </row>
    <row r="76" spans="1:7" s="150" customFormat="1" ht="12" customHeight="1" thickBot="1">
      <c r="A76" s="183" t="s">
        <v>212</v>
      </c>
      <c r="B76" s="78" t="s">
        <v>213</v>
      </c>
      <c r="C76" s="137">
        <f>SUM(C77:C79)</f>
        <v>0</v>
      </c>
      <c r="D76" s="137">
        <f>SUM(D77:D79)</f>
        <v>0</v>
      </c>
      <c r="E76" s="137">
        <f>SUM(E77:E79)</f>
        <v>0</v>
      </c>
      <c r="F76" s="137">
        <f>SUM(F77:F79)</f>
        <v>0</v>
      </c>
      <c r="G76" s="77">
        <f>SUM(G77:G79)</f>
        <v>0</v>
      </c>
    </row>
    <row r="77" spans="1:7" s="150" customFormat="1" ht="12" customHeight="1">
      <c r="A77" s="13" t="s">
        <v>233</v>
      </c>
      <c r="B77" s="151" t="s">
        <v>214</v>
      </c>
      <c r="C77" s="141"/>
      <c r="D77" s="141"/>
      <c r="E77" s="141"/>
      <c r="F77" s="307">
        <f>D77+E77</f>
        <v>0</v>
      </c>
      <c r="G77" s="242">
        <f>C77+F77</f>
        <v>0</v>
      </c>
    </row>
    <row r="78" spans="1:7" s="150" customFormat="1" ht="12" customHeight="1">
      <c r="A78" s="12" t="s">
        <v>234</v>
      </c>
      <c r="B78" s="152" t="s">
        <v>215</v>
      </c>
      <c r="C78" s="141"/>
      <c r="D78" s="141"/>
      <c r="E78" s="141"/>
      <c r="F78" s="307">
        <f>D78+E78</f>
        <v>0</v>
      </c>
      <c r="G78" s="242">
        <f>C78+F78</f>
        <v>0</v>
      </c>
    </row>
    <row r="79" spans="1:7" s="150" customFormat="1" ht="12" customHeight="1" thickBot="1">
      <c r="A79" s="14" t="s">
        <v>235</v>
      </c>
      <c r="B79" s="80" t="s">
        <v>446</v>
      </c>
      <c r="C79" s="141"/>
      <c r="D79" s="141"/>
      <c r="E79" s="141"/>
      <c r="F79" s="307">
        <f>D79+E79</f>
        <v>0</v>
      </c>
      <c r="G79" s="242">
        <f>C79+F79</f>
        <v>0</v>
      </c>
    </row>
    <row r="80" spans="1:7" s="150" customFormat="1" ht="12" customHeight="1" thickBot="1">
      <c r="A80" s="183" t="s">
        <v>216</v>
      </c>
      <c r="B80" s="78" t="s">
        <v>236</v>
      </c>
      <c r="C80" s="137">
        <f>SUM(C81:C84)</f>
        <v>0</v>
      </c>
      <c r="D80" s="137">
        <f>SUM(D81:D84)</f>
        <v>0</v>
      </c>
      <c r="E80" s="137">
        <f>SUM(E81:E84)</f>
        <v>0</v>
      </c>
      <c r="F80" s="137">
        <f>SUM(F81:F84)</f>
        <v>0</v>
      </c>
      <c r="G80" s="77">
        <f>SUM(G81:G84)</f>
        <v>0</v>
      </c>
    </row>
    <row r="81" spans="1:7" s="150" customFormat="1" ht="12" customHeight="1">
      <c r="A81" s="154" t="s">
        <v>217</v>
      </c>
      <c r="B81" s="151" t="s">
        <v>218</v>
      </c>
      <c r="C81" s="141"/>
      <c r="D81" s="141"/>
      <c r="E81" s="141"/>
      <c r="F81" s="307">
        <f aca="true" t="shared" si="6" ref="F81:F86">D81+E81</f>
        <v>0</v>
      </c>
      <c r="G81" s="242">
        <f aca="true" t="shared" si="7" ref="G81:G86">C81+F81</f>
        <v>0</v>
      </c>
    </row>
    <row r="82" spans="1:7" s="150" customFormat="1" ht="12" customHeight="1">
      <c r="A82" s="155" t="s">
        <v>219</v>
      </c>
      <c r="B82" s="152" t="s">
        <v>220</v>
      </c>
      <c r="C82" s="141"/>
      <c r="D82" s="141"/>
      <c r="E82" s="141"/>
      <c r="F82" s="307">
        <f t="shared" si="6"/>
        <v>0</v>
      </c>
      <c r="G82" s="242">
        <f t="shared" si="7"/>
        <v>0</v>
      </c>
    </row>
    <row r="83" spans="1:7" s="150" customFormat="1" ht="12" customHeight="1">
      <c r="A83" s="155" t="s">
        <v>221</v>
      </c>
      <c r="B83" s="152" t="s">
        <v>222</v>
      </c>
      <c r="C83" s="141"/>
      <c r="D83" s="141"/>
      <c r="E83" s="141"/>
      <c r="F83" s="307">
        <f t="shared" si="6"/>
        <v>0</v>
      </c>
      <c r="G83" s="242">
        <f t="shared" si="7"/>
        <v>0</v>
      </c>
    </row>
    <row r="84" spans="1:7" s="150" customFormat="1" ht="12" customHeight="1" thickBot="1">
      <c r="A84" s="156" t="s">
        <v>223</v>
      </c>
      <c r="B84" s="80" t="s">
        <v>224</v>
      </c>
      <c r="C84" s="141"/>
      <c r="D84" s="141"/>
      <c r="E84" s="141"/>
      <c r="F84" s="307">
        <f t="shared" si="6"/>
        <v>0</v>
      </c>
      <c r="G84" s="242">
        <f t="shared" si="7"/>
        <v>0</v>
      </c>
    </row>
    <row r="85" spans="1:7" s="150" customFormat="1" ht="12" customHeight="1" thickBot="1">
      <c r="A85" s="183" t="s">
        <v>225</v>
      </c>
      <c r="B85" s="78" t="s">
        <v>344</v>
      </c>
      <c r="C85" s="185"/>
      <c r="D85" s="185"/>
      <c r="E85" s="185"/>
      <c r="F85" s="137">
        <f t="shared" si="6"/>
        <v>0</v>
      </c>
      <c r="G85" s="77">
        <f t="shared" si="7"/>
        <v>0</v>
      </c>
    </row>
    <row r="86" spans="1:7" s="150" customFormat="1" ht="13.5" customHeight="1" thickBot="1">
      <c r="A86" s="183" t="s">
        <v>227</v>
      </c>
      <c r="B86" s="78" t="s">
        <v>226</v>
      </c>
      <c r="C86" s="185"/>
      <c r="D86" s="185"/>
      <c r="E86" s="185"/>
      <c r="F86" s="137">
        <f t="shared" si="6"/>
        <v>0</v>
      </c>
      <c r="G86" s="77">
        <f t="shared" si="7"/>
        <v>0</v>
      </c>
    </row>
    <row r="87" spans="1:7" s="150" customFormat="1" ht="15.75" customHeight="1" thickBot="1">
      <c r="A87" s="183" t="s">
        <v>239</v>
      </c>
      <c r="B87" s="157" t="s">
        <v>347</v>
      </c>
      <c r="C87" s="143">
        <f>+C64+C68+C73+C76+C80+C86+C85</f>
        <v>286644463</v>
      </c>
      <c r="D87" s="143">
        <f>+D64+D68+D73+D76+D80+D86+D85</f>
        <v>0</v>
      </c>
      <c r="E87" s="143">
        <f>+E64+E68+E73+E76+E80+E86+E85</f>
        <v>-210226</v>
      </c>
      <c r="F87" s="143">
        <f>+F64+F68+F73+F76+F80+F86+F85</f>
        <v>-210226</v>
      </c>
      <c r="G87" s="179">
        <f>+G64+G68+G73+G76+G80+G86+G85</f>
        <v>286434237</v>
      </c>
    </row>
    <row r="88" spans="1:7" s="150" customFormat="1" ht="25.5" customHeight="1" thickBot="1">
      <c r="A88" s="184" t="s">
        <v>346</v>
      </c>
      <c r="B88" s="158" t="s">
        <v>348</v>
      </c>
      <c r="C88" s="143">
        <f>+C63+C87</f>
        <v>853468612</v>
      </c>
      <c r="D88" s="143">
        <f>+D63+D87</f>
        <v>0</v>
      </c>
      <c r="E88" s="143">
        <f>+E63+E87</f>
        <v>68889700</v>
      </c>
      <c r="F88" s="143">
        <f>+F63+F87</f>
        <v>68889700</v>
      </c>
      <c r="G88" s="179">
        <f>+G63+G87</f>
        <v>922358312</v>
      </c>
    </row>
    <row r="89" spans="1:3" s="150" customFormat="1" ht="30.75" customHeight="1">
      <c r="A89" s="3"/>
      <c r="B89" s="4"/>
      <c r="C89" s="82"/>
    </row>
    <row r="90" spans="1:7" ht="16.5" customHeight="1">
      <c r="A90" s="417" t="s">
        <v>33</v>
      </c>
      <c r="B90" s="417"/>
      <c r="C90" s="417"/>
      <c r="D90" s="417"/>
      <c r="E90" s="417"/>
      <c r="F90" s="417"/>
      <c r="G90" s="417"/>
    </row>
    <row r="91" spans="1:7" s="159" customFormat="1" ht="16.5" customHeight="1" thickBot="1">
      <c r="A91" s="419" t="s">
        <v>84</v>
      </c>
      <c r="B91" s="419"/>
      <c r="C91" s="52"/>
      <c r="G91" s="52" t="str">
        <f>G2</f>
        <v>Forintban!</v>
      </c>
    </row>
    <row r="92" spans="1:7" ht="15.75">
      <c r="A92" s="420" t="s">
        <v>48</v>
      </c>
      <c r="B92" s="422" t="s">
        <v>382</v>
      </c>
      <c r="C92" s="412" t="str">
        <f>+CONCATENATE(LEFT(ÖSSZEFÜGGÉSEK!A6,4),". évi")</f>
        <v>2018. évi</v>
      </c>
      <c r="D92" s="413"/>
      <c r="E92" s="414"/>
      <c r="F92" s="414"/>
      <c r="G92" s="415"/>
    </row>
    <row r="93" spans="1:7" ht="48.75" thickBot="1">
      <c r="A93" s="421"/>
      <c r="B93" s="423"/>
      <c r="C93" s="315" t="s">
        <v>381</v>
      </c>
      <c r="D93" s="316" t="s">
        <v>453</v>
      </c>
      <c r="E93" s="316" t="s">
        <v>497</v>
      </c>
      <c r="F93" s="317" t="s">
        <v>448</v>
      </c>
      <c r="G93" s="318" t="s">
        <v>498</v>
      </c>
    </row>
    <row r="94" spans="1:7" s="149" customFormat="1" ht="12" customHeight="1" thickBot="1">
      <c r="A94" s="25" t="s">
        <v>356</v>
      </c>
      <c r="B94" s="26" t="s">
        <v>357</v>
      </c>
      <c r="C94" s="319" t="s">
        <v>358</v>
      </c>
      <c r="D94" s="319" t="s">
        <v>360</v>
      </c>
      <c r="E94" s="320" t="s">
        <v>359</v>
      </c>
      <c r="F94" s="320" t="s">
        <v>455</v>
      </c>
      <c r="G94" s="321" t="s">
        <v>456</v>
      </c>
    </row>
    <row r="95" spans="1:7" ht="12" customHeight="1" thickBot="1">
      <c r="A95" s="20" t="s">
        <v>5</v>
      </c>
      <c r="B95" s="24" t="s">
        <v>306</v>
      </c>
      <c r="C95" s="136">
        <f>C96+C97+C98+C99+C100+C113</f>
        <v>645680872</v>
      </c>
      <c r="D95" s="136">
        <f>D96+D97+D98+D99+D100+D113</f>
        <v>0</v>
      </c>
      <c r="E95" s="136">
        <f>E96+E97+E98+E99+E100+E113</f>
        <v>-6800446</v>
      </c>
      <c r="F95" s="136">
        <f>F96+F97+F98+F99+F100+F113</f>
        <v>-6800446</v>
      </c>
      <c r="G95" s="196">
        <f>G96+G97+G98+G99+G100+G113</f>
        <v>638880426</v>
      </c>
    </row>
    <row r="96" spans="1:7" ht="12" customHeight="1">
      <c r="A96" s="15" t="s">
        <v>60</v>
      </c>
      <c r="B96" s="8" t="s">
        <v>34</v>
      </c>
      <c r="C96" s="351">
        <v>162810938</v>
      </c>
      <c r="D96" s="200"/>
      <c r="E96" s="200">
        <v>-7555267</v>
      </c>
      <c r="F96" s="308">
        <f aca="true" t="shared" si="8" ref="F96:F115">D96+E96</f>
        <v>-7555267</v>
      </c>
      <c r="G96" s="244">
        <f aca="true" t="shared" si="9" ref="G96:G115">C96+F96</f>
        <v>155255671</v>
      </c>
    </row>
    <row r="97" spans="1:7" ht="12" customHeight="1">
      <c r="A97" s="12" t="s">
        <v>61</v>
      </c>
      <c r="B97" s="6" t="s">
        <v>105</v>
      </c>
      <c r="C97" s="347">
        <v>33716130</v>
      </c>
      <c r="D97" s="138"/>
      <c r="E97" s="138">
        <v>440308</v>
      </c>
      <c r="F97" s="309">
        <f t="shared" si="8"/>
        <v>440308</v>
      </c>
      <c r="G97" s="240">
        <f t="shared" si="9"/>
        <v>34156438</v>
      </c>
    </row>
    <row r="98" spans="1:7" ht="12" customHeight="1">
      <c r="A98" s="12" t="s">
        <v>62</v>
      </c>
      <c r="B98" s="6" t="s">
        <v>79</v>
      </c>
      <c r="C98" s="348">
        <v>220964758</v>
      </c>
      <c r="D98" s="140"/>
      <c r="E98" s="140">
        <v>18283517</v>
      </c>
      <c r="F98" s="310">
        <f t="shared" si="8"/>
        <v>18283517</v>
      </c>
      <c r="G98" s="241">
        <f t="shared" si="9"/>
        <v>239248275</v>
      </c>
    </row>
    <row r="99" spans="1:7" ht="12" customHeight="1">
      <c r="A99" s="12" t="s">
        <v>63</v>
      </c>
      <c r="B99" s="9" t="s">
        <v>106</v>
      </c>
      <c r="C99" s="348">
        <v>9400000</v>
      </c>
      <c r="D99" s="140"/>
      <c r="E99" s="140">
        <v>728980</v>
      </c>
      <c r="F99" s="310">
        <f t="shared" si="8"/>
        <v>728980</v>
      </c>
      <c r="G99" s="241">
        <f t="shared" si="9"/>
        <v>10128980</v>
      </c>
    </row>
    <row r="100" spans="1:7" ht="12" customHeight="1">
      <c r="A100" s="12" t="s">
        <v>71</v>
      </c>
      <c r="B100" s="17" t="s">
        <v>107</v>
      </c>
      <c r="C100" s="348">
        <v>178789046</v>
      </c>
      <c r="D100" s="140"/>
      <c r="E100" s="140">
        <v>7500033</v>
      </c>
      <c r="F100" s="310">
        <f t="shared" si="8"/>
        <v>7500033</v>
      </c>
      <c r="G100" s="241">
        <f t="shared" si="9"/>
        <v>186289079</v>
      </c>
    </row>
    <row r="101" spans="1:7" ht="12" customHeight="1">
      <c r="A101" s="12" t="s">
        <v>64</v>
      </c>
      <c r="B101" s="6" t="s">
        <v>311</v>
      </c>
      <c r="C101" s="348"/>
      <c r="D101" s="140"/>
      <c r="E101" s="140"/>
      <c r="F101" s="310">
        <f t="shared" si="8"/>
        <v>0</v>
      </c>
      <c r="G101" s="241">
        <f t="shared" si="9"/>
        <v>0</v>
      </c>
    </row>
    <row r="102" spans="1:7" ht="12" customHeight="1">
      <c r="A102" s="12" t="s">
        <v>65</v>
      </c>
      <c r="B102" s="55" t="s">
        <v>310</v>
      </c>
      <c r="C102" s="348"/>
      <c r="D102" s="140"/>
      <c r="E102" s="140"/>
      <c r="F102" s="310">
        <f t="shared" si="8"/>
        <v>0</v>
      </c>
      <c r="G102" s="241">
        <f t="shared" si="9"/>
        <v>0</v>
      </c>
    </row>
    <row r="103" spans="1:7" ht="12" customHeight="1">
      <c r="A103" s="12" t="s">
        <v>72</v>
      </c>
      <c r="B103" s="55" t="s">
        <v>309</v>
      </c>
      <c r="C103" s="348"/>
      <c r="D103" s="140"/>
      <c r="E103" s="140"/>
      <c r="F103" s="310">
        <f t="shared" si="8"/>
        <v>0</v>
      </c>
      <c r="G103" s="241">
        <f t="shared" si="9"/>
        <v>0</v>
      </c>
    </row>
    <row r="104" spans="1:7" ht="12" customHeight="1">
      <c r="A104" s="12" t="s">
        <v>73</v>
      </c>
      <c r="B104" s="53" t="s">
        <v>242</v>
      </c>
      <c r="C104" s="348"/>
      <c r="D104" s="140"/>
      <c r="E104" s="140"/>
      <c r="F104" s="310">
        <f t="shared" si="8"/>
        <v>0</v>
      </c>
      <c r="G104" s="241">
        <f t="shared" si="9"/>
        <v>0</v>
      </c>
    </row>
    <row r="105" spans="1:7" ht="12" customHeight="1">
      <c r="A105" s="12" t="s">
        <v>74</v>
      </c>
      <c r="B105" s="54" t="s">
        <v>243</v>
      </c>
      <c r="C105" s="348"/>
      <c r="D105" s="140"/>
      <c r="E105" s="140"/>
      <c r="F105" s="310">
        <f t="shared" si="8"/>
        <v>0</v>
      </c>
      <c r="G105" s="241">
        <f t="shared" si="9"/>
        <v>0</v>
      </c>
    </row>
    <row r="106" spans="1:7" ht="12" customHeight="1">
      <c r="A106" s="12" t="s">
        <v>75</v>
      </c>
      <c r="B106" s="54" t="s">
        <v>244</v>
      </c>
      <c r="C106" s="348"/>
      <c r="D106" s="140"/>
      <c r="E106" s="140"/>
      <c r="F106" s="310">
        <f t="shared" si="8"/>
        <v>0</v>
      </c>
      <c r="G106" s="241">
        <f t="shared" si="9"/>
        <v>0</v>
      </c>
    </row>
    <row r="107" spans="1:7" ht="12" customHeight="1">
      <c r="A107" s="12" t="s">
        <v>77</v>
      </c>
      <c r="B107" s="53" t="s">
        <v>245</v>
      </c>
      <c r="C107" s="348">
        <v>103299046</v>
      </c>
      <c r="D107" s="140"/>
      <c r="E107" s="140">
        <v>5700033</v>
      </c>
      <c r="F107" s="310">
        <f t="shared" si="8"/>
        <v>5700033</v>
      </c>
      <c r="G107" s="241">
        <f t="shared" si="9"/>
        <v>108999079</v>
      </c>
    </row>
    <row r="108" spans="1:7" ht="12" customHeight="1">
      <c r="A108" s="12" t="s">
        <v>108</v>
      </c>
      <c r="B108" s="53" t="s">
        <v>246</v>
      </c>
      <c r="C108" s="348"/>
      <c r="D108" s="140"/>
      <c r="E108" s="140"/>
      <c r="F108" s="310">
        <f t="shared" si="8"/>
        <v>0</v>
      </c>
      <c r="G108" s="241">
        <f t="shared" si="9"/>
        <v>0</v>
      </c>
    </row>
    <row r="109" spans="1:7" ht="12" customHeight="1">
      <c r="A109" s="12" t="s">
        <v>240</v>
      </c>
      <c r="B109" s="54" t="s">
        <v>247</v>
      </c>
      <c r="C109" s="348"/>
      <c r="D109" s="140"/>
      <c r="E109" s="140"/>
      <c r="F109" s="310">
        <f t="shared" si="8"/>
        <v>0</v>
      </c>
      <c r="G109" s="241">
        <f t="shared" si="9"/>
        <v>0</v>
      </c>
    </row>
    <row r="110" spans="1:7" ht="12" customHeight="1">
      <c r="A110" s="11" t="s">
        <v>241</v>
      </c>
      <c r="B110" s="55" t="s">
        <v>248</v>
      </c>
      <c r="C110" s="348"/>
      <c r="D110" s="140"/>
      <c r="E110" s="140"/>
      <c r="F110" s="310">
        <f t="shared" si="8"/>
        <v>0</v>
      </c>
      <c r="G110" s="241">
        <f t="shared" si="9"/>
        <v>0</v>
      </c>
    </row>
    <row r="111" spans="1:7" ht="12" customHeight="1">
      <c r="A111" s="12" t="s">
        <v>307</v>
      </c>
      <c r="B111" s="55" t="s">
        <v>249</v>
      </c>
      <c r="C111" s="348"/>
      <c r="D111" s="140"/>
      <c r="E111" s="140"/>
      <c r="F111" s="310">
        <f t="shared" si="8"/>
        <v>0</v>
      </c>
      <c r="G111" s="241">
        <f t="shared" si="9"/>
        <v>0</v>
      </c>
    </row>
    <row r="112" spans="1:7" ht="12" customHeight="1">
      <c r="A112" s="14" t="s">
        <v>308</v>
      </c>
      <c r="B112" s="55" t="s">
        <v>250</v>
      </c>
      <c r="C112" s="348">
        <v>75490000</v>
      </c>
      <c r="D112" s="140"/>
      <c r="E112" s="140">
        <v>1800000</v>
      </c>
      <c r="F112" s="310">
        <f t="shared" si="8"/>
        <v>1800000</v>
      </c>
      <c r="G112" s="241">
        <f t="shared" si="9"/>
        <v>77290000</v>
      </c>
    </row>
    <row r="113" spans="1:7" ht="12" customHeight="1">
      <c r="A113" s="12" t="s">
        <v>312</v>
      </c>
      <c r="B113" s="9" t="s">
        <v>35</v>
      </c>
      <c r="C113" s="347">
        <v>40000000</v>
      </c>
      <c r="D113" s="138"/>
      <c r="E113" s="138">
        <v>-26198017</v>
      </c>
      <c r="F113" s="309">
        <f t="shared" si="8"/>
        <v>-26198017</v>
      </c>
      <c r="G113" s="240">
        <f t="shared" si="9"/>
        <v>13801983</v>
      </c>
    </row>
    <row r="114" spans="1:7" ht="12" customHeight="1">
      <c r="A114" s="12" t="s">
        <v>313</v>
      </c>
      <c r="B114" s="6" t="s">
        <v>315</v>
      </c>
      <c r="C114" s="347">
        <v>40000000</v>
      </c>
      <c r="D114" s="138"/>
      <c r="E114" s="138"/>
      <c r="F114" s="309">
        <f t="shared" si="8"/>
        <v>0</v>
      </c>
      <c r="G114" s="240">
        <v>13801983</v>
      </c>
    </row>
    <row r="115" spans="1:7" ht="12" customHeight="1" thickBot="1">
      <c r="A115" s="16" t="s">
        <v>314</v>
      </c>
      <c r="B115" s="192" t="s">
        <v>316</v>
      </c>
      <c r="C115" s="352"/>
      <c r="D115" s="201"/>
      <c r="E115" s="201"/>
      <c r="F115" s="311">
        <f t="shared" si="8"/>
        <v>0</v>
      </c>
      <c r="G115" s="245">
        <f t="shared" si="9"/>
        <v>0</v>
      </c>
    </row>
    <row r="116" spans="1:7" ht="12" customHeight="1" thickBot="1">
      <c r="A116" s="190" t="s">
        <v>6</v>
      </c>
      <c r="B116" s="191" t="s">
        <v>251</v>
      </c>
      <c r="C116" s="202">
        <f>+C117+C119+C121</f>
        <v>199911063</v>
      </c>
      <c r="D116" s="137">
        <f>+D117+D119+D121</f>
        <v>0</v>
      </c>
      <c r="E116" s="202">
        <f>+E117+E119+E121</f>
        <v>75690146</v>
      </c>
      <c r="F116" s="202">
        <f>+F117+F119+F121</f>
        <v>75690146</v>
      </c>
      <c r="G116" s="197">
        <f>+G117+G119+G121</f>
        <v>275601209</v>
      </c>
    </row>
    <row r="117" spans="1:7" ht="12" customHeight="1">
      <c r="A117" s="13" t="s">
        <v>66</v>
      </c>
      <c r="B117" s="6" t="s">
        <v>125</v>
      </c>
      <c r="C117" s="346">
        <v>93506063</v>
      </c>
      <c r="D117" s="209"/>
      <c r="E117" s="139">
        <v>751250</v>
      </c>
      <c r="F117" s="181">
        <f aca="true" t="shared" si="10" ref="F117:F129">D117+E117</f>
        <v>751250</v>
      </c>
      <c r="G117" s="180">
        <f aca="true" t="shared" si="11" ref="G117:G129">C117+F117</f>
        <v>94257313</v>
      </c>
    </row>
    <row r="118" spans="1:7" ht="12" customHeight="1">
      <c r="A118" s="13" t="s">
        <v>67</v>
      </c>
      <c r="B118" s="10" t="s">
        <v>255</v>
      </c>
      <c r="C118" s="346">
        <v>82000000</v>
      </c>
      <c r="D118" s="209"/>
      <c r="E118" s="139"/>
      <c r="F118" s="181">
        <f t="shared" si="10"/>
        <v>0</v>
      </c>
      <c r="G118" s="180">
        <f t="shared" si="11"/>
        <v>82000000</v>
      </c>
    </row>
    <row r="119" spans="1:7" ht="12" customHeight="1">
      <c r="A119" s="13" t="s">
        <v>68</v>
      </c>
      <c r="B119" s="10" t="s">
        <v>109</v>
      </c>
      <c r="C119" s="347">
        <v>106105000</v>
      </c>
      <c r="D119" s="210"/>
      <c r="E119" s="138">
        <v>74938896</v>
      </c>
      <c r="F119" s="309">
        <f t="shared" si="10"/>
        <v>74938896</v>
      </c>
      <c r="G119" s="240">
        <f t="shared" si="11"/>
        <v>181043896</v>
      </c>
    </row>
    <row r="120" spans="1:7" ht="12" customHeight="1">
      <c r="A120" s="13" t="s">
        <v>69</v>
      </c>
      <c r="B120" s="10" t="s">
        <v>256</v>
      </c>
      <c r="C120" s="353"/>
      <c r="D120" s="210"/>
      <c r="E120" s="138"/>
      <c r="F120" s="309">
        <f t="shared" si="10"/>
        <v>0</v>
      </c>
      <c r="G120" s="240">
        <f t="shared" si="11"/>
        <v>0</v>
      </c>
    </row>
    <row r="121" spans="1:7" ht="12" customHeight="1">
      <c r="A121" s="13" t="s">
        <v>70</v>
      </c>
      <c r="B121" s="80" t="s">
        <v>127</v>
      </c>
      <c r="C121" s="353">
        <v>300000</v>
      </c>
      <c r="D121" s="210"/>
      <c r="E121" s="138"/>
      <c r="F121" s="309">
        <f t="shared" si="10"/>
        <v>0</v>
      </c>
      <c r="G121" s="240">
        <f t="shared" si="11"/>
        <v>300000</v>
      </c>
    </row>
    <row r="122" spans="1:7" ht="12" customHeight="1">
      <c r="A122" s="13" t="s">
        <v>76</v>
      </c>
      <c r="B122" s="79" t="s">
        <v>300</v>
      </c>
      <c r="C122" s="353"/>
      <c r="D122" s="210"/>
      <c r="E122" s="138"/>
      <c r="F122" s="309">
        <f t="shared" si="10"/>
        <v>0</v>
      </c>
      <c r="G122" s="240">
        <f t="shared" si="11"/>
        <v>0</v>
      </c>
    </row>
    <row r="123" spans="1:7" ht="12" customHeight="1">
      <c r="A123" s="13" t="s">
        <v>78</v>
      </c>
      <c r="B123" s="147" t="s">
        <v>261</v>
      </c>
      <c r="C123" s="353"/>
      <c r="D123" s="210"/>
      <c r="E123" s="138"/>
      <c r="F123" s="309">
        <f t="shared" si="10"/>
        <v>0</v>
      </c>
      <c r="G123" s="240">
        <f t="shared" si="11"/>
        <v>0</v>
      </c>
    </row>
    <row r="124" spans="1:7" ht="22.5">
      <c r="A124" s="13" t="s">
        <v>110</v>
      </c>
      <c r="B124" s="54" t="s">
        <v>244</v>
      </c>
      <c r="C124" s="353"/>
      <c r="D124" s="210"/>
      <c r="E124" s="138"/>
      <c r="F124" s="309">
        <f t="shared" si="10"/>
        <v>0</v>
      </c>
      <c r="G124" s="240">
        <f t="shared" si="11"/>
        <v>0</v>
      </c>
    </row>
    <row r="125" spans="1:7" ht="12" customHeight="1">
      <c r="A125" s="13" t="s">
        <v>111</v>
      </c>
      <c r="B125" s="54" t="s">
        <v>260</v>
      </c>
      <c r="C125" s="353"/>
      <c r="D125" s="210"/>
      <c r="E125" s="138"/>
      <c r="F125" s="309">
        <f t="shared" si="10"/>
        <v>0</v>
      </c>
      <c r="G125" s="240">
        <f t="shared" si="11"/>
        <v>0</v>
      </c>
    </row>
    <row r="126" spans="1:7" ht="12" customHeight="1">
      <c r="A126" s="13" t="s">
        <v>112</v>
      </c>
      <c r="B126" s="54" t="s">
        <v>259</v>
      </c>
      <c r="C126" s="353"/>
      <c r="D126" s="210"/>
      <c r="E126" s="138"/>
      <c r="F126" s="309">
        <f t="shared" si="10"/>
        <v>0</v>
      </c>
      <c r="G126" s="240">
        <f t="shared" si="11"/>
        <v>0</v>
      </c>
    </row>
    <row r="127" spans="1:7" ht="12" customHeight="1">
      <c r="A127" s="13" t="s">
        <v>252</v>
      </c>
      <c r="B127" s="54" t="s">
        <v>247</v>
      </c>
      <c r="C127" s="353">
        <v>300000</v>
      </c>
      <c r="D127" s="210"/>
      <c r="E127" s="138"/>
      <c r="F127" s="309">
        <f t="shared" si="10"/>
        <v>0</v>
      </c>
      <c r="G127" s="240">
        <f t="shared" si="11"/>
        <v>300000</v>
      </c>
    </row>
    <row r="128" spans="1:7" ht="12" customHeight="1">
      <c r="A128" s="13" t="s">
        <v>253</v>
      </c>
      <c r="B128" s="54" t="s">
        <v>258</v>
      </c>
      <c r="C128" s="353"/>
      <c r="D128" s="210"/>
      <c r="E128" s="138"/>
      <c r="F128" s="309">
        <f t="shared" si="10"/>
        <v>0</v>
      </c>
      <c r="G128" s="240">
        <f t="shared" si="11"/>
        <v>0</v>
      </c>
    </row>
    <row r="129" spans="1:7" ht="23.25" thickBot="1">
      <c r="A129" s="11" t="s">
        <v>254</v>
      </c>
      <c r="B129" s="54" t="s">
        <v>257</v>
      </c>
      <c r="C129" s="354"/>
      <c r="D129" s="211"/>
      <c r="E129" s="140"/>
      <c r="F129" s="310">
        <f t="shared" si="10"/>
        <v>0</v>
      </c>
      <c r="G129" s="241">
        <f t="shared" si="11"/>
        <v>0</v>
      </c>
    </row>
    <row r="130" spans="1:7" ht="12" customHeight="1" thickBot="1">
      <c r="A130" s="18" t="s">
        <v>7</v>
      </c>
      <c r="B130" s="50" t="s">
        <v>317</v>
      </c>
      <c r="C130" s="137">
        <f>+C95+C116</f>
        <v>845591935</v>
      </c>
      <c r="D130" s="208">
        <f>+D95+D116</f>
        <v>0</v>
      </c>
      <c r="E130" s="137">
        <f>+E95+E116</f>
        <v>68889700</v>
      </c>
      <c r="F130" s="137">
        <f>+F95+F116</f>
        <v>68889700</v>
      </c>
      <c r="G130" s="77">
        <f>+G95+G116</f>
        <v>914481635</v>
      </c>
    </row>
    <row r="131" spans="1:7" ht="12" customHeight="1" thickBot="1">
      <c r="A131" s="18" t="s">
        <v>8</v>
      </c>
      <c r="B131" s="50" t="s">
        <v>383</v>
      </c>
      <c r="C131" s="137">
        <f>+C132+C133+C134</f>
        <v>0</v>
      </c>
      <c r="D131" s="208">
        <f>+D132+D133+D134</f>
        <v>0</v>
      </c>
      <c r="E131" s="137">
        <f>+E132+E133+E134</f>
        <v>0</v>
      </c>
      <c r="F131" s="137">
        <f>+F132+F133+F134</f>
        <v>0</v>
      </c>
      <c r="G131" s="77">
        <f>+G132+G133+G134</f>
        <v>0</v>
      </c>
    </row>
    <row r="132" spans="1:7" ht="12" customHeight="1">
      <c r="A132" s="13" t="s">
        <v>159</v>
      </c>
      <c r="B132" s="10" t="s">
        <v>325</v>
      </c>
      <c r="C132" s="138"/>
      <c r="D132" s="210"/>
      <c r="E132" s="138"/>
      <c r="F132" s="309">
        <f>D132+E132</f>
        <v>0</v>
      </c>
      <c r="G132" s="240">
        <f>C132+F132</f>
        <v>0</v>
      </c>
    </row>
    <row r="133" spans="1:7" ht="12" customHeight="1">
      <c r="A133" s="13" t="s">
        <v>160</v>
      </c>
      <c r="B133" s="10" t="s">
        <v>326</v>
      </c>
      <c r="C133" s="138"/>
      <c r="D133" s="210"/>
      <c r="E133" s="138"/>
      <c r="F133" s="309">
        <f>D133+E133</f>
        <v>0</v>
      </c>
      <c r="G133" s="240">
        <f>C133+F133</f>
        <v>0</v>
      </c>
    </row>
    <row r="134" spans="1:7" ht="12" customHeight="1" thickBot="1">
      <c r="A134" s="11" t="s">
        <v>161</v>
      </c>
      <c r="B134" s="10" t="s">
        <v>327</v>
      </c>
      <c r="C134" s="138"/>
      <c r="D134" s="210"/>
      <c r="E134" s="138"/>
      <c r="F134" s="309">
        <f>D134+E134</f>
        <v>0</v>
      </c>
      <c r="G134" s="240">
        <f>C134+F134</f>
        <v>0</v>
      </c>
    </row>
    <row r="135" spans="1:7" ht="12" customHeight="1" thickBot="1">
      <c r="A135" s="18" t="s">
        <v>9</v>
      </c>
      <c r="B135" s="50" t="s">
        <v>319</v>
      </c>
      <c r="C135" s="137">
        <f>SUM(C136:C141)</f>
        <v>0</v>
      </c>
      <c r="D135" s="208">
        <f>SUM(D136:D141)</f>
        <v>0</v>
      </c>
      <c r="E135" s="137">
        <f>SUM(E136:E141)</f>
        <v>0</v>
      </c>
      <c r="F135" s="137">
        <f>SUM(F136:F141)</f>
        <v>0</v>
      </c>
      <c r="G135" s="77">
        <f>SUM(G136:G141)</f>
        <v>0</v>
      </c>
    </row>
    <row r="136" spans="1:7" ht="12" customHeight="1">
      <c r="A136" s="13" t="s">
        <v>53</v>
      </c>
      <c r="B136" s="7" t="s">
        <v>328</v>
      </c>
      <c r="C136" s="138"/>
      <c r="D136" s="210"/>
      <c r="E136" s="138"/>
      <c r="F136" s="309">
        <f aca="true" t="shared" si="12" ref="F136:F141">D136+E136</f>
        <v>0</v>
      </c>
      <c r="G136" s="240">
        <f aca="true" t="shared" si="13" ref="G136:G141">C136+F136</f>
        <v>0</v>
      </c>
    </row>
    <row r="137" spans="1:7" ht="12" customHeight="1">
      <c r="A137" s="13" t="s">
        <v>54</v>
      </c>
      <c r="B137" s="7" t="s">
        <v>320</v>
      </c>
      <c r="C137" s="138"/>
      <c r="D137" s="210"/>
      <c r="E137" s="138"/>
      <c r="F137" s="309">
        <f t="shared" si="12"/>
        <v>0</v>
      </c>
      <c r="G137" s="240">
        <f t="shared" si="13"/>
        <v>0</v>
      </c>
    </row>
    <row r="138" spans="1:7" ht="12" customHeight="1">
      <c r="A138" s="13" t="s">
        <v>55</v>
      </c>
      <c r="B138" s="7" t="s">
        <v>321</v>
      </c>
      <c r="C138" s="138"/>
      <c r="D138" s="210"/>
      <c r="E138" s="138"/>
      <c r="F138" s="309">
        <f t="shared" si="12"/>
        <v>0</v>
      </c>
      <c r="G138" s="240">
        <f t="shared" si="13"/>
        <v>0</v>
      </c>
    </row>
    <row r="139" spans="1:7" ht="12" customHeight="1">
      <c r="A139" s="13" t="s">
        <v>97</v>
      </c>
      <c r="B139" s="7" t="s">
        <v>322</v>
      </c>
      <c r="C139" s="138"/>
      <c r="D139" s="210"/>
      <c r="E139" s="138"/>
      <c r="F139" s="309">
        <f t="shared" si="12"/>
        <v>0</v>
      </c>
      <c r="G139" s="240">
        <f t="shared" si="13"/>
        <v>0</v>
      </c>
    </row>
    <row r="140" spans="1:7" ht="12" customHeight="1">
      <c r="A140" s="13" t="s">
        <v>98</v>
      </c>
      <c r="B140" s="7" t="s">
        <v>323</v>
      </c>
      <c r="C140" s="138"/>
      <c r="D140" s="210"/>
      <c r="E140" s="138"/>
      <c r="F140" s="309">
        <f t="shared" si="12"/>
        <v>0</v>
      </c>
      <c r="G140" s="240">
        <f t="shared" si="13"/>
        <v>0</v>
      </c>
    </row>
    <row r="141" spans="1:7" ht="12" customHeight="1" thickBot="1">
      <c r="A141" s="11" t="s">
        <v>99</v>
      </c>
      <c r="B141" s="7" t="s">
        <v>324</v>
      </c>
      <c r="C141" s="138"/>
      <c r="D141" s="210"/>
      <c r="E141" s="138"/>
      <c r="F141" s="309">
        <f t="shared" si="12"/>
        <v>0</v>
      </c>
      <c r="G141" s="240">
        <f t="shared" si="13"/>
        <v>0</v>
      </c>
    </row>
    <row r="142" spans="1:7" ht="12" customHeight="1" thickBot="1">
      <c r="A142" s="18" t="s">
        <v>10</v>
      </c>
      <c r="B142" s="50" t="s">
        <v>332</v>
      </c>
      <c r="C142" s="143">
        <f>+C143+C144+C145+C146</f>
        <v>7876677</v>
      </c>
      <c r="D142" s="212">
        <f>+D143+D144+D145+D146</f>
        <v>0</v>
      </c>
      <c r="E142" s="143">
        <f>+E143+E144+E145+E146</f>
        <v>0</v>
      </c>
      <c r="F142" s="143">
        <f>+F143+F144+F145+F146</f>
        <v>0</v>
      </c>
      <c r="G142" s="179">
        <f>+G143+G144+G145+G146</f>
        <v>7876677</v>
      </c>
    </row>
    <row r="143" spans="1:7" ht="12" customHeight="1">
      <c r="A143" s="13" t="s">
        <v>56</v>
      </c>
      <c r="B143" s="7" t="s">
        <v>262</v>
      </c>
      <c r="C143" s="138"/>
      <c r="D143" s="210"/>
      <c r="E143" s="138"/>
      <c r="F143" s="309">
        <f>D143+E143</f>
        <v>0</v>
      </c>
      <c r="G143" s="240">
        <f>C143+F143</f>
        <v>0</v>
      </c>
    </row>
    <row r="144" spans="1:7" ht="12" customHeight="1">
      <c r="A144" s="13" t="s">
        <v>57</v>
      </c>
      <c r="B144" s="7" t="s">
        <v>263</v>
      </c>
      <c r="C144" s="353">
        <v>7876677</v>
      </c>
      <c r="D144" s="210"/>
      <c r="E144" s="138"/>
      <c r="F144" s="309">
        <f>D144+E144</f>
        <v>0</v>
      </c>
      <c r="G144" s="240">
        <f>C144+F144</f>
        <v>7876677</v>
      </c>
    </row>
    <row r="145" spans="1:7" ht="12" customHeight="1">
      <c r="A145" s="13" t="s">
        <v>179</v>
      </c>
      <c r="B145" s="7" t="s">
        <v>333</v>
      </c>
      <c r="C145" s="138"/>
      <c r="D145" s="210"/>
      <c r="E145" s="138"/>
      <c r="F145" s="309">
        <f>D145+E145</f>
        <v>0</v>
      </c>
      <c r="G145" s="240">
        <f>C145+F145</f>
        <v>0</v>
      </c>
    </row>
    <row r="146" spans="1:7" ht="12" customHeight="1" thickBot="1">
      <c r="A146" s="11" t="s">
        <v>180</v>
      </c>
      <c r="B146" s="5" t="s">
        <v>282</v>
      </c>
      <c r="C146" s="138"/>
      <c r="D146" s="210"/>
      <c r="E146" s="138"/>
      <c r="F146" s="309">
        <f>D146+E146</f>
        <v>0</v>
      </c>
      <c r="G146" s="240">
        <f>C146+F146</f>
        <v>0</v>
      </c>
    </row>
    <row r="147" spans="1:7" ht="12" customHeight="1" thickBot="1">
      <c r="A147" s="18" t="s">
        <v>11</v>
      </c>
      <c r="B147" s="50" t="s">
        <v>334</v>
      </c>
      <c r="C147" s="203">
        <f>SUM(C148:C152)</f>
        <v>0</v>
      </c>
      <c r="D147" s="213">
        <f>SUM(D148:D152)</f>
        <v>0</v>
      </c>
      <c r="E147" s="203">
        <f>SUM(E148:E152)</f>
        <v>0</v>
      </c>
      <c r="F147" s="203">
        <f>SUM(F148:F152)</f>
        <v>0</v>
      </c>
      <c r="G147" s="198">
        <f>SUM(G148:G152)</f>
        <v>0</v>
      </c>
    </row>
    <row r="148" spans="1:7" ht="12" customHeight="1">
      <c r="A148" s="13" t="s">
        <v>58</v>
      </c>
      <c r="B148" s="7" t="s">
        <v>329</v>
      </c>
      <c r="C148" s="138"/>
      <c r="D148" s="210"/>
      <c r="E148" s="138"/>
      <c r="F148" s="309">
        <f aca="true" t="shared" si="14" ref="F148:F154">D148+E148</f>
        <v>0</v>
      </c>
      <c r="G148" s="240">
        <f aca="true" t="shared" si="15" ref="G148:G153">C148+F148</f>
        <v>0</v>
      </c>
    </row>
    <row r="149" spans="1:7" ht="12" customHeight="1">
      <c r="A149" s="13" t="s">
        <v>59</v>
      </c>
      <c r="B149" s="7" t="s">
        <v>336</v>
      </c>
      <c r="C149" s="138"/>
      <c r="D149" s="210"/>
      <c r="E149" s="138"/>
      <c r="F149" s="309">
        <f t="shared" si="14"/>
        <v>0</v>
      </c>
      <c r="G149" s="240">
        <f t="shared" si="15"/>
        <v>0</v>
      </c>
    </row>
    <row r="150" spans="1:7" ht="12" customHeight="1">
      <c r="A150" s="13" t="s">
        <v>191</v>
      </c>
      <c r="B150" s="7" t="s">
        <v>331</v>
      </c>
      <c r="C150" s="138"/>
      <c r="D150" s="210"/>
      <c r="E150" s="138"/>
      <c r="F150" s="309">
        <f t="shared" si="14"/>
        <v>0</v>
      </c>
      <c r="G150" s="240">
        <f t="shared" si="15"/>
        <v>0</v>
      </c>
    </row>
    <row r="151" spans="1:7" ht="12" customHeight="1">
      <c r="A151" s="13" t="s">
        <v>192</v>
      </c>
      <c r="B151" s="7" t="s">
        <v>337</v>
      </c>
      <c r="C151" s="138"/>
      <c r="D151" s="210"/>
      <c r="E151" s="138"/>
      <c r="F151" s="309">
        <f t="shared" si="14"/>
        <v>0</v>
      </c>
      <c r="G151" s="240">
        <f t="shared" si="15"/>
        <v>0</v>
      </c>
    </row>
    <row r="152" spans="1:7" ht="12" customHeight="1" thickBot="1">
      <c r="A152" s="13" t="s">
        <v>335</v>
      </c>
      <c r="B152" s="7" t="s">
        <v>338</v>
      </c>
      <c r="C152" s="138"/>
      <c r="D152" s="210"/>
      <c r="E152" s="140"/>
      <c r="F152" s="310">
        <f t="shared" si="14"/>
        <v>0</v>
      </c>
      <c r="G152" s="241">
        <f t="shared" si="15"/>
        <v>0</v>
      </c>
    </row>
    <row r="153" spans="1:7" ht="12" customHeight="1" thickBot="1">
      <c r="A153" s="18" t="s">
        <v>12</v>
      </c>
      <c r="B153" s="50" t="s">
        <v>339</v>
      </c>
      <c r="C153" s="204"/>
      <c r="D153" s="214"/>
      <c r="E153" s="204"/>
      <c r="F153" s="203">
        <f t="shared" si="14"/>
        <v>0</v>
      </c>
      <c r="G153" s="277">
        <f t="shared" si="15"/>
        <v>0</v>
      </c>
    </row>
    <row r="154" spans="1:7" ht="12" customHeight="1" thickBot="1">
      <c r="A154" s="18" t="s">
        <v>13</v>
      </c>
      <c r="B154" s="50" t="s">
        <v>340</v>
      </c>
      <c r="C154" s="204"/>
      <c r="D154" s="214"/>
      <c r="E154" s="278"/>
      <c r="F154" s="312">
        <f t="shared" si="14"/>
        <v>0</v>
      </c>
      <c r="G154" s="180">
        <f>C154+D154</f>
        <v>0</v>
      </c>
    </row>
    <row r="155" spans="1:11" ht="15" customHeight="1" thickBot="1">
      <c r="A155" s="18" t="s">
        <v>14</v>
      </c>
      <c r="B155" s="50" t="s">
        <v>342</v>
      </c>
      <c r="C155" s="205">
        <f>+C131+C135+C142+C147+C153+C154</f>
        <v>7876677</v>
      </c>
      <c r="D155" s="215">
        <f>+D131+D135+D142+D147+D153+D154</f>
        <v>0</v>
      </c>
      <c r="E155" s="205">
        <f>+E131+E135+E142+E147+E153+E154</f>
        <v>0</v>
      </c>
      <c r="F155" s="205">
        <f>+F131+F135+F142+F147+F153+F154</f>
        <v>0</v>
      </c>
      <c r="G155" s="199">
        <f>C155+F155</f>
        <v>7876677</v>
      </c>
      <c r="H155" s="160"/>
      <c r="I155" s="161"/>
      <c r="J155" s="161"/>
      <c r="K155" s="161"/>
    </row>
    <row r="156" spans="1:7" s="150" customFormat="1" ht="12.75" customHeight="1" thickBot="1">
      <c r="A156" s="81" t="s">
        <v>15</v>
      </c>
      <c r="B156" s="124" t="s">
        <v>341</v>
      </c>
      <c r="C156" s="205">
        <f>+C130+C155</f>
        <v>853468612</v>
      </c>
      <c r="D156" s="215">
        <f>+D130+D155</f>
        <v>0</v>
      </c>
      <c r="E156" s="205">
        <f>+E130+E155</f>
        <v>68889700</v>
      </c>
      <c r="F156" s="205">
        <f>+F130+F155</f>
        <v>68889700</v>
      </c>
      <c r="G156" s="199">
        <f>+G130+G155</f>
        <v>922358312</v>
      </c>
    </row>
    <row r="157" ht="7.5" customHeight="1"/>
    <row r="158" spans="1:7" ht="15.75">
      <c r="A158" s="416" t="s">
        <v>264</v>
      </c>
      <c r="B158" s="416"/>
      <c r="C158" s="416"/>
      <c r="D158" s="416"/>
      <c r="E158" s="416"/>
      <c r="F158" s="416"/>
      <c r="G158" s="416"/>
    </row>
    <row r="159" spans="1:7" ht="15" customHeight="1" thickBot="1">
      <c r="A159" s="418" t="s">
        <v>85</v>
      </c>
      <c r="B159" s="418"/>
      <c r="C159" s="83"/>
      <c r="G159" s="83" t="str">
        <f>G91</f>
        <v>Forintban!</v>
      </c>
    </row>
    <row r="160" spans="1:7" ht="25.5" customHeight="1" thickBot="1">
      <c r="A160" s="18">
        <v>1</v>
      </c>
      <c r="B160" s="23" t="s">
        <v>343</v>
      </c>
      <c r="C160" s="207">
        <f>+C63-C130</f>
        <v>-278767786</v>
      </c>
      <c r="D160" s="137">
        <f>+D63-D130</f>
        <v>0</v>
      </c>
      <c r="E160" s="137">
        <f>+E63-E130</f>
        <v>210226</v>
      </c>
      <c r="F160" s="137">
        <f>+F63-F130</f>
        <v>210226</v>
      </c>
      <c r="G160" s="77">
        <f>+G63-G130</f>
        <v>-278557560</v>
      </c>
    </row>
    <row r="161" spans="1:7" ht="32.25" customHeight="1" thickBot="1">
      <c r="A161" s="18" t="s">
        <v>6</v>
      </c>
      <c r="B161" s="23" t="s">
        <v>349</v>
      </c>
      <c r="C161" s="137">
        <f>+C87-C155</f>
        <v>278767786</v>
      </c>
      <c r="D161" s="137">
        <f>+D87-D155</f>
        <v>0</v>
      </c>
      <c r="E161" s="137">
        <f>+E87-E155</f>
        <v>-210226</v>
      </c>
      <c r="F161" s="137">
        <f>+F87-F155</f>
        <v>-210226</v>
      </c>
      <c r="G161" s="77">
        <f>+G87-G155</f>
        <v>278557560</v>
      </c>
    </row>
  </sheetData>
  <sheetProtection/>
  <mergeCells count="12">
    <mergeCell ref="A159:B159"/>
    <mergeCell ref="A3:A4"/>
    <mergeCell ref="B3:B4"/>
    <mergeCell ref="C3:G3"/>
    <mergeCell ref="A92:A93"/>
    <mergeCell ref="B92:B93"/>
    <mergeCell ref="C92:G92"/>
    <mergeCell ref="A158:G158"/>
    <mergeCell ref="A1:G1"/>
    <mergeCell ref="A90:G90"/>
    <mergeCell ref="A2:B2"/>
    <mergeCell ref="A91:B91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 xml:space="preserve">&amp;C&amp;"Times New Roman CE,Félkövér"&amp;12
Balatonszárszó Nagyközség Önkormányzata
2018. ÉVI KÖLTSÉGVETÉSÉNEK ÖSSZEVONT MÓDOSÍTOTT MÉRLEGE&amp;10
&amp;R&amp;"Times New Roman CE,Félkövér dőlt"&amp;11 1.1. melléklet a 9/2018.(VII.19.) önkormányzati rendelethez  </oddHeader>
  </headerFooter>
  <rowBreaks count="1" manualBreakCount="1">
    <brk id="8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L61"/>
  <sheetViews>
    <sheetView view="pageBreakPreview" zoomScaleSheetLayoutView="100" workbookViewId="0" topLeftCell="A1">
      <selection activeCell="G1" sqref="G1"/>
    </sheetView>
  </sheetViews>
  <sheetFormatPr defaultColWidth="9.00390625" defaultRowHeight="12.75"/>
  <cols>
    <col min="1" max="1" width="13.875" style="401" customWidth="1"/>
    <col min="2" max="2" width="67.125" style="367" customWidth="1"/>
    <col min="3" max="3" width="13.375" style="367" customWidth="1"/>
    <col min="4" max="4" width="15.375" style="367" customWidth="1"/>
    <col min="5" max="5" width="16.125" style="367" customWidth="1"/>
    <col min="6" max="6" width="14.875" style="367" customWidth="1"/>
    <col min="7" max="7" width="14.125" style="367" customWidth="1"/>
    <col min="8" max="16384" width="9.375" style="367" customWidth="1"/>
  </cols>
  <sheetData>
    <row r="1" spans="1:7" s="359" customFormat="1" ht="21" customHeight="1" thickBot="1">
      <c r="A1" s="67"/>
      <c r="B1" s="68"/>
      <c r="C1" s="233"/>
      <c r="G1" s="411" t="s">
        <v>526</v>
      </c>
    </row>
    <row r="2" spans="1:7" s="362" customFormat="1" ht="25.5" customHeight="1">
      <c r="A2" s="360" t="s">
        <v>466</v>
      </c>
      <c r="B2" s="436" t="s">
        <v>496</v>
      </c>
      <c r="C2" s="437"/>
      <c r="D2" s="437"/>
      <c r="E2" s="437"/>
      <c r="F2" s="438"/>
      <c r="G2" s="361" t="s">
        <v>39</v>
      </c>
    </row>
    <row r="3" spans="1:7" s="362" customFormat="1" ht="24.75" thickBot="1">
      <c r="A3" s="363" t="s">
        <v>118</v>
      </c>
      <c r="B3" s="439" t="s">
        <v>495</v>
      </c>
      <c r="C3" s="440"/>
      <c r="D3" s="440"/>
      <c r="E3" s="440"/>
      <c r="F3" s="441"/>
      <c r="G3" s="364" t="s">
        <v>39</v>
      </c>
    </row>
    <row r="4" spans="1:3" s="365" customFormat="1" ht="15.75" customHeight="1" thickBot="1">
      <c r="A4" s="69"/>
      <c r="B4" s="69"/>
      <c r="C4" s="70" t="str">
        <f>'[1]9.1.3. sz. mell'!C4</f>
        <v>Forintban!</v>
      </c>
    </row>
    <row r="5" spans="1:7" ht="48.75" thickBot="1">
      <c r="A5" s="144" t="s">
        <v>119</v>
      </c>
      <c r="B5" s="71" t="s">
        <v>439</v>
      </c>
      <c r="C5" s="366" t="s">
        <v>494</v>
      </c>
      <c r="D5" s="328" t="s">
        <v>453</v>
      </c>
      <c r="E5" s="328" t="s">
        <v>454</v>
      </c>
      <c r="F5" s="328" t="s">
        <v>448</v>
      </c>
      <c r="G5" s="329" t="s">
        <v>452</v>
      </c>
    </row>
    <row r="6" spans="1:7" s="369" customFormat="1" ht="12.75" customHeight="1" thickBot="1">
      <c r="A6" s="62"/>
      <c r="B6" s="63" t="s">
        <v>356</v>
      </c>
      <c r="C6" s="368" t="s">
        <v>357</v>
      </c>
      <c r="D6" s="368" t="s">
        <v>358</v>
      </c>
      <c r="E6" s="368" t="s">
        <v>360</v>
      </c>
      <c r="F6" s="405" t="s">
        <v>455</v>
      </c>
      <c r="G6" s="326" t="s">
        <v>456</v>
      </c>
    </row>
    <row r="7" spans="1:7" s="369" customFormat="1" ht="15.75" customHeight="1" thickBot="1">
      <c r="A7" s="370"/>
      <c r="B7" s="371" t="s">
        <v>37</v>
      </c>
      <c r="C7" s="444"/>
      <c r="D7" s="444"/>
      <c r="E7" s="444"/>
      <c r="F7" s="444"/>
      <c r="G7" s="445"/>
    </row>
    <row r="8" spans="1:7" s="374" customFormat="1" ht="12" customHeight="1" thickBot="1">
      <c r="A8" s="62" t="s">
        <v>5</v>
      </c>
      <c r="B8" s="372" t="s">
        <v>468</v>
      </c>
      <c r="C8" s="373">
        <f>SUM(C9:C19)</f>
        <v>7502000</v>
      </c>
      <c r="D8" s="373">
        <f>SUM(D9:D19)</f>
        <v>0</v>
      </c>
      <c r="E8" s="373">
        <f>SUM(E9:E19)</f>
        <v>1451000</v>
      </c>
      <c r="F8" s="373">
        <f>SUM(F9:F19)</f>
        <v>1451000</v>
      </c>
      <c r="G8" s="373">
        <f>SUM(G9:G19)</f>
        <v>8953000</v>
      </c>
    </row>
    <row r="9" spans="1:7" s="374" customFormat="1" ht="12" customHeight="1" thickBot="1">
      <c r="A9" s="375" t="s">
        <v>60</v>
      </c>
      <c r="B9" s="8" t="s">
        <v>168</v>
      </c>
      <c r="C9" s="376"/>
      <c r="D9" s="376"/>
      <c r="E9" s="376"/>
      <c r="F9" s="376">
        <f>D9+E9</f>
        <v>0</v>
      </c>
      <c r="G9" s="376">
        <f>C9+F9</f>
        <v>0</v>
      </c>
    </row>
    <row r="10" spans="1:7" s="374" customFormat="1" ht="12" customHeight="1" thickBot="1">
      <c r="A10" s="377" t="s">
        <v>61</v>
      </c>
      <c r="B10" s="6" t="s">
        <v>169</v>
      </c>
      <c r="C10" s="356">
        <v>5120000</v>
      </c>
      <c r="D10" s="356"/>
      <c r="E10" s="356"/>
      <c r="F10" s="376">
        <f aca="true" t="shared" si="0" ref="F10:F19">D10+E10</f>
        <v>0</v>
      </c>
      <c r="G10" s="376">
        <f aca="true" t="shared" si="1" ref="G10:G19">C10+F10</f>
        <v>5120000</v>
      </c>
    </row>
    <row r="11" spans="1:7" s="374" customFormat="1" ht="12" customHeight="1" thickBot="1">
      <c r="A11" s="377" t="s">
        <v>62</v>
      </c>
      <c r="B11" s="6" t="s">
        <v>170</v>
      </c>
      <c r="C11" s="356"/>
      <c r="D11" s="356"/>
      <c r="E11" s="356"/>
      <c r="F11" s="376">
        <f t="shared" si="0"/>
        <v>0</v>
      </c>
      <c r="G11" s="376">
        <f t="shared" si="1"/>
        <v>0</v>
      </c>
    </row>
    <row r="12" spans="1:7" s="374" customFormat="1" ht="12" customHeight="1" thickBot="1">
      <c r="A12" s="377" t="s">
        <v>63</v>
      </c>
      <c r="B12" s="6" t="s">
        <v>171</v>
      </c>
      <c r="C12" s="356">
        <v>1000000</v>
      </c>
      <c r="D12" s="356"/>
      <c r="E12" s="356"/>
      <c r="F12" s="376">
        <f t="shared" si="0"/>
        <v>0</v>
      </c>
      <c r="G12" s="376">
        <f t="shared" si="1"/>
        <v>1000000</v>
      </c>
    </row>
    <row r="13" spans="1:7" s="374" customFormat="1" ht="12" customHeight="1" thickBot="1">
      <c r="A13" s="377" t="s">
        <v>80</v>
      </c>
      <c r="B13" s="6" t="s">
        <v>172</v>
      </c>
      <c r="C13" s="356"/>
      <c r="D13" s="356"/>
      <c r="E13" s="356"/>
      <c r="F13" s="376">
        <f t="shared" si="0"/>
        <v>0</v>
      </c>
      <c r="G13" s="376">
        <f t="shared" si="1"/>
        <v>0</v>
      </c>
    </row>
    <row r="14" spans="1:7" s="374" customFormat="1" ht="12" customHeight="1" thickBot="1">
      <c r="A14" s="377" t="s">
        <v>64</v>
      </c>
      <c r="B14" s="6" t="s">
        <v>469</v>
      </c>
      <c r="C14" s="356">
        <v>1382000</v>
      </c>
      <c r="D14" s="356"/>
      <c r="E14" s="356"/>
      <c r="F14" s="376">
        <f t="shared" si="0"/>
        <v>0</v>
      </c>
      <c r="G14" s="376">
        <f t="shared" si="1"/>
        <v>1382000</v>
      </c>
    </row>
    <row r="15" spans="1:7" s="374" customFormat="1" ht="12" customHeight="1" thickBot="1">
      <c r="A15" s="377" t="s">
        <v>65</v>
      </c>
      <c r="B15" s="5" t="s">
        <v>470</v>
      </c>
      <c r="C15" s="356"/>
      <c r="D15" s="356"/>
      <c r="E15" s="356">
        <v>1451000</v>
      </c>
      <c r="F15" s="376">
        <f t="shared" si="0"/>
        <v>1451000</v>
      </c>
      <c r="G15" s="376">
        <f t="shared" si="1"/>
        <v>1451000</v>
      </c>
    </row>
    <row r="16" spans="1:12" s="374" customFormat="1" ht="12" customHeight="1" thickBot="1">
      <c r="A16" s="377" t="s">
        <v>72</v>
      </c>
      <c r="B16" s="6" t="s">
        <v>175</v>
      </c>
      <c r="C16" s="378"/>
      <c r="D16" s="378"/>
      <c r="E16" s="378"/>
      <c r="F16" s="376">
        <f t="shared" si="0"/>
        <v>0</v>
      </c>
      <c r="G16" s="376">
        <f t="shared" si="1"/>
        <v>0</v>
      </c>
      <c r="L16" s="404"/>
    </row>
    <row r="17" spans="1:7" s="379" customFormat="1" ht="12" customHeight="1" thickBot="1">
      <c r="A17" s="377" t="s">
        <v>73</v>
      </c>
      <c r="B17" s="6" t="s">
        <v>176</v>
      </c>
      <c r="C17" s="356"/>
      <c r="D17" s="356"/>
      <c r="E17" s="356"/>
      <c r="F17" s="376">
        <f t="shared" si="0"/>
        <v>0</v>
      </c>
      <c r="G17" s="376">
        <f t="shared" si="1"/>
        <v>0</v>
      </c>
    </row>
    <row r="18" spans="1:7" s="379" customFormat="1" ht="12" customHeight="1" thickBot="1">
      <c r="A18" s="377" t="s">
        <v>74</v>
      </c>
      <c r="B18" s="6" t="s">
        <v>305</v>
      </c>
      <c r="C18" s="380"/>
      <c r="D18" s="380"/>
      <c r="E18" s="380"/>
      <c r="F18" s="376">
        <f t="shared" si="0"/>
        <v>0</v>
      </c>
      <c r="G18" s="376">
        <f t="shared" si="1"/>
        <v>0</v>
      </c>
    </row>
    <row r="19" spans="1:7" s="379" customFormat="1" ht="12" customHeight="1" thickBot="1">
      <c r="A19" s="377" t="s">
        <v>75</v>
      </c>
      <c r="B19" s="5" t="s">
        <v>177</v>
      </c>
      <c r="C19" s="380"/>
      <c r="D19" s="380"/>
      <c r="E19" s="380"/>
      <c r="F19" s="376">
        <f t="shared" si="0"/>
        <v>0</v>
      </c>
      <c r="G19" s="376">
        <f t="shared" si="1"/>
        <v>0</v>
      </c>
    </row>
    <row r="20" spans="1:7" s="374" customFormat="1" ht="12" customHeight="1" thickBot="1">
      <c r="A20" s="62" t="s">
        <v>6</v>
      </c>
      <c r="B20" s="372" t="s">
        <v>471</v>
      </c>
      <c r="C20" s="373">
        <f>SUM(C21:C23)</f>
        <v>1800000</v>
      </c>
      <c r="D20" s="373">
        <f>SUM(D21:D23)</f>
        <v>0</v>
      </c>
      <c r="E20" s="373">
        <f>SUM(E21:E23)</f>
        <v>0</v>
      </c>
      <c r="F20" s="373">
        <f>SUM(F21:F23)</f>
        <v>0</v>
      </c>
      <c r="G20" s="373">
        <f>SUM(G21:G23)</f>
        <v>1800000</v>
      </c>
    </row>
    <row r="21" spans="1:7" s="379" customFormat="1" ht="12" customHeight="1">
      <c r="A21" s="377" t="s">
        <v>66</v>
      </c>
      <c r="B21" s="7" t="s">
        <v>150</v>
      </c>
      <c r="C21" s="356"/>
      <c r="D21" s="356"/>
      <c r="E21" s="356"/>
      <c r="F21" s="356">
        <f>D21+E21</f>
        <v>0</v>
      </c>
      <c r="G21" s="356">
        <f>C21+F21</f>
        <v>0</v>
      </c>
    </row>
    <row r="22" spans="1:7" s="379" customFormat="1" ht="12" customHeight="1">
      <c r="A22" s="377" t="s">
        <v>67</v>
      </c>
      <c r="B22" s="6" t="s">
        <v>472</v>
      </c>
      <c r="C22" s="356"/>
      <c r="D22" s="356"/>
      <c r="E22" s="356"/>
      <c r="F22" s="356">
        <f>D22+E22</f>
        <v>0</v>
      </c>
      <c r="G22" s="356">
        <f>C22+F22</f>
        <v>0</v>
      </c>
    </row>
    <row r="23" spans="1:7" s="379" customFormat="1" ht="12" customHeight="1">
      <c r="A23" s="377" t="s">
        <v>68</v>
      </c>
      <c r="B23" s="6" t="s">
        <v>473</v>
      </c>
      <c r="C23" s="356">
        <v>1800000</v>
      </c>
      <c r="D23" s="356"/>
      <c r="E23" s="356"/>
      <c r="F23" s="356">
        <f>D23+E23</f>
        <v>0</v>
      </c>
      <c r="G23" s="356">
        <f>C23+F23</f>
        <v>1800000</v>
      </c>
    </row>
    <row r="24" spans="1:7" s="379" customFormat="1" ht="12" customHeight="1" thickBot="1">
      <c r="A24" s="377" t="s">
        <v>69</v>
      </c>
      <c r="B24" s="6" t="s">
        <v>474</v>
      </c>
      <c r="C24" s="356"/>
      <c r="D24" s="356"/>
      <c r="E24" s="356"/>
      <c r="F24" s="356">
        <f>D24+E24</f>
        <v>0</v>
      </c>
      <c r="G24" s="356">
        <f>C24+F24</f>
        <v>0</v>
      </c>
    </row>
    <row r="25" spans="1:7" s="379" customFormat="1" ht="12" customHeight="1" thickBot="1">
      <c r="A25" s="381" t="s">
        <v>7</v>
      </c>
      <c r="B25" s="50" t="s">
        <v>96</v>
      </c>
      <c r="C25" s="382"/>
      <c r="D25" s="382"/>
      <c r="E25" s="382"/>
      <c r="F25" s="382"/>
      <c r="G25" s="382"/>
    </row>
    <row r="26" spans="1:7" s="379" customFormat="1" ht="12" customHeight="1" thickBot="1">
      <c r="A26" s="381" t="s">
        <v>8</v>
      </c>
      <c r="B26" s="50" t="s">
        <v>475</v>
      </c>
      <c r="C26" s="373">
        <f>+C27+C28+C29</f>
        <v>0</v>
      </c>
      <c r="D26" s="373"/>
      <c r="E26" s="373"/>
      <c r="F26" s="373"/>
      <c r="G26" s="373"/>
    </row>
    <row r="27" spans="1:7" s="379" customFormat="1" ht="12" customHeight="1">
      <c r="A27" s="383" t="s">
        <v>159</v>
      </c>
      <c r="B27" s="384" t="s">
        <v>155</v>
      </c>
      <c r="C27" s="385"/>
      <c r="D27" s="385"/>
      <c r="E27" s="385"/>
      <c r="F27" s="385"/>
      <c r="G27" s="385"/>
    </row>
    <row r="28" spans="1:7" s="379" customFormat="1" ht="12" customHeight="1">
      <c r="A28" s="383" t="s">
        <v>160</v>
      </c>
      <c r="B28" s="384" t="s">
        <v>472</v>
      </c>
      <c r="C28" s="356"/>
      <c r="D28" s="356"/>
      <c r="E28" s="356"/>
      <c r="F28" s="356"/>
      <c r="G28" s="356"/>
    </row>
    <row r="29" spans="1:7" s="379" customFormat="1" ht="12" customHeight="1">
      <c r="A29" s="383" t="s">
        <v>161</v>
      </c>
      <c r="B29" s="386" t="s">
        <v>476</v>
      </c>
      <c r="C29" s="356"/>
      <c r="D29" s="356"/>
      <c r="E29" s="356"/>
      <c r="F29" s="356"/>
      <c r="G29" s="356"/>
    </row>
    <row r="30" spans="1:7" s="379" customFormat="1" ht="12" customHeight="1" thickBot="1">
      <c r="A30" s="377" t="s">
        <v>162</v>
      </c>
      <c r="B30" s="387" t="s">
        <v>477</v>
      </c>
      <c r="C30" s="388"/>
      <c r="D30" s="388"/>
      <c r="E30" s="388"/>
      <c r="F30" s="388"/>
      <c r="G30" s="388"/>
    </row>
    <row r="31" spans="1:7" s="379" customFormat="1" ht="12" customHeight="1" thickBot="1">
      <c r="A31" s="381" t="s">
        <v>9</v>
      </c>
      <c r="B31" s="50" t="s">
        <v>478</v>
      </c>
      <c r="C31" s="373">
        <f>+C32+C33+C34</f>
        <v>0</v>
      </c>
      <c r="D31" s="373"/>
      <c r="E31" s="373"/>
      <c r="F31" s="373"/>
      <c r="G31" s="373"/>
    </row>
    <row r="32" spans="1:7" s="379" customFormat="1" ht="12" customHeight="1">
      <c r="A32" s="383" t="s">
        <v>53</v>
      </c>
      <c r="B32" s="384" t="s">
        <v>182</v>
      </c>
      <c r="C32" s="385"/>
      <c r="D32" s="385"/>
      <c r="E32" s="385"/>
      <c r="F32" s="385"/>
      <c r="G32" s="385"/>
    </row>
    <row r="33" spans="1:7" s="379" customFormat="1" ht="12" customHeight="1">
      <c r="A33" s="383" t="s">
        <v>54</v>
      </c>
      <c r="B33" s="386" t="s">
        <v>183</v>
      </c>
      <c r="C33" s="357"/>
      <c r="D33" s="357"/>
      <c r="E33" s="357"/>
      <c r="F33" s="357"/>
      <c r="G33" s="357"/>
    </row>
    <row r="34" spans="1:7" s="379" customFormat="1" ht="12" customHeight="1" thickBot="1">
      <c r="A34" s="377" t="s">
        <v>55</v>
      </c>
      <c r="B34" s="387" t="s">
        <v>184</v>
      </c>
      <c r="C34" s="388"/>
      <c r="D34" s="388"/>
      <c r="E34" s="388"/>
      <c r="F34" s="388"/>
      <c r="G34" s="388"/>
    </row>
    <row r="35" spans="1:7" s="374" customFormat="1" ht="12" customHeight="1" thickBot="1">
      <c r="A35" s="381" t="s">
        <v>10</v>
      </c>
      <c r="B35" s="50" t="s">
        <v>267</v>
      </c>
      <c r="C35" s="382"/>
      <c r="D35" s="382"/>
      <c r="E35" s="382"/>
      <c r="F35" s="382"/>
      <c r="G35" s="382"/>
    </row>
    <row r="36" spans="1:7" s="374" customFormat="1" ht="12" customHeight="1" thickBot="1">
      <c r="A36" s="381" t="s">
        <v>11</v>
      </c>
      <c r="B36" s="50" t="s">
        <v>479</v>
      </c>
      <c r="C36" s="389"/>
      <c r="D36" s="389"/>
      <c r="E36" s="389"/>
      <c r="F36" s="389"/>
      <c r="G36" s="389"/>
    </row>
    <row r="37" spans="1:7" s="374" customFormat="1" ht="12" customHeight="1" thickBot="1">
      <c r="A37" s="62" t="s">
        <v>12</v>
      </c>
      <c r="B37" s="50" t="s">
        <v>480</v>
      </c>
      <c r="C37" s="122">
        <f>+C8+C20+C25+C26+C31+C35+C36</f>
        <v>9302000</v>
      </c>
      <c r="D37" s="122">
        <f>+D8+D20+D25+D26+D31+D35+D36</f>
        <v>0</v>
      </c>
      <c r="E37" s="122">
        <f>+E8+E20+E25+E26+E31+E35+E36</f>
        <v>1451000</v>
      </c>
      <c r="F37" s="122">
        <f>+F8+F20+F25+F26+F31+F35+F36</f>
        <v>1451000</v>
      </c>
      <c r="G37" s="122">
        <f>+G8+G20+G25+G26+G31+G35+G36</f>
        <v>10753000</v>
      </c>
    </row>
    <row r="38" spans="1:7" s="374" customFormat="1" ht="12" customHeight="1" thickBot="1">
      <c r="A38" s="390" t="s">
        <v>13</v>
      </c>
      <c r="B38" s="50" t="s">
        <v>481</v>
      </c>
      <c r="C38" s="122">
        <f>+C39+C40+C41</f>
        <v>36695877</v>
      </c>
      <c r="D38" s="122">
        <f>+D39+D40+D41</f>
        <v>0</v>
      </c>
      <c r="E38" s="122">
        <f>+E39+E40+E41</f>
        <v>57695</v>
      </c>
      <c r="F38" s="122">
        <f>+F39+F40+F41</f>
        <v>57695</v>
      </c>
      <c r="G38" s="122">
        <f>+G39+G40+G41</f>
        <v>36753572</v>
      </c>
    </row>
    <row r="39" spans="1:7" s="374" customFormat="1" ht="12" customHeight="1">
      <c r="A39" s="383" t="s">
        <v>482</v>
      </c>
      <c r="B39" s="384" t="s">
        <v>132</v>
      </c>
      <c r="C39" s="385"/>
      <c r="D39" s="385"/>
      <c r="E39" s="385">
        <v>57695</v>
      </c>
      <c r="F39" s="385">
        <f>D39+E39</f>
        <v>57695</v>
      </c>
      <c r="G39" s="385">
        <f>C39+F39</f>
        <v>57695</v>
      </c>
    </row>
    <row r="40" spans="1:7" s="374" customFormat="1" ht="12" customHeight="1">
      <c r="A40" s="383" t="s">
        <v>483</v>
      </c>
      <c r="B40" s="386" t="s">
        <v>484</v>
      </c>
      <c r="C40" s="357"/>
      <c r="D40" s="357"/>
      <c r="E40" s="357"/>
      <c r="F40" s="385">
        <f>D40+E40</f>
        <v>0</v>
      </c>
      <c r="G40" s="385">
        <f>C40+F40</f>
        <v>0</v>
      </c>
    </row>
    <row r="41" spans="1:7" s="379" customFormat="1" ht="12" customHeight="1" thickBot="1">
      <c r="A41" s="377" t="s">
        <v>485</v>
      </c>
      <c r="B41" s="387" t="s">
        <v>486</v>
      </c>
      <c r="C41" s="388">
        <v>36695877</v>
      </c>
      <c r="D41" s="388"/>
      <c r="E41" s="388"/>
      <c r="F41" s="385">
        <f>D41+E41</f>
        <v>0</v>
      </c>
      <c r="G41" s="385">
        <f>C41+F41</f>
        <v>36695877</v>
      </c>
    </row>
    <row r="42" spans="1:7" s="379" customFormat="1" ht="15" customHeight="1" thickBot="1">
      <c r="A42" s="390" t="s">
        <v>14</v>
      </c>
      <c r="B42" s="391" t="s">
        <v>487</v>
      </c>
      <c r="C42" s="392">
        <f>+C37+C38</f>
        <v>45997877</v>
      </c>
      <c r="D42" s="392">
        <f>+D37+D38</f>
        <v>0</v>
      </c>
      <c r="E42" s="392">
        <f>+E37+E38</f>
        <v>1508695</v>
      </c>
      <c r="F42" s="392">
        <f>+F37+F38</f>
        <v>1508695</v>
      </c>
      <c r="G42" s="392">
        <f>+G37+G38</f>
        <v>47506572</v>
      </c>
    </row>
    <row r="43" spans="1:3" s="379" customFormat="1" ht="15" customHeight="1">
      <c r="A43" s="72"/>
      <c r="B43" s="73"/>
      <c r="C43" s="123"/>
    </row>
    <row r="44" spans="1:3" ht="13.5" thickBot="1">
      <c r="A44" s="393"/>
      <c r="B44" s="394"/>
      <c r="C44" s="395"/>
    </row>
    <row r="45" spans="1:7" s="369" customFormat="1" ht="16.5" customHeight="1" thickBot="1">
      <c r="A45" s="396"/>
      <c r="B45" s="344" t="s">
        <v>38</v>
      </c>
      <c r="C45" s="442"/>
      <c r="D45" s="442"/>
      <c r="E45" s="442"/>
      <c r="F45" s="443"/>
      <c r="G45" s="392"/>
    </row>
    <row r="46" spans="1:7" s="397" customFormat="1" ht="12" customHeight="1" thickBot="1">
      <c r="A46" s="381" t="s">
        <v>5</v>
      </c>
      <c r="B46" s="50" t="s">
        <v>488</v>
      </c>
      <c r="C46" s="373">
        <f>SUM(C47:C51)</f>
        <v>35986814</v>
      </c>
      <c r="D46" s="373">
        <f>SUM(D47:D51)</f>
        <v>0</v>
      </c>
      <c r="E46" s="373">
        <f>SUM(E47:E51)</f>
        <v>757445</v>
      </c>
      <c r="F46" s="373">
        <f>SUM(F47:F51)</f>
        <v>757445</v>
      </c>
      <c r="G46" s="373">
        <f>SUM(G47:G51)</f>
        <v>36744259</v>
      </c>
    </row>
    <row r="47" spans="1:7" ht="12" customHeight="1">
      <c r="A47" s="377" t="s">
        <v>60</v>
      </c>
      <c r="B47" s="7" t="s">
        <v>34</v>
      </c>
      <c r="C47" s="385">
        <v>6928500</v>
      </c>
      <c r="D47" s="385"/>
      <c r="E47" s="385">
        <v>699750</v>
      </c>
      <c r="F47" s="385">
        <f>D47+E47</f>
        <v>699750</v>
      </c>
      <c r="G47" s="385">
        <f>C47+F47</f>
        <v>7628250</v>
      </c>
    </row>
    <row r="48" spans="1:7" ht="12" customHeight="1">
      <c r="A48" s="377" t="s">
        <v>61</v>
      </c>
      <c r="B48" s="6" t="s">
        <v>105</v>
      </c>
      <c r="C48" s="398">
        <v>1568497</v>
      </c>
      <c r="D48" s="398"/>
      <c r="E48" s="398"/>
      <c r="F48" s="385">
        <f>D48+E48</f>
        <v>0</v>
      </c>
      <c r="G48" s="385">
        <f>C48+F48</f>
        <v>1568497</v>
      </c>
    </row>
    <row r="49" spans="1:7" ht="12" customHeight="1">
      <c r="A49" s="377" t="s">
        <v>62</v>
      </c>
      <c r="B49" s="6" t="s">
        <v>79</v>
      </c>
      <c r="C49" s="398">
        <v>27489817</v>
      </c>
      <c r="D49" s="398"/>
      <c r="E49" s="398">
        <v>57695</v>
      </c>
      <c r="F49" s="385">
        <f>D49+E49</f>
        <v>57695</v>
      </c>
      <c r="G49" s="385">
        <f>C49+F49</f>
        <v>27547512</v>
      </c>
    </row>
    <row r="50" spans="1:7" ht="12" customHeight="1">
      <c r="A50" s="377" t="s">
        <v>63</v>
      </c>
      <c r="B50" s="6" t="s">
        <v>106</v>
      </c>
      <c r="C50" s="398"/>
      <c r="D50" s="398"/>
      <c r="E50" s="398"/>
      <c r="F50" s="385">
        <f>D50+E50</f>
        <v>0</v>
      </c>
      <c r="G50" s="385">
        <f>C50+F50</f>
        <v>0</v>
      </c>
    </row>
    <row r="51" spans="1:7" ht="12" customHeight="1" thickBot="1">
      <c r="A51" s="377" t="s">
        <v>80</v>
      </c>
      <c r="B51" s="6" t="s">
        <v>107</v>
      </c>
      <c r="C51" s="398"/>
      <c r="D51" s="398"/>
      <c r="E51" s="398"/>
      <c r="F51" s="385">
        <f>D51+E51</f>
        <v>0</v>
      </c>
      <c r="G51" s="385">
        <f>C51+F51</f>
        <v>0</v>
      </c>
    </row>
    <row r="52" spans="1:7" ht="12" customHeight="1" thickBot="1">
      <c r="A52" s="381" t="s">
        <v>6</v>
      </c>
      <c r="B52" s="50" t="s">
        <v>489</v>
      </c>
      <c r="C52" s="373">
        <f>SUM(C53:C55)</f>
        <v>10011063</v>
      </c>
      <c r="D52" s="373">
        <f>SUM(D53:D55)</f>
        <v>0</v>
      </c>
      <c r="E52" s="373">
        <f>SUM(E53:E55)</f>
        <v>751250</v>
      </c>
      <c r="F52" s="373">
        <f>SUM(F53:F55)</f>
        <v>751250</v>
      </c>
      <c r="G52" s="373">
        <f>SUM(G53:G55)</f>
        <v>10762313</v>
      </c>
    </row>
    <row r="53" spans="1:7" s="397" customFormat="1" ht="12" customHeight="1">
      <c r="A53" s="377" t="s">
        <v>66</v>
      </c>
      <c r="B53" s="7" t="s">
        <v>125</v>
      </c>
      <c r="C53" s="385">
        <v>1506063</v>
      </c>
      <c r="D53" s="385"/>
      <c r="E53" s="385">
        <v>751250</v>
      </c>
      <c r="F53" s="385">
        <f>D53+E53</f>
        <v>751250</v>
      </c>
      <c r="G53" s="385">
        <f>C53+F53</f>
        <v>2257313</v>
      </c>
    </row>
    <row r="54" spans="1:7" ht="12" customHeight="1">
      <c r="A54" s="377" t="s">
        <v>67</v>
      </c>
      <c r="B54" s="6" t="s">
        <v>109</v>
      </c>
      <c r="C54" s="398">
        <v>8505000</v>
      </c>
      <c r="D54" s="398"/>
      <c r="E54" s="398"/>
      <c r="F54" s="385">
        <f>D54+E54</f>
        <v>0</v>
      </c>
      <c r="G54" s="385">
        <f>C54+F54</f>
        <v>8505000</v>
      </c>
    </row>
    <row r="55" spans="1:7" ht="12" customHeight="1">
      <c r="A55" s="377" t="s">
        <v>68</v>
      </c>
      <c r="B55" s="6" t="s">
        <v>490</v>
      </c>
      <c r="C55" s="398"/>
      <c r="D55" s="398"/>
      <c r="E55" s="398"/>
      <c r="F55" s="385">
        <f>D55+E55</f>
        <v>0</v>
      </c>
      <c r="G55" s="385">
        <f>C55+F55</f>
        <v>0</v>
      </c>
    </row>
    <row r="56" spans="1:7" ht="12" customHeight="1" thickBot="1">
      <c r="A56" s="377" t="s">
        <v>69</v>
      </c>
      <c r="B56" s="6" t="s">
        <v>491</v>
      </c>
      <c r="C56" s="398"/>
      <c r="D56" s="398"/>
      <c r="E56" s="398"/>
      <c r="F56" s="385">
        <f>D56+E56</f>
        <v>0</v>
      </c>
      <c r="G56" s="385">
        <f>C56+F56</f>
        <v>0</v>
      </c>
    </row>
    <row r="57" spans="1:7" ht="12" customHeight="1" thickBot="1">
      <c r="A57" s="381" t="s">
        <v>7</v>
      </c>
      <c r="B57" s="50" t="s">
        <v>492</v>
      </c>
      <c r="C57" s="382"/>
      <c r="D57" s="382"/>
      <c r="E57" s="382"/>
      <c r="F57" s="382"/>
      <c r="G57" s="382"/>
    </row>
    <row r="58" spans="1:7" ht="15" customHeight="1" thickBot="1">
      <c r="A58" s="381" t="s">
        <v>8</v>
      </c>
      <c r="B58" s="399" t="s">
        <v>493</v>
      </c>
      <c r="C58" s="400">
        <f>+C46+C52+C57</f>
        <v>45997877</v>
      </c>
      <c r="D58" s="400">
        <f>+D46+D52+D57</f>
        <v>0</v>
      </c>
      <c r="E58" s="400">
        <f>+E46+E52+E57</f>
        <v>1508695</v>
      </c>
      <c r="F58" s="400">
        <f>+F46+F52+F57</f>
        <v>1508695</v>
      </c>
      <c r="G58" s="400">
        <f>+G46+G52+G57</f>
        <v>47506572</v>
      </c>
    </row>
    <row r="59" ht="13.5" thickBot="1">
      <c r="C59" s="402"/>
    </row>
    <row r="60" spans="1:7" ht="15" customHeight="1" thickBot="1">
      <c r="A60" s="74" t="s">
        <v>377</v>
      </c>
      <c r="B60" s="75"/>
      <c r="C60" s="403">
        <v>20</v>
      </c>
      <c r="D60" s="403"/>
      <c r="E60" s="403"/>
      <c r="F60" s="403"/>
      <c r="G60" s="403"/>
    </row>
    <row r="61" spans="1:7" ht="14.25" customHeight="1" thickBot="1">
      <c r="A61" s="74" t="s">
        <v>120</v>
      </c>
      <c r="B61" s="75"/>
      <c r="C61" s="403"/>
      <c r="D61" s="403"/>
      <c r="E61" s="403"/>
      <c r="F61" s="403"/>
      <c r="G61" s="403"/>
    </row>
  </sheetData>
  <sheetProtection formatCells="0"/>
  <mergeCells count="4">
    <mergeCell ref="B2:F2"/>
    <mergeCell ref="B3:F3"/>
    <mergeCell ref="C7:G7"/>
    <mergeCell ref="C45:F45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5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">
      <selection activeCell="B2" sqref="B2:D2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3" t="s">
        <v>462</v>
      </c>
    </row>
    <row r="2" spans="1:7" s="43" customFormat="1" ht="21" customHeight="1" thickBot="1">
      <c r="A2" s="234" t="s">
        <v>41</v>
      </c>
      <c r="B2" s="432" t="s">
        <v>121</v>
      </c>
      <c r="C2" s="432"/>
      <c r="D2" s="433"/>
      <c r="E2" s="265"/>
      <c r="F2" s="288"/>
      <c r="G2" s="342" t="s">
        <v>40</v>
      </c>
    </row>
    <row r="3" spans="1:7" s="43" customFormat="1" ht="36.75" thickBot="1">
      <c r="A3" s="234" t="s">
        <v>118</v>
      </c>
      <c r="B3" s="434" t="s">
        <v>292</v>
      </c>
      <c r="C3" s="434"/>
      <c r="D3" s="435"/>
      <c r="E3" s="265"/>
      <c r="F3" s="288"/>
      <c r="G3" s="343" t="s">
        <v>36</v>
      </c>
    </row>
    <row r="4" spans="1:7" s="44" customFormat="1" ht="15.75" customHeight="1" thickBot="1">
      <c r="A4" s="69"/>
      <c r="B4" s="69"/>
      <c r="C4" s="70"/>
      <c r="G4" s="257" t="s">
        <v>440</v>
      </c>
    </row>
    <row r="5" spans="1:7" ht="40.5" customHeight="1" thickBot="1">
      <c r="A5" s="144" t="s">
        <v>119</v>
      </c>
      <c r="B5" s="71" t="s">
        <v>439</v>
      </c>
      <c r="C5" s="327" t="s">
        <v>381</v>
      </c>
      <c r="D5" s="328" t="s">
        <v>453</v>
      </c>
      <c r="E5" s="328" t="s">
        <v>454</v>
      </c>
      <c r="F5" s="328" t="s">
        <v>448</v>
      </c>
      <c r="G5" s="329" t="s">
        <v>452</v>
      </c>
    </row>
    <row r="6" spans="1:7" s="41" customFormat="1" ht="12.75" customHeight="1" thickBot="1">
      <c r="A6" s="62" t="s">
        <v>356</v>
      </c>
      <c r="B6" s="63" t="s">
        <v>357</v>
      </c>
      <c r="C6" s="324" t="s">
        <v>358</v>
      </c>
      <c r="D6" s="325" t="s">
        <v>360</v>
      </c>
      <c r="E6" s="325" t="s">
        <v>359</v>
      </c>
      <c r="F6" s="325" t="s">
        <v>455</v>
      </c>
      <c r="G6" s="326" t="s">
        <v>456</v>
      </c>
    </row>
    <row r="7" spans="1:7" s="41" customFormat="1" ht="15.75" customHeight="1" thickBot="1">
      <c r="A7" s="429" t="s">
        <v>37</v>
      </c>
      <c r="B7" s="430"/>
      <c r="C7" s="430"/>
      <c r="D7" s="430"/>
      <c r="E7" s="430"/>
      <c r="F7" s="430"/>
      <c r="G7" s="431"/>
    </row>
    <row r="8" spans="1:7" s="41" customFormat="1" ht="12" customHeight="1" thickBot="1">
      <c r="A8" s="25" t="s">
        <v>5</v>
      </c>
      <c r="B8" s="19" t="s">
        <v>144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0">
        <f>+G9+G10+G11+G12+G13+G14</f>
        <v>0</v>
      </c>
    </row>
    <row r="9" spans="1:7" s="45" customFormat="1" ht="12" customHeight="1">
      <c r="A9" s="167" t="s">
        <v>60</v>
      </c>
      <c r="B9" s="151" t="s">
        <v>145</v>
      </c>
      <c r="C9" s="139"/>
      <c r="D9" s="209"/>
      <c r="E9" s="139"/>
      <c r="F9" s="181">
        <f aca="true" t="shared" si="0" ref="F9:F14">D9+E9</f>
        <v>0</v>
      </c>
      <c r="G9" s="281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146</v>
      </c>
      <c r="C10" s="138"/>
      <c r="D10" s="210"/>
      <c r="E10" s="138"/>
      <c r="F10" s="181">
        <f t="shared" si="0"/>
        <v>0</v>
      </c>
      <c r="G10" s="281">
        <f t="shared" si="1"/>
        <v>0</v>
      </c>
    </row>
    <row r="11" spans="1:7" s="46" customFormat="1" ht="12" customHeight="1">
      <c r="A11" s="168" t="s">
        <v>62</v>
      </c>
      <c r="B11" s="152" t="s">
        <v>147</v>
      </c>
      <c r="C11" s="138"/>
      <c r="D11" s="210"/>
      <c r="E11" s="138"/>
      <c r="F11" s="181">
        <f t="shared" si="0"/>
        <v>0</v>
      </c>
      <c r="G11" s="281">
        <f t="shared" si="1"/>
        <v>0</v>
      </c>
    </row>
    <row r="12" spans="1:7" s="46" customFormat="1" ht="12" customHeight="1">
      <c r="A12" s="168" t="s">
        <v>63</v>
      </c>
      <c r="B12" s="152" t="s">
        <v>148</v>
      </c>
      <c r="C12" s="138"/>
      <c r="D12" s="210"/>
      <c r="E12" s="138"/>
      <c r="F12" s="181">
        <f t="shared" si="0"/>
        <v>0</v>
      </c>
      <c r="G12" s="281">
        <f t="shared" si="1"/>
        <v>0</v>
      </c>
    </row>
    <row r="13" spans="1:7" s="46" customFormat="1" ht="12" customHeight="1">
      <c r="A13" s="168" t="s">
        <v>80</v>
      </c>
      <c r="B13" s="152" t="s">
        <v>364</v>
      </c>
      <c r="C13" s="138"/>
      <c r="D13" s="210"/>
      <c r="E13" s="138"/>
      <c r="F13" s="181">
        <f t="shared" si="0"/>
        <v>0</v>
      </c>
      <c r="G13" s="281">
        <f t="shared" si="1"/>
        <v>0</v>
      </c>
    </row>
    <row r="14" spans="1:7" s="45" customFormat="1" ht="12" customHeight="1" thickBot="1">
      <c r="A14" s="169" t="s">
        <v>64</v>
      </c>
      <c r="B14" s="153" t="s">
        <v>302</v>
      </c>
      <c r="C14" s="138"/>
      <c r="D14" s="210"/>
      <c r="E14" s="138"/>
      <c r="F14" s="181">
        <f t="shared" si="0"/>
        <v>0</v>
      </c>
      <c r="G14" s="281">
        <f t="shared" si="1"/>
        <v>0</v>
      </c>
    </row>
    <row r="15" spans="1:7" s="45" customFormat="1" ht="12" customHeight="1" thickBot="1">
      <c r="A15" s="25" t="s">
        <v>6</v>
      </c>
      <c r="B15" s="78" t="s">
        <v>149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0">
        <f>+G16+G17+G18+G19+G20</f>
        <v>0</v>
      </c>
    </row>
    <row r="16" spans="1:7" s="45" customFormat="1" ht="12" customHeight="1">
      <c r="A16" s="167" t="s">
        <v>66</v>
      </c>
      <c r="B16" s="151" t="s">
        <v>150</v>
      </c>
      <c r="C16" s="139"/>
      <c r="D16" s="209"/>
      <c r="E16" s="139"/>
      <c r="F16" s="181">
        <f aca="true" t="shared" si="2" ref="F16:F21">D16+E16</f>
        <v>0</v>
      </c>
      <c r="G16" s="281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151</v>
      </c>
      <c r="C17" s="138"/>
      <c r="D17" s="210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>
      <c r="A18" s="168" t="s">
        <v>68</v>
      </c>
      <c r="B18" s="152" t="s">
        <v>294</v>
      </c>
      <c r="C18" s="138"/>
      <c r="D18" s="210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>
      <c r="A19" s="168" t="s">
        <v>69</v>
      </c>
      <c r="B19" s="152" t="s">
        <v>295</v>
      </c>
      <c r="C19" s="138"/>
      <c r="D19" s="210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>
      <c r="A20" s="168" t="s">
        <v>70</v>
      </c>
      <c r="B20" s="152" t="s">
        <v>152</v>
      </c>
      <c r="C20" s="138"/>
      <c r="D20" s="210"/>
      <c r="E20" s="138"/>
      <c r="F20" s="309">
        <f t="shared" si="2"/>
        <v>0</v>
      </c>
      <c r="G20" s="282">
        <f t="shared" si="3"/>
        <v>0</v>
      </c>
    </row>
    <row r="21" spans="1:7" s="46" customFormat="1" ht="12" customHeight="1" thickBot="1">
      <c r="A21" s="169" t="s">
        <v>76</v>
      </c>
      <c r="B21" s="153" t="s">
        <v>153</v>
      </c>
      <c r="C21" s="140"/>
      <c r="D21" s="211"/>
      <c r="E21" s="140"/>
      <c r="F21" s="310">
        <f t="shared" si="2"/>
        <v>0</v>
      </c>
      <c r="G21" s="283">
        <f t="shared" si="3"/>
        <v>0</v>
      </c>
    </row>
    <row r="22" spans="1:7" s="46" customFormat="1" ht="12" customHeight="1" thickBot="1">
      <c r="A22" s="25" t="s">
        <v>7</v>
      </c>
      <c r="B22" s="19" t="s">
        <v>154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0">
        <f>+G23+G24+G25+G26+G27</f>
        <v>0</v>
      </c>
    </row>
    <row r="23" spans="1:7" s="46" customFormat="1" ht="12" customHeight="1">
      <c r="A23" s="167" t="s">
        <v>49</v>
      </c>
      <c r="B23" s="151" t="s">
        <v>155</v>
      </c>
      <c r="C23" s="139"/>
      <c r="D23" s="209"/>
      <c r="E23" s="139"/>
      <c r="F23" s="181">
        <f aca="true" t="shared" si="4" ref="F23:F28">D23+E23</f>
        <v>0</v>
      </c>
      <c r="G23" s="281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156</v>
      </c>
      <c r="C24" s="138"/>
      <c r="D24" s="210"/>
      <c r="E24" s="138"/>
      <c r="F24" s="309">
        <f t="shared" si="4"/>
        <v>0</v>
      </c>
      <c r="G24" s="282">
        <f t="shared" si="5"/>
        <v>0</v>
      </c>
    </row>
    <row r="25" spans="1:7" s="46" customFormat="1" ht="12" customHeight="1">
      <c r="A25" s="168" t="s">
        <v>51</v>
      </c>
      <c r="B25" s="152" t="s">
        <v>296</v>
      </c>
      <c r="C25" s="138"/>
      <c r="D25" s="210"/>
      <c r="E25" s="138"/>
      <c r="F25" s="309">
        <f t="shared" si="4"/>
        <v>0</v>
      </c>
      <c r="G25" s="282">
        <f t="shared" si="5"/>
        <v>0</v>
      </c>
    </row>
    <row r="26" spans="1:7" s="46" customFormat="1" ht="12" customHeight="1">
      <c r="A26" s="168" t="s">
        <v>52</v>
      </c>
      <c r="B26" s="152" t="s">
        <v>297</v>
      </c>
      <c r="C26" s="138"/>
      <c r="D26" s="210"/>
      <c r="E26" s="138"/>
      <c r="F26" s="309">
        <f t="shared" si="4"/>
        <v>0</v>
      </c>
      <c r="G26" s="282">
        <f t="shared" si="5"/>
        <v>0</v>
      </c>
    </row>
    <row r="27" spans="1:7" s="46" customFormat="1" ht="12" customHeight="1">
      <c r="A27" s="168" t="s">
        <v>93</v>
      </c>
      <c r="B27" s="152" t="s">
        <v>157</v>
      </c>
      <c r="C27" s="138"/>
      <c r="D27" s="210"/>
      <c r="E27" s="138"/>
      <c r="F27" s="309">
        <f t="shared" si="4"/>
        <v>0</v>
      </c>
      <c r="G27" s="282">
        <f t="shared" si="5"/>
        <v>0</v>
      </c>
    </row>
    <row r="28" spans="1:7" s="46" customFormat="1" ht="12" customHeight="1" thickBot="1">
      <c r="A28" s="169" t="s">
        <v>94</v>
      </c>
      <c r="B28" s="153" t="s">
        <v>158</v>
      </c>
      <c r="C28" s="140"/>
      <c r="D28" s="211"/>
      <c r="E28" s="140"/>
      <c r="F28" s="310">
        <f t="shared" si="4"/>
        <v>0</v>
      </c>
      <c r="G28" s="283">
        <f t="shared" si="5"/>
        <v>0</v>
      </c>
    </row>
    <row r="29" spans="1:7" s="46" customFormat="1" ht="12" customHeight="1" thickBot="1">
      <c r="A29" s="25" t="s">
        <v>95</v>
      </c>
      <c r="B29" s="19" t="s">
        <v>432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4">
        <f>+G30+G31+G32+G33+G34+G35+G36</f>
        <v>0</v>
      </c>
    </row>
    <row r="30" spans="1:7" s="46" customFormat="1" ht="12" customHeight="1">
      <c r="A30" s="167" t="s">
        <v>159</v>
      </c>
      <c r="B30" s="151" t="s">
        <v>425</v>
      </c>
      <c r="C30" s="139"/>
      <c r="D30" s="139"/>
      <c r="E30" s="139"/>
      <c r="F30" s="181">
        <f aca="true" t="shared" si="6" ref="F30:F36">D30+E30</f>
        <v>0</v>
      </c>
      <c r="G30" s="281">
        <f aca="true" t="shared" si="7" ref="G30:G36">C30+F30</f>
        <v>0</v>
      </c>
    </row>
    <row r="31" spans="1:7" s="46" customFormat="1" ht="12" customHeight="1">
      <c r="A31" s="168" t="s">
        <v>160</v>
      </c>
      <c r="B31" s="152" t="s">
        <v>426</v>
      </c>
      <c r="C31" s="138"/>
      <c r="D31" s="138"/>
      <c r="E31" s="138"/>
      <c r="F31" s="309">
        <f t="shared" si="6"/>
        <v>0</v>
      </c>
      <c r="G31" s="282">
        <f t="shared" si="7"/>
        <v>0</v>
      </c>
    </row>
    <row r="32" spans="1:7" s="46" customFormat="1" ht="12" customHeight="1">
      <c r="A32" s="168" t="s">
        <v>161</v>
      </c>
      <c r="B32" s="152" t="s">
        <v>427</v>
      </c>
      <c r="C32" s="138"/>
      <c r="D32" s="138"/>
      <c r="E32" s="138"/>
      <c r="F32" s="309">
        <f t="shared" si="6"/>
        <v>0</v>
      </c>
      <c r="G32" s="282">
        <f t="shared" si="7"/>
        <v>0</v>
      </c>
    </row>
    <row r="33" spans="1:7" s="46" customFormat="1" ht="12" customHeight="1">
      <c r="A33" s="168" t="s">
        <v>162</v>
      </c>
      <c r="B33" s="152" t="s">
        <v>428</v>
      </c>
      <c r="C33" s="138"/>
      <c r="D33" s="138"/>
      <c r="E33" s="138"/>
      <c r="F33" s="309">
        <f t="shared" si="6"/>
        <v>0</v>
      </c>
      <c r="G33" s="282">
        <f t="shared" si="7"/>
        <v>0</v>
      </c>
    </row>
    <row r="34" spans="1:7" s="46" customFormat="1" ht="12" customHeight="1">
      <c r="A34" s="168" t="s">
        <v>429</v>
      </c>
      <c r="B34" s="152" t="s">
        <v>163</v>
      </c>
      <c r="C34" s="138"/>
      <c r="D34" s="138"/>
      <c r="E34" s="138"/>
      <c r="F34" s="309">
        <f t="shared" si="6"/>
        <v>0</v>
      </c>
      <c r="G34" s="282">
        <f t="shared" si="7"/>
        <v>0</v>
      </c>
    </row>
    <row r="35" spans="1:7" s="46" customFormat="1" ht="12" customHeight="1">
      <c r="A35" s="168" t="s">
        <v>430</v>
      </c>
      <c r="B35" s="152" t="s">
        <v>164</v>
      </c>
      <c r="C35" s="138"/>
      <c r="D35" s="138"/>
      <c r="E35" s="138"/>
      <c r="F35" s="309">
        <f t="shared" si="6"/>
        <v>0</v>
      </c>
      <c r="G35" s="282">
        <f t="shared" si="7"/>
        <v>0</v>
      </c>
    </row>
    <row r="36" spans="1:7" s="46" customFormat="1" ht="12" customHeight="1" thickBot="1">
      <c r="A36" s="169" t="s">
        <v>431</v>
      </c>
      <c r="B36" s="153" t="s">
        <v>165</v>
      </c>
      <c r="C36" s="140"/>
      <c r="D36" s="140"/>
      <c r="E36" s="140"/>
      <c r="F36" s="310">
        <f t="shared" si="6"/>
        <v>0</v>
      </c>
      <c r="G36" s="283">
        <f t="shared" si="7"/>
        <v>0</v>
      </c>
    </row>
    <row r="37" spans="1:7" s="46" customFormat="1" ht="12" customHeight="1" thickBot="1">
      <c r="A37" s="25" t="s">
        <v>9</v>
      </c>
      <c r="B37" s="19" t="s">
        <v>303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0">
        <f>SUM(G38:G48)</f>
        <v>0</v>
      </c>
    </row>
    <row r="38" spans="1:7" s="46" customFormat="1" ht="12" customHeight="1">
      <c r="A38" s="167" t="s">
        <v>53</v>
      </c>
      <c r="B38" s="151" t="s">
        <v>168</v>
      </c>
      <c r="C38" s="139"/>
      <c r="D38" s="209"/>
      <c r="E38" s="139"/>
      <c r="F38" s="181">
        <f aca="true" t="shared" si="8" ref="F38:F48">D38+E38</f>
        <v>0</v>
      </c>
      <c r="G38" s="281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169</v>
      </c>
      <c r="C39" s="138"/>
      <c r="D39" s="210"/>
      <c r="E39" s="138"/>
      <c r="F39" s="309">
        <f t="shared" si="8"/>
        <v>0</v>
      </c>
      <c r="G39" s="282">
        <f t="shared" si="9"/>
        <v>0</v>
      </c>
    </row>
    <row r="40" spans="1:7" s="46" customFormat="1" ht="12" customHeight="1">
      <c r="A40" s="168" t="s">
        <v>55</v>
      </c>
      <c r="B40" s="152" t="s">
        <v>170</v>
      </c>
      <c r="C40" s="138"/>
      <c r="D40" s="210"/>
      <c r="E40" s="138"/>
      <c r="F40" s="309">
        <f t="shared" si="8"/>
        <v>0</v>
      </c>
      <c r="G40" s="282">
        <f t="shared" si="9"/>
        <v>0</v>
      </c>
    </row>
    <row r="41" spans="1:7" s="46" customFormat="1" ht="12" customHeight="1">
      <c r="A41" s="168" t="s">
        <v>97</v>
      </c>
      <c r="B41" s="152" t="s">
        <v>171</v>
      </c>
      <c r="C41" s="138"/>
      <c r="D41" s="210"/>
      <c r="E41" s="138"/>
      <c r="F41" s="309">
        <f t="shared" si="8"/>
        <v>0</v>
      </c>
      <c r="G41" s="282">
        <f t="shared" si="9"/>
        <v>0</v>
      </c>
    </row>
    <row r="42" spans="1:7" s="46" customFormat="1" ht="12" customHeight="1">
      <c r="A42" s="168" t="s">
        <v>98</v>
      </c>
      <c r="B42" s="152" t="s">
        <v>172</v>
      </c>
      <c r="C42" s="138"/>
      <c r="D42" s="210"/>
      <c r="E42" s="138"/>
      <c r="F42" s="309">
        <f t="shared" si="8"/>
        <v>0</v>
      </c>
      <c r="G42" s="282">
        <f t="shared" si="9"/>
        <v>0</v>
      </c>
    </row>
    <row r="43" spans="1:7" s="46" customFormat="1" ht="12" customHeight="1">
      <c r="A43" s="168" t="s">
        <v>99</v>
      </c>
      <c r="B43" s="152" t="s">
        <v>173</v>
      </c>
      <c r="C43" s="138"/>
      <c r="D43" s="210"/>
      <c r="E43" s="138"/>
      <c r="F43" s="309">
        <f t="shared" si="8"/>
        <v>0</v>
      </c>
      <c r="G43" s="282">
        <f t="shared" si="9"/>
        <v>0</v>
      </c>
    </row>
    <row r="44" spans="1:7" s="46" customFormat="1" ht="12" customHeight="1">
      <c r="A44" s="168" t="s">
        <v>100</v>
      </c>
      <c r="B44" s="152" t="s">
        <v>174</v>
      </c>
      <c r="C44" s="138"/>
      <c r="D44" s="210"/>
      <c r="E44" s="138"/>
      <c r="F44" s="309">
        <f t="shared" si="8"/>
        <v>0</v>
      </c>
      <c r="G44" s="282">
        <f t="shared" si="9"/>
        <v>0</v>
      </c>
    </row>
    <row r="45" spans="1:7" s="46" customFormat="1" ht="12" customHeight="1">
      <c r="A45" s="168" t="s">
        <v>101</v>
      </c>
      <c r="B45" s="152" t="s">
        <v>175</v>
      </c>
      <c r="C45" s="138"/>
      <c r="D45" s="210"/>
      <c r="E45" s="138"/>
      <c r="F45" s="309">
        <f t="shared" si="8"/>
        <v>0</v>
      </c>
      <c r="G45" s="282">
        <f t="shared" si="9"/>
        <v>0</v>
      </c>
    </row>
    <row r="46" spans="1:7" s="46" customFormat="1" ht="12" customHeight="1">
      <c r="A46" s="168" t="s">
        <v>166</v>
      </c>
      <c r="B46" s="152" t="s">
        <v>176</v>
      </c>
      <c r="C46" s="141"/>
      <c r="D46" s="235"/>
      <c r="E46" s="141"/>
      <c r="F46" s="307">
        <f t="shared" si="8"/>
        <v>0</v>
      </c>
      <c r="G46" s="285">
        <f t="shared" si="9"/>
        <v>0</v>
      </c>
    </row>
    <row r="47" spans="1:7" s="46" customFormat="1" ht="12" customHeight="1">
      <c r="A47" s="169" t="s">
        <v>167</v>
      </c>
      <c r="B47" s="153" t="s">
        <v>305</v>
      </c>
      <c r="C47" s="142"/>
      <c r="D47" s="236"/>
      <c r="E47" s="142"/>
      <c r="F47" s="313">
        <f t="shared" si="8"/>
        <v>0</v>
      </c>
      <c r="G47" s="286">
        <f t="shared" si="9"/>
        <v>0</v>
      </c>
    </row>
    <row r="48" spans="1:7" s="46" customFormat="1" ht="12" customHeight="1" thickBot="1">
      <c r="A48" s="169" t="s">
        <v>304</v>
      </c>
      <c r="B48" s="153" t="s">
        <v>177</v>
      </c>
      <c r="C48" s="142"/>
      <c r="D48" s="236"/>
      <c r="E48" s="142"/>
      <c r="F48" s="313">
        <f t="shared" si="8"/>
        <v>0</v>
      </c>
      <c r="G48" s="286">
        <f t="shared" si="9"/>
        <v>0</v>
      </c>
    </row>
    <row r="49" spans="1:7" s="46" customFormat="1" ht="12" customHeight="1" thickBot="1">
      <c r="A49" s="25" t="s">
        <v>10</v>
      </c>
      <c r="B49" s="19" t="s">
        <v>178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0">
        <f>SUM(G50:G54)</f>
        <v>0</v>
      </c>
    </row>
    <row r="50" spans="1:7" s="46" customFormat="1" ht="12" customHeight="1">
      <c r="A50" s="167" t="s">
        <v>56</v>
      </c>
      <c r="B50" s="151" t="s">
        <v>182</v>
      </c>
      <c r="C50" s="182"/>
      <c r="D50" s="237"/>
      <c r="E50" s="182"/>
      <c r="F50" s="304">
        <f>D50+E50</f>
        <v>0</v>
      </c>
      <c r="G50" s="287">
        <f>C50+F50</f>
        <v>0</v>
      </c>
    </row>
    <row r="51" spans="1:7" s="46" customFormat="1" ht="12" customHeight="1">
      <c r="A51" s="168" t="s">
        <v>57</v>
      </c>
      <c r="B51" s="152" t="s">
        <v>183</v>
      </c>
      <c r="C51" s="141"/>
      <c r="D51" s="235"/>
      <c r="E51" s="141"/>
      <c r="F51" s="307">
        <f>D51+E51</f>
        <v>0</v>
      </c>
      <c r="G51" s="285">
        <f>C51+F51</f>
        <v>0</v>
      </c>
    </row>
    <row r="52" spans="1:7" s="46" customFormat="1" ht="12" customHeight="1">
      <c r="A52" s="168" t="s">
        <v>179</v>
      </c>
      <c r="B52" s="152" t="s">
        <v>184</v>
      </c>
      <c r="C52" s="141"/>
      <c r="D52" s="235"/>
      <c r="E52" s="141"/>
      <c r="F52" s="307">
        <f>D52+E52</f>
        <v>0</v>
      </c>
      <c r="G52" s="285">
        <f>C52+F52</f>
        <v>0</v>
      </c>
    </row>
    <row r="53" spans="1:7" s="46" customFormat="1" ht="12" customHeight="1">
      <c r="A53" s="168" t="s">
        <v>180</v>
      </c>
      <c r="B53" s="152" t="s">
        <v>185</v>
      </c>
      <c r="C53" s="141"/>
      <c r="D53" s="235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>
      <c r="A54" s="169" t="s">
        <v>181</v>
      </c>
      <c r="B54" s="153" t="s">
        <v>186</v>
      </c>
      <c r="C54" s="142"/>
      <c r="D54" s="236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>
      <c r="A55" s="25" t="s">
        <v>102</v>
      </c>
      <c r="B55" s="19" t="s">
        <v>187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0">
        <f>SUM(G56:G58)</f>
        <v>0</v>
      </c>
    </row>
    <row r="56" spans="1:7" s="46" customFormat="1" ht="12" customHeight="1">
      <c r="A56" s="167" t="s">
        <v>58</v>
      </c>
      <c r="B56" s="151" t="s">
        <v>188</v>
      </c>
      <c r="C56" s="139"/>
      <c r="D56" s="209"/>
      <c r="E56" s="139"/>
      <c r="F56" s="181">
        <f>D56+E56</f>
        <v>0</v>
      </c>
      <c r="G56" s="281">
        <f>C56+F56</f>
        <v>0</v>
      </c>
    </row>
    <row r="57" spans="1:7" s="46" customFormat="1" ht="12" customHeight="1">
      <c r="A57" s="168" t="s">
        <v>59</v>
      </c>
      <c r="B57" s="152" t="s">
        <v>298</v>
      </c>
      <c r="C57" s="138"/>
      <c r="D57" s="210"/>
      <c r="E57" s="138"/>
      <c r="F57" s="309">
        <f>D57+E57</f>
        <v>0</v>
      </c>
      <c r="G57" s="282">
        <f>C57+F57</f>
        <v>0</v>
      </c>
    </row>
    <row r="58" spans="1:7" s="46" customFormat="1" ht="12" customHeight="1">
      <c r="A58" s="168" t="s">
        <v>191</v>
      </c>
      <c r="B58" s="152" t="s">
        <v>189</v>
      </c>
      <c r="C58" s="138"/>
      <c r="D58" s="210"/>
      <c r="E58" s="138"/>
      <c r="F58" s="309">
        <f>D58+E58</f>
        <v>0</v>
      </c>
      <c r="G58" s="282">
        <f>C58+F58</f>
        <v>0</v>
      </c>
    </row>
    <row r="59" spans="1:7" s="46" customFormat="1" ht="12" customHeight="1" thickBot="1">
      <c r="A59" s="169" t="s">
        <v>192</v>
      </c>
      <c r="B59" s="153" t="s">
        <v>190</v>
      </c>
      <c r="C59" s="140"/>
      <c r="D59" s="211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>
      <c r="A60" s="25" t="s">
        <v>12</v>
      </c>
      <c r="B60" s="78" t="s">
        <v>193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0">
        <f>SUM(G61:G63)</f>
        <v>0</v>
      </c>
    </row>
    <row r="61" spans="1:7" s="46" customFormat="1" ht="12" customHeight="1">
      <c r="A61" s="167" t="s">
        <v>103</v>
      </c>
      <c r="B61" s="151" t="s">
        <v>195</v>
      </c>
      <c r="C61" s="141"/>
      <c r="D61" s="235"/>
      <c r="E61" s="141"/>
      <c r="F61" s="307">
        <f>D61+E61</f>
        <v>0</v>
      </c>
      <c r="G61" s="285">
        <f>C61+F61</f>
        <v>0</v>
      </c>
    </row>
    <row r="62" spans="1:7" s="46" customFormat="1" ht="12" customHeight="1">
      <c r="A62" s="168" t="s">
        <v>104</v>
      </c>
      <c r="B62" s="152" t="s">
        <v>299</v>
      </c>
      <c r="C62" s="141"/>
      <c r="D62" s="235"/>
      <c r="E62" s="141"/>
      <c r="F62" s="307">
        <f>D62+E62</f>
        <v>0</v>
      </c>
      <c r="G62" s="285">
        <f>C62+F62</f>
        <v>0</v>
      </c>
    </row>
    <row r="63" spans="1:7" s="46" customFormat="1" ht="12" customHeight="1">
      <c r="A63" s="168" t="s">
        <v>126</v>
      </c>
      <c r="B63" s="152" t="s">
        <v>196</v>
      </c>
      <c r="C63" s="141"/>
      <c r="D63" s="235"/>
      <c r="E63" s="141"/>
      <c r="F63" s="307">
        <f>D63+E63</f>
        <v>0</v>
      </c>
      <c r="G63" s="285">
        <f>C63+F63</f>
        <v>0</v>
      </c>
    </row>
    <row r="64" spans="1:7" s="46" customFormat="1" ht="12" customHeight="1" thickBot="1">
      <c r="A64" s="169" t="s">
        <v>194</v>
      </c>
      <c r="B64" s="153" t="s">
        <v>197</v>
      </c>
      <c r="C64" s="141"/>
      <c r="D64" s="235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>
      <c r="A65" s="25" t="s">
        <v>13</v>
      </c>
      <c r="B65" s="19" t="s">
        <v>198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4">
        <f>+G8+G15+G22+G29+G37+G49+G55+G60</f>
        <v>0</v>
      </c>
    </row>
    <row r="66" spans="1:7" s="46" customFormat="1" ht="12" customHeight="1" thickBot="1">
      <c r="A66" s="170" t="s">
        <v>286</v>
      </c>
      <c r="B66" s="78" t="s">
        <v>200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>
      <c r="A67" s="167" t="s">
        <v>228</v>
      </c>
      <c r="B67" s="151" t="s">
        <v>201</v>
      </c>
      <c r="C67" s="141"/>
      <c r="D67" s="235"/>
      <c r="E67" s="141"/>
      <c r="F67" s="307">
        <f>D67+E67</f>
        <v>0</v>
      </c>
      <c r="G67" s="285">
        <f>C67+F67</f>
        <v>0</v>
      </c>
    </row>
    <row r="68" spans="1:7" s="46" customFormat="1" ht="12" customHeight="1">
      <c r="A68" s="168" t="s">
        <v>237</v>
      </c>
      <c r="B68" s="152" t="s">
        <v>202</v>
      </c>
      <c r="C68" s="141"/>
      <c r="D68" s="235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>
      <c r="A69" s="177" t="s">
        <v>238</v>
      </c>
      <c r="B69" s="301" t="s">
        <v>203</v>
      </c>
      <c r="C69" s="279"/>
      <c r="D69" s="238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>
      <c r="A70" s="170" t="s">
        <v>204</v>
      </c>
      <c r="B70" s="78" t="s">
        <v>205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>
      <c r="A71" s="167" t="s">
        <v>81</v>
      </c>
      <c r="B71" s="262" t="s">
        <v>206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>
      <c r="A72" s="168" t="s">
        <v>82</v>
      </c>
      <c r="B72" s="262" t="s">
        <v>444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>
      <c r="A73" s="168" t="s">
        <v>229</v>
      </c>
      <c r="B73" s="262" t="s">
        <v>207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>
      <c r="A74" s="169" t="s">
        <v>230</v>
      </c>
      <c r="B74" s="263" t="s">
        <v>445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>
      <c r="A75" s="170" t="s">
        <v>208</v>
      </c>
      <c r="B75" s="78" t="s">
        <v>209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0">
        <f>SUM(G76:G77)</f>
        <v>0</v>
      </c>
    </row>
    <row r="76" spans="1:7" s="46" customFormat="1" ht="12" customHeight="1">
      <c r="A76" s="167" t="s">
        <v>231</v>
      </c>
      <c r="B76" s="151" t="s">
        <v>210</v>
      </c>
      <c r="C76" s="141"/>
      <c r="D76" s="141"/>
      <c r="E76" s="141"/>
      <c r="F76" s="307">
        <f>D76+E76</f>
        <v>0</v>
      </c>
      <c r="G76" s="285">
        <f>C76+F76</f>
        <v>0</v>
      </c>
    </row>
    <row r="77" spans="1:7" s="46" customFormat="1" ht="12" customHeight="1" thickBot="1">
      <c r="A77" s="169" t="s">
        <v>232</v>
      </c>
      <c r="B77" s="153" t="s">
        <v>211</v>
      </c>
      <c r="C77" s="141"/>
      <c r="D77" s="141"/>
      <c r="E77" s="141"/>
      <c r="F77" s="307">
        <f>D77+E77</f>
        <v>0</v>
      </c>
      <c r="G77" s="285">
        <f>C77+F77</f>
        <v>0</v>
      </c>
    </row>
    <row r="78" spans="1:7" s="45" customFormat="1" ht="12" customHeight="1" thickBot="1">
      <c r="A78" s="170" t="s">
        <v>212</v>
      </c>
      <c r="B78" s="78" t="s">
        <v>213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0">
        <f>SUM(G79:G81)</f>
        <v>0</v>
      </c>
    </row>
    <row r="79" spans="1:7" s="46" customFormat="1" ht="12" customHeight="1">
      <c r="A79" s="167" t="s">
        <v>233</v>
      </c>
      <c r="B79" s="151" t="s">
        <v>214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>
      <c r="A80" s="168" t="s">
        <v>234</v>
      </c>
      <c r="B80" s="152" t="s">
        <v>215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>
      <c r="A81" s="169" t="s">
        <v>235</v>
      </c>
      <c r="B81" s="264" t="s">
        <v>446</v>
      </c>
      <c r="C81" s="141"/>
      <c r="D81" s="141"/>
      <c r="E81" s="141"/>
      <c r="F81" s="307">
        <f>D81+E81</f>
        <v>0</v>
      </c>
      <c r="G81" s="285">
        <f>C81+F81</f>
        <v>0</v>
      </c>
    </row>
    <row r="82" spans="1:7" s="46" customFormat="1" ht="12" customHeight="1" thickBot="1">
      <c r="A82" s="170" t="s">
        <v>216</v>
      </c>
      <c r="B82" s="78" t="s">
        <v>236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>
      <c r="A83" s="171" t="s">
        <v>217</v>
      </c>
      <c r="B83" s="151" t="s">
        <v>218</v>
      </c>
      <c r="C83" s="141"/>
      <c r="D83" s="141"/>
      <c r="E83" s="141"/>
      <c r="F83" s="307">
        <f aca="true" t="shared" si="10" ref="F83:F88">D83+E83</f>
        <v>0</v>
      </c>
      <c r="G83" s="285">
        <f aca="true" t="shared" si="11" ref="G83:G88">C83+F83</f>
        <v>0</v>
      </c>
    </row>
    <row r="84" spans="1:7" s="46" customFormat="1" ht="12" customHeight="1">
      <c r="A84" s="172" t="s">
        <v>219</v>
      </c>
      <c r="B84" s="152" t="s">
        <v>220</v>
      </c>
      <c r="C84" s="141"/>
      <c r="D84" s="141"/>
      <c r="E84" s="141"/>
      <c r="F84" s="307">
        <f t="shared" si="10"/>
        <v>0</v>
      </c>
      <c r="G84" s="285">
        <f t="shared" si="11"/>
        <v>0</v>
      </c>
    </row>
    <row r="85" spans="1:7" s="46" customFormat="1" ht="12" customHeight="1">
      <c r="A85" s="172" t="s">
        <v>221</v>
      </c>
      <c r="B85" s="152" t="s">
        <v>222</v>
      </c>
      <c r="C85" s="141"/>
      <c r="D85" s="141"/>
      <c r="E85" s="141"/>
      <c r="F85" s="307">
        <f t="shared" si="10"/>
        <v>0</v>
      </c>
      <c r="G85" s="285">
        <f t="shared" si="11"/>
        <v>0</v>
      </c>
    </row>
    <row r="86" spans="1:7" s="45" customFormat="1" ht="12" customHeight="1" thickBot="1">
      <c r="A86" s="173" t="s">
        <v>223</v>
      </c>
      <c r="B86" s="153" t="s">
        <v>224</v>
      </c>
      <c r="C86" s="141"/>
      <c r="D86" s="141"/>
      <c r="E86" s="141"/>
      <c r="F86" s="307">
        <f t="shared" si="10"/>
        <v>0</v>
      </c>
      <c r="G86" s="285">
        <f t="shared" si="11"/>
        <v>0</v>
      </c>
    </row>
    <row r="87" spans="1:7" s="45" customFormat="1" ht="12" customHeight="1" thickBot="1">
      <c r="A87" s="170" t="s">
        <v>225</v>
      </c>
      <c r="B87" s="78" t="s">
        <v>344</v>
      </c>
      <c r="C87" s="185"/>
      <c r="D87" s="185"/>
      <c r="E87" s="185"/>
      <c r="F87" s="137">
        <f t="shared" si="10"/>
        <v>0</v>
      </c>
      <c r="G87" s="280">
        <f t="shared" si="11"/>
        <v>0</v>
      </c>
    </row>
    <row r="88" spans="1:7" s="45" customFormat="1" ht="12" customHeight="1" thickBot="1">
      <c r="A88" s="170" t="s">
        <v>365</v>
      </c>
      <c r="B88" s="78" t="s">
        <v>226</v>
      </c>
      <c r="C88" s="185"/>
      <c r="D88" s="185"/>
      <c r="E88" s="185"/>
      <c r="F88" s="137">
        <f t="shared" si="10"/>
        <v>0</v>
      </c>
      <c r="G88" s="280">
        <f t="shared" si="11"/>
        <v>0</v>
      </c>
    </row>
    <row r="89" spans="1:7" s="45" customFormat="1" ht="12" customHeight="1" thickBot="1">
      <c r="A89" s="170" t="s">
        <v>366</v>
      </c>
      <c r="B89" s="157" t="s">
        <v>347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4">
        <f>+G66+G70+G75+G78+G82+G88+G87</f>
        <v>0</v>
      </c>
    </row>
    <row r="90" spans="1:7" s="45" customFormat="1" ht="12" customHeight="1" thickBot="1">
      <c r="A90" s="174" t="s">
        <v>367</v>
      </c>
      <c r="B90" s="158" t="s">
        <v>368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284">
        <f>+G65+G89</f>
        <v>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429" t="s">
        <v>38</v>
      </c>
      <c r="B92" s="430"/>
      <c r="C92" s="430"/>
      <c r="D92" s="430"/>
      <c r="E92" s="430"/>
      <c r="F92" s="430"/>
      <c r="G92" s="431"/>
    </row>
    <row r="93" spans="1:7" s="47" customFormat="1" ht="12" customHeight="1" thickBot="1">
      <c r="A93" s="145" t="s">
        <v>5</v>
      </c>
      <c r="B93" s="24" t="s">
        <v>372</v>
      </c>
      <c r="C93" s="136">
        <f>+C94+C95+C96+C97+C98+C111</f>
        <v>0</v>
      </c>
      <c r="D93" s="289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3">
        <f>+G94+G95+G96+G97+G98+G111</f>
        <v>0</v>
      </c>
    </row>
    <row r="94" spans="1:7" ht="12" customHeight="1">
      <c r="A94" s="175" t="s">
        <v>60</v>
      </c>
      <c r="B94" s="8" t="s">
        <v>34</v>
      </c>
      <c r="C94" s="200"/>
      <c r="D94" s="290"/>
      <c r="E94" s="200"/>
      <c r="F94" s="308">
        <f aca="true" t="shared" si="12" ref="F94:F113">D94+E94</f>
        <v>0</v>
      </c>
      <c r="G94" s="294">
        <f aca="true" t="shared" si="13" ref="G94:G113">C94+F94</f>
        <v>0</v>
      </c>
    </row>
    <row r="95" spans="1:7" ht="12" customHeight="1">
      <c r="A95" s="168" t="s">
        <v>61</v>
      </c>
      <c r="B95" s="6" t="s">
        <v>105</v>
      </c>
      <c r="C95" s="138"/>
      <c r="D95" s="291"/>
      <c r="E95" s="138"/>
      <c r="F95" s="309">
        <f t="shared" si="12"/>
        <v>0</v>
      </c>
      <c r="G95" s="282">
        <f t="shared" si="13"/>
        <v>0</v>
      </c>
    </row>
    <row r="96" spans="1:7" ht="12" customHeight="1">
      <c r="A96" s="168" t="s">
        <v>62</v>
      </c>
      <c r="B96" s="6" t="s">
        <v>79</v>
      </c>
      <c r="C96" s="140"/>
      <c r="D96" s="291"/>
      <c r="E96" s="140"/>
      <c r="F96" s="310">
        <f t="shared" si="12"/>
        <v>0</v>
      </c>
      <c r="G96" s="283">
        <f t="shared" si="13"/>
        <v>0</v>
      </c>
    </row>
    <row r="97" spans="1:7" ht="12" customHeight="1">
      <c r="A97" s="168" t="s">
        <v>63</v>
      </c>
      <c r="B97" s="9" t="s">
        <v>106</v>
      </c>
      <c r="C97" s="140"/>
      <c r="D97" s="270"/>
      <c r="E97" s="140"/>
      <c r="F97" s="310">
        <f t="shared" si="12"/>
        <v>0</v>
      </c>
      <c r="G97" s="283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0"/>
      <c r="E98" s="140"/>
      <c r="F98" s="310">
        <f t="shared" si="12"/>
        <v>0</v>
      </c>
      <c r="G98" s="283">
        <f t="shared" si="13"/>
        <v>0</v>
      </c>
    </row>
    <row r="99" spans="1:7" ht="12" customHeight="1">
      <c r="A99" s="168" t="s">
        <v>64</v>
      </c>
      <c r="B99" s="6" t="s">
        <v>369</v>
      </c>
      <c r="C99" s="140"/>
      <c r="D99" s="270"/>
      <c r="E99" s="140"/>
      <c r="F99" s="310">
        <f t="shared" si="12"/>
        <v>0</v>
      </c>
      <c r="G99" s="283">
        <f t="shared" si="13"/>
        <v>0</v>
      </c>
    </row>
    <row r="100" spans="1:7" ht="12" customHeight="1">
      <c r="A100" s="168" t="s">
        <v>65</v>
      </c>
      <c r="B100" s="53" t="s">
        <v>310</v>
      </c>
      <c r="C100" s="140"/>
      <c r="D100" s="270"/>
      <c r="E100" s="140"/>
      <c r="F100" s="310">
        <f t="shared" si="12"/>
        <v>0</v>
      </c>
      <c r="G100" s="283">
        <f t="shared" si="13"/>
        <v>0</v>
      </c>
    </row>
    <row r="101" spans="1:7" ht="12" customHeight="1">
      <c r="A101" s="168" t="s">
        <v>72</v>
      </c>
      <c r="B101" s="53" t="s">
        <v>309</v>
      </c>
      <c r="C101" s="140"/>
      <c r="D101" s="270"/>
      <c r="E101" s="140"/>
      <c r="F101" s="310">
        <f t="shared" si="12"/>
        <v>0</v>
      </c>
      <c r="G101" s="283">
        <f t="shared" si="13"/>
        <v>0</v>
      </c>
    </row>
    <row r="102" spans="1:7" ht="12" customHeight="1">
      <c r="A102" s="168" t="s">
        <v>73</v>
      </c>
      <c r="B102" s="53" t="s">
        <v>242</v>
      </c>
      <c r="C102" s="140"/>
      <c r="D102" s="270"/>
      <c r="E102" s="140"/>
      <c r="F102" s="310">
        <f t="shared" si="12"/>
        <v>0</v>
      </c>
      <c r="G102" s="283">
        <f t="shared" si="13"/>
        <v>0</v>
      </c>
    </row>
    <row r="103" spans="1:7" ht="12" customHeight="1">
      <c r="A103" s="168" t="s">
        <v>74</v>
      </c>
      <c r="B103" s="54" t="s">
        <v>243</v>
      </c>
      <c r="C103" s="140"/>
      <c r="D103" s="270"/>
      <c r="E103" s="140"/>
      <c r="F103" s="310">
        <f t="shared" si="12"/>
        <v>0</v>
      </c>
      <c r="G103" s="283">
        <f t="shared" si="13"/>
        <v>0</v>
      </c>
    </row>
    <row r="104" spans="1:7" ht="12" customHeight="1">
      <c r="A104" s="168" t="s">
        <v>75</v>
      </c>
      <c r="B104" s="54" t="s">
        <v>244</v>
      </c>
      <c r="C104" s="140"/>
      <c r="D104" s="270"/>
      <c r="E104" s="140"/>
      <c r="F104" s="310">
        <f t="shared" si="12"/>
        <v>0</v>
      </c>
      <c r="G104" s="283">
        <f t="shared" si="13"/>
        <v>0</v>
      </c>
    </row>
    <row r="105" spans="1:7" ht="12" customHeight="1">
      <c r="A105" s="168" t="s">
        <v>77</v>
      </c>
      <c r="B105" s="53" t="s">
        <v>245</v>
      </c>
      <c r="C105" s="140"/>
      <c r="D105" s="270"/>
      <c r="E105" s="140"/>
      <c r="F105" s="310">
        <f t="shared" si="12"/>
        <v>0</v>
      </c>
      <c r="G105" s="283">
        <f t="shared" si="13"/>
        <v>0</v>
      </c>
    </row>
    <row r="106" spans="1:7" ht="12" customHeight="1">
      <c r="A106" s="168" t="s">
        <v>108</v>
      </c>
      <c r="B106" s="53" t="s">
        <v>246</v>
      </c>
      <c r="C106" s="140"/>
      <c r="D106" s="270"/>
      <c r="E106" s="140"/>
      <c r="F106" s="310">
        <f t="shared" si="12"/>
        <v>0</v>
      </c>
      <c r="G106" s="283">
        <f t="shared" si="13"/>
        <v>0</v>
      </c>
    </row>
    <row r="107" spans="1:7" ht="12" customHeight="1">
      <c r="A107" s="168" t="s">
        <v>240</v>
      </c>
      <c r="B107" s="54" t="s">
        <v>247</v>
      </c>
      <c r="C107" s="138"/>
      <c r="D107" s="270"/>
      <c r="E107" s="140"/>
      <c r="F107" s="310">
        <f t="shared" si="12"/>
        <v>0</v>
      </c>
      <c r="G107" s="283">
        <f t="shared" si="13"/>
        <v>0</v>
      </c>
    </row>
    <row r="108" spans="1:7" ht="12" customHeight="1">
      <c r="A108" s="176" t="s">
        <v>241</v>
      </c>
      <c r="B108" s="55" t="s">
        <v>248</v>
      </c>
      <c r="C108" s="140"/>
      <c r="D108" s="270"/>
      <c r="E108" s="140"/>
      <c r="F108" s="310">
        <f t="shared" si="12"/>
        <v>0</v>
      </c>
      <c r="G108" s="283">
        <f t="shared" si="13"/>
        <v>0</v>
      </c>
    </row>
    <row r="109" spans="1:7" ht="12" customHeight="1">
      <c r="A109" s="168" t="s">
        <v>307</v>
      </c>
      <c r="B109" s="55" t="s">
        <v>249</v>
      </c>
      <c r="C109" s="140"/>
      <c r="D109" s="270"/>
      <c r="E109" s="140"/>
      <c r="F109" s="310">
        <f t="shared" si="12"/>
        <v>0</v>
      </c>
      <c r="G109" s="283">
        <f t="shared" si="13"/>
        <v>0</v>
      </c>
    </row>
    <row r="110" spans="1:7" ht="12" customHeight="1">
      <c r="A110" s="168" t="s">
        <v>308</v>
      </c>
      <c r="B110" s="54" t="s">
        <v>250</v>
      </c>
      <c r="C110" s="138"/>
      <c r="D110" s="269"/>
      <c r="E110" s="138"/>
      <c r="F110" s="309">
        <f t="shared" si="12"/>
        <v>0</v>
      </c>
      <c r="G110" s="282">
        <f t="shared" si="13"/>
        <v>0</v>
      </c>
    </row>
    <row r="111" spans="1:7" ht="12" customHeight="1">
      <c r="A111" s="168" t="s">
        <v>312</v>
      </c>
      <c r="B111" s="9" t="s">
        <v>35</v>
      </c>
      <c r="C111" s="138"/>
      <c r="D111" s="269"/>
      <c r="E111" s="138"/>
      <c r="F111" s="309">
        <f t="shared" si="12"/>
        <v>0</v>
      </c>
      <c r="G111" s="282">
        <f t="shared" si="13"/>
        <v>0</v>
      </c>
    </row>
    <row r="112" spans="1:7" ht="12" customHeight="1">
      <c r="A112" s="169" t="s">
        <v>313</v>
      </c>
      <c r="B112" s="6" t="s">
        <v>370</v>
      </c>
      <c r="C112" s="140"/>
      <c r="D112" s="270"/>
      <c r="E112" s="140"/>
      <c r="F112" s="310">
        <f t="shared" si="12"/>
        <v>0</v>
      </c>
      <c r="G112" s="283">
        <f t="shared" si="13"/>
        <v>0</v>
      </c>
    </row>
    <row r="113" spans="1:7" ht="12" customHeight="1" thickBot="1">
      <c r="A113" s="177" t="s">
        <v>314</v>
      </c>
      <c r="B113" s="56" t="s">
        <v>371</v>
      </c>
      <c r="C113" s="201"/>
      <c r="D113" s="271"/>
      <c r="E113" s="201"/>
      <c r="F113" s="311">
        <f t="shared" si="12"/>
        <v>0</v>
      </c>
      <c r="G113" s="295">
        <f t="shared" si="13"/>
        <v>0</v>
      </c>
    </row>
    <row r="114" spans="1:7" ht="12" customHeight="1" thickBot="1">
      <c r="A114" s="25" t="s">
        <v>6</v>
      </c>
      <c r="B114" s="23" t="s">
        <v>251</v>
      </c>
      <c r="C114" s="137">
        <f>+C115+C117+C119</f>
        <v>0</v>
      </c>
      <c r="D114" s="266">
        <f>+D115+D117+D119</f>
        <v>0</v>
      </c>
      <c r="E114" s="137">
        <f>+E115+E117+E119</f>
        <v>0</v>
      </c>
      <c r="F114" s="137">
        <f>+F115+F117+F119</f>
        <v>0</v>
      </c>
      <c r="G114" s="280">
        <f>+G115+G117+G119</f>
        <v>0</v>
      </c>
    </row>
    <row r="115" spans="1:7" ht="12" customHeight="1">
      <c r="A115" s="167" t="s">
        <v>66</v>
      </c>
      <c r="B115" s="6" t="s">
        <v>125</v>
      </c>
      <c r="C115" s="139"/>
      <c r="D115" s="267"/>
      <c r="E115" s="139"/>
      <c r="F115" s="181">
        <f aca="true" t="shared" si="14" ref="F115:F127">D115+E115</f>
        <v>0</v>
      </c>
      <c r="G115" s="281">
        <f aca="true" t="shared" si="15" ref="G115:G127">C115+F115</f>
        <v>0</v>
      </c>
    </row>
    <row r="116" spans="1:7" ht="12" customHeight="1">
      <c r="A116" s="167" t="s">
        <v>67</v>
      </c>
      <c r="B116" s="10" t="s">
        <v>255</v>
      </c>
      <c r="C116" s="139"/>
      <c r="D116" s="267"/>
      <c r="E116" s="139"/>
      <c r="F116" s="181">
        <f t="shared" si="14"/>
        <v>0</v>
      </c>
      <c r="G116" s="281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69"/>
      <c r="E117" s="138"/>
      <c r="F117" s="309">
        <f t="shared" si="14"/>
        <v>0</v>
      </c>
      <c r="G117" s="282">
        <f t="shared" si="15"/>
        <v>0</v>
      </c>
    </row>
    <row r="118" spans="1:7" ht="12" customHeight="1">
      <c r="A118" s="167" t="s">
        <v>69</v>
      </c>
      <c r="B118" s="10" t="s">
        <v>256</v>
      </c>
      <c r="C118" s="138"/>
      <c r="D118" s="269"/>
      <c r="E118" s="138"/>
      <c r="F118" s="309">
        <f t="shared" si="14"/>
        <v>0</v>
      </c>
      <c r="G118" s="282">
        <f t="shared" si="15"/>
        <v>0</v>
      </c>
    </row>
    <row r="119" spans="1:7" ht="12" customHeight="1">
      <c r="A119" s="167" t="s">
        <v>70</v>
      </c>
      <c r="B119" s="80" t="s">
        <v>127</v>
      </c>
      <c r="C119" s="138"/>
      <c r="D119" s="269"/>
      <c r="E119" s="138"/>
      <c r="F119" s="309">
        <f t="shared" si="14"/>
        <v>0</v>
      </c>
      <c r="G119" s="282">
        <f t="shared" si="15"/>
        <v>0</v>
      </c>
    </row>
    <row r="120" spans="1:7" ht="12" customHeight="1">
      <c r="A120" s="167" t="s">
        <v>76</v>
      </c>
      <c r="B120" s="79" t="s">
        <v>300</v>
      </c>
      <c r="C120" s="138"/>
      <c r="D120" s="269"/>
      <c r="E120" s="138"/>
      <c r="F120" s="309">
        <f t="shared" si="14"/>
        <v>0</v>
      </c>
      <c r="G120" s="282">
        <f t="shared" si="15"/>
        <v>0</v>
      </c>
    </row>
    <row r="121" spans="1:7" ht="12" customHeight="1">
      <c r="A121" s="167" t="s">
        <v>78</v>
      </c>
      <c r="B121" s="147" t="s">
        <v>261</v>
      </c>
      <c r="C121" s="138"/>
      <c r="D121" s="269"/>
      <c r="E121" s="138"/>
      <c r="F121" s="309">
        <f t="shared" si="14"/>
        <v>0</v>
      </c>
      <c r="G121" s="282">
        <f t="shared" si="15"/>
        <v>0</v>
      </c>
    </row>
    <row r="122" spans="1:7" ht="12" customHeight="1">
      <c r="A122" s="167" t="s">
        <v>110</v>
      </c>
      <c r="B122" s="54" t="s">
        <v>244</v>
      </c>
      <c r="C122" s="138"/>
      <c r="D122" s="269"/>
      <c r="E122" s="138"/>
      <c r="F122" s="309">
        <f t="shared" si="14"/>
        <v>0</v>
      </c>
      <c r="G122" s="282">
        <f t="shared" si="15"/>
        <v>0</v>
      </c>
    </row>
    <row r="123" spans="1:7" ht="12" customHeight="1">
      <c r="A123" s="167" t="s">
        <v>111</v>
      </c>
      <c r="B123" s="54" t="s">
        <v>260</v>
      </c>
      <c r="C123" s="138"/>
      <c r="D123" s="269"/>
      <c r="E123" s="138"/>
      <c r="F123" s="309">
        <f t="shared" si="14"/>
        <v>0</v>
      </c>
      <c r="G123" s="282">
        <f t="shared" si="15"/>
        <v>0</v>
      </c>
    </row>
    <row r="124" spans="1:7" ht="12" customHeight="1">
      <c r="A124" s="167" t="s">
        <v>112</v>
      </c>
      <c r="B124" s="54" t="s">
        <v>259</v>
      </c>
      <c r="C124" s="138"/>
      <c r="D124" s="269"/>
      <c r="E124" s="138"/>
      <c r="F124" s="309">
        <f t="shared" si="14"/>
        <v>0</v>
      </c>
      <c r="G124" s="282">
        <f t="shared" si="15"/>
        <v>0</v>
      </c>
    </row>
    <row r="125" spans="1:7" ht="12" customHeight="1">
      <c r="A125" s="167" t="s">
        <v>252</v>
      </c>
      <c r="B125" s="54" t="s">
        <v>247</v>
      </c>
      <c r="C125" s="138"/>
      <c r="D125" s="269"/>
      <c r="E125" s="138"/>
      <c r="F125" s="309">
        <f t="shared" si="14"/>
        <v>0</v>
      </c>
      <c r="G125" s="282">
        <f t="shared" si="15"/>
        <v>0</v>
      </c>
    </row>
    <row r="126" spans="1:7" ht="12" customHeight="1">
      <c r="A126" s="167" t="s">
        <v>253</v>
      </c>
      <c r="B126" s="54" t="s">
        <v>258</v>
      </c>
      <c r="C126" s="138"/>
      <c r="D126" s="269"/>
      <c r="E126" s="138"/>
      <c r="F126" s="309">
        <f t="shared" si="14"/>
        <v>0</v>
      </c>
      <c r="G126" s="282">
        <f t="shared" si="15"/>
        <v>0</v>
      </c>
    </row>
    <row r="127" spans="1:7" ht="12" customHeight="1" thickBot="1">
      <c r="A127" s="176" t="s">
        <v>254</v>
      </c>
      <c r="B127" s="54" t="s">
        <v>257</v>
      </c>
      <c r="C127" s="140"/>
      <c r="D127" s="270"/>
      <c r="E127" s="140"/>
      <c r="F127" s="310">
        <f t="shared" si="14"/>
        <v>0</v>
      </c>
      <c r="G127" s="283">
        <f t="shared" si="15"/>
        <v>0</v>
      </c>
    </row>
    <row r="128" spans="1:7" ht="12" customHeight="1" thickBot="1">
      <c r="A128" s="25" t="s">
        <v>7</v>
      </c>
      <c r="B128" s="50" t="s">
        <v>317</v>
      </c>
      <c r="C128" s="137">
        <f>+C93+C114</f>
        <v>0</v>
      </c>
      <c r="D128" s="266">
        <f>+D93+D114</f>
        <v>0</v>
      </c>
      <c r="E128" s="137">
        <f>+E93+E114</f>
        <v>0</v>
      </c>
      <c r="F128" s="137">
        <f>+F93+F114</f>
        <v>0</v>
      </c>
      <c r="G128" s="280">
        <f>+G93+G114</f>
        <v>0</v>
      </c>
    </row>
    <row r="129" spans="1:7" ht="12" customHeight="1" thickBot="1">
      <c r="A129" s="25" t="s">
        <v>8</v>
      </c>
      <c r="B129" s="50" t="s">
        <v>318</v>
      </c>
      <c r="C129" s="137">
        <f>+C130+C131+C132</f>
        <v>0</v>
      </c>
      <c r="D129" s="266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7" s="47" customFormat="1" ht="12" customHeight="1">
      <c r="A130" s="167" t="s">
        <v>159</v>
      </c>
      <c r="B130" s="7" t="s">
        <v>375</v>
      </c>
      <c r="C130" s="138"/>
      <c r="D130" s="269"/>
      <c r="E130" s="138"/>
      <c r="F130" s="309">
        <f>D130+E130</f>
        <v>0</v>
      </c>
      <c r="G130" s="282">
        <f>C130+F130</f>
        <v>0</v>
      </c>
    </row>
    <row r="131" spans="1:7" ht="12" customHeight="1">
      <c r="A131" s="167" t="s">
        <v>160</v>
      </c>
      <c r="B131" s="7" t="s">
        <v>326</v>
      </c>
      <c r="C131" s="138"/>
      <c r="D131" s="269"/>
      <c r="E131" s="138"/>
      <c r="F131" s="309">
        <f>D131+E131</f>
        <v>0</v>
      </c>
      <c r="G131" s="282">
        <f>C131+F131</f>
        <v>0</v>
      </c>
    </row>
    <row r="132" spans="1:7" ht="12" customHeight="1" thickBot="1">
      <c r="A132" s="176" t="s">
        <v>161</v>
      </c>
      <c r="B132" s="5" t="s">
        <v>374</v>
      </c>
      <c r="C132" s="138"/>
      <c r="D132" s="269"/>
      <c r="E132" s="138"/>
      <c r="F132" s="309">
        <f>D132+E132</f>
        <v>0</v>
      </c>
      <c r="G132" s="282">
        <f>C132+F132</f>
        <v>0</v>
      </c>
    </row>
    <row r="133" spans="1:7" ht="12" customHeight="1" thickBot="1">
      <c r="A133" s="25" t="s">
        <v>9</v>
      </c>
      <c r="B133" s="50" t="s">
        <v>319</v>
      </c>
      <c r="C133" s="137">
        <f>+C134+C135+C136+C137+C138+C139</f>
        <v>0</v>
      </c>
      <c r="D133" s="266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7" ht="12" customHeight="1">
      <c r="A134" s="167" t="s">
        <v>53</v>
      </c>
      <c r="B134" s="7" t="s">
        <v>328</v>
      </c>
      <c r="C134" s="138"/>
      <c r="D134" s="269"/>
      <c r="E134" s="138"/>
      <c r="F134" s="309">
        <f aca="true" t="shared" si="16" ref="F134:F139">D134+E134</f>
        <v>0</v>
      </c>
      <c r="G134" s="282">
        <f aca="true" t="shared" si="17" ref="G134:G139">C134+F134</f>
        <v>0</v>
      </c>
    </row>
    <row r="135" spans="1:7" ht="12" customHeight="1">
      <c r="A135" s="167" t="s">
        <v>54</v>
      </c>
      <c r="B135" s="7" t="s">
        <v>320</v>
      </c>
      <c r="C135" s="138"/>
      <c r="D135" s="269"/>
      <c r="E135" s="138"/>
      <c r="F135" s="309">
        <f t="shared" si="16"/>
        <v>0</v>
      </c>
      <c r="G135" s="282">
        <f t="shared" si="17"/>
        <v>0</v>
      </c>
    </row>
    <row r="136" spans="1:7" ht="12" customHeight="1">
      <c r="A136" s="167" t="s">
        <v>55</v>
      </c>
      <c r="B136" s="7" t="s">
        <v>321</v>
      </c>
      <c r="C136" s="138"/>
      <c r="D136" s="269"/>
      <c r="E136" s="138"/>
      <c r="F136" s="309">
        <f t="shared" si="16"/>
        <v>0</v>
      </c>
      <c r="G136" s="282">
        <f t="shared" si="17"/>
        <v>0</v>
      </c>
    </row>
    <row r="137" spans="1:7" ht="12" customHeight="1">
      <c r="A137" s="167" t="s">
        <v>97</v>
      </c>
      <c r="B137" s="7" t="s">
        <v>373</v>
      </c>
      <c r="C137" s="138"/>
      <c r="D137" s="269"/>
      <c r="E137" s="138"/>
      <c r="F137" s="309">
        <f t="shared" si="16"/>
        <v>0</v>
      </c>
      <c r="G137" s="282">
        <f t="shared" si="17"/>
        <v>0</v>
      </c>
    </row>
    <row r="138" spans="1:7" ht="12" customHeight="1">
      <c r="A138" s="167" t="s">
        <v>98</v>
      </c>
      <c r="B138" s="7" t="s">
        <v>323</v>
      </c>
      <c r="C138" s="138"/>
      <c r="D138" s="269"/>
      <c r="E138" s="138"/>
      <c r="F138" s="309">
        <f t="shared" si="16"/>
        <v>0</v>
      </c>
      <c r="G138" s="282">
        <f t="shared" si="17"/>
        <v>0</v>
      </c>
    </row>
    <row r="139" spans="1:7" s="47" customFormat="1" ht="12" customHeight="1" thickBot="1">
      <c r="A139" s="176" t="s">
        <v>99</v>
      </c>
      <c r="B139" s="5" t="s">
        <v>324</v>
      </c>
      <c r="C139" s="138"/>
      <c r="D139" s="269"/>
      <c r="E139" s="138"/>
      <c r="F139" s="309">
        <f t="shared" si="16"/>
        <v>0</v>
      </c>
      <c r="G139" s="282">
        <f t="shared" si="17"/>
        <v>0</v>
      </c>
    </row>
    <row r="140" spans="1:13" ht="12" customHeight="1" thickBot="1">
      <c r="A140" s="25" t="s">
        <v>10</v>
      </c>
      <c r="B140" s="50" t="s">
        <v>380</v>
      </c>
      <c r="C140" s="143">
        <f>+C141+C142+C144+C145+C143</f>
        <v>0</v>
      </c>
      <c r="D140" s="268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4">
        <f>+G141+G142+G144+G145+G143</f>
        <v>0</v>
      </c>
      <c r="M140" s="76"/>
    </row>
    <row r="141" spans="1:7" ht="12.75">
      <c r="A141" s="167" t="s">
        <v>56</v>
      </c>
      <c r="B141" s="7" t="s">
        <v>262</v>
      </c>
      <c r="C141" s="138"/>
      <c r="D141" s="269"/>
      <c r="E141" s="138"/>
      <c r="F141" s="309">
        <f>D141+E141</f>
        <v>0</v>
      </c>
      <c r="G141" s="282">
        <f>C141+F141</f>
        <v>0</v>
      </c>
    </row>
    <row r="142" spans="1:7" ht="12" customHeight="1">
      <c r="A142" s="167" t="s">
        <v>57</v>
      </c>
      <c r="B142" s="7" t="s">
        <v>263</v>
      </c>
      <c r="C142" s="138"/>
      <c r="D142" s="269"/>
      <c r="E142" s="138"/>
      <c r="F142" s="309">
        <f>D142+E142</f>
        <v>0</v>
      </c>
      <c r="G142" s="282">
        <f>C142+F142</f>
        <v>0</v>
      </c>
    </row>
    <row r="143" spans="1:7" ht="12" customHeight="1">
      <c r="A143" s="167" t="s">
        <v>179</v>
      </c>
      <c r="B143" s="7" t="s">
        <v>379</v>
      </c>
      <c r="C143" s="138"/>
      <c r="D143" s="269"/>
      <c r="E143" s="138"/>
      <c r="F143" s="309">
        <f>D143+E143</f>
        <v>0</v>
      </c>
      <c r="G143" s="282">
        <f>C143+F143</f>
        <v>0</v>
      </c>
    </row>
    <row r="144" spans="1:7" s="47" customFormat="1" ht="12" customHeight="1">
      <c r="A144" s="167" t="s">
        <v>180</v>
      </c>
      <c r="B144" s="7" t="s">
        <v>333</v>
      </c>
      <c r="C144" s="138"/>
      <c r="D144" s="269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>
      <c r="A145" s="176" t="s">
        <v>181</v>
      </c>
      <c r="B145" s="5" t="s">
        <v>282</v>
      </c>
      <c r="C145" s="138"/>
      <c r="D145" s="269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>
      <c r="A146" s="25" t="s">
        <v>11</v>
      </c>
      <c r="B146" s="50" t="s">
        <v>334</v>
      </c>
      <c r="C146" s="203">
        <f>+C147+C148+C149+C150+C151</f>
        <v>0</v>
      </c>
      <c r="D146" s="272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6">
        <f>+G147+G148+G149+G150+G151</f>
        <v>0</v>
      </c>
    </row>
    <row r="147" spans="1:7" s="47" customFormat="1" ht="12" customHeight="1">
      <c r="A147" s="167" t="s">
        <v>58</v>
      </c>
      <c r="B147" s="7" t="s">
        <v>329</v>
      </c>
      <c r="C147" s="138"/>
      <c r="D147" s="269"/>
      <c r="E147" s="138"/>
      <c r="F147" s="309">
        <f aca="true" t="shared" si="18" ref="F147:F153">D147+E147</f>
        <v>0</v>
      </c>
      <c r="G147" s="282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336</v>
      </c>
      <c r="C148" s="138"/>
      <c r="D148" s="269"/>
      <c r="E148" s="138"/>
      <c r="F148" s="309">
        <f t="shared" si="18"/>
        <v>0</v>
      </c>
      <c r="G148" s="282">
        <f t="shared" si="19"/>
        <v>0</v>
      </c>
    </row>
    <row r="149" spans="1:7" s="47" customFormat="1" ht="12" customHeight="1">
      <c r="A149" s="167" t="s">
        <v>191</v>
      </c>
      <c r="B149" s="7" t="s">
        <v>331</v>
      </c>
      <c r="C149" s="138"/>
      <c r="D149" s="269"/>
      <c r="E149" s="138"/>
      <c r="F149" s="309">
        <f t="shared" si="18"/>
        <v>0</v>
      </c>
      <c r="G149" s="282">
        <f t="shared" si="19"/>
        <v>0</v>
      </c>
    </row>
    <row r="150" spans="1:7" s="47" customFormat="1" ht="12" customHeight="1">
      <c r="A150" s="167" t="s">
        <v>192</v>
      </c>
      <c r="B150" s="7" t="s">
        <v>376</v>
      </c>
      <c r="C150" s="138"/>
      <c r="D150" s="269"/>
      <c r="E150" s="138"/>
      <c r="F150" s="309">
        <f t="shared" si="18"/>
        <v>0</v>
      </c>
      <c r="G150" s="282">
        <f t="shared" si="19"/>
        <v>0</v>
      </c>
    </row>
    <row r="151" spans="1:7" ht="12.75" customHeight="1" thickBot="1">
      <c r="A151" s="176" t="s">
        <v>335</v>
      </c>
      <c r="B151" s="5" t="s">
        <v>338</v>
      </c>
      <c r="C151" s="140"/>
      <c r="D151" s="270"/>
      <c r="E151" s="140"/>
      <c r="F151" s="310">
        <f t="shared" si="18"/>
        <v>0</v>
      </c>
      <c r="G151" s="283">
        <f t="shared" si="19"/>
        <v>0</v>
      </c>
    </row>
    <row r="152" spans="1:7" ht="12.75" customHeight="1" thickBot="1">
      <c r="A152" s="195" t="s">
        <v>12</v>
      </c>
      <c r="B152" s="50" t="s">
        <v>339</v>
      </c>
      <c r="C152" s="204"/>
      <c r="D152" s="273"/>
      <c r="E152" s="204"/>
      <c r="F152" s="203">
        <f t="shared" si="18"/>
        <v>0</v>
      </c>
      <c r="G152" s="296">
        <f t="shared" si="19"/>
        <v>0</v>
      </c>
    </row>
    <row r="153" spans="1:7" ht="12.75" customHeight="1" thickBot="1">
      <c r="A153" s="195" t="s">
        <v>13</v>
      </c>
      <c r="B153" s="50" t="s">
        <v>340</v>
      </c>
      <c r="C153" s="204"/>
      <c r="D153" s="273"/>
      <c r="E153" s="204"/>
      <c r="F153" s="203">
        <f t="shared" si="18"/>
        <v>0</v>
      </c>
      <c r="G153" s="296">
        <f t="shared" si="19"/>
        <v>0</v>
      </c>
    </row>
    <row r="154" spans="1:7" ht="12" customHeight="1" thickBot="1">
      <c r="A154" s="25" t="s">
        <v>14</v>
      </c>
      <c r="B154" s="50" t="s">
        <v>342</v>
      </c>
      <c r="C154" s="205">
        <f>+C129+C133+C140+C146+C152+C153</f>
        <v>0</v>
      </c>
      <c r="D154" s="274">
        <f>+D129+D133+D140+D146+D152+D153</f>
        <v>0</v>
      </c>
      <c r="E154" s="205"/>
      <c r="F154" s="205"/>
      <c r="G154" s="297">
        <f>+G129+G133+G140+G146+G152+G153</f>
        <v>0</v>
      </c>
    </row>
    <row r="155" spans="1:7" ht="15" customHeight="1" thickBot="1">
      <c r="A155" s="178" t="s">
        <v>15</v>
      </c>
      <c r="B155" s="124" t="s">
        <v>341</v>
      </c>
      <c r="C155" s="205">
        <f>+C128+C154</f>
        <v>0</v>
      </c>
      <c r="D155" s="274">
        <f>+D128+D154</f>
        <v>0</v>
      </c>
      <c r="E155" s="205">
        <f>+E128+E154</f>
        <v>0</v>
      </c>
      <c r="F155" s="205">
        <f>+F128+F154</f>
        <v>0</v>
      </c>
      <c r="G155" s="297">
        <f>+G128+G154</f>
        <v>0</v>
      </c>
    </row>
    <row r="156" spans="1:7" ht="13.5" thickBot="1">
      <c r="A156" s="127"/>
      <c r="B156" s="128"/>
      <c r="C156" s="129"/>
      <c r="D156" s="129"/>
      <c r="E156" s="299"/>
      <c r="F156" s="299"/>
      <c r="G156" s="298"/>
    </row>
    <row r="157" spans="1:7" ht="15" customHeight="1" thickBot="1">
      <c r="A157" s="74" t="s">
        <v>377</v>
      </c>
      <c r="B157" s="75"/>
      <c r="C157" s="239"/>
      <c r="D157" s="292"/>
      <c r="E157" s="239"/>
      <c r="F157" s="330">
        <f>D157+E157</f>
        <v>0</v>
      </c>
      <c r="G157" s="331">
        <f>C157+F157</f>
        <v>0</v>
      </c>
    </row>
    <row r="158" spans="1:7" ht="14.25" customHeight="1" thickBot="1">
      <c r="A158" s="74" t="s">
        <v>120</v>
      </c>
      <c r="B158" s="75"/>
      <c r="C158" s="239"/>
      <c r="D158" s="292"/>
      <c r="E158" s="239"/>
      <c r="F158" s="330">
        <f>D158+E158</f>
        <v>0</v>
      </c>
      <c r="G158" s="331">
        <f>C158+F158</f>
        <v>0</v>
      </c>
    </row>
  </sheetData>
  <sheetProtection sheet="1" objects="1" scenarios="1"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zoomScaleSheetLayoutView="100" workbookViewId="0" topLeftCell="A1">
      <selection activeCell="J24" sqref="J24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3" t="s">
        <v>463</v>
      </c>
    </row>
    <row r="2" spans="1:7" s="43" customFormat="1" ht="21" customHeight="1" thickBot="1">
      <c r="A2" s="234" t="s">
        <v>41</v>
      </c>
      <c r="B2" s="432" t="s">
        <v>121</v>
      </c>
      <c r="C2" s="432"/>
      <c r="D2" s="433"/>
      <c r="E2" s="265"/>
      <c r="F2" s="288"/>
      <c r="G2" s="342" t="s">
        <v>40</v>
      </c>
    </row>
    <row r="3" spans="1:7" s="43" customFormat="1" ht="36.75" thickBot="1">
      <c r="A3" s="234" t="s">
        <v>118</v>
      </c>
      <c r="B3" s="434" t="s">
        <v>378</v>
      </c>
      <c r="C3" s="434"/>
      <c r="D3" s="435"/>
      <c r="E3" s="265"/>
      <c r="F3" s="288"/>
      <c r="G3" s="343" t="s">
        <v>36</v>
      </c>
    </row>
    <row r="4" spans="1:7" s="44" customFormat="1" ht="15.75" customHeight="1" thickBot="1">
      <c r="A4" s="69"/>
      <c r="B4" s="69"/>
      <c r="C4" s="70"/>
      <c r="G4" s="257" t="s">
        <v>440</v>
      </c>
    </row>
    <row r="5" spans="1:7" ht="40.5" customHeight="1" thickBot="1">
      <c r="A5" s="144" t="s">
        <v>119</v>
      </c>
      <c r="B5" s="71" t="s">
        <v>439</v>
      </c>
      <c r="C5" s="327" t="s">
        <v>381</v>
      </c>
      <c r="D5" s="328" t="s">
        <v>453</v>
      </c>
      <c r="E5" s="328" t="s">
        <v>454</v>
      </c>
      <c r="F5" s="328" t="s">
        <v>448</v>
      </c>
      <c r="G5" s="329" t="s">
        <v>452</v>
      </c>
    </row>
    <row r="6" spans="1:7" s="41" customFormat="1" ht="12.75" customHeight="1" thickBot="1">
      <c r="A6" s="62" t="s">
        <v>356</v>
      </c>
      <c r="B6" s="63" t="s">
        <v>357</v>
      </c>
      <c r="C6" s="324" t="s">
        <v>358</v>
      </c>
      <c r="D6" s="325" t="s">
        <v>360</v>
      </c>
      <c r="E6" s="325" t="s">
        <v>359</v>
      </c>
      <c r="F6" s="325" t="s">
        <v>455</v>
      </c>
      <c r="G6" s="326" t="s">
        <v>456</v>
      </c>
    </row>
    <row r="7" spans="1:7" s="41" customFormat="1" ht="15.75" customHeight="1" thickBot="1">
      <c r="A7" s="429" t="s">
        <v>37</v>
      </c>
      <c r="B7" s="430"/>
      <c r="C7" s="430"/>
      <c r="D7" s="430"/>
      <c r="E7" s="430"/>
      <c r="F7" s="430"/>
      <c r="G7" s="431"/>
    </row>
    <row r="8" spans="1:7" s="41" customFormat="1" ht="12" customHeight="1" thickBot="1">
      <c r="A8" s="25" t="s">
        <v>5</v>
      </c>
      <c r="B8" s="19" t="s">
        <v>144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0">
        <f>+G9+G10+G11+G12+G13+G14</f>
        <v>0</v>
      </c>
    </row>
    <row r="9" spans="1:7" s="45" customFormat="1" ht="12" customHeight="1">
      <c r="A9" s="167" t="s">
        <v>60</v>
      </c>
      <c r="B9" s="151" t="s">
        <v>145</v>
      </c>
      <c r="C9" s="139"/>
      <c r="D9" s="209"/>
      <c r="E9" s="139"/>
      <c r="F9" s="181">
        <f aca="true" t="shared" si="0" ref="F9:F14">D9+E9</f>
        <v>0</v>
      </c>
      <c r="G9" s="281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146</v>
      </c>
      <c r="C10" s="138"/>
      <c r="D10" s="210"/>
      <c r="E10" s="138"/>
      <c r="F10" s="181">
        <f t="shared" si="0"/>
        <v>0</v>
      </c>
      <c r="G10" s="281">
        <f t="shared" si="1"/>
        <v>0</v>
      </c>
    </row>
    <row r="11" spans="1:7" s="46" customFormat="1" ht="12" customHeight="1">
      <c r="A11" s="168" t="s">
        <v>62</v>
      </c>
      <c r="B11" s="152" t="s">
        <v>147</v>
      </c>
      <c r="C11" s="138"/>
      <c r="D11" s="210"/>
      <c r="E11" s="138"/>
      <c r="F11" s="181">
        <f t="shared" si="0"/>
        <v>0</v>
      </c>
      <c r="G11" s="281">
        <f t="shared" si="1"/>
        <v>0</v>
      </c>
    </row>
    <row r="12" spans="1:7" s="46" customFormat="1" ht="12" customHeight="1">
      <c r="A12" s="168" t="s">
        <v>63</v>
      </c>
      <c r="B12" s="152" t="s">
        <v>148</v>
      </c>
      <c r="C12" s="138"/>
      <c r="D12" s="210"/>
      <c r="E12" s="138"/>
      <c r="F12" s="181">
        <f t="shared" si="0"/>
        <v>0</v>
      </c>
      <c r="G12" s="281">
        <f t="shared" si="1"/>
        <v>0</v>
      </c>
    </row>
    <row r="13" spans="1:7" s="46" customFormat="1" ht="12" customHeight="1">
      <c r="A13" s="168" t="s">
        <v>80</v>
      </c>
      <c r="B13" s="152" t="s">
        <v>364</v>
      </c>
      <c r="C13" s="138"/>
      <c r="D13" s="210"/>
      <c r="E13" s="138"/>
      <c r="F13" s="181">
        <f t="shared" si="0"/>
        <v>0</v>
      </c>
      <c r="G13" s="281">
        <f t="shared" si="1"/>
        <v>0</v>
      </c>
    </row>
    <row r="14" spans="1:7" s="45" customFormat="1" ht="12" customHeight="1" thickBot="1">
      <c r="A14" s="169" t="s">
        <v>64</v>
      </c>
      <c r="B14" s="153" t="s">
        <v>302</v>
      </c>
      <c r="C14" s="138"/>
      <c r="D14" s="210"/>
      <c r="E14" s="138"/>
      <c r="F14" s="181">
        <f t="shared" si="0"/>
        <v>0</v>
      </c>
      <c r="G14" s="281">
        <f t="shared" si="1"/>
        <v>0</v>
      </c>
    </row>
    <row r="15" spans="1:7" s="45" customFormat="1" ht="12" customHeight="1" thickBot="1">
      <c r="A15" s="25" t="s">
        <v>6</v>
      </c>
      <c r="B15" s="78" t="s">
        <v>149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0">
        <f>+G16+G17+G18+G19+G20</f>
        <v>0</v>
      </c>
    </row>
    <row r="16" spans="1:7" s="45" customFormat="1" ht="12" customHeight="1">
      <c r="A16" s="167" t="s">
        <v>66</v>
      </c>
      <c r="B16" s="151" t="s">
        <v>150</v>
      </c>
      <c r="C16" s="139"/>
      <c r="D16" s="209"/>
      <c r="E16" s="139"/>
      <c r="F16" s="181">
        <f aca="true" t="shared" si="2" ref="F16:F21">D16+E16</f>
        <v>0</v>
      </c>
      <c r="G16" s="281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151</v>
      </c>
      <c r="C17" s="138"/>
      <c r="D17" s="210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>
      <c r="A18" s="168" t="s">
        <v>68</v>
      </c>
      <c r="B18" s="152" t="s">
        <v>294</v>
      </c>
      <c r="C18" s="138"/>
      <c r="D18" s="210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>
      <c r="A19" s="168" t="s">
        <v>69</v>
      </c>
      <c r="B19" s="152" t="s">
        <v>295</v>
      </c>
      <c r="C19" s="138"/>
      <c r="D19" s="210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>
      <c r="A20" s="168" t="s">
        <v>70</v>
      </c>
      <c r="B20" s="152" t="s">
        <v>152</v>
      </c>
      <c r="C20" s="138"/>
      <c r="D20" s="210"/>
      <c r="E20" s="138"/>
      <c r="F20" s="309">
        <f t="shared" si="2"/>
        <v>0</v>
      </c>
      <c r="G20" s="282">
        <f t="shared" si="3"/>
        <v>0</v>
      </c>
    </row>
    <row r="21" spans="1:7" s="46" customFormat="1" ht="12" customHeight="1" thickBot="1">
      <c r="A21" s="169" t="s">
        <v>76</v>
      </c>
      <c r="B21" s="153" t="s">
        <v>153</v>
      </c>
      <c r="C21" s="140"/>
      <c r="D21" s="211"/>
      <c r="E21" s="140"/>
      <c r="F21" s="310">
        <f t="shared" si="2"/>
        <v>0</v>
      </c>
      <c r="G21" s="283">
        <f t="shared" si="3"/>
        <v>0</v>
      </c>
    </row>
    <row r="22" spans="1:7" s="46" customFormat="1" ht="12" customHeight="1" thickBot="1">
      <c r="A22" s="25" t="s">
        <v>7</v>
      </c>
      <c r="B22" s="19" t="s">
        <v>154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0">
        <f>+G23+G24+G25+G26+G27</f>
        <v>0</v>
      </c>
    </row>
    <row r="23" spans="1:7" s="46" customFormat="1" ht="12" customHeight="1">
      <c r="A23" s="167" t="s">
        <v>49</v>
      </c>
      <c r="B23" s="151" t="s">
        <v>155</v>
      </c>
      <c r="C23" s="139"/>
      <c r="D23" s="209"/>
      <c r="E23" s="139"/>
      <c r="F23" s="181">
        <f aca="true" t="shared" si="4" ref="F23:F28">D23+E23</f>
        <v>0</v>
      </c>
      <c r="G23" s="281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156</v>
      </c>
      <c r="C24" s="138"/>
      <c r="D24" s="210"/>
      <c r="E24" s="138"/>
      <c r="F24" s="309">
        <f t="shared" si="4"/>
        <v>0</v>
      </c>
      <c r="G24" s="282">
        <f t="shared" si="5"/>
        <v>0</v>
      </c>
    </row>
    <row r="25" spans="1:7" s="46" customFormat="1" ht="12" customHeight="1">
      <c r="A25" s="168" t="s">
        <v>51</v>
      </c>
      <c r="B25" s="152" t="s">
        <v>296</v>
      </c>
      <c r="C25" s="138"/>
      <c r="D25" s="210"/>
      <c r="E25" s="138"/>
      <c r="F25" s="309">
        <f t="shared" si="4"/>
        <v>0</v>
      </c>
      <c r="G25" s="282">
        <f t="shared" si="5"/>
        <v>0</v>
      </c>
    </row>
    <row r="26" spans="1:7" s="46" customFormat="1" ht="12" customHeight="1">
      <c r="A26" s="168" t="s">
        <v>52</v>
      </c>
      <c r="B26" s="152" t="s">
        <v>297</v>
      </c>
      <c r="C26" s="138"/>
      <c r="D26" s="210"/>
      <c r="E26" s="138"/>
      <c r="F26" s="309">
        <f t="shared" si="4"/>
        <v>0</v>
      </c>
      <c r="G26" s="282">
        <f t="shared" si="5"/>
        <v>0</v>
      </c>
    </row>
    <row r="27" spans="1:7" s="46" customFormat="1" ht="12" customHeight="1">
      <c r="A27" s="168" t="s">
        <v>93</v>
      </c>
      <c r="B27" s="152" t="s">
        <v>157</v>
      </c>
      <c r="C27" s="138"/>
      <c r="D27" s="210"/>
      <c r="E27" s="138"/>
      <c r="F27" s="309">
        <f t="shared" si="4"/>
        <v>0</v>
      </c>
      <c r="G27" s="282">
        <f t="shared" si="5"/>
        <v>0</v>
      </c>
    </row>
    <row r="28" spans="1:7" s="46" customFormat="1" ht="12" customHeight="1" thickBot="1">
      <c r="A28" s="169" t="s">
        <v>94</v>
      </c>
      <c r="B28" s="153" t="s">
        <v>158</v>
      </c>
      <c r="C28" s="140"/>
      <c r="D28" s="211"/>
      <c r="E28" s="140"/>
      <c r="F28" s="310">
        <f t="shared" si="4"/>
        <v>0</v>
      </c>
      <c r="G28" s="283">
        <f t="shared" si="5"/>
        <v>0</v>
      </c>
    </row>
    <row r="29" spans="1:7" s="46" customFormat="1" ht="12" customHeight="1" thickBot="1">
      <c r="A29" s="25" t="s">
        <v>95</v>
      </c>
      <c r="B29" s="19" t="s">
        <v>432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4">
        <f>+G30+G31+G32+G33+G34+G35+G36</f>
        <v>0</v>
      </c>
    </row>
    <row r="30" spans="1:7" s="46" customFormat="1" ht="12" customHeight="1">
      <c r="A30" s="167" t="s">
        <v>159</v>
      </c>
      <c r="B30" s="151" t="s">
        <v>425</v>
      </c>
      <c r="C30" s="139"/>
      <c r="D30" s="139"/>
      <c r="E30" s="139"/>
      <c r="F30" s="181">
        <f aca="true" t="shared" si="6" ref="F30:F36">D30+E30</f>
        <v>0</v>
      </c>
      <c r="G30" s="281">
        <f aca="true" t="shared" si="7" ref="G30:G36">C30+F30</f>
        <v>0</v>
      </c>
    </row>
    <row r="31" spans="1:7" s="46" customFormat="1" ht="12" customHeight="1">
      <c r="A31" s="168" t="s">
        <v>160</v>
      </c>
      <c r="B31" s="152" t="s">
        <v>426</v>
      </c>
      <c r="C31" s="138"/>
      <c r="D31" s="138"/>
      <c r="E31" s="138"/>
      <c r="F31" s="309">
        <f t="shared" si="6"/>
        <v>0</v>
      </c>
      <c r="G31" s="282">
        <f t="shared" si="7"/>
        <v>0</v>
      </c>
    </row>
    <row r="32" spans="1:7" s="46" customFormat="1" ht="12" customHeight="1">
      <c r="A32" s="168" t="s">
        <v>161</v>
      </c>
      <c r="B32" s="152" t="s">
        <v>427</v>
      </c>
      <c r="C32" s="138"/>
      <c r="D32" s="138"/>
      <c r="E32" s="138"/>
      <c r="F32" s="309">
        <f t="shared" si="6"/>
        <v>0</v>
      </c>
      <c r="G32" s="282">
        <f t="shared" si="7"/>
        <v>0</v>
      </c>
    </row>
    <row r="33" spans="1:7" s="46" customFormat="1" ht="12" customHeight="1">
      <c r="A33" s="168" t="s">
        <v>162</v>
      </c>
      <c r="B33" s="152" t="s">
        <v>428</v>
      </c>
      <c r="C33" s="138"/>
      <c r="D33" s="138"/>
      <c r="E33" s="138"/>
      <c r="F33" s="309">
        <f t="shared" si="6"/>
        <v>0</v>
      </c>
      <c r="G33" s="282">
        <f t="shared" si="7"/>
        <v>0</v>
      </c>
    </row>
    <row r="34" spans="1:7" s="46" customFormat="1" ht="12" customHeight="1">
      <c r="A34" s="168" t="s">
        <v>429</v>
      </c>
      <c r="B34" s="152" t="s">
        <v>163</v>
      </c>
      <c r="C34" s="138"/>
      <c r="D34" s="138"/>
      <c r="E34" s="138"/>
      <c r="F34" s="309">
        <f t="shared" si="6"/>
        <v>0</v>
      </c>
      <c r="G34" s="282">
        <f t="shared" si="7"/>
        <v>0</v>
      </c>
    </row>
    <row r="35" spans="1:7" s="46" customFormat="1" ht="12" customHeight="1">
      <c r="A35" s="168" t="s">
        <v>430</v>
      </c>
      <c r="B35" s="152" t="s">
        <v>164</v>
      </c>
      <c r="C35" s="138"/>
      <c r="D35" s="138"/>
      <c r="E35" s="138"/>
      <c r="F35" s="309">
        <f t="shared" si="6"/>
        <v>0</v>
      </c>
      <c r="G35" s="282">
        <f t="shared" si="7"/>
        <v>0</v>
      </c>
    </row>
    <row r="36" spans="1:7" s="46" customFormat="1" ht="12" customHeight="1" thickBot="1">
      <c r="A36" s="169" t="s">
        <v>431</v>
      </c>
      <c r="B36" s="153" t="s">
        <v>165</v>
      </c>
      <c r="C36" s="140"/>
      <c r="D36" s="140"/>
      <c r="E36" s="140"/>
      <c r="F36" s="310">
        <f t="shared" si="6"/>
        <v>0</v>
      </c>
      <c r="G36" s="283">
        <f t="shared" si="7"/>
        <v>0</v>
      </c>
    </row>
    <row r="37" spans="1:7" s="46" customFormat="1" ht="12" customHeight="1" thickBot="1">
      <c r="A37" s="25" t="s">
        <v>9</v>
      </c>
      <c r="B37" s="19" t="s">
        <v>303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0">
        <f>SUM(G38:G48)</f>
        <v>0</v>
      </c>
    </row>
    <row r="38" spans="1:7" s="46" customFormat="1" ht="12" customHeight="1">
      <c r="A38" s="167" t="s">
        <v>53</v>
      </c>
      <c r="B38" s="151" t="s">
        <v>168</v>
      </c>
      <c r="C38" s="139"/>
      <c r="D38" s="209"/>
      <c r="E38" s="139"/>
      <c r="F38" s="181">
        <f aca="true" t="shared" si="8" ref="F38:F48">D38+E38</f>
        <v>0</v>
      </c>
      <c r="G38" s="281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169</v>
      </c>
      <c r="C39" s="138"/>
      <c r="D39" s="210"/>
      <c r="E39" s="138"/>
      <c r="F39" s="309">
        <f t="shared" si="8"/>
        <v>0</v>
      </c>
      <c r="G39" s="282">
        <f t="shared" si="9"/>
        <v>0</v>
      </c>
    </row>
    <row r="40" spans="1:7" s="46" customFormat="1" ht="12" customHeight="1">
      <c r="A40" s="168" t="s">
        <v>55</v>
      </c>
      <c r="B40" s="152" t="s">
        <v>170</v>
      </c>
      <c r="C40" s="138"/>
      <c r="D40" s="210"/>
      <c r="E40" s="138"/>
      <c r="F40" s="309">
        <f t="shared" si="8"/>
        <v>0</v>
      </c>
      <c r="G40" s="282">
        <f t="shared" si="9"/>
        <v>0</v>
      </c>
    </row>
    <row r="41" spans="1:7" s="46" customFormat="1" ht="12" customHeight="1">
      <c r="A41" s="168" t="s">
        <v>97</v>
      </c>
      <c r="B41" s="152" t="s">
        <v>171</v>
      </c>
      <c r="C41" s="138"/>
      <c r="D41" s="210"/>
      <c r="E41" s="138"/>
      <c r="F41" s="309">
        <f t="shared" si="8"/>
        <v>0</v>
      </c>
      <c r="G41" s="282">
        <f t="shared" si="9"/>
        <v>0</v>
      </c>
    </row>
    <row r="42" spans="1:7" s="46" customFormat="1" ht="12" customHeight="1">
      <c r="A42" s="168" t="s">
        <v>98</v>
      </c>
      <c r="B42" s="152" t="s">
        <v>172</v>
      </c>
      <c r="C42" s="138"/>
      <c r="D42" s="210"/>
      <c r="E42" s="138"/>
      <c r="F42" s="309">
        <f t="shared" si="8"/>
        <v>0</v>
      </c>
      <c r="G42" s="282">
        <f t="shared" si="9"/>
        <v>0</v>
      </c>
    </row>
    <row r="43" spans="1:7" s="46" customFormat="1" ht="12" customHeight="1">
      <c r="A43" s="168" t="s">
        <v>99</v>
      </c>
      <c r="B43" s="152" t="s">
        <v>173</v>
      </c>
      <c r="C43" s="138"/>
      <c r="D43" s="210"/>
      <c r="E43" s="138"/>
      <c r="F43" s="309">
        <f t="shared" si="8"/>
        <v>0</v>
      </c>
      <c r="G43" s="282">
        <f t="shared" si="9"/>
        <v>0</v>
      </c>
    </row>
    <row r="44" spans="1:7" s="46" customFormat="1" ht="12" customHeight="1">
      <c r="A44" s="168" t="s">
        <v>100</v>
      </c>
      <c r="B44" s="152" t="s">
        <v>174</v>
      </c>
      <c r="C44" s="138"/>
      <c r="D44" s="210"/>
      <c r="E44" s="138"/>
      <c r="F44" s="309">
        <f t="shared" si="8"/>
        <v>0</v>
      </c>
      <c r="G44" s="282">
        <f t="shared" si="9"/>
        <v>0</v>
      </c>
    </row>
    <row r="45" spans="1:7" s="46" customFormat="1" ht="12" customHeight="1">
      <c r="A45" s="168" t="s">
        <v>101</v>
      </c>
      <c r="B45" s="152" t="s">
        <v>175</v>
      </c>
      <c r="C45" s="138"/>
      <c r="D45" s="210"/>
      <c r="E45" s="138"/>
      <c r="F45" s="309">
        <f t="shared" si="8"/>
        <v>0</v>
      </c>
      <c r="G45" s="282">
        <f t="shared" si="9"/>
        <v>0</v>
      </c>
    </row>
    <row r="46" spans="1:7" s="46" customFormat="1" ht="12" customHeight="1">
      <c r="A46" s="168" t="s">
        <v>166</v>
      </c>
      <c r="B46" s="152" t="s">
        <v>176</v>
      </c>
      <c r="C46" s="141"/>
      <c r="D46" s="235"/>
      <c r="E46" s="141"/>
      <c r="F46" s="307">
        <f t="shared" si="8"/>
        <v>0</v>
      </c>
      <c r="G46" s="285">
        <f t="shared" si="9"/>
        <v>0</v>
      </c>
    </row>
    <row r="47" spans="1:7" s="46" customFormat="1" ht="12" customHeight="1">
      <c r="A47" s="169" t="s">
        <v>167</v>
      </c>
      <c r="B47" s="153" t="s">
        <v>305</v>
      </c>
      <c r="C47" s="142"/>
      <c r="D47" s="236"/>
      <c r="E47" s="142"/>
      <c r="F47" s="313">
        <f t="shared" si="8"/>
        <v>0</v>
      </c>
      <c r="G47" s="286">
        <f t="shared" si="9"/>
        <v>0</v>
      </c>
    </row>
    <row r="48" spans="1:7" s="46" customFormat="1" ht="12" customHeight="1" thickBot="1">
      <c r="A48" s="169" t="s">
        <v>304</v>
      </c>
      <c r="B48" s="153" t="s">
        <v>177</v>
      </c>
      <c r="C48" s="142"/>
      <c r="D48" s="236"/>
      <c r="E48" s="142"/>
      <c r="F48" s="313">
        <f t="shared" si="8"/>
        <v>0</v>
      </c>
      <c r="G48" s="286">
        <f t="shared" si="9"/>
        <v>0</v>
      </c>
    </row>
    <row r="49" spans="1:7" s="46" customFormat="1" ht="12" customHeight="1" thickBot="1">
      <c r="A49" s="25" t="s">
        <v>10</v>
      </c>
      <c r="B49" s="19" t="s">
        <v>178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0">
        <f>SUM(G50:G54)</f>
        <v>0</v>
      </c>
    </row>
    <row r="50" spans="1:7" s="46" customFormat="1" ht="12" customHeight="1">
      <c r="A50" s="167" t="s">
        <v>56</v>
      </c>
      <c r="B50" s="151" t="s">
        <v>182</v>
      </c>
      <c r="C50" s="182"/>
      <c r="D50" s="237"/>
      <c r="E50" s="182"/>
      <c r="F50" s="304">
        <f>D50+E50</f>
        <v>0</v>
      </c>
      <c r="G50" s="287">
        <f>C50+F50</f>
        <v>0</v>
      </c>
    </row>
    <row r="51" spans="1:7" s="46" customFormat="1" ht="12" customHeight="1">
      <c r="A51" s="168" t="s">
        <v>57</v>
      </c>
      <c r="B51" s="152" t="s">
        <v>183</v>
      </c>
      <c r="C51" s="141"/>
      <c r="D51" s="235"/>
      <c r="E51" s="141"/>
      <c r="F51" s="307">
        <f>D51+E51</f>
        <v>0</v>
      </c>
      <c r="G51" s="285">
        <f>C51+F51</f>
        <v>0</v>
      </c>
    </row>
    <row r="52" spans="1:7" s="46" customFormat="1" ht="12" customHeight="1">
      <c r="A52" s="168" t="s">
        <v>179</v>
      </c>
      <c r="B52" s="152" t="s">
        <v>184</v>
      </c>
      <c r="C52" s="141"/>
      <c r="D52" s="235"/>
      <c r="E52" s="141"/>
      <c r="F52" s="307">
        <f>D52+E52</f>
        <v>0</v>
      </c>
      <c r="G52" s="285">
        <f>C52+F52</f>
        <v>0</v>
      </c>
    </row>
    <row r="53" spans="1:7" s="46" customFormat="1" ht="12" customHeight="1">
      <c r="A53" s="168" t="s">
        <v>180</v>
      </c>
      <c r="B53" s="152" t="s">
        <v>185</v>
      </c>
      <c r="C53" s="141"/>
      <c r="D53" s="235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>
      <c r="A54" s="169" t="s">
        <v>181</v>
      </c>
      <c r="B54" s="153" t="s">
        <v>186</v>
      </c>
      <c r="C54" s="142"/>
      <c r="D54" s="236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>
      <c r="A55" s="25" t="s">
        <v>102</v>
      </c>
      <c r="B55" s="19" t="s">
        <v>187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0">
        <f>SUM(G56:G58)</f>
        <v>0</v>
      </c>
    </row>
    <row r="56" spans="1:7" s="46" customFormat="1" ht="12" customHeight="1">
      <c r="A56" s="167" t="s">
        <v>58</v>
      </c>
      <c r="B56" s="151" t="s">
        <v>188</v>
      </c>
      <c r="C56" s="139"/>
      <c r="D56" s="209"/>
      <c r="E56" s="139"/>
      <c r="F56" s="181">
        <f>D56+E56</f>
        <v>0</v>
      </c>
      <c r="G56" s="281">
        <f>C56+F56</f>
        <v>0</v>
      </c>
    </row>
    <row r="57" spans="1:7" s="46" customFormat="1" ht="12" customHeight="1">
      <c r="A57" s="168" t="s">
        <v>59</v>
      </c>
      <c r="B57" s="152" t="s">
        <v>298</v>
      </c>
      <c r="C57" s="138"/>
      <c r="D57" s="210"/>
      <c r="E57" s="138"/>
      <c r="F57" s="309">
        <f>D57+E57</f>
        <v>0</v>
      </c>
      <c r="G57" s="282">
        <f>C57+F57</f>
        <v>0</v>
      </c>
    </row>
    <row r="58" spans="1:7" s="46" customFormat="1" ht="12" customHeight="1">
      <c r="A58" s="168" t="s">
        <v>191</v>
      </c>
      <c r="B58" s="152" t="s">
        <v>189</v>
      </c>
      <c r="C58" s="138"/>
      <c r="D58" s="210"/>
      <c r="E58" s="138"/>
      <c r="F58" s="309">
        <f>D58+E58</f>
        <v>0</v>
      </c>
      <c r="G58" s="282">
        <f>C58+F58</f>
        <v>0</v>
      </c>
    </row>
    <row r="59" spans="1:7" s="46" customFormat="1" ht="12" customHeight="1" thickBot="1">
      <c r="A59" s="169" t="s">
        <v>192</v>
      </c>
      <c r="B59" s="153" t="s">
        <v>190</v>
      </c>
      <c r="C59" s="140"/>
      <c r="D59" s="211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>
      <c r="A60" s="25" t="s">
        <v>12</v>
      </c>
      <c r="B60" s="78" t="s">
        <v>193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0">
        <f>SUM(G61:G63)</f>
        <v>0</v>
      </c>
    </row>
    <row r="61" spans="1:7" s="46" customFormat="1" ht="12" customHeight="1">
      <c r="A61" s="167" t="s">
        <v>103</v>
      </c>
      <c r="B61" s="151" t="s">
        <v>195</v>
      </c>
      <c r="C61" s="141"/>
      <c r="D61" s="235"/>
      <c r="E61" s="141"/>
      <c r="F61" s="307">
        <f>D61+E61</f>
        <v>0</v>
      </c>
      <c r="G61" s="285">
        <f>C61+F61</f>
        <v>0</v>
      </c>
    </row>
    <row r="62" spans="1:7" s="46" customFormat="1" ht="12" customHeight="1">
      <c r="A62" s="168" t="s">
        <v>104</v>
      </c>
      <c r="B62" s="152" t="s">
        <v>299</v>
      </c>
      <c r="C62" s="141"/>
      <c r="D62" s="235"/>
      <c r="E62" s="141"/>
      <c r="F62" s="307">
        <f>D62+E62</f>
        <v>0</v>
      </c>
      <c r="G62" s="285">
        <f>C62+F62</f>
        <v>0</v>
      </c>
    </row>
    <row r="63" spans="1:7" s="46" customFormat="1" ht="12" customHeight="1">
      <c r="A63" s="168" t="s">
        <v>126</v>
      </c>
      <c r="B63" s="152" t="s">
        <v>196</v>
      </c>
      <c r="C63" s="141"/>
      <c r="D63" s="235"/>
      <c r="E63" s="141"/>
      <c r="F63" s="307">
        <f>D63+E63</f>
        <v>0</v>
      </c>
      <c r="G63" s="285">
        <f>C63+F63</f>
        <v>0</v>
      </c>
    </row>
    <row r="64" spans="1:7" s="46" customFormat="1" ht="12" customHeight="1" thickBot="1">
      <c r="A64" s="169" t="s">
        <v>194</v>
      </c>
      <c r="B64" s="153" t="s">
        <v>197</v>
      </c>
      <c r="C64" s="141"/>
      <c r="D64" s="235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>
      <c r="A65" s="25" t="s">
        <v>13</v>
      </c>
      <c r="B65" s="19" t="s">
        <v>198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4">
        <f>+G8+G15+G22+G29+G37+G49+G55+G60</f>
        <v>0</v>
      </c>
    </row>
    <row r="66" spans="1:7" s="46" customFormat="1" ht="12" customHeight="1" thickBot="1">
      <c r="A66" s="170" t="s">
        <v>286</v>
      </c>
      <c r="B66" s="78" t="s">
        <v>200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>
      <c r="A67" s="167" t="s">
        <v>228</v>
      </c>
      <c r="B67" s="151" t="s">
        <v>201</v>
      </c>
      <c r="C67" s="141"/>
      <c r="D67" s="235"/>
      <c r="E67" s="141"/>
      <c r="F67" s="307">
        <f>D67+E67</f>
        <v>0</v>
      </c>
      <c r="G67" s="285">
        <f>C67+F67</f>
        <v>0</v>
      </c>
    </row>
    <row r="68" spans="1:7" s="46" customFormat="1" ht="12" customHeight="1">
      <c r="A68" s="168" t="s">
        <v>237</v>
      </c>
      <c r="B68" s="152" t="s">
        <v>202</v>
      </c>
      <c r="C68" s="141"/>
      <c r="D68" s="235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>
      <c r="A69" s="177" t="s">
        <v>238</v>
      </c>
      <c r="B69" s="301" t="s">
        <v>203</v>
      </c>
      <c r="C69" s="279"/>
      <c r="D69" s="238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>
      <c r="A70" s="170" t="s">
        <v>204</v>
      </c>
      <c r="B70" s="78" t="s">
        <v>205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>
      <c r="A71" s="167" t="s">
        <v>81</v>
      </c>
      <c r="B71" s="262" t="s">
        <v>206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>
      <c r="A72" s="168" t="s">
        <v>82</v>
      </c>
      <c r="B72" s="262" t="s">
        <v>444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>
      <c r="A73" s="168" t="s">
        <v>229</v>
      </c>
      <c r="B73" s="262" t="s">
        <v>207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>
      <c r="A74" s="169" t="s">
        <v>230</v>
      </c>
      <c r="B74" s="263" t="s">
        <v>445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>
      <c r="A75" s="170" t="s">
        <v>208</v>
      </c>
      <c r="B75" s="78" t="s">
        <v>209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0">
        <f>SUM(G76:G77)</f>
        <v>0</v>
      </c>
    </row>
    <row r="76" spans="1:7" s="46" customFormat="1" ht="12" customHeight="1">
      <c r="A76" s="167" t="s">
        <v>231</v>
      </c>
      <c r="B76" s="151" t="s">
        <v>210</v>
      </c>
      <c r="C76" s="141"/>
      <c r="D76" s="141"/>
      <c r="E76" s="141"/>
      <c r="F76" s="307">
        <f>D76+E76</f>
        <v>0</v>
      </c>
      <c r="G76" s="285">
        <f>C76+F76</f>
        <v>0</v>
      </c>
    </row>
    <row r="77" spans="1:7" s="46" customFormat="1" ht="12" customHeight="1" thickBot="1">
      <c r="A77" s="169" t="s">
        <v>232</v>
      </c>
      <c r="B77" s="153" t="s">
        <v>211</v>
      </c>
      <c r="C77" s="141"/>
      <c r="D77" s="141"/>
      <c r="E77" s="141"/>
      <c r="F77" s="307">
        <f>D77+E77</f>
        <v>0</v>
      </c>
      <c r="G77" s="285">
        <f>C77+F77</f>
        <v>0</v>
      </c>
    </row>
    <row r="78" spans="1:7" s="45" customFormat="1" ht="12" customHeight="1" thickBot="1">
      <c r="A78" s="170" t="s">
        <v>212</v>
      </c>
      <c r="B78" s="78" t="s">
        <v>213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0">
        <f>SUM(G79:G81)</f>
        <v>0</v>
      </c>
    </row>
    <row r="79" spans="1:7" s="46" customFormat="1" ht="12" customHeight="1">
      <c r="A79" s="167" t="s">
        <v>233</v>
      </c>
      <c r="B79" s="151" t="s">
        <v>214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>
      <c r="A80" s="168" t="s">
        <v>234</v>
      </c>
      <c r="B80" s="152" t="s">
        <v>215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>
      <c r="A81" s="169" t="s">
        <v>235</v>
      </c>
      <c r="B81" s="264" t="s">
        <v>446</v>
      </c>
      <c r="C81" s="141"/>
      <c r="D81" s="141"/>
      <c r="E81" s="141"/>
      <c r="F81" s="307">
        <f>D81+E81</f>
        <v>0</v>
      </c>
      <c r="G81" s="285">
        <f>C81+F81</f>
        <v>0</v>
      </c>
    </row>
    <row r="82" spans="1:7" s="46" customFormat="1" ht="12" customHeight="1" thickBot="1">
      <c r="A82" s="170" t="s">
        <v>216</v>
      </c>
      <c r="B82" s="78" t="s">
        <v>236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>
      <c r="A83" s="171" t="s">
        <v>217</v>
      </c>
      <c r="B83" s="151" t="s">
        <v>218</v>
      </c>
      <c r="C83" s="141"/>
      <c r="D83" s="141"/>
      <c r="E83" s="141"/>
      <c r="F83" s="307">
        <f aca="true" t="shared" si="10" ref="F83:F88">D83+E83</f>
        <v>0</v>
      </c>
      <c r="G83" s="285">
        <f aca="true" t="shared" si="11" ref="G83:G88">C83+F83</f>
        <v>0</v>
      </c>
    </row>
    <row r="84" spans="1:7" s="46" customFormat="1" ht="12" customHeight="1">
      <c r="A84" s="172" t="s">
        <v>219</v>
      </c>
      <c r="B84" s="152" t="s">
        <v>220</v>
      </c>
      <c r="C84" s="141"/>
      <c r="D84" s="141"/>
      <c r="E84" s="141"/>
      <c r="F84" s="307">
        <f t="shared" si="10"/>
        <v>0</v>
      </c>
      <c r="G84" s="285">
        <f t="shared" si="11"/>
        <v>0</v>
      </c>
    </row>
    <row r="85" spans="1:7" s="46" customFormat="1" ht="12" customHeight="1">
      <c r="A85" s="172" t="s">
        <v>221</v>
      </c>
      <c r="B85" s="152" t="s">
        <v>222</v>
      </c>
      <c r="C85" s="141"/>
      <c r="D85" s="141"/>
      <c r="E85" s="141"/>
      <c r="F85" s="307">
        <f t="shared" si="10"/>
        <v>0</v>
      </c>
      <c r="G85" s="285">
        <f t="shared" si="11"/>
        <v>0</v>
      </c>
    </row>
    <row r="86" spans="1:7" s="45" customFormat="1" ht="12" customHeight="1" thickBot="1">
      <c r="A86" s="173" t="s">
        <v>223</v>
      </c>
      <c r="B86" s="153" t="s">
        <v>224</v>
      </c>
      <c r="C86" s="141"/>
      <c r="D86" s="141"/>
      <c r="E86" s="141"/>
      <c r="F86" s="307">
        <f t="shared" si="10"/>
        <v>0</v>
      </c>
      <c r="G86" s="285">
        <f t="shared" si="11"/>
        <v>0</v>
      </c>
    </row>
    <row r="87" spans="1:7" s="45" customFormat="1" ht="12" customHeight="1" thickBot="1">
      <c r="A87" s="170" t="s">
        <v>225</v>
      </c>
      <c r="B87" s="78" t="s">
        <v>344</v>
      </c>
      <c r="C87" s="185"/>
      <c r="D87" s="185"/>
      <c r="E87" s="185"/>
      <c r="F87" s="137">
        <f t="shared" si="10"/>
        <v>0</v>
      </c>
      <c r="G87" s="280">
        <f t="shared" si="11"/>
        <v>0</v>
      </c>
    </row>
    <row r="88" spans="1:7" s="45" customFormat="1" ht="12" customHeight="1" thickBot="1">
      <c r="A88" s="170" t="s">
        <v>365</v>
      </c>
      <c r="B88" s="78" t="s">
        <v>226</v>
      </c>
      <c r="C88" s="185"/>
      <c r="D88" s="185"/>
      <c r="E88" s="185"/>
      <c r="F88" s="137">
        <f t="shared" si="10"/>
        <v>0</v>
      </c>
      <c r="G88" s="280">
        <f t="shared" si="11"/>
        <v>0</v>
      </c>
    </row>
    <row r="89" spans="1:7" s="45" customFormat="1" ht="12" customHeight="1" thickBot="1">
      <c r="A89" s="170" t="s">
        <v>366</v>
      </c>
      <c r="B89" s="157" t="s">
        <v>347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4">
        <f>+G66+G70+G75+G78+G82+G88+G87</f>
        <v>0</v>
      </c>
    </row>
    <row r="90" spans="1:7" s="45" customFormat="1" ht="12" customHeight="1" thickBot="1">
      <c r="A90" s="174" t="s">
        <v>367</v>
      </c>
      <c r="B90" s="158" t="s">
        <v>368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284">
        <f>+G65+G89</f>
        <v>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429" t="s">
        <v>38</v>
      </c>
      <c r="B92" s="430"/>
      <c r="C92" s="430"/>
      <c r="D92" s="430"/>
      <c r="E92" s="430"/>
      <c r="F92" s="430"/>
      <c r="G92" s="431"/>
    </row>
    <row r="93" spans="1:7" s="47" customFormat="1" ht="12" customHeight="1" thickBot="1">
      <c r="A93" s="145" t="s">
        <v>5</v>
      </c>
      <c r="B93" s="24" t="s">
        <v>372</v>
      </c>
      <c r="C93" s="136">
        <f>+C94+C95+C96+C97+C98+C111</f>
        <v>0</v>
      </c>
      <c r="D93" s="289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3">
        <f>+G94+G95+G96+G97+G98+G111</f>
        <v>0</v>
      </c>
    </row>
    <row r="94" spans="1:7" ht="12" customHeight="1">
      <c r="A94" s="175" t="s">
        <v>60</v>
      </c>
      <c r="B94" s="8" t="s">
        <v>34</v>
      </c>
      <c r="C94" s="200"/>
      <c r="D94" s="290"/>
      <c r="E94" s="200"/>
      <c r="F94" s="308">
        <f aca="true" t="shared" si="12" ref="F94:F113">D94+E94</f>
        <v>0</v>
      </c>
      <c r="G94" s="294">
        <f aca="true" t="shared" si="13" ref="G94:G113">C94+F94</f>
        <v>0</v>
      </c>
    </row>
    <row r="95" spans="1:7" ht="12" customHeight="1">
      <c r="A95" s="168" t="s">
        <v>61</v>
      </c>
      <c r="B95" s="6" t="s">
        <v>105</v>
      </c>
      <c r="C95" s="138"/>
      <c r="D95" s="291"/>
      <c r="E95" s="138"/>
      <c r="F95" s="309">
        <f t="shared" si="12"/>
        <v>0</v>
      </c>
      <c r="G95" s="282">
        <f t="shared" si="13"/>
        <v>0</v>
      </c>
    </row>
    <row r="96" spans="1:7" ht="12" customHeight="1">
      <c r="A96" s="168" t="s">
        <v>62</v>
      </c>
      <c r="B96" s="6" t="s">
        <v>79</v>
      </c>
      <c r="C96" s="140"/>
      <c r="D96" s="291"/>
      <c r="E96" s="140"/>
      <c r="F96" s="310">
        <f t="shared" si="12"/>
        <v>0</v>
      </c>
      <c r="G96" s="283">
        <f t="shared" si="13"/>
        <v>0</v>
      </c>
    </row>
    <row r="97" spans="1:7" ht="12" customHeight="1">
      <c r="A97" s="168" t="s">
        <v>63</v>
      </c>
      <c r="B97" s="9" t="s">
        <v>106</v>
      </c>
      <c r="C97" s="140"/>
      <c r="D97" s="270"/>
      <c r="E97" s="140"/>
      <c r="F97" s="310">
        <f t="shared" si="12"/>
        <v>0</v>
      </c>
      <c r="G97" s="283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0"/>
      <c r="E98" s="140"/>
      <c r="F98" s="310">
        <f t="shared" si="12"/>
        <v>0</v>
      </c>
      <c r="G98" s="283">
        <f t="shared" si="13"/>
        <v>0</v>
      </c>
    </row>
    <row r="99" spans="1:7" ht="12" customHeight="1">
      <c r="A99" s="168" t="s">
        <v>64</v>
      </c>
      <c r="B99" s="6" t="s">
        <v>369</v>
      </c>
      <c r="C99" s="140"/>
      <c r="D99" s="270"/>
      <c r="E99" s="140"/>
      <c r="F99" s="310">
        <f t="shared" si="12"/>
        <v>0</v>
      </c>
      <c r="G99" s="283">
        <f t="shared" si="13"/>
        <v>0</v>
      </c>
    </row>
    <row r="100" spans="1:7" ht="12" customHeight="1">
      <c r="A100" s="168" t="s">
        <v>65</v>
      </c>
      <c r="B100" s="53" t="s">
        <v>310</v>
      </c>
      <c r="C100" s="140"/>
      <c r="D100" s="270"/>
      <c r="E100" s="140"/>
      <c r="F100" s="310">
        <f t="shared" si="12"/>
        <v>0</v>
      </c>
      <c r="G100" s="283">
        <f t="shared" si="13"/>
        <v>0</v>
      </c>
    </row>
    <row r="101" spans="1:7" ht="12" customHeight="1">
      <c r="A101" s="168" t="s">
        <v>72</v>
      </c>
      <c r="B101" s="53" t="s">
        <v>309</v>
      </c>
      <c r="C101" s="140"/>
      <c r="D101" s="270"/>
      <c r="E101" s="140"/>
      <c r="F101" s="310">
        <f t="shared" si="12"/>
        <v>0</v>
      </c>
      <c r="G101" s="283">
        <f t="shared" si="13"/>
        <v>0</v>
      </c>
    </row>
    <row r="102" spans="1:7" ht="12" customHeight="1">
      <c r="A102" s="168" t="s">
        <v>73</v>
      </c>
      <c r="B102" s="53" t="s">
        <v>242</v>
      </c>
      <c r="C102" s="140"/>
      <c r="D102" s="270"/>
      <c r="E102" s="140"/>
      <c r="F102" s="310">
        <f t="shared" si="12"/>
        <v>0</v>
      </c>
      <c r="G102" s="283">
        <f t="shared" si="13"/>
        <v>0</v>
      </c>
    </row>
    <row r="103" spans="1:7" ht="12" customHeight="1">
      <c r="A103" s="168" t="s">
        <v>74</v>
      </c>
      <c r="B103" s="54" t="s">
        <v>243</v>
      </c>
      <c r="C103" s="140"/>
      <c r="D103" s="270"/>
      <c r="E103" s="140"/>
      <c r="F103" s="310">
        <f t="shared" si="12"/>
        <v>0</v>
      </c>
      <c r="G103" s="283">
        <f t="shared" si="13"/>
        <v>0</v>
      </c>
    </row>
    <row r="104" spans="1:7" ht="12" customHeight="1">
      <c r="A104" s="168" t="s">
        <v>75</v>
      </c>
      <c r="B104" s="54" t="s">
        <v>244</v>
      </c>
      <c r="C104" s="140"/>
      <c r="D104" s="270"/>
      <c r="E104" s="140"/>
      <c r="F104" s="310">
        <f t="shared" si="12"/>
        <v>0</v>
      </c>
      <c r="G104" s="283">
        <f t="shared" si="13"/>
        <v>0</v>
      </c>
    </row>
    <row r="105" spans="1:7" ht="12" customHeight="1">
      <c r="A105" s="168" t="s">
        <v>77</v>
      </c>
      <c r="B105" s="53" t="s">
        <v>245</v>
      </c>
      <c r="C105" s="140"/>
      <c r="D105" s="270"/>
      <c r="E105" s="140"/>
      <c r="F105" s="310">
        <f t="shared" si="12"/>
        <v>0</v>
      </c>
      <c r="G105" s="283">
        <f t="shared" si="13"/>
        <v>0</v>
      </c>
    </row>
    <row r="106" spans="1:7" ht="12" customHeight="1">
      <c r="A106" s="168" t="s">
        <v>108</v>
      </c>
      <c r="B106" s="53" t="s">
        <v>246</v>
      </c>
      <c r="C106" s="140"/>
      <c r="D106" s="270"/>
      <c r="E106" s="140"/>
      <c r="F106" s="310">
        <f t="shared" si="12"/>
        <v>0</v>
      </c>
      <c r="G106" s="283">
        <f t="shared" si="13"/>
        <v>0</v>
      </c>
    </row>
    <row r="107" spans="1:7" ht="12" customHeight="1">
      <c r="A107" s="168" t="s">
        <v>240</v>
      </c>
      <c r="B107" s="54" t="s">
        <v>247</v>
      </c>
      <c r="C107" s="138"/>
      <c r="D107" s="270"/>
      <c r="E107" s="140"/>
      <c r="F107" s="310">
        <f t="shared" si="12"/>
        <v>0</v>
      </c>
      <c r="G107" s="283">
        <f t="shared" si="13"/>
        <v>0</v>
      </c>
    </row>
    <row r="108" spans="1:7" ht="12" customHeight="1">
      <c r="A108" s="176" t="s">
        <v>241</v>
      </c>
      <c r="B108" s="55" t="s">
        <v>248</v>
      </c>
      <c r="C108" s="140"/>
      <c r="D108" s="270"/>
      <c r="E108" s="140"/>
      <c r="F108" s="310">
        <f t="shared" si="12"/>
        <v>0</v>
      </c>
      <c r="G108" s="283">
        <f t="shared" si="13"/>
        <v>0</v>
      </c>
    </row>
    <row r="109" spans="1:7" ht="12" customHeight="1">
      <c r="A109" s="168" t="s">
        <v>307</v>
      </c>
      <c r="B109" s="55" t="s">
        <v>249</v>
      </c>
      <c r="C109" s="140"/>
      <c r="D109" s="270"/>
      <c r="E109" s="140"/>
      <c r="F109" s="310">
        <f t="shared" si="12"/>
        <v>0</v>
      </c>
      <c r="G109" s="283">
        <f t="shared" si="13"/>
        <v>0</v>
      </c>
    </row>
    <row r="110" spans="1:7" ht="12" customHeight="1">
      <c r="A110" s="168" t="s">
        <v>308</v>
      </c>
      <c r="B110" s="54" t="s">
        <v>250</v>
      </c>
      <c r="C110" s="138"/>
      <c r="D110" s="269"/>
      <c r="E110" s="138"/>
      <c r="F110" s="309">
        <f t="shared" si="12"/>
        <v>0</v>
      </c>
      <c r="G110" s="282">
        <f t="shared" si="13"/>
        <v>0</v>
      </c>
    </row>
    <row r="111" spans="1:7" ht="12" customHeight="1">
      <c r="A111" s="168" t="s">
        <v>312</v>
      </c>
      <c r="B111" s="9" t="s">
        <v>35</v>
      </c>
      <c r="C111" s="138"/>
      <c r="D111" s="269"/>
      <c r="E111" s="138"/>
      <c r="F111" s="309">
        <f t="shared" si="12"/>
        <v>0</v>
      </c>
      <c r="G111" s="282">
        <f t="shared" si="13"/>
        <v>0</v>
      </c>
    </row>
    <row r="112" spans="1:7" ht="12" customHeight="1">
      <c r="A112" s="169" t="s">
        <v>313</v>
      </c>
      <c r="B112" s="6" t="s">
        <v>370</v>
      </c>
      <c r="C112" s="140"/>
      <c r="D112" s="270"/>
      <c r="E112" s="140"/>
      <c r="F112" s="310">
        <f t="shared" si="12"/>
        <v>0</v>
      </c>
      <c r="G112" s="283">
        <f t="shared" si="13"/>
        <v>0</v>
      </c>
    </row>
    <row r="113" spans="1:7" ht="12" customHeight="1" thickBot="1">
      <c r="A113" s="177" t="s">
        <v>314</v>
      </c>
      <c r="B113" s="56" t="s">
        <v>371</v>
      </c>
      <c r="C113" s="201"/>
      <c r="D113" s="271"/>
      <c r="E113" s="201"/>
      <c r="F113" s="311">
        <f t="shared" si="12"/>
        <v>0</v>
      </c>
      <c r="G113" s="295">
        <f t="shared" si="13"/>
        <v>0</v>
      </c>
    </row>
    <row r="114" spans="1:7" ht="12" customHeight="1" thickBot="1">
      <c r="A114" s="25" t="s">
        <v>6</v>
      </c>
      <c r="B114" s="23" t="s">
        <v>251</v>
      </c>
      <c r="C114" s="137">
        <f>+C115+C117+C119</f>
        <v>0</v>
      </c>
      <c r="D114" s="266">
        <f>+D115+D117+D119</f>
        <v>0</v>
      </c>
      <c r="E114" s="137">
        <f>+E115+E117+E119</f>
        <v>0</v>
      </c>
      <c r="F114" s="137">
        <f>+F115+F117+F119</f>
        <v>0</v>
      </c>
      <c r="G114" s="280">
        <f>+G115+G117+G119</f>
        <v>0</v>
      </c>
    </row>
    <row r="115" spans="1:7" ht="12" customHeight="1">
      <c r="A115" s="167" t="s">
        <v>66</v>
      </c>
      <c r="B115" s="6" t="s">
        <v>125</v>
      </c>
      <c r="C115" s="139"/>
      <c r="D115" s="267"/>
      <c r="E115" s="139"/>
      <c r="F115" s="181">
        <f aca="true" t="shared" si="14" ref="F115:F127">D115+E115</f>
        <v>0</v>
      </c>
      <c r="G115" s="281">
        <f aca="true" t="shared" si="15" ref="G115:G127">C115+F115</f>
        <v>0</v>
      </c>
    </row>
    <row r="116" spans="1:7" ht="12" customHeight="1">
      <c r="A116" s="167" t="s">
        <v>67</v>
      </c>
      <c r="B116" s="10" t="s">
        <v>255</v>
      </c>
      <c r="C116" s="139"/>
      <c r="D116" s="267"/>
      <c r="E116" s="139"/>
      <c r="F116" s="181">
        <f t="shared" si="14"/>
        <v>0</v>
      </c>
      <c r="G116" s="281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69"/>
      <c r="E117" s="138"/>
      <c r="F117" s="309">
        <f t="shared" si="14"/>
        <v>0</v>
      </c>
      <c r="G117" s="282">
        <f t="shared" si="15"/>
        <v>0</v>
      </c>
    </row>
    <row r="118" spans="1:7" ht="12" customHeight="1">
      <c r="A118" s="167" t="s">
        <v>69</v>
      </c>
      <c r="B118" s="10" t="s">
        <v>256</v>
      </c>
      <c r="C118" s="138"/>
      <c r="D118" s="269"/>
      <c r="E118" s="138"/>
      <c r="F118" s="309">
        <f t="shared" si="14"/>
        <v>0</v>
      </c>
      <c r="G118" s="282">
        <f t="shared" si="15"/>
        <v>0</v>
      </c>
    </row>
    <row r="119" spans="1:7" ht="12" customHeight="1">
      <c r="A119" s="167" t="s">
        <v>70</v>
      </c>
      <c r="B119" s="80" t="s">
        <v>127</v>
      </c>
      <c r="C119" s="138"/>
      <c r="D119" s="269"/>
      <c r="E119" s="138"/>
      <c r="F119" s="309">
        <f t="shared" si="14"/>
        <v>0</v>
      </c>
      <c r="G119" s="282">
        <f t="shared" si="15"/>
        <v>0</v>
      </c>
    </row>
    <row r="120" spans="1:7" ht="12" customHeight="1">
      <c r="A120" s="167" t="s">
        <v>76</v>
      </c>
      <c r="B120" s="79" t="s">
        <v>300</v>
      </c>
      <c r="C120" s="138"/>
      <c r="D120" s="269"/>
      <c r="E120" s="138"/>
      <c r="F120" s="309">
        <f t="shared" si="14"/>
        <v>0</v>
      </c>
      <c r="G120" s="282">
        <f t="shared" si="15"/>
        <v>0</v>
      </c>
    </row>
    <row r="121" spans="1:7" ht="12" customHeight="1">
      <c r="A121" s="167" t="s">
        <v>78</v>
      </c>
      <c r="B121" s="147" t="s">
        <v>261</v>
      </c>
      <c r="C121" s="138"/>
      <c r="D121" s="269"/>
      <c r="E121" s="138"/>
      <c r="F121" s="309">
        <f t="shared" si="14"/>
        <v>0</v>
      </c>
      <c r="G121" s="282">
        <f t="shared" si="15"/>
        <v>0</v>
      </c>
    </row>
    <row r="122" spans="1:7" ht="12" customHeight="1">
      <c r="A122" s="167" t="s">
        <v>110</v>
      </c>
      <c r="B122" s="54" t="s">
        <v>244</v>
      </c>
      <c r="C122" s="138"/>
      <c r="D122" s="269"/>
      <c r="E122" s="138"/>
      <c r="F122" s="309">
        <f t="shared" si="14"/>
        <v>0</v>
      </c>
      <c r="G122" s="282">
        <f t="shared" si="15"/>
        <v>0</v>
      </c>
    </row>
    <row r="123" spans="1:7" ht="12" customHeight="1">
      <c r="A123" s="167" t="s">
        <v>111</v>
      </c>
      <c r="B123" s="54" t="s">
        <v>260</v>
      </c>
      <c r="C123" s="138"/>
      <c r="D123" s="269"/>
      <c r="E123" s="138"/>
      <c r="F123" s="309">
        <f t="shared" si="14"/>
        <v>0</v>
      </c>
      <c r="G123" s="282">
        <f t="shared" si="15"/>
        <v>0</v>
      </c>
    </row>
    <row r="124" spans="1:7" ht="12" customHeight="1">
      <c r="A124" s="167" t="s">
        <v>112</v>
      </c>
      <c r="B124" s="54" t="s">
        <v>259</v>
      </c>
      <c r="C124" s="138"/>
      <c r="D124" s="269"/>
      <c r="E124" s="138"/>
      <c r="F124" s="309">
        <f t="shared" si="14"/>
        <v>0</v>
      </c>
      <c r="G124" s="282">
        <f t="shared" si="15"/>
        <v>0</v>
      </c>
    </row>
    <row r="125" spans="1:7" ht="12" customHeight="1">
      <c r="A125" s="167" t="s">
        <v>252</v>
      </c>
      <c r="B125" s="54" t="s">
        <v>247</v>
      </c>
      <c r="C125" s="138"/>
      <c r="D125" s="269"/>
      <c r="E125" s="138"/>
      <c r="F125" s="309">
        <f t="shared" si="14"/>
        <v>0</v>
      </c>
      <c r="G125" s="282">
        <f t="shared" si="15"/>
        <v>0</v>
      </c>
    </row>
    <row r="126" spans="1:7" ht="12" customHeight="1">
      <c r="A126" s="167" t="s">
        <v>253</v>
      </c>
      <c r="B126" s="54" t="s">
        <v>258</v>
      </c>
      <c r="C126" s="138"/>
      <c r="D126" s="269"/>
      <c r="E126" s="138"/>
      <c r="F126" s="309">
        <f t="shared" si="14"/>
        <v>0</v>
      </c>
      <c r="G126" s="282">
        <f t="shared" si="15"/>
        <v>0</v>
      </c>
    </row>
    <row r="127" spans="1:7" ht="12" customHeight="1" thickBot="1">
      <c r="A127" s="176" t="s">
        <v>254</v>
      </c>
      <c r="B127" s="54" t="s">
        <v>257</v>
      </c>
      <c r="C127" s="140"/>
      <c r="D127" s="270"/>
      <c r="E127" s="140"/>
      <c r="F127" s="310">
        <f t="shared" si="14"/>
        <v>0</v>
      </c>
      <c r="G127" s="283">
        <f t="shared" si="15"/>
        <v>0</v>
      </c>
    </row>
    <row r="128" spans="1:7" ht="12" customHeight="1" thickBot="1">
      <c r="A128" s="25" t="s">
        <v>7</v>
      </c>
      <c r="B128" s="50" t="s">
        <v>317</v>
      </c>
      <c r="C128" s="137">
        <f>+C93+C114</f>
        <v>0</v>
      </c>
      <c r="D128" s="266">
        <f>+D93+D114</f>
        <v>0</v>
      </c>
      <c r="E128" s="137">
        <f>+E93+E114</f>
        <v>0</v>
      </c>
      <c r="F128" s="137">
        <f>+F93+F114</f>
        <v>0</v>
      </c>
      <c r="G128" s="280">
        <f>+G93+G114</f>
        <v>0</v>
      </c>
    </row>
    <row r="129" spans="1:7" ht="12" customHeight="1" thickBot="1">
      <c r="A129" s="25" t="s">
        <v>8</v>
      </c>
      <c r="B129" s="50" t="s">
        <v>318</v>
      </c>
      <c r="C129" s="137">
        <f>+C130+C131+C132</f>
        <v>0</v>
      </c>
      <c r="D129" s="266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7" s="47" customFormat="1" ht="12" customHeight="1">
      <c r="A130" s="167" t="s">
        <v>159</v>
      </c>
      <c r="B130" s="7" t="s">
        <v>375</v>
      </c>
      <c r="C130" s="138"/>
      <c r="D130" s="269"/>
      <c r="E130" s="138"/>
      <c r="F130" s="309">
        <f>D130+E130</f>
        <v>0</v>
      </c>
      <c r="G130" s="282">
        <f>C130+F130</f>
        <v>0</v>
      </c>
    </row>
    <row r="131" spans="1:7" ht="12" customHeight="1">
      <c r="A131" s="167" t="s">
        <v>160</v>
      </c>
      <c r="B131" s="7" t="s">
        <v>326</v>
      </c>
      <c r="C131" s="138"/>
      <c r="D131" s="269"/>
      <c r="E131" s="138"/>
      <c r="F131" s="309">
        <f>D131+E131</f>
        <v>0</v>
      </c>
      <c r="G131" s="282">
        <f>C131+F131</f>
        <v>0</v>
      </c>
    </row>
    <row r="132" spans="1:7" ht="12" customHeight="1" thickBot="1">
      <c r="A132" s="176" t="s">
        <v>161</v>
      </c>
      <c r="B132" s="5" t="s">
        <v>374</v>
      </c>
      <c r="C132" s="138"/>
      <c r="D132" s="269"/>
      <c r="E132" s="138"/>
      <c r="F132" s="309">
        <f>D132+E132</f>
        <v>0</v>
      </c>
      <c r="G132" s="282">
        <f>C132+F132</f>
        <v>0</v>
      </c>
    </row>
    <row r="133" spans="1:7" ht="12" customHeight="1" thickBot="1">
      <c r="A133" s="25" t="s">
        <v>9</v>
      </c>
      <c r="B133" s="50" t="s">
        <v>319</v>
      </c>
      <c r="C133" s="137">
        <f>+C134+C135+C136+C137+C138+C139</f>
        <v>0</v>
      </c>
      <c r="D133" s="266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7" ht="12" customHeight="1">
      <c r="A134" s="167" t="s">
        <v>53</v>
      </c>
      <c r="B134" s="7" t="s">
        <v>328</v>
      </c>
      <c r="C134" s="138"/>
      <c r="D134" s="269"/>
      <c r="E134" s="138"/>
      <c r="F134" s="309">
        <f aca="true" t="shared" si="16" ref="F134:F139">D134+E134</f>
        <v>0</v>
      </c>
      <c r="G134" s="282">
        <f aca="true" t="shared" si="17" ref="G134:G139">C134+F134</f>
        <v>0</v>
      </c>
    </row>
    <row r="135" spans="1:7" ht="12" customHeight="1">
      <c r="A135" s="167" t="s">
        <v>54</v>
      </c>
      <c r="B135" s="7" t="s">
        <v>320</v>
      </c>
      <c r="C135" s="138"/>
      <c r="D135" s="269"/>
      <c r="E135" s="138"/>
      <c r="F135" s="309">
        <f t="shared" si="16"/>
        <v>0</v>
      </c>
      <c r="G135" s="282">
        <f t="shared" si="17"/>
        <v>0</v>
      </c>
    </row>
    <row r="136" spans="1:7" ht="12" customHeight="1">
      <c r="A136" s="167" t="s">
        <v>55</v>
      </c>
      <c r="B136" s="7" t="s">
        <v>321</v>
      </c>
      <c r="C136" s="138"/>
      <c r="D136" s="269"/>
      <c r="E136" s="138"/>
      <c r="F136" s="309">
        <f t="shared" si="16"/>
        <v>0</v>
      </c>
      <c r="G136" s="282">
        <f t="shared" si="17"/>
        <v>0</v>
      </c>
    </row>
    <row r="137" spans="1:7" ht="12" customHeight="1">
      <c r="A137" s="167" t="s">
        <v>97</v>
      </c>
      <c r="B137" s="7" t="s">
        <v>373</v>
      </c>
      <c r="C137" s="138"/>
      <c r="D137" s="269"/>
      <c r="E137" s="138"/>
      <c r="F137" s="309">
        <f t="shared" si="16"/>
        <v>0</v>
      </c>
      <c r="G137" s="282">
        <f t="shared" si="17"/>
        <v>0</v>
      </c>
    </row>
    <row r="138" spans="1:7" ht="12" customHeight="1">
      <c r="A138" s="167" t="s">
        <v>98</v>
      </c>
      <c r="B138" s="7" t="s">
        <v>323</v>
      </c>
      <c r="C138" s="138"/>
      <c r="D138" s="269"/>
      <c r="E138" s="138"/>
      <c r="F138" s="309">
        <f t="shared" si="16"/>
        <v>0</v>
      </c>
      <c r="G138" s="282">
        <f t="shared" si="17"/>
        <v>0</v>
      </c>
    </row>
    <row r="139" spans="1:7" s="47" customFormat="1" ht="12" customHeight="1" thickBot="1">
      <c r="A139" s="176" t="s">
        <v>99</v>
      </c>
      <c r="B139" s="5" t="s">
        <v>324</v>
      </c>
      <c r="C139" s="138"/>
      <c r="D139" s="269"/>
      <c r="E139" s="138"/>
      <c r="F139" s="309">
        <f t="shared" si="16"/>
        <v>0</v>
      </c>
      <c r="G139" s="282">
        <f t="shared" si="17"/>
        <v>0</v>
      </c>
    </row>
    <row r="140" spans="1:13" ht="12" customHeight="1" thickBot="1">
      <c r="A140" s="25" t="s">
        <v>10</v>
      </c>
      <c r="B140" s="50" t="s">
        <v>380</v>
      </c>
      <c r="C140" s="143">
        <f>+C141+C142+C144+C145+C143</f>
        <v>0</v>
      </c>
      <c r="D140" s="268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4">
        <f>+G141+G142+G144+G145+G143</f>
        <v>0</v>
      </c>
      <c r="M140" s="76"/>
    </row>
    <row r="141" spans="1:7" ht="12.75">
      <c r="A141" s="167" t="s">
        <v>56</v>
      </c>
      <c r="B141" s="7" t="s">
        <v>262</v>
      </c>
      <c r="C141" s="138"/>
      <c r="D141" s="269"/>
      <c r="E141" s="138"/>
      <c r="F141" s="309">
        <f>D141+E141</f>
        <v>0</v>
      </c>
      <c r="G141" s="282">
        <f>C141+F141</f>
        <v>0</v>
      </c>
    </row>
    <row r="142" spans="1:7" ht="12" customHeight="1">
      <c r="A142" s="167" t="s">
        <v>57</v>
      </c>
      <c r="B142" s="7" t="s">
        <v>263</v>
      </c>
      <c r="C142" s="138"/>
      <c r="D142" s="269"/>
      <c r="E142" s="138"/>
      <c r="F142" s="309">
        <f>D142+E142</f>
        <v>0</v>
      </c>
      <c r="G142" s="282">
        <f>C142+F142</f>
        <v>0</v>
      </c>
    </row>
    <row r="143" spans="1:7" ht="12" customHeight="1">
      <c r="A143" s="167" t="s">
        <v>179</v>
      </c>
      <c r="B143" s="7" t="s">
        <v>379</v>
      </c>
      <c r="C143" s="138"/>
      <c r="D143" s="269"/>
      <c r="E143" s="138"/>
      <c r="F143" s="309">
        <f>D143+E143</f>
        <v>0</v>
      </c>
      <c r="G143" s="282">
        <f>C143+F143</f>
        <v>0</v>
      </c>
    </row>
    <row r="144" spans="1:7" s="47" customFormat="1" ht="12" customHeight="1">
      <c r="A144" s="167" t="s">
        <v>180</v>
      </c>
      <c r="B144" s="7" t="s">
        <v>333</v>
      </c>
      <c r="C144" s="138"/>
      <c r="D144" s="269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>
      <c r="A145" s="176" t="s">
        <v>181</v>
      </c>
      <c r="B145" s="5" t="s">
        <v>282</v>
      </c>
      <c r="C145" s="138"/>
      <c r="D145" s="269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>
      <c r="A146" s="25" t="s">
        <v>11</v>
      </c>
      <c r="B146" s="50" t="s">
        <v>334</v>
      </c>
      <c r="C146" s="203">
        <f>+C147+C148+C149+C150+C151</f>
        <v>0</v>
      </c>
      <c r="D146" s="272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6">
        <f>+G147+G148+G149+G150+G151</f>
        <v>0</v>
      </c>
    </row>
    <row r="147" spans="1:7" s="47" customFormat="1" ht="12" customHeight="1">
      <c r="A147" s="167" t="s">
        <v>58</v>
      </c>
      <c r="B147" s="7" t="s">
        <v>329</v>
      </c>
      <c r="C147" s="138"/>
      <c r="D147" s="269"/>
      <c r="E147" s="138"/>
      <c r="F147" s="309">
        <f aca="true" t="shared" si="18" ref="F147:F153">D147+E147</f>
        <v>0</v>
      </c>
      <c r="G147" s="282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336</v>
      </c>
      <c r="C148" s="138"/>
      <c r="D148" s="269"/>
      <c r="E148" s="138"/>
      <c r="F148" s="309">
        <f t="shared" si="18"/>
        <v>0</v>
      </c>
      <c r="G148" s="282">
        <f t="shared" si="19"/>
        <v>0</v>
      </c>
    </row>
    <row r="149" spans="1:7" s="47" customFormat="1" ht="12" customHeight="1">
      <c r="A149" s="167" t="s">
        <v>191</v>
      </c>
      <c r="B149" s="7" t="s">
        <v>331</v>
      </c>
      <c r="C149" s="138"/>
      <c r="D149" s="269"/>
      <c r="E149" s="138"/>
      <c r="F149" s="309">
        <f t="shared" si="18"/>
        <v>0</v>
      </c>
      <c r="G149" s="282">
        <f t="shared" si="19"/>
        <v>0</v>
      </c>
    </row>
    <row r="150" spans="1:7" s="47" customFormat="1" ht="12" customHeight="1">
      <c r="A150" s="167" t="s">
        <v>192</v>
      </c>
      <c r="B150" s="7" t="s">
        <v>376</v>
      </c>
      <c r="C150" s="138"/>
      <c r="D150" s="269"/>
      <c r="E150" s="138"/>
      <c r="F150" s="309">
        <f t="shared" si="18"/>
        <v>0</v>
      </c>
      <c r="G150" s="282">
        <f t="shared" si="19"/>
        <v>0</v>
      </c>
    </row>
    <row r="151" spans="1:7" ht="12.75" customHeight="1" thickBot="1">
      <c r="A151" s="176" t="s">
        <v>335</v>
      </c>
      <c r="B151" s="5" t="s">
        <v>338</v>
      </c>
      <c r="C151" s="140"/>
      <c r="D151" s="270"/>
      <c r="E151" s="140"/>
      <c r="F151" s="310">
        <f t="shared" si="18"/>
        <v>0</v>
      </c>
      <c r="G151" s="283">
        <f t="shared" si="19"/>
        <v>0</v>
      </c>
    </row>
    <row r="152" spans="1:7" ht="12.75" customHeight="1" thickBot="1">
      <c r="A152" s="195" t="s">
        <v>12</v>
      </c>
      <c r="B152" s="50" t="s">
        <v>339</v>
      </c>
      <c r="C152" s="204"/>
      <c r="D152" s="273"/>
      <c r="E152" s="204"/>
      <c r="F152" s="203">
        <f t="shared" si="18"/>
        <v>0</v>
      </c>
      <c r="G152" s="296">
        <f t="shared" si="19"/>
        <v>0</v>
      </c>
    </row>
    <row r="153" spans="1:7" ht="12.75" customHeight="1" thickBot="1">
      <c r="A153" s="195" t="s">
        <v>13</v>
      </c>
      <c r="B153" s="50" t="s">
        <v>340</v>
      </c>
      <c r="C153" s="204"/>
      <c r="D153" s="273"/>
      <c r="E153" s="204"/>
      <c r="F153" s="203">
        <f t="shared" si="18"/>
        <v>0</v>
      </c>
      <c r="G153" s="296">
        <f t="shared" si="19"/>
        <v>0</v>
      </c>
    </row>
    <row r="154" spans="1:7" ht="12" customHeight="1" thickBot="1">
      <c r="A154" s="25" t="s">
        <v>14</v>
      </c>
      <c r="B154" s="50" t="s">
        <v>342</v>
      </c>
      <c r="C154" s="205">
        <f>+C129+C133+C140+C146+C152+C153</f>
        <v>0</v>
      </c>
      <c r="D154" s="274">
        <f>+D129+D133+D140+D146+D152+D153</f>
        <v>0</v>
      </c>
      <c r="E154" s="205"/>
      <c r="F154" s="205"/>
      <c r="G154" s="297">
        <f>+G129+G133+G140+G146+G152+G153</f>
        <v>0</v>
      </c>
    </row>
    <row r="155" spans="1:7" ht="15" customHeight="1" thickBot="1">
      <c r="A155" s="178" t="s">
        <v>15</v>
      </c>
      <c r="B155" s="124" t="s">
        <v>341</v>
      </c>
      <c r="C155" s="205">
        <f>+C128+C154</f>
        <v>0</v>
      </c>
      <c r="D155" s="274">
        <f>+D128+D154</f>
        <v>0</v>
      </c>
      <c r="E155" s="205">
        <f>+E128+E154</f>
        <v>0</v>
      </c>
      <c r="F155" s="205">
        <f>+F128+F154</f>
        <v>0</v>
      </c>
      <c r="G155" s="297">
        <f>+G128+G154</f>
        <v>0</v>
      </c>
    </row>
    <row r="156" spans="1:7" ht="13.5" thickBot="1">
      <c r="A156" s="127"/>
      <c r="B156" s="128"/>
      <c r="C156" s="129"/>
      <c r="D156" s="129"/>
      <c r="E156" s="299"/>
      <c r="F156" s="299"/>
      <c r="G156" s="298"/>
    </row>
    <row r="157" spans="1:7" ht="15" customHeight="1" thickBot="1">
      <c r="A157" s="74" t="s">
        <v>377</v>
      </c>
      <c r="B157" s="75"/>
      <c r="C157" s="239"/>
      <c r="D157" s="292"/>
      <c r="E157" s="239"/>
      <c r="F157" s="330">
        <f>D157+E157</f>
        <v>0</v>
      </c>
      <c r="G157" s="331">
        <f>C157+F157</f>
        <v>0</v>
      </c>
    </row>
    <row r="158" spans="1:7" ht="14.25" customHeight="1" thickBot="1">
      <c r="A158" s="74" t="s">
        <v>120</v>
      </c>
      <c r="B158" s="75"/>
      <c r="C158" s="239"/>
      <c r="D158" s="292"/>
      <c r="E158" s="239"/>
      <c r="F158" s="330">
        <f>D158+E158</f>
        <v>0</v>
      </c>
      <c r="G158" s="331">
        <f>C158+F158</f>
        <v>0</v>
      </c>
    </row>
  </sheetData>
  <sheetProtection sheet="1" objects="1" scenarios="1"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R41" sqref="R4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1"/>
  <sheetViews>
    <sheetView view="pageLayout" zoomScaleSheetLayoutView="100" workbookViewId="0" topLeftCell="A1">
      <selection activeCell="H103" sqref="H103"/>
    </sheetView>
  </sheetViews>
  <sheetFormatPr defaultColWidth="9.00390625" defaultRowHeight="12.75"/>
  <cols>
    <col min="1" max="1" width="7.50390625" style="125" customWidth="1"/>
    <col min="2" max="2" width="59.625" style="125" customWidth="1"/>
    <col min="3" max="3" width="14.875" style="126" customWidth="1"/>
    <col min="4" max="4" width="11.875" style="148" customWidth="1"/>
    <col min="5" max="6" width="12.375" style="148" bestFit="1" customWidth="1"/>
    <col min="7" max="7" width="14.875" style="148" customWidth="1"/>
    <col min="8" max="16384" width="9.375" style="148" customWidth="1"/>
  </cols>
  <sheetData>
    <row r="1" spans="1:7" ht="15.75" customHeight="1">
      <c r="A1" s="417" t="s">
        <v>3</v>
      </c>
      <c r="B1" s="417"/>
      <c r="C1" s="417"/>
      <c r="D1" s="417"/>
      <c r="E1" s="417"/>
      <c r="F1" s="417"/>
      <c r="G1" s="417"/>
    </row>
    <row r="2" spans="1:7" ht="15.75" customHeight="1" thickBot="1">
      <c r="A2" s="418" t="s">
        <v>83</v>
      </c>
      <c r="B2" s="418"/>
      <c r="C2" s="206"/>
      <c r="G2" s="206" t="s">
        <v>440</v>
      </c>
    </row>
    <row r="3" spans="1:7" ht="15.75">
      <c r="A3" s="420" t="s">
        <v>48</v>
      </c>
      <c r="B3" s="422" t="s">
        <v>4</v>
      </c>
      <c r="C3" s="412" t="str">
        <f>+CONCATENATE(LEFT(ÖSSZEFÜGGÉSEK!A6,4),". évi")</f>
        <v>2018. évi</v>
      </c>
      <c r="D3" s="413"/>
      <c r="E3" s="414"/>
      <c r="F3" s="414"/>
      <c r="G3" s="415"/>
    </row>
    <row r="4" spans="1:7" ht="48.75" thickBot="1">
      <c r="A4" s="421"/>
      <c r="B4" s="423"/>
      <c r="C4" s="315" t="s">
        <v>381</v>
      </c>
      <c r="D4" s="316" t="s">
        <v>453</v>
      </c>
      <c r="E4" s="316" t="s">
        <v>454</v>
      </c>
      <c r="F4" s="317" t="s">
        <v>448</v>
      </c>
      <c r="G4" s="318" t="s">
        <v>452</v>
      </c>
    </row>
    <row r="5" spans="1:7" s="149" customFormat="1" ht="12" customHeight="1" thickBot="1">
      <c r="A5" s="145" t="s">
        <v>356</v>
      </c>
      <c r="B5" s="146" t="s">
        <v>357</v>
      </c>
      <c r="C5" s="319" t="s">
        <v>358</v>
      </c>
      <c r="D5" s="319" t="s">
        <v>360</v>
      </c>
      <c r="E5" s="320" t="s">
        <v>359</v>
      </c>
      <c r="F5" s="320" t="s">
        <v>455</v>
      </c>
      <c r="G5" s="321" t="s">
        <v>456</v>
      </c>
    </row>
    <row r="6" spans="1:7" s="150" customFormat="1" ht="12" customHeight="1" thickBot="1">
      <c r="A6" s="18" t="s">
        <v>5</v>
      </c>
      <c r="B6" s="19" t="s">
        <v>144</v>
      </c>
      <c r="C6" s="137">
        <f>+C7+C8+C9+C10+C11+C12</f>
        <v>205883686</v>
      </c>
      <c r="D6" s="137">
        <f>+D7+D8+D9+D10+D11+D12</f>
        <v>0</v>
      </c>
      <c r="E6" s="137">
        <f>+E7+E8+E9+E10+E11+E12</f>
        <v>1646493</v>
      </c>
      <c r="F6" s="137">
        <f>+F7+F8+F9+F10+F11+F12</f>
        <v>1646493</v>
      </c>
      <c r="G6" s="77">
        <f>+G7+G8+G9+G10+G11+G12</f>
        <v>207530179</v>
      </c>
    </row>
    <row r="7" spans="1:7" s="150" customFormat="1" ht="12" customHeight="1">
      <c r="A7" s="13" t="s">
        <v>60</v>
      </c>
      <c r="B7" s="151" t="s">
        <v>145</v>
      </c>
      <c r="C7" s="346">
        <v>93851744</v>
      </c>
      <c r="D7" s="139"/>
      <c r="E7" s="139"/>
      <c r="F7" s="181">
        <f>D7+E7</f>
        <v>0</v>
      </c>
      <c r="G7" s="180">
        <f aca="true" t="shared" si="0" ref="G7:G12">C7+F7</f>
        <v>93851744</v>
      </c>
    </row>
    <row r="8" spans="1:7" s="150" customFormat="1" ht="12" customHeight="1">
      <c r="A8" s="12" t="s">
        <v>61</v>
      </c>
      <c r="B8" s="152" t="s">
        <v>146</v>
      </c>
      <c r="C8" s="347">
        <v>49436133</v>
      </c>
      <c r="D8" s="138"/>
      <c r="E8" s="139"/>
      <c r="F8" s="181">
        <f aca="true" t="shared" si="1" ref="F8:F62">D8+E8</f>
        <v>0</v>
      </c>
      <c r="G8" s="180">
        <f t="shared" si="0"/>
        <v>49436133</v>
      </c>
    </row>
    <row r="9" spans="1:7" s="150" customFormat="1" ht="12" customHeight="1">
      <c r="A9" s="12" t="s">
        <v>62</v>
      </c>
      <c r="B9" s="152" t="s">
        <v>147</v>
      </c>
      <c r="C9" s="347">
        <v>54519059</v>
      </c>
      <c r="D9" s="138"/>
      <c r="E9" s="139"/>
      <c r="F9" s="181">
        <f t="shared" si="1"/>
        <v>0</v>
      </c>
      <c r="G9" s="180">
        <f t="shared" si="0"/>
        <v>54519059</v>
      </c>
    </row>
    <row r="10" spans="1:7" s="150" customFormat="1" ht="12" customHeight="1">
      <c r="A10" s="12" t="s">
        <v>63</v>
      </c>
      <c r="B10" s="152" t="s">
        <v>148</v>
      </c>
      <c r="C10" s="347">
        <v>8076750</v>
      </c>
      <c r="D10" s="138"/>
      <c r="E10" s="139"/>
      <c r="F10" s="181">
        <f t="shared" si="1"/>
        <v>0</v>
      </c>
      <c r="G10" s="180">
        <f t="shared" si="0"/>
        <v>8076750</v>
      </c>
    </row>
    <row r="11" spans="1:7" s="150" customFormat="1" ht="12" customHeight="1">
      <c r="A11" s="12" t="s">
        <v>80</v>
      </c>
      <c r="B11" s="79" t="s">
        <v>301</v>
      </c>
      <c r="C11" s="347"/>
      <c r="D11" s="138"/>
      <c r="E11" s="139">
        <v>1646493</v>
      </c>
      <c r="F11" s="181">
        <f t="shared" si="1"/>
        <v>1646493</v>
      </c>
      <c r="G11" s="180">
        <f t="shared" si="0"/>
        <v>1646493</v>
      </c>
    </row>
    <row r="12" spans="1:7" s="150" customFormat="1" ht="12" customHeight="1" thickBot="1">
      <c r="A12" s="14" t="s">
        <v>64</v>
      </c>
      <c r="B12" s="80" t="s">
        <v>302</v>
      </c>
      <c r="C12" s="347"/>
      <c r="D12" s="138"/>
      <c r="E12" s="139"/>
      <c r="F12" s="181">
        <f t="shared" si="1"/>
        <v>0</v>
      </c>
      <c r="G12" s="180">
        <f t="shared" si="0"/>
        <v>0</v>
      </c>
    </row>
    <row r="13" spans="1:7" s="150" customFormat="1" ht="12" customHeight="1" thickBot="1">
      <c r="A13" s="18" t="s">
        <v>6</v>
      </c>
      <c r="B13" s="78" t="s">
        <v>149</v>
      </c>
      <c r="C13" s="137">
        <f>+C14+C15+C16+C17+C18</f>
        <v>57658211</v>
      </c>
      <c r="D13" s="137">
        <f>+D14+D15+D16+D17+D18</f>
        <v>0</v>
      </c>
      <c r="E13" s="137">
        <f>+E14+E15+E16+E17+E18</f>
        <v>1451721</v>
      </c>
      <c r="F13" s="137">
        <f>+F14+F15+F16+F17+F18</f>
        <v>1451721</v>
      </c>
      <c r="G13" s="77">
        <f>+G14+G15+G16+G17+G18</f>
        <v>59109932</v>
      </c>
    </row>
    <row r="14" spans="1:7" s="150" customFormat="1" ht="12" customHeight="1">
      <c r="A14" s="13" t="s">
        <v>66</v>
      </c>
      <c r="B14" s="151" t="s">
        <v>150</v>
      </c>
      <c r="C14" s="139"/>
      <c r="D14" s="139"/>
      <c r="E14" s="139"/>
      <c r="F14" s="181">
        <f t="shared" si="1"/>
        <v>0</v>
      </c>
      <c r="G14" s="180">
        <f aca="true" t="shared" si="2" ref="G14:G19">C14+F14</f>
        <v>0</v>
      </c>
    </row>
    <row r="15" spans="1:7" s="150" customFormat="1" ht="12" customHeight="1">
      <c r="A15" s="12" t="s">
        <v>67</v>
      </c>
      <c r="B15" s="152" t="s">
        <v>151</v>
      </c>
      <c r="C15" s="138"/>
      <c r="D15" s="138"/>
      <c r="E15" s="139"/>
      <c r="F15" s="181">
        <f t="shared" si="1"/>
        <v>0</v>
      </c>
      <c r="G15" s="180">
        <f t="shared" si="2"/>
        <v>0</v>
      </c>
    </row>
    <row r="16" spans="1:7" s="150" customFormat="1" ht="12" customHeight="1">
      <c r="A16" s="12" t="s">
        <v>68</v>
      </c>
      <c r="B16" s="152" t="s">
        <v>294</v>
      </c>
      <c r="C16" s="138"/>
      <c r="D16" s="138"/>
      <c r="E16" s="139"/>
      <c r="F16" s="181">
        <f t="shared" si="1"/>
        <v>0</v>
      </c>
      <c r="G16" s="180">
        <f t="shared" si="2"/>
        <v>0</v>
      </c>
    </row>
    <row r="17" spans="1:7" s="150" customFormat="1" ht="12" customHeight="1">
      <c r="A17" s="12" t="s">
        <v>69</v>
      </c>
      <c r="B17" s="152" t="s">
        <v>295</v>
      </c>
      <c r="C17" s="138"/>
      <c r="D17" s="138"/>
      <c r="E17" s="139"/>
      <c r="F17" s="181">
        <f t="shared" si="1"/>
        <v>0</v>
      </c>
      <c r="G17" s="180">
        <f t="shared" si="2"/>
        <v>0</v>
      </c>
    </row>
    <row r="18" spans="1:7" s="150" customFormat="1" ht="12" customHeight="1">
      <c r="A18" s="12" t="s">
        <v>70</v>
      </c>
      <c r="B18" s="152" t="s">
        <v>152</v>
      </c>
      <c r="C18" s="347">
        <v>57658211</v>
      </c>
      <c r="D18" s="138"/>
      <c r="E18" s="139">
        <v>1451721</v>
      </c>
      <c r="F18" s="181">
        <f t="shared" si="1"/>
        <v>1451721</v>
      </c>
      <c r="G18" s="180">
        <f t="shared" si="2"/>
        <v>59109932</v>
      </c>
    </row>
    <row r="19" spans="1:7" s="150" customFormat="1" ht="12" customHeight="1" thickBot="1">
      <c r="A19" s="14" t="s">
        <v>76</v>
      </c>
      <c r="B19" s="80" t="s">
        <v>153</v>
      </c>
      <c r="C19" s="140"/>
      <c r="D19" s="140"/>
      <c r="E19" s="275"/>
      <c r="F19" s="181">
        <f t="shared" si="1"/>
        <v>0</v>
      </c>
      <c r="G19" s="180">
        <f t="shared" si="2"/>
        <v>0</v>
      </c>
    </row>
    <row r="20" spans="1:7" s="150" customFormat="1" ht="12" customHeight="1" thickBot="1">
      <c r="A20" s="18" t="s">
        <v>7</v>
      </c>
      <c r="B20" s="19" t="s">
        <v>154</v>
      </c>
      <c r="C20" s="137">
        <f>+C21+C22+C23+C24+C25</f>
        <v>0</v>
      </c>
      <c r="D20" s="137">
        <f>+D21+D22+D23+D24+D25</f>
        <v>0</v>
      </c>
      <c r="E20" s="137">
        <f>+E21+E22+E23+E24+E25</f>
        <v>62508090</v>
      </c>
      <c r="F20" s="137">
        <f>+F21+F22+F23+F24+F25</f>
        <v>62508090</v>
      </c>
      <c r="G20" s="77">
        <f>+G21+G22+G23+G24+G25</f>
        <v>62508090</v>
      </c>
    </row>
    <row r="21" spans="1:7" s="150" customFormat="1" ht="12" customHeight="1">
      <c r="A21" s="13" t="s">
        <v>49</v>
      </c>
      <c r="B21" s="151" t="s">
        <v>155</v>
      </c>
      <c r="C21" s="139"/>
      <c r="D21" s="139"/>
      <c r="E21" s="139">
        <v>62508090</v>
      </c>
      <c r="F21" s="181">
        <f t="shared" si="1"/>
        <v>62508090</v>
      </c>
      <c r="G21" s="180">
        <f aca="true" t="shared" si="3" ref="G21:G26">C21+F21</f>
        <v>62508090</v>
      </c>
    </row>
    <row r="22" spans="1:7" s="150" customFormat="1" ht="12" customHeight="1">
      <c r="A22" s="12" t="s">
        <v>50</v>
      </c>
      <c r="B22" s="152" t="s">
        <v>156</v>
      </c>
      <c r="C22" s="138"/>
      <c r="D22" s="138"/>
      <c r="E22" s="139"/>
      <c r="F22" s="181">
        <f t="shared" si="1"/>
        <v>0</v>
      </c>
      <c r="G22" s="180">
        <f t="shared" si="3"/>
        <v>0</v>
      </c>
    </row>
    <row r="23" spans="1:7" s="150" customFormat="1" ht="12" customHeight="1">
      <c r="A23" s="12" t="s">
        <v>51</v>
      </c>
      <c r="B23" s="152" t="s">
        <v>296</v>
      </c>
      <c r="C23" s="138"/>
      <c r="D23" s="138"/>
      <c r="E23" s="139"/>
      <c r="F23" s="181">
        <f t="shared" si="1"/>
        <v>0</v>
      </c>
      <c r="G23" s="180">
        <f t="shared" si="3"/>
        <v>0</v>
      </c>
    </row>
    <row r="24" spans="1:7" s="150" customFormat="1" ht="12" customHeight="1">
      <c r="A24" s="12" t="s">
        <v>52</v>
      </c>
      <c r="B24" s="152" t="s">
        <v>297</v>
      </c>
      <c r="C24" s="138"/>
      <c r="D24" s="138"/>
      <c r="E24" s="139"/>
      <c r="F24" s="181">
        <f t="shared" si="1"/>
        <v>0</v>
      </c>
      <c r="G24" s="180">
        <f t="shared" si="3"/>
        <v>0</v>
      </c>
    </row>
    <row r="25" spans="1:7" s="150" customFormat="1" ht="12" customHeight="1">
      <c r="A25" s="12" t="s">
        <v>93</v>
      </c>
      <c r="B25" s="152" t="s">
        <v>157</v>
      </c>
      <c r="C25" s="138"/>
      <c r="D25" s="138"/>
      <c r="E25" s="139"/>
      <c r="F25" s="181">
        <f t="shared" si="1"/>
        <v>0</v>
      </c>
      <c r="G25" s="180">
        <f t="shared" si="3"/>
        <v>0</v>
      </c>
    </row>
    <row r="26" spans="1:7" s="150" customFormat="1" ht="12" customHeight="1" thickBot="1">
      <c r="A26" s="14" t="s">
        <v>94</v>
      </c>
      <c r="B26" s="153" t="s">
        <v>158</v>
      </c>
      <c r="C26" s="140"/>
      <c r="D26" s="140"/>
      <c r="E26" s="275"/>
      <c r="F26" s="303">
        <f t="shared" si="1"/>
        <v>0</v>
      </c>
      <c r="G26" s="180">
        <f t="shared" si="3"/>
        <v>0</v>
      </c>
    </row>
    <row r="27" spans="1:7" s="150" customFormat="1" ht="12" customHeight="1" thickBot="1">
      <c r="A27" s="18" t="s">
        <v>95</v>
      </c>
      <c r="B27" s="19" t="s">
        <v>432</v>
      </c>
      <c r="C27" s="143">
        <f>+C28+C29+C30+C31+C32+C33+C34</f>
        <v>253300000</v>
      </c>
      <c r="D27" s="143">
        <f>+D28+D29+D30+D31+D32+D33+D34</f>
        <v>0</v>
      </c>
      <c r="E27" s="143">
        <f>+E28+E29+E30+E31+E32+E33+E34</f>
        <v>0</v>
      </c>
      <c r="F27" s="143">
        <f>+F28+F29+F30+F31+F32+F33+F34</f>
        <v>0</v>
      </c>
      <c r="G27" s="179">
        <f>+G28+G29+G30+G31+G32+G33+G34</f>
        <v>253300000</v>
      </c>
    </row>
    <row r="28" spans="1:7" s="150" customFormat="1" ht="12" customHeight="1">
      <c r="A28" s="13" t="s">
        <v>159</v>
      </c>
      <c r="B28" s="151" t="s">
        <v>425</v>
      </c>
      <c r="C28" s="346">
        <v>145000000</v>
      </c>
      <c r="D28" s="181"/>
      <c r="E28" s="181"/>
      <c r="F28" s="181">
        <f t="shared" si="1"/>
        <v>0</v>
      </c>
      <c r="G28" s="180">
        <f aca="true" t="shared" si="4" ref="G28:G34">C28+F28</f>
        <v>145000000</v>
      </c>
    </row>
    <row r="29" spans="1:7" s="150" customFormat="1" ht="12" customHeight="1">
      <c r="A29" s="12" t="s">
        <v>160</v>
      </c>
      <c r="B29" s="152" t="s">
        <v>464</v>
      </c>
      <c r="C29" s="347">
        <v>14000000</v>
      </c>
      <c r="D29" s="138"/>
      <c r="E29" s="139"/>
      <c r="F29" s="181">
        <f t="shared" si="1"/>
        <v>0</v>
      </c>
      <c r="G29" s="180">
        <f t="shared" si="4"/>
        <v>14000000</v>
      </c>
    </row>
    <row r="30" spans="1:7" s="150" customFormat="1" ht="12" customHeight="1">
      <c r="A30" s="12" t="s">
        <v>161</v>
      </c>
      <c r="B30" s="152" t="s">
        <v>465</v>
      </c>
      <c r="C30" s="347">
        <v>13700000</v>
      </c>
      <c r="D30" s="138"/>
      <c r="E30" s="139"/>
      <c r="F30" s="181">
        <f t="shared" si="1"/>
        <v>0</v>
      </c>
      <c r="G30" s="180">
        <f t="shared" si="4"/>
        <v>13700000</v>
      </c>
    </row>
    <row r="31" spans="1:7" s="150" customFormat="1" ht="12" customHeight="1">
      <c r="A31" s="12" t="s">
        <v>162</v>
      </c>
      <c r="B31" s="152" t="s">
        <v>427</v>
      </c>
      <c r="C31" s="347">
        <v>45000000</v>
      </c>
      <c r="D31" s="138"/>
      <c r="E31" s="139"/>
      <c r="F31" s="181">
        <f t="shared" si="1"/>
        <v>0</v>
      </c>
      <c r="G31" s="180">
        <f t="shared" si="4"/>
        <v>45000000</v>
      </c>
    </row>
    <row r="32" spans="1:7" s="150" customFormat="1" ht="12" customHeight="1">
      <c r="A32" s="12" t="s">
        <v>429</v>
      </c>
      <c r="B32" s="152" t="s">
        <v>163</v>
      </c>
      <c r="C32" s="347">
        <v>6800000</v>
      </c>
      <c r="D32" s="138"/>
      <c r="E32" s="139"/>
      <c r="F32" s="181">
        <f t="shared" si="1"/>
        <v>0</v>
      </c>
      <c r="G32" s="180">
        <f t="shared" si="4"/>
        <v>6800000</v>
      </c>
    </row>
    <row r="33" spans="1:7" s="150" customFormat="1" ht="12" customHeight="1">
      <c r="A33" s="12" t="s">
        <v>430</v>
      </c>
      <c r="B33" s="152" t="s">
        <v>426</v>
      </c>
      <c r="C33" s="347">
        <v>28000000</v>
      </c>
      <c r="D33" s="138"/>
      <c r="E33" s="139"/>
      <c r="F33" s="181">
        <f t="shared" si="1"/>
        <v>0</v>
      </c>
      <c r="G33" s="180">
        <f t="shared" si="4"/>
        <v>28000000</v>
      </c>
    </row>
    <row r="34" spans="1:7" s="150" customFormat="1" ht="12" customHeight="1" thickBot="1">
      <c r="A34" s="14" t="s">
        <v>431</v>
      </c>
      <c r="B34" s="345" t="s">
        <v>165</v>
      </c>
      <c r="C34" s="348">
        <v>800000</v>
      </c>
      <c r="D34" s="140"/>
      <c r="E34" s="275"/>
      <c r="F34" s="303">
        <f t="shared" si="1"/>
        <v>0</v>
      </c>
      <c r="G34" s="180">
        <f t="shared" si="4"/>
        <v>800000</v>
      </c>
    </row>
    <row r="35" spans="1:7" s="150" customFormat="1" ht="12" customHeight="1" thickBot="1">
      <c r="A35" s="18" t="s">
        <v>9</v>
      </c>
      <c r="B35" s="19" t="s">
        <v>303</v>
      </c>
      <c r="C35" s="137">
        <f>SUM(C36:C46)</f>
        <v>30496000</v>
      </c>
      <c r="D35" s="137">
        <f>SUM(D36:D46)</f>
        <v>0</v>
      </c>
      <c r="E35" s="137">
        <f>SUM(E36:E46)</f>
        <v>3493622</v>
      </c>
      <c r="F35" s="137">
        <f>SUM(F36:F46)</f>
        <v>3493622</v>
      </c>
      <c r="G35" s="77">
        <f>SUM(G36:G46)</f>
        <v>33989622</v>
      </c>
    </row>
    <row r="36" spans="1:7" s="150" customFormat="1" ht="12" customHeight="1">
      <c r="A36" s="13" t="s">
        <v>53</v>
      </c>
      <c r="B36" s="151" t="s">
        <v>168</v>
      </c>
      <c r="C36" s="139"/>
      <c r="D36" s="139"/>
      <c r="E36" s="139"/>
      <c r="F36" s="181">
        <f t="shared" si="1"/>
        <v>0</v>
      </c>
      <c r="G36" s="180">
        <f aca="true" t="shared" si="5" ref="G36:G46">C36+F36</f>
        <v>0</v>
      </c>
    </row>
    <row r="37" spans="1:7" s="150" customFormat="1" ht="12" customHeight="1">
      <c r="A37" s="12" t="s">
        <v>54</v>
      </c>
      <c r="B37" s="152" t="s">
        <v>169</v>
      </c>
      <c r="C37" s="347">
        <v>6620000</v>
      </c>
      <c r="D37" s="138"/>
      <c r="E37" s="139"/>
      <c r="F37" s="181">
        <f t="shared" si="1"/>
        <v>0</v>
      </c>
      <c r="G37" s="180">
        <f t="shared" si="5"/>
        <v>6620000</v>
      </c>
    </row>
    <row r="38" spans="1:7" s="150" customFormat="1" ht="12" customHeight="1">
      <c r="A38" s="12" t="s">
        <v>55</v>
      </c>
      <c r="B38" s="152" t="s">
        <v>170</v>
      </c>
      <c r="C38" s="347">
        <v>2000000</v>
      </c>
      <c r="D38" s="138"/>
      <c r="E38" s="139"/>
      <c r="F38" s="181">
        <f t="shared" si="1"/>
        <v>0</v>
      </c>
      <c r="G38" s="180">
        <f t="shared" si="5"/>
        <v>2000000</v>
      </c>
    </row>
    <row r="39" spans="1:7" s="150" customFormat="1" ht="12" customHeight="1">
      <c r="A39" s="12" t="s">
        <v>97</v>
      </c>
      <c r="B39" s="152" t="s">
        <v>171</v>
      </c>
      <c r="C39" s="347">
        <v>15444000</v>
      </c>
      <c r="D39" s="138"/>
      <c r="E39" s="139"/>
      <c r="F39" s="181">
        <f t="shared" si="1"/>
        <v>0</v>
      </c>
      <c r="G39" s="180">
        <f t="shared" si="5"/>
        <v>15444000</v>
      </c>
    </row>
    <row r="40" spans="1:7" s="150" customFormat="1" ht="12" customHeight="1">
      <c r="A40" s="12" t="s">
        <v>98</v>
      </c>
      <c r="B40" s="152" t="s">
        <v>172</v>
      </c>
      <c r="C40" s="347"/>
      <c r="D40" s="138"/>
      <c r="E40" s="139"/>
      <c r="F40" s="181">
        <f t="shared" si="1"/>
        <v>0</v>
      </c>
      <c r="G40" s="180">
        <f t="shared" si="5"/>
        <v>0</v>
      </c>
    </row>
    <row r="41" spans="1:7" s="150" customFormat="1" ht="12" customHeight="1">
      <c r="A41" s="12" t="s">
        <v>99</v>
      </c>
      <c r="B41" s="152" t="s">
        <v>173</v>
      </c>
      <c r="C41" s="347">
        <v>2882000</v>
      </c>
      <c r="D41" s="138"/>
      <c r="E41" s="139"/>
      <c r="F41" s="181">
        <f t="shared" si="1"/>
        <v>0</v>
      </c>
      <c r="G41" s="180">
        <f t="shared" si="5"/>
        <v>2882000</v>
      </c>
    </row>
    <row r="42" spans="1:7" s="150" customFormat="1" ht="12" customHeight="1">
      <c r="A42" s="12" t="s">
        <v>100</v>
      </c>
      <c r="B42" s="152" t="s">
        <v>174</v>
      </c>
      <c r="C42" s="347"/>
      <c r="D42" s="138"/>
      <c r="E42" s="139">
        <v>1451000</v>
      </c>
      <c r="F42" s="181">
        <f t="shared" si="1"/>
        <v>1451000</v>
      </c>
      <c r="G42" s="180">
        <f t="shared" si="5"/>
        <v>1451000</v>
      </c>
    </row>
    <row r="43" spans="1:7" s="150" customFormat="1" ht="12" customHeight="1">
      <c r="A43" s="12" t="s">
        <v>101</v>
      </c>
      <c r="B43" s="152" t="s">
        <v>433</v>
      </c>
      <c r="C43" s="347"/>
      <c r="D43" s="138"/>
      <c r="E43" s="139"/>
      <c r="F43" s="181">
        <f t="shared" si="1"/>
        <v>0</v>
      </c>
      <c r="G43" s="180">
        <f t="shared" si="5"/>
        <v>0</v>
      </c>
    </row>
    <row r="44" spans="1:7" s="150" customFormat="1" ht="12" customHeight="1">
      <c r="A44" s="12" t="s">
        <v>166</v>
      </c>
      <c r="B44" s="152" t="s">
        <v>176</v>
      </c>
      <c r="C44" s="349">
        <v>50000</v>
      </c>
      <c r="D44" s="141"/>
      <c r="E44" s="182"/>
      <c r="F44" s="304">
        <f t="shared" si="1"/>
        <v>0</v>
      </c>
      <c r="G44" s="180">
        <f t="shared" si="5"/>
        <v>50000</v>
      </c>
    </row>
    <row r="45" spans="1:7" s="150" customFormat="1" ht="12" customHeight="1">
      <c r="A45" s="14" t="s">
        <v>167</v>
      </c>
      <c r="B45" s="153" t="s">
        <v>305</v>
      </c>
      <c r="C45" s="350"/>
      <c r="D45" s="142"/>
      <c r="E45" s="276"/>
      <c r="F45" s="305">
        <f t="shared" si="1"/>
        <v>0</v>
      </c>
      <c r="G45" s="180">
        <f t="shared" si="5"/>
        <v>0</v>
      </c>
    </row>
    <row r="46" spans="1:7" s="150" customFormat="1" ht="12" customHeight="1" thickBot="1">
      <c r="A46" s="14" t="s">
        <v>304</v>
      </c>
      <c r="B46" s="80" t="s">
        <v>177</v>
      </c>
      <c r="C46" s="350">
        <v>3500000</v>
      </c>
      <c r="D46" s="142"/>
      <c r="E46" s="279">
        <v>2042622</v>
      </c>
      <c r="F46" s="306">
        <f t="shared" si="1"/>
        <v>2042622</v>
      </c>
      <c r="G46" s="180">
        <f t="shared" si="5"/>
        <v>5542622</v>
      </c>
    </row>
    <row r="47" spans="1:7" s="150" customFormat="1" ht="12" customHeight="1" thickBot="1">
      <c r="A47" s="18" t="s">
        <v>10</v>
      </c>
      <c r="B47" s="19" t="s">
        <v>178</v>
      </c>
      <c r="C47" s="137">
        <f>SUM(C48:C52)</f>
        <v>0</v>
      </c>
      <c r="D47" s="137">
        <f>SUM(D48:D52)</f>
        <v>0</v>
      </c>
      <c r="E47" s="137">
        <f>SUM(E48:E52)</f>
        <v>0</v>
      </c>
      <c r="F47" s="137">
        <f>SUM(F48:F52)</f>
        <v>0</v>
      </c>
      <c r="G47" s="77">
        <f>SUM(G48:G52)</f>
        <v>0</v>
      </c>
    </row>
    <row r="48" spans="1:7" s="150" customFormat="1" ht="12" customHeight="1">
      <c r="A48" s="13" t="s">
        <v>56</v>
      </c>
      <c r="B48" s="151" t="s">
        <v>182</v>
      </c>
      <c r="C48" s="182"/>
      <c r="D48" s="182"/>
      <c r="E48" s="182"/>
      <c r="F48" s="304">
        <f t="shared" si="1"/>
        <v>0</v>
      </c>
      <c r="G48" s="243">
        <f>C48+F48</f>
        <v>0</v>
      </c>
    </row>
    <row r="49" spans="1:7" s="150" customFormat="1" ht="12" customHeight="1">
      <c r="A49" s="12" t="s">
        <v>57</v>
      </c>
      <c r="B49" s="152" t="s">
        <v>183</v>
      </c>
      <c r="C49" s="141"/>
      <c r="D49" s="141"/>
      <c r="E49" s="182"/>
      <c r="F49" s="304">
        <f t="shared" si="1"/>
        <v>0</v>
      </c>
      <c r="G49" s="243">
        <f>C49+F49</f>
        <v>0</v>
      </c>
    </row>
    <row r="50" spans="1:7" s="150" customFormat="1" ht="12" customHeight="1">
      <c r="A50" s="12" t="s">
        <v>179</v>
      </c>
      <c r="B50" s="152" t="s">
        <v>184</v>
      </c>
      <c r="C50" s="141"/>
      <c r="D50" s="141"/>
      <c r="E50" s="182"/>
      <c r="F50" s="304">
        <f t="shared" si="1"/>
        <v>0</v>
      </c>
      <c r="G50" s="243">
        <f>C50+F50</f>
        <v>0</v>
      </c>
    </row>
    <row r="51" spans="1:7" s="150" customFormat="1" ht="12" customHeight="1">
      <c r="A51" s="12" t="s">
        <v>180</v>
      </c>
      <c r="B51" s="152" t="s">
        <v>185</v>
      </c>
      <c r="C51" s="141"/>
      <c r="D51" s="141"/>
      <c r="E51" s="182"/>
      <c r="F51" s="304">
        <f t="shared" si="1"/>
        <v>0</v>
      </c>
      <c r="G51" s="243">
        <f>C51+F51</f>
        <v>0</v>
      </c>
    </row>
    <row r="52" spans="1:7" s="150" customFormat="1" ht="12" customHeight="1" thickBot="1">
      <c r="A52" s="14" t="s">
        <v>181</v>
      </c>
      <c r="B52" s="80" t="s">
        <v>186</v>
      </c>
      <c r="C52" s="142"/>
      <c r="D52" s="142"/>
      <c r="E52" s="276"/>
      <c r="F52" s="305">
        <f t="shared" si="1"/>
        <v>0</v>
      </c>
      <c r="G52" s="243">
        <f>C52+F52</f>
        <v>0</v>
      </c>
    </row>
    <row r="53" spans="1:7" s="150" customFormat="1" ht="12" customHeight="1" thickBot="1">
      <c r="A53" s="18" t="s">
        <v>102</v>
      </c>
      <c r="B53" s="19" t="s">
        <v>187</v>
      </c>
      <c r="C53" s="137">
        <f>SUM(C54:C56)</f>
        <v>0</v>
      </c>
      <c r="D53" s="137">
        <f>SUM(D54:D56)</f>
        <v>0</v>
      </c>
      <c r="E53" s="137">
        <f>SUM(E54:E56)</f>
        <v>0</v>
      </c>
      <c r="F53" s="137">
        <f>SUM(F54:F56)</f>
        <v>0</v>
      </c>
      <c r="G53" s="77">
        <f>SUM(G54:G56)</f>
        <v>0</v>
      </c>
    </row>
    <row r="54" spans="1:7" s="150" customFormat="1" ht="12" customHeight="1">
      <c r="A54" s="13" t="s">
        <v>58</v>
      </c>
      <c r="B54" s="151" t="s">
        <v>188</v>
      </c>
      <c r="C54" s="139"/>
      <c r="D54" s="139"/>
      <c r="E54" s="139"/>
      <c r="F54" s="181">
        <f t="shared" si="1"/>
        <v>0</v>
      </c>
      <c r="G54" s="180">
        <f>C54+F54</f>
        <v>0</v>
      </c>
    </row>
    <row r="55" spans="1:7" s="150" customFormat="1" ht="12" customHeight="1">
      <c r="A55" s="12" t="s">
        <v>59</v>
      </c>
      <c r="B55" s="152" t="s">
        <v>298</v>
      </c>
      <c r="C55" s="138"/>
      <c r="D55" s="138"/>
      <c r="E55" s="139"/>
      <c r="F55" s="181">
        <f t="shared" si="1"/>
        <v>0</v>
      </c>
      <c r="G55" s="180">
        <f>C55+F55</f>
        <v>0</v>
      </c>
    </row>
    <row r="56" spans="1:7" s="150" customFormat="1" ht="12" customHeight="1">
      <c r="A56" s="12" t="s">
        <v>191</v>
      </c>
      <c r="B56" s="152" t="s">
        <v>189</v>
      </c>
      <c r="C56" s="138"/>
      <c r="D56" s="138"/>
      <c r="E56" s="139"/>
      <c r="F56" s="181">
        <f t="shared" si="1"/>
        <v>0</v>
      </c>
      <c r="G56" s="180">
        <f>C56+F56</f>
        <v>0</v>
      </c>
    </row>
    <row r="57" spans="1:7" s="150" customFormat="1" ht="12" customHeight="1" thickBot="1">
      <c r="A57" s="14" t="s">
        <v>192</v>
      </c>
      <c r="B57" s="80" t="s">
        <v>190</v>
      </c>
      <c r="C57" s="140"/>
      <c r="D57" s="140"/>
      <c r="E57" s="275"/>
      <c r="F57" s="303">
        <f t="shared" si="1"/>
        <v>0</v>
      </c>
      <c r="G57" s="180">
        <f>C57+F57</f>
        <v>0</v>
      </c>
    </row>
    <row r="58" spans="1:7" s="150" customFormat="1" ht="12" customHeight="1" thickBot="1">
      <c r="A58" s="18" t="s">
        <v>12</v>
      </c>
      <c r="B58" s="78" t="s">
        <v>193</v>
      </c>
      <c r="C58" s="137">
        <f>SUM(C59:C61)</f>
        <v>0</v>
      </c>
      <c r="D58" s="137">
        <f>SUM(D59:D61)</f>
        <v>0</v>
      </c>
      <c r="E58" s="137">
        <f>SUM(E59:E61)</f>
        <v>0</v>
      </c>
      <c r="F58" s="137">
        <f>SUM(F59:F61)</f>
        <v>0</v>
      </c>
      <c r="G58" s="77">
        <f>SUM(G59:G61)</f>
        <v>0</v>
      </c>
    </row>
    <row r="59" spans="1:7" s="150" customFormat="1" ht="12" customHeight="1">
      <c r="A59" s="13" t="s">
        <v>103</v>
      </c>
      <c r="B59" s="151" t="s">
        <v>195</v>
      </c>
      <c r="C59" s="141"/>
      <c r="D59" s="141"/>
      <c r="E59" s="141"/>
      <c r="F59" s="307">
        <f t="shared" si="1"/>
        <v>0</v>
      </c>
      <c r="G59" s="242">
        <f>C59+F59</f>
        <v>0</v>
      </c>
    </row>
    <row r="60" spans="1:7" s="150" customFormat="1" ht="12" customHeight="1">
      <c r="A60" s="12" t="s">
        <v>104</v>
      </c>
      <c r="B60" s="152" t="s">
        <v>299</v>
      </c>
      <c r="C60" s="141"/>
      <c r="D60" s="141"/>
      <c r="E60" s="141"/>
      <c r="F60" s="307">
        <f t="shared" si="1"/>
        <v>0</v>
      </c>
      <c r="G60" s="242">
        <f>C60+F60</f>
        <v>0</v>
      </c>
    </row>
    <row r="61" spans="1:7" s="150" customFormat="1" ht="12" customHeight="1">
      <c r="A61" s="12" t="s">
        <v>126</v>
      </c>
      <c r="B61" s="152" t="s">
        <v>196</v>
      </c>
      <c r="C61" s="141"/>
      <c r="D61" s="141"/>
      <c r="E61" s="141"/>
      <c r="F61" s="307">
        <f t="shared" si="1"/>
        <v>0</v>
      </c>
      <c r="G61" s="242">
        <f>C61+F61</f>
        <v>0</v>
      </c>
    </row>
    <row r="62" spans="1:7" s="150" customFormat="1" ht="12" customHeight="1" thickBot="1">
      <c r="A62" s="14" t="s">
        <v>194</v>
      </c>
      <c r="B62" s="80" t="s">
        <v>197</v>
      </c>
      <c r="C62" s="141"/>
      <c r="D62" s="141"/>
      <c r="E62" s="141"/>
      <c r="F62" s="307">
        <f t="shared" si="1"/>
        <v>0</v>
      </c>
      <c r="G62" s="242">
        <f>C62+F62</f>
        <v>0</v>
      </c>
    </row>
    <row r="63" spans="1:7" s="150" customFormat="1" ht="12" customHeight="1" thickBot="1">
      <c r="A63" s="193" t="s">
        <v>345</v>
      </c>
      <c r="B63" s="19" t="s">
        <v>198</v>
      </c>
      <c r="C63" s="143">
        <f>+C6+C13+C20+C27+C35+C47+C53+C58</f>
        <v>547337897</v>
      </c>
      <c r="D63" s="143">
        <f>+D6+D13+D20+D27+D35+D47+D53+D58</f>
        <v>0</v>
      </c>
      <c r="E63" s="143">
        <f>+E6+E13+E20+E27+E35+E47+E53+E58</f>
        <v>69099926</v>
      </c>
      <c r="F63" s="143">
        <f>+F6+F13+F20+F27+F35+F47+F53+F58</f>
        <v>69099926</v>
      </c>
      <c r="G63" s="179">
        <f>+G6+G13+G20+G27+G35+G47+G53+G58</f>
        <v>616437823</v>
      </c>
    </row>
    <row r="64" spans="1:7" s="150" customFormat="1" ht="12" customHeight="1" thickBot="1">
      <c r="A64" s="183" t="s">
        <v>199</v>
      </c>
      <c r="B64" s="78" t="s">
        <v>200</v>
      </c>
      <c r="C64" s="137">
        <f>SUM(C65:C67)</f>
        <v>0</v>
      </c>
      <c r="D64" s="137">
        <f>SUM(D65:D67)</f>
        <v>0</v>
      </c>
      <c r="E64" s="137">
        <f>SUM(E65:E67)</f>
        <v>0</v>
      </c>
      <c r="F64" s="137">
        <f>SUM(F65:F67)</f>
        <v>0</v>
      </c>
      <c r="G64" s="77">
        <f>SUM(G65:G67)</f>
        <v>0</v>
      </c>
    </row>
    <row r="65" spans="1:7" s="150" customFormat="1" ht="12" customHeight="1">
      <c r="A65" s="13" t="s">
        <v>228</v>
      </c>
      <c r="B65" s="151" t="s">
        <v>201</v>
      </c>
      <c r="C65" s="141"/>
      <c r="D65" s="141"/>
      <c r="E65" s="141"/>
      <c r="F65" s="307">
        <f>D65+E65</f>
        <v>0</v>
      </c>
      <c r="G65" s="242">
        <f>C65+F65</f>
        <v>0</v>
      </c>
    </row>
    <row r="66" spans="1:7" s="150" customFormat="1" ht="12" customHeight="1">
      <c r="A66" s="12" t="s">
        <v>237</v>
      </c>
      <c r="B66" s="152" t="s">
        <v>202</v>
      </c>
      <c r="C66" s="141"/>
      <c r="D66" s="141"/>
      <c r="E66" s="141"/>
      <c r="F66" s="307">
        <f>D66+E66</f>
        <v>0</v>
      </c>
      <c r="G66" s="242">
        <f>C66+F66</f>
        <v>0</v>
      </c>
    </row>
    <row r="67" spans="1:7" s="150" customFormat="1" ht="12" customHeight="1" thickBot="1">
      <c r="A67" s="16" t="s">
        <v>238</v>
      </c>
      <c r="B67" s="322" t="s">
        <v>330</v>
      </c>
      <c r="C67" s="279"/>
      <c r="D67" s="279"/>
      <c r="E67" s="279"/>
      <c r="F67" s="306">
        <f>D67+E67</f>
        <v>0</v>
      </c>
      <c r="G67" s="323">
        <f>C67+F67</f>
        <v>0</v>
      </c>
    </row>
    <row r="68" spans="1:7" s="150" customFormat="1" ht="12" customHeight="1" thickBot="1">
      <c r="A68" s="183" t="s">
        <v>204</v>
      </c>
      <c r="B68" s="78" t="s">
        <v>205</v>
      </c>
      <c r="C68" s="137">
        <f>SUM(C69:C72)</f>
        <v>0</v>
      </c>
      <c r="D68" s="137">
        <f>SUM(D69:D72)</f>
        <v>0</v>
      </c>
      <c r="E68" s="137">
        <f>SUM(E69:E72)</f>
        <v>0</v>
      </c>
      <c r="F68" s="137">
        <f>SUM(F69:F72)</f>
        <v>0</v>
      </c>
      <c r="G68" s="77">
        <f>SUM(G69:G72)</f>
        <v>0</v>
      </c>
    </row>
    <row r="69" spans="1:7" s="150" customFormat="1" ht="12" customHeight="1">
      <c r="A69" s="13" t="s">
        <v>81</v>
      </c>
      <c r="B69" s="262" t="s">
        <v>206</v>
      </c>
      <c r="C69" s="141"/>
      <c r="D69" s="141"/>
      <c r="E69" s="141"/>
      <c r="F69" s="307">
        <f>D69+E69</f>
        <v>0</v>
      </c>
      <c r="G69" s="242">
        <f>C69+F69</f>
        <v>0</v>
      </c>
    </row>
    <row r="70" spans="1:7" s="150" customFormat="1" ht="12" customHeight="1">
      <c r="A70" s="12" t="s">
        <v>82</v>
      </c>
      <c r="B70" s="262" t="s">
        <v>444</v>
      </c>
      <c r="C70" s="141"/>
      <c r="D70" s="141"/>
      <c r="E70" s="141"/>
      <c r="F70" s="307">
        <f>D70+E70</f>
        <v>0</v>
      </c>
      <c r="G70" s="242">
        <f>C70+F70</f>
        <v>0</v>
      </c>
    </row>
    <row r="71" spans="1:7" s="150" customFormat="1" ht="12" customHeight="1">
      <c r="A71" s="12" t="s">
        <v>229</v>
      </c>
      <c r="B71" s="262" t="s">
        <v>207</v>
      </c>
      <c r="C71" s="141"/>
      <c r="D71" s="141"/>
      <c r="E71" s="141"/>
      <c r="F71" s="307">
        <f>D71+E71</f>
        <v>0</v>
      </c>
      <c r="G71" s="242">
        <f>C71+F71</f>
        <v>0</v>
      </c>
    </row>
    <row r="72" spans="1:7" s="150" customFormat="1" ht="12" customHeight="1" thickBot="1">
      <c r="A72" s="14" t="s">
        <v>230</v>
      </c>
      <c r="B72" s="263" t="s">
        <v>445</v>
      </c>
      <c r="C72" s="141"/>
      <c r="D72" s="141"/>
      <c r="E72" s="141"/>
      <c r="F72" s="307">
        <f>D72+E72</f>
        <v>0</v>
      </c>
      <c r="G72" s="242">
        <f>C72+F72</f>
        <v>0</v>
      </c>
    </row>
    <row r="73" spans="1:7" s="150" customFormat="1" ht="12" customHeight="1" thickBot="1">
      <c r="A73" s="183" t="s">
        <v>208</v>
      </c>
      <c r="B73" s="78" t="s">
        <v>209</v>
      </c>
      <c r="C73" s="137">
        <f>SUM(C74:C75)</f>
        <v>286644463</v>
      </c>
      <c r="D73" s="137">
        <f>SUM(D74:D75)</f>
        <v>0</v>
      </c>
      <c r="E73" s="137">
        <f>SUM(E74:E75)</f>
        <v>-210226</v>
      </c>
      <c r="F73" s="137">
        <f>SUM(F74:F75)</f>
        <v>-210226</v>
      </c>
      <c r="G73" s="77">
        <f>SUM(G74:G75)</f>
        <v>286434237</v>
      </c>
    </row>
    <row r="74" spans="1:7" s="150" customFormat="1" ht="12" customHeight="1">
      <c r="A74" s="13" t="s">
        <v>231</v>
      </c>
      <c r="B74" s="151" t="s">
        <v>210</v>
      </c>
      <c r="C74" s="349">
        <v>286644463</v>
      </c>
      <c r="D74" s="141"/>
      <c r="E74" s="141">
        <v>-210226</v>
      </c>
      <c r="F74" s="307">
        <f>D74+E74</f>
        <v>-210226</v>
      </c>
      <c r="G74" s="242">
        <f>C74+F74</f>
        <v>286434237</v>
      </c>
    </row>
    <row r="75" spans="1:7" s="150" customFormat="1" ht="12" customHeight="1" thickBot="1">
      <c r="A75" s="14" t="s">
        <v>232</v>
      </c>
      <c r="B75" s="80" t="s">
        <v>211</v>
      </c>
      <c r="C75" s="141"/>
      <c r="D75" s="141"/>
      <c r="E75" s="141"/>
      <c r="F75" s="307">
        <f>D75+E75</f>
        <v>0</v>
      </c>
      <c r="G75" s="242">
        <f>C75+F75</f>
        <v>0</v>
      </c>
    </row>
    <row r="76" spans="1:7" s="150" customFormat="1" ht="12" customHeight="1" thickBot="1">
      <c r="A76" s="183" t="s">
        <v>212</v>
      </c>
      <c r="B76" s="78" t="s">
        <v>213</v>
      </c>
      <c r="C76" s="137">
        <f>SUM(C77:C79)</f>
        <v>0</v>
      </c>
      <c r="D76" s="137">
        <f>SUM(D77:D79)</f>
        <v>0</v>
      </c>
      <c r="E76" s="137">
        <f>SUM(E77:E79)</f>
        <v>0</v>
      </c>
      <c r="F76" s="137">
        <f>SUM(F77:F79)</f>
        <v>0</v>
      </c>
      <c r="G76" s="77">
        <f>SUM(G77:G79)</f>
        <v>0</v>
      </c>
    </row>
    <row r="77" spans="1:7" s="150" customFormat="1" ht="12" customHeight="1">
      <c r="A77" s="13" t="s">
        <v>233</v>
      </c>
      <c r="B77" s="151" t="s">
        <v>214</v>
      </c>
      <c r="C77" s="141"/>
      <c r="D77" s="141"/>
      <c r="E77" s="141"/>
      <c r="F77" s="307">
        <f>D77+E77</f>
        <v>0</v>
      </c>
      <c r="G77" s="242">
        <f>C77+F77</f>
        <v>0</v>
      </c>
    </row>
    <row r="78" spans="1:7" s="150" customFormat="1" ht="12" customHeight="1">
      <c r="A78" s="12" t="s">
        <v>234</v>
      </c>
      <c r="B78" s="152" t="s">
        <v>215</v>
      </c>
      <c r="C78" s="141"/>
      <c r="D78" s="141"/>
      <c r="E78" s="141"/>
      <c r="F78" s="307">
        <f>D78+E78</f>
        <v>0</v>
      </c>
      <c r="G78" s="242">
        <f>C78+F78</f>
        <v>0</v>
      </c>
    </row>
    <row r="79" spans="1:7" s="150" customFormat="1" ht="12" customHeight="1" thickBot="1">
      <c r="A79" s="14" t="s">
        <v>235</v>
      </c>
      <c r="B79" s="80" t="s">
        <v>446</v>
      </c>
      <c r="C79" s="141"/>
      <c r="D79" s="141"/>
      <c r="E79" s="141"/>
      <c r="F79" s="307">
        <f>D79+E79</f>
        <v>0</v>
      </c>
      <c r="G79" s="242">
        <f>C79+F79</f>
        <v>0</v>
      </c>
    </row>
    <row r="80" spans="1:7" s="150" customFormat="1" ht="12" customHeight="1" thickBot="1">
      <c r="A80" s="183" t="s">
        <v>216</v>
      </c>
      <c r="B80" s="78" t="s">
        <v>236</v>
      </c>
      <c r="C80" s="137">
        <f>SUM(C81:C84)</f>
        <v>0</v>
      </c>
      <c r="D80" s="137">
        <f>SUM(D81:D84)</f>
        <v>0</v>
      </c>
      <c r="E80" s="137">
        <f>SUM(E81:E84)</f>
        <v>0</v>
      </c>
      <c r="F80" s="137">
        <f>SUM(F81:F84)</f>
        <v>0</v>
      </c>
      <c r="G80" s="77">
        <f>SUM(G81:G84)</f>
        <v>0</v>
      </c>
    </row>
    <row r="81" spans="1:7" s="150" customFormat="1" ht="12" customHeight="1">
      <c r="A81" s="154" t="s">
        <v>217</v>
      </c>
      <c r="B81" s="151" t="s">
        <v>218</v>
      </c>
      <c r="C81" s="141"/>
      <c r="D81" s="141"/>
      <c r="E81" s="141"/>
      <c r="F81" s="307">
        <f aca="true" t="shared" si="6" ref="F81:F86">D81+E81</f>
        <v>0</v>
      </c>
      <c r="G81" s="242">
        <f aca="true" t="shared" si="7" ref="G81:G86">C81+F81</f>
        <v>0</v>
      </c>
    </row>
    <row r="82" spans="1:7" s="150" customFormat="1" ht="12" customHeight="1">
      <c r="A82" s="155" t="s">
        <v>219</v>
      </c>
      <c r="B82" s="152" t="s">
        <v>220</v>
      </c>
      <c r="C82" s="141"/>
      <c r="D82" s="141"/>
      <c r="E82" s="141"/>
      <c r="F82" s="307">
        <f t="shared" si="6"/>
        <v>0</v>
      </c>
      <c r="G82" s="242">
        <f t="shared" si="7"/>
        <v>0</v>
      </c>
    </row>
    <row r="83" spans="1:7" s="150" customFormat="1" ht="12" customHeight="1">
      <c r="A83" s="155" t="s">
        <v>221</v>
      </c>
      <c r="B83" s="152" t="s">
        <v>222</v>
      </c>
      <c r="C83" s="141"/>
      <c r="D83" s="141"/>
      <c r="E83" s="141"/>
      <c r="F83" s="307">
        <f t="shared" si="6"/>
        <v>0</v>
      </c>
      <c r="G83" s="242">
        <f t="shared" si="7"/>
        <v>0</v>
      </c>
    </row>
    <row r="84" spans="1:7" s="150" customFormat="1" ht="12" customHeight="1" thickBot="1">
      <c r="A84" s="156" t="s">
        <v>223</v>
      </c>
      <c r="B84" s="80" t="s">
        <v>224</v>
      </c>
      <c r="C84" s="141"/>
      <c r="D84" s="141"/>
      <c r="E84" s="141"/>
      <c r="F84" s="307">
        <f t="shared" si="6"/>
        <v>0</v>
      </c>
      <c r="G84" s="242">
        <f t="shared" si="7"/>
        <v>0</v>
      </c>
    </row>
    <row r="85" spans="1:7" s="150" customFormat="1" ht="12" customHeight="1" thickBot="1">
      <c r="A85" s="183" t="s">
        <v>225</v>
      </c>
      <c r="B85" s="78" t="s">
        <v>344</v>
      </c>
      <c r="C85" s="185"/>
      <c r="D85" s="185"/>
      <c r="E85" s="185"/>
      <c r="F85" s="137">
        <f t="shared" si="6"/>
        <v>0</v>
      </c>
      <c r="G85" s="77">
        <f t="shared" si="7"/>
        <v>0</v>
      </c>
    </row>
    <row r="86" spans="1:7" s="150" customFormat="1" ht="13.5" customHeight="1" thickBot="1">
      <c r="A86" s="183" t="s">
        <v>227</v>
      </c>
      <c r="B86" s="78" t="s">
        <v>226</v>
      </c>
      <c r="C86" s="185"/>
      <c r="D86" s="185"/>
      <c r="E86" s="185"/>
      <c r="F86" s="137">
        <f t="shared" si="6"/>
        <v>0</v>
      </c>
      <c r="G86" s="77">
        <f t="shared" si="7"/>
        <v>0</v>
      </c>
    </row>
    <row r="87" spans="1:7" s="150" customFormat="1" ht="15.75" customHeight="1" thickBot="1">
      <c r="A87" s="183" t="s">
        <v>239</v>
      </c>
      <c r="B87" s="157" t="s">
        <v>347</v>
      </c>
      <c r="C87" s="143">
        <f>+C64+C68+C73+C76+C80+C86+C85</f>
        <v>286644463</v>
      </c>
      <c r="D87" s="143">
        <f>+D64+D68+D73+D76+D80+D86+D85</f>
        <v>0</v>
      </c>
      <c r="E87" s="143">
        <f>+E64+E68+E73+E76+E80+E86+E85</f>
        <v>-210226</v>
      </c>
      <c r="F87" s="143">
        <f>+F64+F68+F73+F76+F80+F86+F85</f>
        <v>-210226</v>
      </c>
      <c r="G87" s="179">
        <f>+G64+G68+G73+G76+G80+G86+G85</f>
        <v>286434237</v>
      </c>
    </row>
    <row r="88" spans="1:7" s="150" customFormat="1" ht="25.5" customHeight="1" thickBot="1">
      <c r="A88" s="184" t="s">
        <v>346</v>
      </c>
      <c r="B88" s="158" t="s">
        <v>348</v>
      </c>
      <c r="C88" s="143">
        <f>+C63+C87</f>
        <v>833982360</v>
      </c>
      <c r="D88" s="143">
        <f>+D63+D87</f>
        <v>0</v>
      </c>
      <c r="E88" s="143">
        <f>+E63+E87</f>
        <v>68889700</v>
      </c>
      <c r="F88" s="143">
        <f>+F63+F87</f>
        <v>68889700</v>
      </c>
      <c r="G88" s="179">
        <f>+G63+G87</f>
        <v>902872060</v>
      </c>
    </row>
    <row r="89" spans="1:3" s="150" customFormat="1" ht="30.75" customHeight="1">
      <c r="A89" s="3"/>
      <c r="B89" s="4"/>
      <c r="C89" s="82"/>
    </row>
    <row r="90" spans="1:7" ht="16.5" customHeight="1">
      <c r="A90" s="417" t="s">
        <v>33</v>
      </c>
      <c r="B90" s="417"/>
      <c r="C90" s="417"/>
      <c r="D90" s="417"/>
      <c r="E90" s="417"/>
      <c r="F90" s="417"/>
      <c r="G90" s="417"/>
    </row>
    <row r="91" spans="1:7" s="159" customFormat="1" ht="16.5" customHeight="1" thickBot="1">
      <c r="A91" s="419" t="s">
        <v>84</v>
      </c>
      <c r="B91" s="419"/>
      <c r="C91" s="52"/>
      <c r="G91" s="52" t="str">
        <f>G2</f>
        <v>Forintban!</v>
      </c>
    </row>
    <row r="92" spans="1:7" ht="15.75">
      <c r="A92" s="420" t="s">
        <v>48</v>
      </c>
      <c r="B92" s="422" t="s">
        <v>382</v>
      </c>
      <c r="C92" s="412" t="str">
        <f>+CONCATENATE(LEFT(ÖSSZEFÜGGÉSEK!A6,4),". évi")</f>
        <v>2018. évi</v>
      </c>
      <c r="D92" s="413"/>
      <c r="E92" s="414"/>
      <c r="F92" s="414"/>
      <c r="G92" s="415"/>
    </row>
    <row r="93" spans="1:7" ht="48.75" thickBot="1">
      <c r="A93" s="421"/>
      <c r="B93" s="423"/>
      <c r="C93" s="315" t="s">
        <v>381</v>
      </c>
      <c r="D93" s="316" t="s">
        <v>453</v>
      </c>
      <c r="E93" s="316" t="s">
        <v>454</v>
      </c>
      <c r="F93" s="317" t="s">
        <v>448</v>
      </c>
      <c r="G93" s="318" t="s">
        <v>452</v>
      </c>
    </row>
    <row r="94" spans="1:7" s="149" customFormat="1" ht="12" customHeight="1" thickBot="1">
      <c r="A94" s="25" t="s">
        <v>356</v>
      </c>
      <c r="B94" s="26" t="s">
        <v>357</v>
      </c>
      <c r="C94" s="319" t="s">
        <v>358</v>
      </c>
      <c r="D94" s="319" t="s">
        <v>360</v>
      </c>
      <c r="E94" s="320" t="s">
        <v>359</v>
      </c>
      <c r="F94" s="320" t="s">
        <v>455</v>
      </c>
      <c r="G94" s="321" t="s">
        <v>456</v>
      </c>
    </row>
    <row r="95" spans="1:7" ht="12" customHeight="1" thickBot="1">
      <c r="A95" s="20" t="s">
        <v>5</v>
      </c>
      <c r="B95" s="24" t="s">
        <v>306</v>
      </c>
      <c r="C95" s="136">
        <f>C96+C97+C98+C99+C100+C113</f>
        <v>600843620</v>
      </c>
      <c r="D95" s="136">
        <f>D96+D97+D98+D99+D100+D113</f>
        <v>0</v>
      </c>
      <c r="E95" s="136">
        <f>E96+E97+E98+E99+E100+E113</f>
        <v>-6800446</v>
      </c>
      <c r="F95" s="136">
        <f>F96+F97+F98+F99+F100+F113</f>
        <v>-6800446</v>
      </c>
      <c r="G95" s="196">
        <f>G96+G97+G98+G99+G100+G113</f>
        <v>594043174</v>
      </c>
    </row>
    <row r="96" spans="1:7" ht="12" customHeight="1">
      <c r="A96" s="15" t="s">
        <v>60</v>
      </c>
      <c r="B96" s="8" t="s">
        <v>34</v>
      </c>
      <c r="C96" s="351">
        <v>151998678</v>
      </c>
      <c r="D96" s="200"/>
      <c r="E96" s="200">
        <v>-7555267</v>
      </c>
      <c r="F96" s="308">
        <f aca="true" t="shared" si="8" ref="F96:F115">D96+E96</f>
        <v>-7555267</v>
      </c>
      <c r="G96" s="244">
        <f aca="true" t="shared" si="9" ref="G96:G115">C96+F96</f>
        <v>144443411</v>
      </c>
    </row>
    <row r="97" spans="1:7" ht="12" customHeight="1">
      <c r="A97" s="12" t="s">
        <v>61</v>
      </c>
      <c r="B97" s="6" t="s">
        <v>105</v>
      </c>
      <c r="C97" s="347">
        <v>31311138</v>
      </c>
      <c r="D97" s="138"/>
      <c r="E97" s="138">
        <v>440308</v>
      </c>
      <c r="F97" s="309">
        <f t="shared" si="8"/>
        <v>440308</v>
      </c>
      <c r="G97" s="240">
        <f t="shared" si="9"/>
        <v>31751446</v>
      </c>
    </row>
    <row r="98" spans="1:7" ht="12" customHeight="1">
      <c r="A98" s="12" t="s">
        <v>62</v>
      </c>
      <c r="B98" s="6" t="s">
        <v>79</v>
      </c>
      <c r="C98" s="348">
        <v>211734758</v>
      </c>
      <c r="D98" s="140"/>
      <c r="E98" s="140">
        <v>18283517</v>
      </c>
      <c r="F98" s="310">
        <f t="shared" si="8"/>
        <v>18283517</v>
      </c>
      <c r="G98" s="241">
        <f t="shared" si="9"/>
        <v>230018275</v>
      </c>
    </row>
    <row r="99" spans="1:7" ht="12" customHeight="1">
      <c r="A99" s="12" t="s">
        <v>63</v>
      </c>
      <c r="B99" s="9" t="s">
        <v>106</v>
      </c>
      <c r="C99" s="348">
        <v>9400000</v>
      </c>
      <c r="D99" s="140"/>
      <c r="E99" s="140">
        <v>728980</v>
      </c>
      <c r="F99" s="310">
        <f t="shared" si="8"/>
        <v>728980</v>
      </c>
      <c r="G99" s="241">
        <f t="shared" si="9"/>
        <v>10128980</v>
      </c>
    </row>
    <row r="100" spans="1:7" ht="12" customHeight="1">
      <c r="A100" s="12" t="s">
        <v>71</v>
      </c>
      <c r="B100" s="17" t="s">
        <v>107</v>
      </c>
      <c r="C100" s="348">
        <v>156399046</v>
      </c>
      <c r="D100" s="140"/>
      <c r="E100" s="140">
        <v>7500033</v>
      </c>
      <c r="F100" s="310">
        <f t="shared" si="8"/>
        <v>7500033</v>
      </c>
      <c r="G100" s="241">
        <f t="shared" si="9"/>
        <v>163899079</v>
      </c>
    </row>
    <row r="101" spans="1:7" ht="12" customHeight="1">
      <c r="A101" s="12" t="s">
        <v>64</v>
      </c>
      <c r="B101" s="6" t="s">
        <v>311</v>
      </c>
      <c r="C101" s="348"/>
      <c r="D101" s="140"/>
      <c r="E101" s="140"/>
      <c r="F101" s="310">
        <f t="shared" si="8"/>
        <v>0</v>
      </c>
      <c r="G101" s="241">
        <f t="shared" si="9"/>
        <v>0</v>
      </c>
    </row>
    <row r="102" spans="1:7" ht="12" customHeight="1">
      <c r="A102" s="12" t="s">
        <v>65</v>
      </c>
      <c r="B102" s="55" t="s">
        <v>310</v>
      </c>
      <c r="C102" s="348"/>
      <c r="D102" s="140"/>
      <c r="E102" s="140"/>
      <c r="F102" s="310">
        <f t="shared" si="8"/>
        <v>0</v>
      </c>
      <c r="G102" s="241">
        <f t="shared" si="9"/>
        <v>0</v>
      </c>
    </row>
    <row r="103" spans="1:7" ht="12" customHeight="1">
      <c r="A103" s="12" t="s">
        <v>72</v>
      </c>
      <c r="B103" s="55" t="s">
        <v>309</v>
      </c>
      <c r="C103" s="348"/>
      <c r="D103" s="140"/>
      <c r="E103" s="140"/>
      <c r="F103" s="310">
        <f t="shared" si="8"/>
        <v>0</v>
      </c>
      <c r="G103" s="241">
        <f t="shared" si="9"/>
        <v>0</v>
      </c>
    </row>
    <row r="104" spans="1:7" ht="12" customHeight="1">
      <c r="A104" s="12" t="s">
        <v>73</v>
      </c>
      <c r="B104" s="53" t="s">
        <v>242</v>
      </c>
      <c r="C104" s="348"/>
      <c r="D104" s="140"/>
      <c r="E104" s="140"/>
      <c r="F104" s="310">
        <f t="shared" si="8"/>
        <v>0</v>
      </c>
      <c r="G104" s="241">
        <f t="shared" si="9"/>
        <v>0</v>
      </c>
    </row>
    <row r="105" spans="1:7" ht="12" customHeight="1">
      <c r="A105" s="12" t="s">
        <v>74</v>
      </c>
      <c r="B105" s="54" t="s">
        <v>243</v>
      </c>
      <c r="C105" s="348"/>
      <c r="D105" s="140"/>
      <c r="E105" s="140"/>
      <c r="F105" s="310">
        <f t="shared" si="8"/>
        <v>0</v>
      </c>
      <c r="G105" s="241">
        <f t="shared" si="9"/>
        <v>0</v>
      </c>
    </row>
    <row r="106" spans="1:7" ht="12" customHeight="1">
      <c r="A106" s="12" t="s">
        <v>75</v>
      </c>
      <c r="B106" s="54" t="s">
        <v>244</v>
      </c>
      <c r="C106" s="348"/>
      <c r="D106" s="140"/>
      <c r="E106" s="140"/>
      <c r="F106" s="310">
        <f t="shared" si="8"/>
        <v>0</v>
      </c>
      <c r="G106" s="241">
        <f t="shared" si="9"/>
        <v>0</v>
      </c>
    </row>
    <row r="107" spans="1:7" ht="12" customHeight="1">
      <c r="A107" s="12" t="s">
        <v>77</v>
      </c>
      <c r="B107" s="53" t="s">
        <v>245</v>
      </c>
      <c r="C107" s="348">
        <v>91399046</v>
      </c>
      <c r="D107" s="140"/>
      <c r="E107" s="140">
        <v>5700033</v>
      </c>
      <c r="F107" s="310">
        <f t="shared" si="8"/>
        <v>5700033</v>
      </c>
      <c r="G107" s="241">
        <f t="shared" si="9"/>
        <v>97099079</v>
      </c>
    </row>
    <row r="108" spans="1:7" ht="12" customHeight="1">
      <c r="A108" s="12" t="s">
        <v>108</v>
      </c>
      <c r="B108" s="53" t="s">
        <v>246</v>
      </c>
      <c r="C108" s="348"/>
      <c r="D108" s="140"/>
      <c r="E108" s="140"/>
      <c r="F108" s="310">
        <f t="shared" si="8"/>
        <v>0</v>
      </c>
      <c r="G108" s="241">
        <f t="shared" si="9"/>
        <v>0</v>
      </c>
    </row>
    <row r="109" spans="1:7" ht="12" customHeight="1">
      <c r="A109" s="12" t="s">
        <v>240</v>
      </c>
      <c r="B109" s="54" t="s">
        <v>247</v>
      </c>
      <c r="C109" s="348"/>
      <c r="D109" s="140"/>
      <c r="E109" s="140"/>
      <c r="F109" s="310">
        <f t="shared" si="8"/>
        <v>0</v>
      </c>
      <c r="G109" s="241">
        <f t="shared" si="9"/>
        <v>0</v>
      </c>
    </row>
    <row r="110" spans="1:7" ht="12" customHeight="1">
      <c r="A110" s="11" t="s">
        <v>241</v>
      </c>
      <c r="B110" s="55" t="s">
        <v>248</v>
      </c>
      <c r="C110" s="348"/>
      <c r="D110" s="140"/>
      <c r="E110" s="140"/>
      <c r="F110" s="310">
        <f t="shared" si="8"/>
        <v>0</v>
      </c>
      <c r="G110" s="241">
        <f t="shared" si="9"/>
        <v>0</v>
      </c>
    </row>
    <row r="111" spans="1:7" ht="12" customHeight="1">
      <c r="A111" s="12" t="s">
        <v>307</v>
      </c>
      <c r="B111" s="55" t="s">
        <v>249</v>
      </c>
      <c r="C111" s="348"/>
      <c r="D111" s="140"/>
      <c r="E111" s="140"/>
      <c r="F111" s="310">
        <f t="shared" si="8"/>
        <v>0</v>
      </c>
      <c r="G111" s="241">
        <f t="shared" si="9"/>
        <v>0</v>
      </c>
    </row>
    <row r="112" spans="1:7" ht="12" customHeight="1">
      <c r="A112" s="14" t="s">
        <v>308</v>
      </c>
      <c r="B112" s="55" t="s">
        <v>250</v>
      </c>
      <c r="C112" s="348">
        <v>65000000</v>
      </c>
      <c r="D112" s="140"/>
      <c r="E112" s="140">
        <v>1800000</v>
      </c>
      <c r="F112" s="310">
        <f t="shared" si="8"/>
        <v>1800000</v>
      </c>
      <c r="G112" s="241">
        <f t="shared" si="9"/>
        <v>66800000</v>
      </c>
    </row>
    <row r="113" spans="1:7" ht="12" customHeight="1">
      <c r="A113" s="12" t="s">
        <v>312</v>
      </c>
      <c r="B113" s="9" t="s">
        <v>35</v>
      </c>
      <c r="C113" s="347">
        <v>40000000</v>
      </c>
      <c r="D113" s="138"/>
      <c r="E113" s="138">
        <v>-26198017</v>
      </c>
      <c r="F113" s="309">
        <f t="shared" si="8"/>
        <v>-26198017</v>
      </c>
      <c r="G113" s="240">
        <f t="shared" si="9"/>
        <v>13801983</v>
      </c>
    </row>
    <row r="114" spans="1:7" ht="12" customHeight="1">
      <c r="A114" s="12" t="s">
        <v>313</v>
      </c>
      <c r="B114" s="6" t="s">
        <v>315</v>
      </c>
      <c r="C114" s="347"/>
      <c r="D114" s="138"/>
      <c r="E114" s="138"/>
      <c r="F114" s="309">
        <f t="shared" si="8"/>
        <v>0</v>
      </c>
      <c r="G114" s="240">
        <f t="shared" si="9"/>
        <v>0</v>
      </c>
    </row>
    <row r="115" spans="1:7" ht="12" customHeight="1" thickBot="1">
      <c r="A115" s="16" t="s">
        <v>314</v>
      </c>
      <c r="B115" s="192" t="s">
        <v>316</v>
      </c>
      <c r="C115" s="352"/>
      <c r="D115" s="201"/>
      <c r="E115" s="201"/>
      <c r="F115" s="311">
        <f t="shared" si="8"/>
        <v>0</v>
      </c>
      <c r="G115" s="245">
        <f t="shared" si="9"/>
        <v>0</v>
      </c>
    </row>
    <row r="116" spans="1:7" ht="12" customHeight="1" thickBot="1">
      <c r="A116" s="190" t="s">
        <v>6</v>
      </c>
      <c r="B116" s="191" t="s">
        <v>251</v>
      </c>
      <c r="C116" s="202">
        <f>+C117+C119+C121</f>
        <v>199611063</v>
      </c>
      <c r="D116" s="137">
        <f>+D117+D119+D121</f>
        <v>0</v>
      </c>
      <c r="E116" s="202">
        <f>+E117+E119+E121</f>
        <v>75690146</v>
      </c>
      <c r="F116" s="202">
        <f>+F117+F119+F121</f>
        <v>75690146</v>
      </c>
      <c r="G116" s="197">
        <f>+G117+G119+G121</f>
        <v>275301209</v>
      </c>
    </row>
    <row r="117" spans="1:7" ht="12" customHeight="1">
      <c r="A117" s="13" t="s">
        <v>66</v>
      </c>
      <c r="B117" s="6" t="s">
        <v>125</v>
      </c>
      <c r="C117" s="346">
        <v>93506063</v>
      </c>
      <c r="D117" s="209"/>
      <c r="E117" s="139">
        <v>751250</v>
      </c>
      <c r="F117" s="181">
        <f aca="true" t="shared" si="10" ref="F117:F129">D117+E117</f>
        <v>751250</v>
      </c>
      <c r="G117" s="180">
        <f aca="true" t="shared" si="11" ref="G117:G129">C117+F117</f>
        <v>94257313</v>
      </c>
    </row>
    <row r="118" spans="1:7" ht="12" customHeight="1">
      <c r="A118" s="13" t="s">
        <v>67</v>
      </c>
      <c r="B118" s="10" t="s">
        <v>255</v>
      </c>
      <c r="C118" s="346">
        <v>82000000</v>
      </c>
      <c r="D118" s="209"/>
      <c r="E118" s="139"/>
      <c r="F118" s="181">
        <f t="shared" si="10"/>
        <v>0</v>
      </c>
      <c r="G118" s="180">
        <f t="shared" si="11"/>
        <v>82000000</v>
      </c>
    </row>
    <row r="119" spans="1:7" ht="12" customHeight="1">
      <c r="A119" s="13" t="s">
        <v>68</v>
      </c>
      <c r="B119" s="10" t="s">
        <v>109</v>
      </c>
      <c r="C119" s="347">
        <v>106105000</v>
      </c>
      <c r="D119" s="210"/>
      <c r="E119" s="138">
        <v>74938896</v>
      </c>
      <c r="F119" s="309">
        <f t="shared" si="10"/>
        <v>74938896</v>
      </c>
      <c r="G119" s="240">
        <f t="shared" si="11"/>
        <v>181043896</v>
      </c>
    </row>
    <row r="120" spans="1:7" ht="12" customHeight="1">
      <c r="A120" s="13" t="s">
        <v>69</v>
      </c>
      <c r="B120" s="10" t="s">
        <v>256</v>
      </c>
      <c r="C120" s="138"/>
      <c r="D120" s="210"/>
      <c r="E120" s="138"/>
      <c r="F120" s="309">
        <f t="shared" si="10"/>
        <v>0</v>
      </c>
      <c r="G120" s="240">
        <f t="shared" si="11"/>
        <v>0</v>
      </c>
    </row>
    <row r="121" spans="1:7" ht="12" customHeight="1">
      <c r="A121" s="13" t="s">
        <v>70</v>
      </c>
      <c r="B121" s="80" t="s">
        <v>127</v>
      </c>
      <c r="C121" s="138"/>
      <c r="D121" s="210"/>
      <c r="E121" s="138"/>
      <c r="F121" s="309">
        <f t="shared" si="10"/>
        <v>0</v>
      </c>
      <c r="G121" s="240">
        <f t="shared" si="11"/>
        <v>0</v>
      </c>
    </row>
    <row r="122" spans="1:7" ht="12" customHeight="1">
      <c r="A122" s="13" t="s">
        <v>76</v>
      </c>
      <c r="B122" s="79" t="s">
        <v>300</v>
      </c>
      <c r="C122" s="138"/>
      <c r="D122" s="210"/>
      <c r="E122" s="138"/>
      <c r="F122" s="309">
        <f t="shared" si="10"/>
        <v>0</v>
      </c>
      <c r="G122" s="240">
        <f t="shared" si="11"/>
        <v>0</v>
      </c>
    </row>
    <row r="123" spans="1:7" ht="12" customHeight="1">
      <c r="A123" s="13" t="s">
        <v>78</v>
      </c>
      <c r="B123" s="147" t="s">
        <v>261</v>
      </c>
      <c r="C123" s="138"/>
      <c r="D123" s="210"/>
      <c r="E123" s="138"/>
      <c r="F123" s="309">
        <f t="shared" si="10"/>
        <v>0</v>
      </c>
      <c r="G123" s="240">
        <f t="shared" si="11"/>
        <v>0</v>
      </c>
    </row>
    <row r="124" spans="1:7" ht="22.5">
      <c r="A124" s="13" t="s">
        <v>110</v>
      </c>
      <c r="B124" s="54" t="s">
        <v>244</v>
      </c>
      <c r="C124" s="138"/>
      <c r="D124" s="210"/>
      <c r="E124" s="138"/>
      <c r="F124" s="309">
        <f t="shared" si="10"/>
        <v>0</v>
      </c>
      <c r="G124" s="240">
        <f t="shared" si="11"/>
        <v>0</v>
      </c>
    </row>
    <row r="125" spans="1:7" ht="12" customHeight="1">
      <c r="A125" s="13" t="s">
        <v>111</v>
      </c>
      <c r="B125" s="54" t="s">
        <v>260</v>
      </c>
      <c r="C125" s="138"/>
      <c r="D125" s="210"/>
      <c r="E125" s="138"/>
      <c r="F125" s="309">
        <f t="shared" si="10"/>
        <v>0</v>
      </c>
      <c r="G125" s="240">
        <f t="shared" si="11"/>
        <v>0</v>
      </c>
    </row>
    <row r="126" spans="1:7" ht="12" customHeight="1">
      <c r="A126" s="13" t="s">
        <v>112</v>
      </c>
      <c r="B126" s="54" t="s">
        <v>259</v>
      </c>
      <c r="C126" s="138"/>
      <c r="D126" s="210"/>
      <c r="E126" s="138"/>
      <c r="F126" s="309">
        <f t="shared" si="10"/>
        <v>0</v>
      </c>
      <c r="G126" s="240">
        <f t="shared" si="11"/>
        <v>0</v>
      </c>
    </row>
    <row r="127" spans="1:7" ht="12" customHeight="1">
      <c r="A127" s="13" t="s">
        <v>252</v>
      </c>
      <c r="B127" s="54" t="s">
        <v>247</v>
      </c>
      <c r="C127" s="138"/>
      <c r="D127" s="210"/>
      <c r="E127" s="138"/>
      <c r="F127" s="309">
        <f t="shared" si="10"/>
        <v>0</v>
      </c>
      <c r="G127" s="240">
        <f t="shared" si="11"/>
        <v>0</v>
      </c>
    </row>
    <row r="128" spans="1:7" ht="12" customHeight="1">
      <c r="A128" s="13" t="s">
        <v>253</v>
      </c>
      <c r="B128" s="54" t="s">
        <v>258</v>
      </c>
      <c r="C128" s="138"/>
      <c r="D128" s="210"/>
      <c r="E128" s="138"/>
      <c r="F128" s="309">
        <f t="shared" si="10"/>
        <v>0</v>
      </c>
      <c r="G128" s="240">
        <f t="shared" si="11"/>
        <v>0</v>
      </c>
    </row>
    <row r="129" spans="1:7" ht="23.25" thickBot="1">
      <c r="A129" s="11" t="s">
        <v>254</v>
      </c>
      <c r="B129" s="54" t="s">
        <v>257</v>
      </c>
      <c r="C129" s="140"/>
      <c r="D129" s="211"/>
      <c r="E129" s="140"/>
      <c r="F129" s="310">
        <f t="shared" si="10"/>
        <v>0</v>
      </c>
      <c r="G129" s="241">
        <f t="shared" si="11"/>
        <v>0</v>
      </c>
    </row>
    <row r="130" spans="1:7" ht="12" customHeight="1" thickBot="1">
      <c r="A130" s="18" t="s">
        <v>7</v>
      </c>
      <c r="B130" s="50" t="s">
        <v>317</v>
      </c>
      <c r="C130" s="137">
        <f>+C95+C116</f>
        <v>800454683</v>
      </c>
      <c r="D130" s="208">
        <f>+D95+D116</f>
        <v>0</v>
      </c>
      <c r="E130" s="137">
        <f>+E95+E116</f>
        <v>68889700</v>
      </c>
      <c r="F130" s="137">
        <f>+F95+F116</f>
        <v>68889700</v>
      </c>
      <c r="G130" s="77">
        <f>+G95+G116</f>
        <v>869344383</v>
      </c>
    </row>
    <row r="131" spans="1:7" ht="12" customHeight="1" thickBot="1">
      <c r="A131" s="18" t="s">
        <v>8</v>
      </c>
      <c r="B131" s="50" t="s">
        <v>383</v>
      </c>
      <c r="C131" s="137">
        <f>+C132+C133+C134</f>
        <v>0</v>
      </c>
      <c r="D131" s="208">
        <f>+D132+D133+D134</f>
        <v>0</v>
      </c>
      <c r="E131" s="137">
        <f>+E132+E133+E134</f>
        <v>0</v>
      </c>
      <c r="F131" s="137">
        <f>+F132+F133+F134</f>
        <v>0</v>
      </c>
      <c r="G131" s="77">
        <f>+G132+G133+G134</f>
        <v>0</v>
      </c>
    </row>
    <row r="132" spans="1:7" ht="12" customHeight="1">
      <c r="A132" s="13" t="s">
        <v>159</v>
      </c>
      <c r="B132" s="10" t="s">
        <v>325</v>
      </c>
      <c r="C132" s="138"/>
      <c r="D132" s="210"/>
      <c r="E132" s="138"/>
      <c r="F132" s="309">
        <f>D132+E132</f>
        <v>0</v>
      </c>
      <c r="G132" s="240">
        <f>C132+F132</f>
        <v>0</v>
      </c>
    </row>
    <row r="133" spans="1:7" ht="12" customHeight="1">
      <c r="A133" s="13" t="s">
        <v>160</v>
      </c>
      <c r="B133" s="10" t="s">
        <v>326</v>
      </c>
      <c r="C133" s="138"/>
      <c r="D133" s="210"/>
      <c r="E133" s="138"/>
      <c r="F133" s="309">
        <f>D133+E133</f>
        <v>0</v>
      </c>
      <c r="G133" s="240">
        <f>C133+F133</f>
        <v>0</v>
      </c>
    </row>
    <row r="134" spans="1:7" ht="12" customHeight="1" thickBot="1">
      <c r="A134" s="11" t="s">
        <v>161</v>
      </c>
      <c r="B134" s="10" t="s">
        <v>327</v>
      </c>
      <c r="C134" s="138"/>
      <c r="D134" s="210"/>
      <c r="E134" s="138"/>
      <c r="F134" s="309">
        <f>D134+E134</f>
        <v>0</v>
      </c>
      <c r="G134" s="240">
        <f>C134+F134</f>
        <v>0</v>
      </c>
    </row>
    <row r="135" spans="1:7" ht="12" customHeight="1" thickBot="1">
      <c r="A135" s="18" t="s">
        <v>9</v>
      </c>
      <c r="B135" s="50" t="s">
        <v>319</v>
      </c>
      <c r="C135" s="137">
        <f>SUM(C136:C141)</f>
        <v>0</v>
      </c>
      <c r="D135" s="208">
        <f>SUM(D136:D141)</f>
        <v>0</v>
      </c>
      <c r="E135" s="137">
        <f>SUM(E136:E141)</f>
        <v>0</v>
      </c>
      <c r="F135" s="137">
        <f>SUM(F136:F141)</f>
        <v>0</v>
      </c>
      <c r="G135" s="77">
        <f>SUM(G136:G141)</f>
        <v>0</v>
      </c>
    </row>
    <row r="136" spans="1:7" ht="12" customHeight="1">
      <c r="A136" s="13" t="s">
        <v>53</v>
      </c>
      <c r="B136" s="7" t="s">
        <v>328</v>
      </c>
      <c r="C136" s="138"/>
      <c r="D136" s="210"/>
      <c r="E136" s="138"/>
      <c r="F136" s="309">
        <f aca="true" t="shared" si="12" ref="F136:F141">D136+E136</f>
        <v>0</v>
      </c>
      <c r="G136" s="240">
        <f aca="true" t="shared" si="13" ref="G136:G141">C136+F136</f>
        <v>0</v>
      </c>
    </row>
    <row r="137" spans="1:7" ht="12" customHeight="1">
      <c r="A137" s="13" t="s">
        <v>54</v>
      </c>
      <c r="B137" s="7" t="s">
        <v>320</v>
      </c>
      <c r="C137" s="138"/>
      <c r="D137" s="210"/>
      <c r="E137" s="138"/>
      <c r="F137" s="309">
        <f t="shared" si="12"/>
        <v>0</v>
      </c>
      <c r="G137" s="240">
        <f t="shared" si="13"/>
        <v>0</v>
      </c>
    </row>
    <row r="138" spans="1:7" ht="12" customHeight="1">
      <c r="A138" s="13" t="s">
        <v>55</v>
      </c>
      <c r="B138" s="7" t="s">
        <v>321</v>
      </c>
      <c r="C138" s="138"/>
      <c r="D138" s="210"/>
      <c r="E138" s="138"/>
      <c r="F138" s="309">
        <f t="shared" si="12"/>
        <v>0</v>
      </c>
      <c r="G138" s="240">
        <f t="shared" si="13"/>
        <v>0</v>
      </c>
    </row>
    <row r="139" spans="1:7" ht="12" customHeight="1">
      <c r="A139" s="13" t="s">
        <v>97</v>
      </c>
      <c r="B139" s="7" t="s">
        <v>322</v>
      </c>
      <c r="C139" s="138"/>
      <c r="D139" s="210"/>
      <c r="E139" s="138"/>
      <c r="F139" s="309">
        <f t="shared" si="12"/>
        <v>0</v>
      </c>
      <c r="G139" s="240">
        <f t="shared" si="13"/>
        <v>0</v>
      </c>
    </row>
    <row r="140" spans="1:7" ht="12" customHeight="1">
      <c r="A140" s="13" t="s">
        <v>98</v>
      </c>
      <c r="B140" s="7" t="s">
        <v>323</v>
      </c>
      <c r="C140" s="138"/>
      <c r="D140" s="210"/>
      <c r="E140" s="138"/>
      <c r="F140" s="309">
        <f t="shared" si="12"/>
        <v>0</v>
      </c>
      <c r="G140" s="240">
        <f t="shared" si="13"/>
        <v>0</v>
      </c>
    </row>
    <row r="141" spans="1:7" ht="12" customHeight="1" thickBot="1">
      <c r="A141" s="11" t="s">
        <v>99</v>
      </c>
      <c r="B141" s="7" t="s">
        <v>324</v>
      </c>
      <c r="C141" s="138"/>
      <c r="D141" s="210"/>
      <c r="E141" s="138"/>
      <c r="F141" s="309">
        <f t="shared" si="12"/>
        <v>0</v>
      </c>
      <c r="G141" s="240">
        <f t="shared" si="13"/>
        <v>0</v>
      </c>
    </row>
    <row r="142" spans="1:7" ht="12" customHeight="1" thickBot="1">
      <c r="A142" s="18" t="s">
        <v>10</v>
      </c>
      <c r="B142" s="50" t="s">
        <v>332</v>
      </c>
      <c r="C142" s="143">
        <f>+C143+C144+C145+C146</f>
        <v>7876677</v>
      </c>
      <c r="D142" s="212">
        <f>+D143+D144+D145+D146</f>
        <v>0</v>
      </c>
      <c r="E142" s="143">
        <f>+E143+E144+E145+E146</f>
        <v>0</v>
      </c>
      <c r="F142" s="143">
        <f>+F143+F144+F145+F146</f>
        <v>0</v>
      </c>
      <c r="G142" s="179">
        <f>+G143+G144+G145+G146</f>
        <v>7876677</v>
      </c>
    </row>
    <row r="143" spans="1:7" ht="12" customHeight="1">
      <c r="A143" s="13" t="s">
        <v>56</v>
      </c>
      <c r="B143" s="7" t="s">
        <v>262</v>
      </c>
      <c r="C143" s="138"/>
      <c r="D143" s="210"/>
      <c r="E143" s="138"/>
      <c r="F143" s="309">
        <f>D143+E143</f>
        <v>0</v>
      </c>
      <c r="G143" s="240">
        <f>C143+F143</f>
        <v>0</v>
      </c>
    </row>
    <row r="144" spans="1:7" ht="12" customHeight="1">
      <c r="A144" s="13" t="s">
        <v>57</v>
      </c>
      <c r="B144" s="7" t="s">
        <v>263</v>
      </c>
      <c r="C144" s="353">
        <v>7876677</v>
      </c>
      <c r="D144" s="210"/>
      <c r="E144" s="138"/>
      <c r="F144" s="309">
        <f>D144+E144</f>
        <v>0</v>
      </c>
      <c r="G144" s="240">
        <f>C144+F144</f>
        <v>7876677</v>
      </c>
    </row>
    <row r="145" spans="1:7" ht="12" customHeight="1">
      <c r="A145" s="13" t="s">
        <v>179</v>
      </c>
      <c r="B145" s="7" t="s">
        <v>333</v>
      </c>
      <c r="C145" s="138"/>
      <c r="D145" s="210"/>
      <c r="E145" s="138"/>
      <c r="F145" s="309">
        <f>D145+E145</f>
        <v>0</v>
      </c>
      <c r="G145" s="240">
        <f>C145+F145</f>
        <v>0</v>
      </c>
    </row>
    <row r="146" spans="1:7" ht="12" customHeight="1" thickBot="1">
      <c r="A146" s="11" t="s">
        <v>180</v>
      </c>
      <c r="B146" s="5" t="s">
        <v>282</v>
      </c>
      <c r="C146" s="138"/>
      <c r="D146" s="210"/>
      <c r="E146" s="138"/>
      <c r="F146" s="309">
        <f>D146+E146</f>
        <v>0</v>
      </c>
      <c r="G146" s="240">
        <f>C146+F146</f>
        <v>0</v>
      </c>
    </row>
    <row r="147" spans="1:7" ht="12" customHeight="1" thickBot="1">
      <c r="A147" s="18" t="s">
        <v>11</v>
      </c>
      <c r="B147" s="50" t="s">
        <v>334</v>
      </c>
      <c r="C147" s="203">
        <f>SUM(C148:C152)</f>
        <v>0</v>
      </c>
      <c r="D147" s="213">
        <f>SUM(D148:D152)</f>
        <v>0</v>
      </c>
      <c r="E147" s="203">
        <f>SUM(E148:E152)</f>
        <v>0</v>
      </c>
      <c r="F147" s="203">
        <f>SUM(F148:F152)</f>
        <v>0</v>
      </c>
      <c r="G147" s="198">
        <f>SUM(G148:G152)</f>
        <v>0</v>
      </c>
    </row>
    <row r="148" spans="1:7" ht="12" customHeight="1">
      <c r="A148" s="13" t="s">
        <v>58</v>
      </c>
      <c r="B148" s="7" t="s">
        <v>329</v>
      </c>
      <c r="C148" s="138"/>
      <c r="D148" s="210"/>
      <c r="E148" s="138"/>
      <c r="F148" s="309">
        <f aca="true" t="shared" si="14" ref="F148:F154">D148+E148</f>
        <v>0</v>
      </c>
      <c r="G148" s="240">
        <f aca="true" t="shared" si="15" ref="G148:G153">C148+F148</f>
        <v>0</v>
      </c>
    </row>
    <row r="149" spans="1:7" ht="12" customHeight="1">
      <c r="A149" s="13" t="s">
        <v>59</v>
      </c>
      <c r="B149" s="7" t="s">
        <v>336</v>
      </c>
      <c r="C149" s="138"/>
      <c r="D149" s="210"/>
      <c r="E149" s="138"/>
      <c r="F149" s="309">
        <f t="shared" si="14"/>
        <v>0</v>
      </c>
      <c r="G149" s="240">
        <f t="shared" si="15"/>
        <v>0</v>
      </c>
    </row>
    <row r="150" spans="1:7" ht="12" customHeight="1">
      <c r="A150" s="13" t="s">
        <v>191</v>
      </c>
      <c r="B150" s="7" t="s">
        <v>331</v>
      </c>
      <c r="C150" s="138"/>
      <c r="D150" s="210"/>
      <c r="E150" s="138"/>
      <c r="F150" s="309">
        <f t="shared" si="14"/>
        <v>0</v>
      </c>
      <c r="G150" s="240">
        <f t="shared" si="15"/>
        <v>0</v>
      </c>
    </row>
    <row r="151" spans="1:7" ht="12" customHeight="1">
      <c r="A151" s="13" t="s">
        <v>192</v>
      </c>
      <c r="B151" s="7" t="s">
        <v>337</v>
      </c>
      <c r="C151" s="138"/>
      <c r="D151" s="210"/>
      <c r="E151" s="138"/>
      <c r="F151" s="309">
        <f t="shared" si="14"/>
        <v>0</v>
      </c>
      <c r="G151" s="240">
        <f t="shared" si="15"/>
        <v>0</v>
      </c>
    </row>
    <row r="152" spans="1:7" ht="12" customHeight="1" thickBot="1">
      <c r="A152" s="13" t="s">
        <v>335</v>
      </c>
      <c r="B152" s="7" t="s">
        <v>338</v>
      </c>
      <c r="C152" s="138"/>
      <c r="D152" s="210"/>
      <c r="E152" s="140"/>
      <c r="F152" s="310">
        <f t="shared" si="14"/>
        <v>0</v>
      </c>
      <c r="G152" s="241">
        <f t="shared" si="15"/>
        <v>0</v>
      </c>
    </row>
    <row r="153" spans="1:7" ht="12" customHeight="1" thickBot="1">
      <c r="A153" s="18" t="s">
        <v>12</v>
      </c>
      <c r="B153" s="50" t="s">
        <v>339</v>
      </c>
      <c r="C153" s="204"/>
      <c r="D153" s="214"/>
      <c r="E153" s="204"/>
      <c r="F153" s="203">
        <f t="shared" si="14"/>
        <v>0</v>
      </c>
      <c r="G153" s="277">
        <f t="shared" si="15"/>
        <v>0</v>
      </c>
    </row>
    <row r="154" spans="1:7" ht="12" customHeight="1" thickBot="1">
      <c r="A154" s="18" t="s">
        <v>13</v>
      </c>
      <c r="B154" s="50" t="s">
        <v>340</v>
      </c>
      <c r="C154" s="204"/>
      <c r="D154" s="214"/>
      <c r="E154" s="278"/>
      <c r="F154" s="312">
        <f t="shared" si="14"/>
        <v>0</v>
      </c>
      <c r="G154" s="180">
        <f>C154+D154</f>
        <v>0</v>
      </c>
    </row>
    <row r="155" spans="1:11" ht="15" customHeight="1" thickBot="1">
      <c r="A155" s="18" t="s">
        <v>14</v>
      </c>
      <c r="B155" s="50" t="s">
        <v>342</v>
      </c>
      <c r="C155" s="205">
        <f>+C131+C135+C142+C147+C153+C154</f>
        <v>7876677</v>
      </c>
      <c r="D155" s="215">
        <f>+D131+D135+D142+D147+D153+D154</f>
        <v>0</v>
      </c>
      <c r="E155" s="205">
        <f>+E131+E135+E142+E147+E153+E154</f>
        <v>0</v>
      </c>
      <c r="F155" s="205">
        <f>+F131+F135+F142+F147+F153+F154</f>
        <v>0</v>
      </c>
      <c r="G155" s="199">
        <f>C155+F155</f>
        <v>7876677</v>
      </c>
      <c r="H155" s="160"/>
      <c r="I155" s="161"/>
      <c r="J155" s="161"/>
      <c r="K155" s="161"/>
    </row>
    <row r="156" spans="1:7" s="150" customFormat="1" ht="12.75" customHeight="1" thickBot="1">
      <c r="A156" s="81" t="s">
        <v>15</v>
      </c>
      <c r="B156" s="124" t="s">
        <v>341</v>
      </c>
      <c r="C156" s="205">
        <f>+C130+C155</f>
        <v>808331360</v>
      </c>
      <c r="D156" s="215">
        <f>+D130+D155</f>
        <v>0</v>
      </c>
      <c r="E156" s="205">
        <f>+E130+E155</f>
        <v>68889700</v>
      </c>
      <c r="F156" s="205">
        <f>+F130+F155</f>
        <v>68889700</v>
      </c>
      <c r="G156" s="199">
        <f>+G130+G155</f>
        <v>877221060</v>
      </c>
    </row>
    <row r="157" ht="7.5" customHeight="1"/>
    <row r="158" spans="1:7" ht="15.75">
      <c r="A158" s="416" t="s">
        <v>264</v>
      </c>
      <c r="B158" s="416"/>
      <c r="C158" s="416"/>
      <c r="D158" s="416"/>
      <c r="E158" s="416"/>
      <c r="F158" s="416"/>
      <c r="G158" s="416"/>
    </row>
    <row r="159" spans="1:7" ht="15" customHeight="1" thickBot="1">
      <c r="A159" s="418" t="s">
        <v>85</v>
      </c>
      <c r="B159" s="418"/>
      <c r="C159" s="83"/>
      <c r="G159" s="83" t="str">
        <f>G91</f>
        <v>Forintban!</v>
      </c>
    </row>
    <row r="160" spans="1:7" ht="25.5" customHeight="1" thickBot="1">
      <c r="A160" s="18">
        <v>1</v>
      </c>
      <c r="B160" s="23" t="s">
        <v>343</v>
      </c>
      <c r="C160" s="207">
        <f>+C63-C130</f>
        <v>-253116786</v>
      </c>
      <c r="D160" s="137">
        <f>+D63-D130</f>
        <v>0</v>
      </c>
      <c r="E160" s="137">
        <f>+E63-E130</f>
        <v>210226</v>
      </c>
      <c r="F160" s="137">
        <f>+F63-F130</f>
        <v>210226</v>
      </c>
      <c r="G160" s="77">
        <f>+G63-G130</f>
        <v>-252906560</v>
      </c>
    </row>
    <row r="161" spans="1:7" ht="32.25" customHeight="1" thickBot="1">
      <c r="A161" s="18" t="s">
        <v>6</v>
      </c>
      <c r="B161" s="23" t="s">
        <v>349</v>
      </c>
      <c r="C161" s="137">
        <f>+C87-C155</f>
        <v>278767786</v>
      </c>
      <c r="D161" s="137">
        <f>+D87-D155</f>
        <v>0</v>
      </c>
      <c r="E161" s="137">
        <f>+E87-E155</f>
        <v>-210226</v>
      </c>
      <c r="F161" s="137">
        <f>+F87-F155</f>
        <v>-210226</v>
      </c>
      <c r="G161" s="77">
        <f>+G87-G155</f>
        <v>278557560</v>
      </c>
    </row>
  </sheetData>
  <sheetProtection/>
  <mergeCells count="12">
    <mergeCell ref="A1:G1"/>
    <mergeCell ref="A2:B2"/>
    <mergeCell ref="A3:A4"/>
    <mergeCell ref="B3:B4"/>
    <mergeCell ref="C3:G3"/>
    <mergeCell ref="A90:G90"/>
    <mergeCell ref="A91:B91"/>
    <mergeCell ref="A92:A93"/>
    <mergeCell ref="B92:B93"/>
    <mergeCell ref="C92:G92"/>
    <mergeCell ref="A158:G158"/>
    <mergeCell ref="A159:B159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CE,Félkövér"&amp;12
Balatonszárszó Nagyközség Önkormányzata
2018. ÉVI KÖLTSÉGVETÉS KÖTELEZŐ FELADATAINAK  MÓDOSÍTOTT MÉRLEGE&amp;10
&amp;R&amp;"Times New Roman CE,Félkövér dőlt"&amp;11 1.2. melléklet a 9/2018.(VII.19.) önkormányzati rendelethez</oddHeader>
  </headerFooter>
  <rowBreaks count="1" manualBreakCount="1"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1"/>
  <sheetViews>
    <sheetView zoomScaleSheetLayoutView="100" workbookViewId="0" topLeftCell="A1">
      <selection activeCell="L155" sqref="L155"/>
    </sheetView>
  </sheetViews>
  <sheetFormatPr defaultColWidth="9.00390625" defaultRowHeight="12.75"/>
  <cols>
    <col min="1" max="1" width="7.50390625" style="125" customWidth="1"/>
    <col min="2" max="2" width="59.625" style="125" customWidth="1"/>
    <col min="3" max="3" width="14.875" style="126" customWidth="1"/>
    <col min="4" max="6" width="11.875" style="148" customWidth="1"/>
    <col min="7" max="7" width="14.875" style="148" customWidth="1"/>
    <col min="8" max="16384" width="9.375" style="148" customWidth="1"/>
  </cols>
  <sheetData>
    <row r="1" spans="1:7" ht="15.75" customHeight="1">
      <c r="A1" s="417" t="s">
        <v>3</v>
      </c>
      <c r="B1" s="417"/>
      <c r="C1" s="417"/>
      <c r="D1" s="417"/>
      <c r="E1" s="417"/>
      <c r="F1" s="417"/>
      <c r="G1" s="417"/>
    </row>
    <row r="2" spans="1:7" ht="15.75" customHeight="1" thickBot="1">
      <c r="A2" s="418" t="s">
        <v>83</v>
      </c>
      <c r="B2" s="418"/>
      <c r="C2" s="206"/>
      <c r="G2" s="206" t="s">
        <v>440</v>
      </c>
    </row>
    <row r="3" spans="1:7" ht="15.75">
      <c r="A3" s="420" t="s">
        <v>48</v>
      </c>
      <c r="B3" s="422" t="s">
        <v>4</v>
      </c>
      <c r="C3" s="412" t="str">
        <f>+CONCATENATE(LEFT(ÖSSZEFÜGGÉSEK!A6,4),". évi")</f>
        <v>2018. évi</v>
      </c>
      <c r="D3" s="413"/>
      <c r="E3" s="414"/>
      <c r="F3" s="414"/>
      <c r="G3" s="415"/>
    </row>
    <row r="4" spans="1:7" ht="48.75" thickBot="1">
      <c r="A4" s="421"/>
      <c r="B4" s="423"/>
      <c r="C4" s="315" t="s">
        <v>381</v>
      </c>
      <c r="D4" s="316" t="s">
        <v>453</v>
      </c>
      <c r="E4" s="316" t="s">
        <v>454</v>
      </c>
      <c r="F4" s="317" t="s">
        <v>448</v>
      </c>
      <c r="G4" s="318" t="s">
        <v>452</v>
      </c>
    </row>
    <row r="5" spans="1:7" s="149" customFormat="1" ht="12" customHeight="1" thickBot="1">
      <c r="A5" s="145" t="s">
        <v>356</v>
      </c>
      <c r="B5" s="146" t="s">
        <v>357</v>
      </c>
      <c r="C5" s="319" t="s">
        <v>358</v>
      </c>
      <c r="D5" s="319" t="s">
        <v>360</v>
      </c>
      <c r="E5" s="320" t="s">
        <v>359</v>
      </c>
      <c r="F5" s="320" t="s">
        <v>455</v>
      </c>
      <c r="G5" s="321" t="s">
        <v>456</v>
      </c>
    </row>
    <row r="6" spans="1:7" s="150" customFormat="1" ht="12" customHeight="1" thickBot="1">
      <c r="A6" s="18" t="s">
        <v>5</v>
      </c>
      <c r="B6" s="19" t="s">
        <v>144</v>
      </c>
      <c r="C6" s="137">
        <f>+C7+C8+C9+C10+C11+C12</f>
        <v>0</v>
      </c>
      <c r="D6" s="137">
        <f>+D7+D8+D9+D10+D11+D12</f>
        <v>0</v>
      </c>
      <c r="E6" s="137">
        <f>+E7+E8+E9+E10+E11+E12</f>
        <v>0</v>
      </c>
      <c r="F6" s="137">
        <f>+F7+F8+F9+F10+F11+F12</f>
        <v>0</v>
      </c>
      <c r="G6" s="77">
        <f>+G7+G8+G9+G10+G11+G12</f>
        <v>0</v>
      </c>
    </row>
    <row r="7" spans="1:7" s="150" customFormat="1" ht="12" customHeight="1">
      <c r="A7" s="13" t="s">
        <v>60</v>
      </c>
      <c r="B7" s="151" t="s">
        <v>145</v>
      </c>
      <c r="C7" s="139"/>
      <c r="D7" s="139"/>
      <c r="E7" s="139"/>
      <c r="F7" s="181">
        <f>D7+E7</f>
        <v>0</v>
      </c>
      <c r="G7" s="180">
        <f aca="true" t="shared" si="0" ref="G7:G12">C7+F7</f>
        <v>0</v>
      </c>
    </row>
    <row r="8" spans="1:7" s="150" customFormat="1" ht="12" customHeight="1">
      <c r="A8" s="12" t="s">
        <v>61</v>
      </c>
      <c r="B8" s="152" t="s">
        <v>146</v>
      </c>
      <c r="C8" s="138"/>
      <c r="D8" s="138"/>
      <c r="E8" s="139"/>
      <c r="F8" s="181">
        <f aca="true" t="shared" si="1" ref="F8:F62">D8+E8</f>
        <v>0</v>
      </c>
      <c r="G8" s="180">
        <f t="shared" si="0"/>
        <v>0</v>
      </c>
    </row>
    <row r="9" spans="1:7" s="150" customFormat="1" ht="12" customHeight="1">
      <c r="A9" s="12" t="s">
        <v>62</v>
      </c>
      <c r="B9" s="152" t="s">
        <v>147</v>
      </c>
      <c r="C9" s="138"/>
      <c r="D9" s="138"/>
      <c r="E9" s="139"/>
      <c r="F9" s="181">
        <f t="shared" si="1"/>
        <v>0</v>
      </c>
      <c r="G9" s="180">
        <f t="shared" si="0"/>
        <v>0</v>
      </c>
    </row>
    <row r="10" spans="1:7" s="150" customFormat="1" ht="12" customHeight="1">
      <c r="A10" s="12" t="s">
        <v>63</v>
      </c>
      <c r="B10" s="152" t="s">
        <v>148</v>
      </c>
      <c r="C10" s="138"/>
      <c r="D10" s="138"/>
      <c r="E10" s="139"/>
      <c r="F10" s="181">
        <f t="shared" si="1"/>
        <v>0</v>
      </c>
      <c r="G10" s="180">
        <f t="shared" si="0"/>
        <v>0</v>
      </c>
    </row>
    <row r="11" spans="1:7" s="150" customFormat="1" ht="12" customHeight="1">
      <c r="A11" s="12" t="s">
        <v>80</v>
      </c>
      <c r="B11" s="79" t="s">
        <v>301</v>
      </c>
      <c r="C11" s="138"/>
      <c r="D11" s="138"/>
      <c r="E11" s="139"/>
      <c r="F11" s="181">
        <f t="shared" si="1"/>
        <v>0</v>
      </c>
      <c r="G11" s="180">
        <f t="shared" si="0"/>
        <v>0</v>
      </c>
    </row>
    <row r="12" spans="1:7" s="150" customFormat="1" ht="12" customHeight="1" thickBot="1">
      <c r="A12" s="14" t="s">
        <v>64</v>
      </c>
      <c r="B12" s="80" t="s">
        <v>302</v>
      </c>
      <c r="C12" s="138"/>
      <c r="D12" s="138"/>
      <c r="E12" s="139"/>
      <c r="F12" s="181">
        <f t="shared" si="1"/>
        <v>0</v>
      </c>
      <c r="G12" s="180">
        <f t="shared" si="0"/>
        <v>0</v>
      </c>
    </row>
    <row r="13" spans="1:7" s="150" customFormat="1" ht="12" customHeight="1" thickBot="1">
      <c r="A13" s="18" t="s">
        <v>6</v>
      </c>
      <c r="B13" s="78" t="s">
        <v>149</v>
      </c>
      <c r="C13" s="137">
        <f>+C14+C15+C16+C17+C18</f>
        <v>0</v>
      </c>
      <c r="D13" s="137">
        <f>+D14+D15+D16+D17+D18</f>
        <v>0</v>
      </c>
      <c r="E13" s="137">
        <f>+E14+E15+E16+E17+E18</f>
        <v>0</v>
      </c>
      <c r="F13" s="137">
        <f>+F14+F15+F16+F17+F18</f>
        <v>0</v>
      </c>
      <c r="G13" s="77">
        <f>+G14+G15+G16+G17+G18</f>
        <v>0</v>
      </c>
    </row>
    <row r="14" spans="1:7" s="150" customFormat="1" ht="12" customHeight="1">
      <c r="A14" s="13" t="s">
        <v>66</v>
      </c>
      <c r="B14" s="151" t="s">
        <v>150</v>
      </c>
      <c r="C14" s="139"/>
      <c r="D14" s="139"/>
      <c r="E14" s="139"/>
      <c r="F14" s="181">
        <f t="shared" si="1"/>
        <v>0</v>
      </c>
      <c r="G14" s="180">
        <f aca="true" t="shared" si="2" ref="G14:G19">C14+F14</f>
        <v>0</v>
      </c>
    </row>
    <row r="15" spans="1:7" s="150" customFormat="1" ht="12" customHeight="1">
      <c r="A15" s="12" t="s">
        <v>67</v>
      </c>
      <c r="B15" s="152" t="s">
        <v>151</v>
      </c>
      <c r="C15" s="138"/>
      <c r="D15" s="138"/>
      <c r="E15" s="139"/>
      <c r="F15" s="181">
        <f t="shared" si="1"/>
        <v>0</v>
      </c>
      <c r="G15" s="180">
        <f t="shared" si="2"/>
        <v>0</v>
      </c>
    </row>
    <row r="16" spans="1:7" s="150" customFormat="1" ht="12" customHeight="1">
      <c r="A16" s="12" t="s">
        <v>68</v>
      </c>
      <c r="B16" s="152" t="s">
        <v>294</v>
      </c>
      <c r="C16" s="138"/>
      <c r="D16" s="138"/>
      <c r="E16" s="139"/>
      <c r="F16" s="181">
        <f t="shared" si="1"/>
        <v>0</v>
      </c>
      <c r="G16" s="180">
        <f t="shared" si="2"/>
        <v>0</v>
      </c>
    </row>
    <row r="17" spans="1:7" s="150" customFormat="1" ht="12" customHeight="1">
      <c r="A17" s="12" t="s">
        <v>69</v>
      </c>
      <c r="B17" s="152" t="s">
        <v>295</v>
      </c>
      <c r="C17" s="138"/>
      <c r="D17" s="138"/>
      <c r="E17" s="139"/>
      <c r="F17" s="181">
        <f t="shared" si="1"/>
        <v>0</v>
      </c>
      <c r="G17" s="180">
        <f t="shared" si="2"/>
        <v>0</v>
      </c>
    </row>
    <row r="18" spans="1:7" s="150" customFormat="1" ht="12" customHeight="1">
      <c r="A18" s="12" t="s">
        <v>70</v>
      </c>
      <c r="B18" s="152" t="s">
        <v>152</v>
      </c>
      <c r="C18" s="138"/>
      <c r="D18" s="138"/>
      <c r="E18" s="139"/>
      <c r="F18" s="181">
        <f t="shared" si="1"/>
        <v>0</v>
      </c>
      <c r="G18" s="180">
        <f t="shared" si="2"/>
        <v>0</v>
      </c>
    </row>
    <row r="19" spans="1:7" s="150" customFormat="1" ht="12" customHeight="1" thickBot="1">
      <c r="A19" s="14" t="s">
        <v>76</v>
      </c>
      <c r="B19" s="80" t="s">
        <v>153</v>
      </c>
      <c r="C19" s="140"/>
      <c r="D19" s="140"/>
      <c r="E19" s="275"/>
      <c r="F19" s="181">
        <f t="shared" si="1"/>
        <v>0</v>
      </c>
      <c r="G19" s="180">
        <f t="shared" si="2"/>
        <v>0</v>
      </c>
    </row>
    <row r="20" spans="1:7" s="150" customFormat="1" ht="12" customHeight="1" thickBot="1">
      <c r="A20" s="18" t="s">
        <v>7</v>
      </c>
      <c r="B20" s="19" t="s">
        <v>154</v>
      </c>
      <c r="C20" s="137">
        <f>+C21+C22+C23+C24+C25</f>
        <v>0</v>
      </c>
      <c r="D20" s="137">
        <f>+D21+D22+D23+D24+D25</f>
        <v>0</v>
      </c>
      <c r="E20" s="137">
        <f>+E21+E22+E23+E24+E25</f>
        <v>0</v>
      </c>
      <c r="F20" s="137">
        <f>+F21+F22+F23+F24+F25</f>
        <v>0</v>
      </c>
      <c r="G20" s="77">
        <f>+G21+G22+G23+G24+G25</f>
        <v>0</v>
      </c>
    </row>
    <row r="21" spans="1:7" s="150" customFormat="1" ht="12" customHeight="1">
      <c r="A21" s="13" t="s">
        <v>49</v>
      </c>
      <c r="B21" s="151" t="s">
        <v>155</v>
      </c>
      <c r="C21" s="139"/>
      <c r="D21" s="139"/>
      <c r="E21" s="139"/>
      <c r="F21" s="181">
        <f t="shared" si="1"/>
        <v>0</v>
      </c>
      <c r="G21" s="180">
        <f aca="true" t="shared" si="3" ref="G21:G26">C21+F21</f>
        <v>0</v>
      </c>
    </row>
    <row r="22" spans="1:7" s="150" customFormat="1" ht="12" customHeight="1">
      <c r="A22" s="12" t="s">
        <v>50</v>
      </c>
      <c r="B22" s="152" t="s">
        <v>156</v>
      </c>
      <c r="C22" s="138"/>
      <c r="D22" s="138"/>
      <c r="E22" s="139"/>
      <c r="F22" s="181">
        <f t="shared" si="1"/>
        <v>0</v>
      </c>
      <c r="G22" s="180">
        <f t="shared" si="3"/>
        <v>0</v>
      </c>
    </row>
    <row r="23" spans="1:7" s="150" customFormat="1" ht="12" customHeight="1">
      <c r="A23" s="12" t="s">
        <v>51</v>
      </c>
      <c r="B23" s="152" t="s">
        <v>296</v>
      </c>
      <c r="C23" s="138"/>
      <c r="D23" s="138"/>
      <c r="E23" s="139"/>
      <c r="F23" s="181">
        <f t="shared" si="1"/>
        <v>0</v>
      </c>
      <c r="G23" s="180">
        <f t="shared" si="3"/>
        <v>0</v>
      </c>
    </row>
    <row r="24" spans="1:7" s="150" customFormat="1" ht="12" customHeight="1">
      <c r="A24" s="12" t="s">
        <v>52</v>
      </c>
      <c r="B24" s="152" t="s">
        <v>297</v>
      </c>
      <c r="C24" s="138"/>
      <c r="D24" s="138"/>
      <c r="E24" s="139"/>
      <c r="F24" s="181">
        <f t="shared" si="1"/>
        <v>0</v>
      </c>
      <c r="G24" s="180">
        <f t="shared" si="3"/>
        <v>0</v>
      </c>
    </row>
    <row r="25" spans="1:7" s="150" customFormat="1" ht="12" customHeight="1">
      <c r="A25" s="12" t="s">
        <v>93</v>
      </c>
      <c r="B25" s="152" t="s">
        <v>157</v>
      </c>
      <c r="C25" s="138"/>
      <c r="D25" s="138"/>
      <c r="E25" s="139"/>
      <c r="F25" s="181">
        <f t="shared" si="1"/>
        <v>0</v>
      </c>
      <c r="G25" s="180">
        <f t="shared" si="3"/>
        <v>0</v>
      </c>
    </row>
    <row r="26" spans="1:7" s="150" customFormat="1" ht="12" customHeight="1" thickBot="1">
      <c r="A26" s="14" t="s">
        <v>94</v>
      </c>
      <c r="B26" s="153" t="s">
        <v>158</v>
      </c>
      <c r="C26" s="140"/>
      <c r="D26" s="140"/>
      <c r="E26" s="275"/>
      <c r="F26" s="303">
        <f t="shared" si="1"/>
        <v>0</v>
      </c>
      <c r="G26" s="180">
        <f t="shared" si="3"/>
        <v>0</v>
      </c>
    </row>
    <row r="27" spans="1:7" s="150" customFormat="1" ht="12" customHeight="1" thickBot="1">
      <c r="A27" s="18" t="s">
        <v>95</v>
      </c>
      <c r="B27" s="19" t="s">
        <v>432</v>
      </c>
      <c r="C27" s="143">
        <f>+C28+C29+C30+C31+C32+C33+C34</f>
        <v>0</v>
      </c>
      <c r="D27" s="143">
        <f>+D28+D29+D30+D31+D32+D33+D34</f>
        <v>0</v>
      </c>
      <c r="E27" s="143">
        <f>+E28+E29+E30+E31+E32+E33+E34</f>
        <v>0</v>
      </c>
      <c r="F27" s="143">
        <f>+F28+F29+F30+F31+F32+F33+F34</f>
        <v>0</v>
      </c>
      <c r="G27" s="179">
        <f>+G28+G29+G30+G31+G32+G33+G34</f>
        <v>0</v>
      </c>
    </row>
    <row r="28" spans="1:7" s="150" customFormat="1" ht="12" customHeight="1">
      <c r="A28" s="13" t="s">
        <v>159</v>
      </c>
      <c r="B28" s="151" t="s">
        <v>425</v>
      </c>
      <c r="C28" s="181"/>
      <c r="D28" s="181"/>
      <c r="E28" s="181"/>
      <c r="F28" s="181">
        <f t="shared" si="1"/>
        <v>0</v>
      </c>
      <c r="G28" s="180">
        <f aca="true" t="shared" si="4" ref="G28:G34">C28+F28</f>
        <v>0</v>
      </c>
    </row>
    <row r="29" spans="1:7" s="150" customFormat="1" ht="12" customHeight="1">
      <c r="A29" s="12" t="s">
        <v>160</v>
      </c>
      <c r="B29" s="152" t="s">
        <v>426</v>
      </c>
      <c r="C29" s="138"/>
      <c r="D29" s="138"/>
      <c r="E29" s="139"/>
      <c r="F29" s="181">
        <f t="shared" si="1"/>
        <v>0</v>
      </c>
      <c r="G29" s="180">
        <f t="shared" si="4"/>
        <v>0</v>
      </c>
    </row>
    <row r="30" spans="1:7" s="150" customFormat="1" ht="12" customHeight="1">
      <c r="A30" s="12" t="s">
        <v>161</v>
      </c>
      <c r="B30" s="152" t="s">
        <v>427</v>
      </c>
      <c r="C30" s="138"/>
      <c r="D30" s="138"/>
      <c r="E30" s="139"/>
      <c r="F30" s="181">
        <f t="shared" si="1"/>
        <v>0</v>
      </c>
      <c r="G30" s="180">
        <f t="shared" si="4"/>
        <v>0</v>
      </c>
    </row>
    <row r="31" spans="1:7" s="150" customFormat="1" ht="12" customHeight="1">
      <c r="A31" s="12" t="s">
        <v>162</v>
      </c>
      <c r="B31" s="152" t="s">
        <v>428</v>
      </c>
      <c r="C31" s="138"/>
      <c r="D31" s="138"/>
      <c r="E31" s="139"/>
      <c r="F31" s="181">
        <f t="shared" si="1"/>
        <v>0</v>
      </c>
      <c r="G31" s="180">
        <f t="shared" si="4"/>
        <v>0</v>
      </c>
    </row>
    <row r="32" spans="1:7" s="150" customFormat="1" ht="12" customHeight="1">
      <c r="A32" s="12" t="s">
        <v>429</v>
      </c>
      <c r="B32" s="152" t="s">
        <v>163</v>
      </c>
      <c r="C32" s="138"/>
      <c r="D32" s="138"/>
      <c r="E32" s="139"/>
      <c r="F32" s="181">
        <f t="shared" si="1"/>
        <v>0</v>
      </c>
      <c r="G32" s="180">
        <f t="shared" si="4"/>
        <v>0</v>
      </c>
    </row>
    <row r="33" spans="1:7" s="150" customFormat="1" ht="12" customHeight="1">
      <c r="A33" s="12" t="s">
        <v>430</v>
      </c>
      <c r="B33" s="152" t="s">
        <v>164</v>
      </c>
      <c r="C33" s="138"/>
      <c r="D33" s="138"/>
      <c r="E33" s="139"/>
      <c r="F33" s="181">
        <f t="shared" si="1"/>
        <v>0</v>
      </c>
      <c r="G33" s="180">
        <f t="shared" si="4"/>
        <v>0</v>
      </c>
    </row>
    <row r="34" spans="1:7" s="150" customFormat="1" ht="12" customHeight="1" thickBot="1">
      <c r="A34" s="14" t="s">
        <v>431</v>
      </c>
      <c r="B34" s="153" t="s">
        <v>165</v>
      </c>
      <c r="C34" s="140"/>
      <c r="D34" s="140"/>
      <c r="E34" s="275"/>
      <c r="F34" s="303">
        <f t="shared" si="1"/>
        <v>0</v>
      </c>
      <c r="G34" s="180">
        <f t="shared" si="4"/>
        <v>0</v>
      </c>
    </row>
    <row r="35" spans="1:7" s="150" customFormat="1" ht="12" customHeight="1" thickBot="1">
      <c r="A35" s="18" t="s">
        <v>9</v>
      </c>
      <c r="B35" s="19" t="s">
        <v>303</v>
      </c>
      <c r="C35" s="137">
        <f>SUM(C36:C46)</f>
        <v>0</v>
      </c>
      <c r="D35" s="137">
        <f>SUM(D36:D46)</f>
        <v>0</v>
      </c>
      <c r="E35" s="137">
        <f>SUM(E36:E46)</f>
        <v>0</v>
      </c>
      <c r="F35" s="137">
        <f>SUM(F36:F46)</f>
        <v>0</v>
      </c>
      <c r="G35" s="77">
        <f>SUM(G36:G46)</f>
        <v>0</v>
      </c>
    </row>
    <row r="36" spans="1:7" s="150" customFormat="1" ht="12" customHeight="1">
      <c r="A36" s="13" t="s">
        <v>53</v>
      </c>
      <c r="B36" s="151" t="s">
        <v>168</v>
      </c>
      <c r="C36" s="139"/>
      <c r="D36" s="139"/>
      <c r="E36" s="139"/>
      <c r="F36" s="181">
        <f t="shared" si="1"/>
        <v>0</v>
      </c>
      <c r="G36" s="180">
        <f aca="true" t="shared" si="5" ref="G36:G46">C36+F36</f>
        <v>0</v>
      </c>
    </row>
    <row r="37" spans="1:7" s="150" customFormat="1" ht="12" customHeight="1">
      <c r="A37" s="12" t="s">
        <v>54</v>
      </c>
      <c r="B37" s="152" t="s">
        <v>169</v>
      </c>
      <c r="C37" s="138"/>
      <c r="D37" s="138"/>
      <c r="E37" s="139"/>
      <c r="F37" s="181">
        <f t="shared" si="1"/>
        <v>0</v>
      </c>
      <c r="G37" s="180">
        <f t="shared" si="5"/>
        <v>0</v>
      </c>
    </row>
    <row r="38" spans="1:7" s="150" customFormat="1" ht="12" customHeight="1">
      <c r="A38" s="12" t="s">
        <v>55</v>
      </c>
      <c r="B38" s="152" t="s">
        <v>170</v>
      </c>
      <c r="C38" s="138"/>
      <c r="D38" s="138"/>
      <c r="E38" s="139"/>
      <c r="F38" s="181">
        <f t="shared" si="1"/>
        <v>0</v>
      </c>
      <c r="G38" s="180">
        <f t="shared" si="5"/>
        <v>0</v>
      </c>
    </row>
    <row r="39" spans="1:7" s="150" customFormat="1" ht="12" customHeight="1">
      <c r="A39" s="12" t="s">
        <v>97</v>
      </c>
      <c r="B39" s="152" t="s">
        <v>171</v>
      </c>
      <c r="C39" s="138"/>
      <c r="D39" s="138"/>
      <c r="E39" s="139"/>
      <c r="F39" s="181">
        <f t="shared" si="1"/>
        <v>0</v>
      </c>
      <c r="G39" s="180">
        <f t="shared" si="5"/>
        <v>0</v>
      </c>
    </row>
    <row r="40" spans="1:7" s="150" customFormat="1" ht="12" customHeight="1">
      <c r="A40" s="12" t="s">
        <v>98</v>
      </c>
      <c r="B40" s="152" t="s">
        <v>172</v>
      </c>
      <c r="C40" s="138"/>
      <c r="D40" s="138"/>
      <c r="E40" s="139"/>
      <c r="F40" s="181">
        <f t="shared" si="1"/>
        <v>0</v>
      </c>
      <c r="G40" s="180">
        <f t="shared" si="5"/>
        <v>0</v>
      </c>
    </row>
    <row r="41" spans="1:7" s="150" customFormat="1" ht="12" customHeight="1">
      <c r="A41" s="12" t="s">
        <v>99</v>
      </c>
      <c r="B41" s="152" t="s">
        <v>173</v>
      </c>
      <c r="C41" s="138"/>
      <c r="D41" s="138"/>
      <c r="E41" s="139"/>
      <c r="F41" s="181">
        <f t="shared" si="1"/>
        <v>0</v>
      </c>
      <c r="G41" s="180">
        <f t="shared" si="5"/>
        <v>0</v>
      </c>
    </row>
    <row r="42" spans="1:7" s="150" customFormat="1" ht="12" customHeight="1">
      <c r="A42" s="12" t="s">
        <v>100</v>
      </c>
      <c r="B42" s="152" t="s">
        <v>174</v>
      </c>
      <c r="C42" s="138"/>
      <c r="D42" s="138"/>
      <c r="E42" s="139"/>
      <c r="F42" s="181">
        <f t="shared" si="1"/>
        <v>0</v>
      </c>
      <c r="G42" s="180">
        <f t="shared" si="5"/>
        <v>0</v>
      </c>
    </row>
    <row r="43" spans="1:7" s="150" customFormat="1" ht="12" customHeight="1">
      <c r="A43" s="12" t="s">
        <v>101</v>
      </c>
      <c r="B43" s="152" t="s">
        <v>433</v>
      </c>
      <c r="C43" s="138"/>
      <c r="D43" s="138"/>
      <c r="E43" s="139"/>
      <c r="F43" s="181">
        <f t="shared" si="1"/>
        <v>0</v>
      </c>
      <c r="G43" s="180">
        <f t="shared" si="5"/>
        <v>0</v>
      </c>
    </row>
    <row r="44" spans="1:7" s="150" customFormat="1" ht="12" customHeight="1">
      <c r="A44" s="12" t="s">
        <v>166</v>
      </c>
      <c r="B44" s="152" t="s">
        <v>176</v>
      </c>
      <c r="C44" s="141"/>
      <c r="D44" s="141"/>
      <c r="E44" s="182"/>
      <c r="F44" s="304">
        <f t="shared" si="1"/>
        <v>0</v>
      </c>
      <c r="G44" s="180">
        <f t="shared" si="5"/>
        <v>0</v>
      </c>
    </row>
    <row r="45" spans="1:7" s="150" customFormat="1" ht="12" customHeight="1">
      <c r="A45" s="14" t="s">
        <v>167</v>
      </c>
      <c r="B45" s="153" t="s">
        <v>305</v>
      </c>
      <c r="C45" s="142"/>
      <c r="D45" s="142"/>
      <c r="E45" s="276"/>
      <c r="F45" s="305">
        <f t="shared" si="1"/>
        <v>0</v>
      </c>
      <c r="G45" s="180">
        <f t="shared" si="5"/>
        <v>0</v>
      </c>
    </row>
    <row r="46" spans="1:7" s="150" customFormat="1" ht="12" customHeight="1" thickBot="1">
      <c r="A46" s="14" t="s">
        <v>304</v>
      </c>
      <c r="B46" s="80" t="s">
        <v>177</v>
      </c>
      <c r="C46" s="142"/>
      <c r="D46" s="142"/>
      <c r="E46" s="279"/>
      <c r="F46" s="306">
        <f t="shared" si="1"/>
        <v>0</v>
      </c>
      <c r="G46" s="180">
        <f t="shared" si="5"/>
        <v>0</v>
      </c>
    </row>
    <row r="47" spans="1:7" s="150" customFormat="1" ht="12" customHeight="1" thickBot="1">
      <c r="A47" s="18" t="s">
        <v>10</v>
      </c>
      <c r="B47" s="19" t="s">
        <v>178</v>
      </c>
      <c r="C47" s="137">
        <f>SUM(C48:C52)</f>
        <v>0</v>
      </c>
      <c r="D47" s="137">
        <f>SUM(D48:D52)</f>
        <v>0</v>
      </c>
      <c r="E47" s="137">
        <f>SUM(E48:E52)</f>
        <v>0</v>
      </c>
      <c r="F47" s="137">
        <f>SUM(F48:F52)</f>
        <v>0</v>
      </c>
      <c r="G47" s="77">
        <f>SUM(G48:G52)</f>
        <v>0</v>
      </c>
    </row>
    <row r="48" spans="1:7" s="150" customFormat="1" ht="12" customHeight="1">
      <c r="A48" s="13" t="s">
        <v>56</v>
      </c>
      <c r="B48" s="151" t="s">
        <v>182</v>
      </c>
      <c r="C48" s="182"/>
      <c r="D48" s="182"/>
      <c r="E48" s="182"/>
      <c r="F48" s="304">
        <f t="shared" si="1"/>
        <v>0</v>
      </c>
      <c r="G48" s="243">
        <f>C48+F48</f>
        <v>0</v>
      </c>
    </row>
    <row r="49" spans="1:7" s="150" customFormat="1" ht="12" customHeight="1">
      <c r="A49" s="12" t="s">
        <v>57</v>
      </c>
      <c r="B49" s="152" t="s">
        <v>183</v>
      </c>
      <c r="C49" s="141"/>
      <c r="D49" s="141"/>
      <c r="E49" s="182"/>
      <c r="F49" s="304">
        <f t="shared" si="1"/>
        <v>0</v>
      </c>
      <c r="G49" s="243">
        <f>C49+F49</f>
        <v>0</v>
      </c>
    </row>
    <row r="50" spans="1:7" s="150" customFormat="1" ht="12" customHeight="1">
      <c r="A50" s="12" t="s">
        <v>179</v>
      </c>
      <c r="B50" s="152" t="s">
        <v>184</v>
      </c>
      <c r="C50" s="141"/>
      <c r="D50" s="141"/>
      <c r="E50" s="182"/>
      <c r="F50" s="304">
        <f t="shared" si="1"/>
        <v>0</v>
      </c>
      <c r="G50" s="243">
        <f>C50+F50</f>
        <v>0</v>
      </c>
    </row>
    <row r="51" spans="1:7" s="150" customFormat="1" ht="12" customHeight="1">
      <c r="A51" s="12" t="s">
        <v>180</v>
      </c>
      <c r="B51" s="152" t="s">
        <v>185</v>
      </c>
      <c r="C51" s="141"/>
      <c r="D51" s="141"/>
      <c r="E51" s="182"/>
      <c r="F51" s="304">
        <f t="shared" si="1"/>
        <v>0</v>
      </c>
      <c r="G51" s="243">
        <f>C51+F51</f>
        <v>0</v>
      </c>
    </row>
    <row r="52" spans="1:7" s="150" customFormat="1" ht="12" customHeight="1" thickBot="1">
      <c r="A52" s="14" t="s">
        <v>181</v>
      </c>
      <c r="B52" s="80" t="s">
        <v>186</v>
      </c>
      <c r="C52" s="142"/>
      <c r="D52" s="142"/>
      <c r="E52" s="276"/>
      <c r="F52" s="305">
        <f t="shared" si="1"/>
        <v>0</v>
      </c>
      <c r="G52" s="243">
        <f>C52+F52</f>
        <v>0</v>
      </c>
    </row>
    <row r="53" spans="1:7" s="150" customFormat="1" ht="12" customHeight="1" thickBot="1">
      <c r="A53" s="18" t="s">
        <v>102</v>
      </c>
      <c r="B53" s="19" t="s">
        <v>187</v>
      </c>
      <c r="C53" s="137">
        <f>SUM(C54:C56)</f>
        <v>0</v>
      </c>
      <c r="D53" s="137">
        <f>SUM(D54:D56)</f>
        <v>0</v>
      </c>
      <c r="E53" s="137">
        <f>SUM(E54:E56)</f>
        <v>0</v>
      </c>
      <c r="F53" s="137">
        <f>SUM(F54:F56)</f>
        <v>0</v>
      </c>
      <c r="G53" s="77">
        <f>SUM(G54:G56)</f>
        <v>0</v>
      </c>
    </row>
    <row r="54" spans="1:7" s="150" customFormat="1" ht="12" customHeight="1">
      <c r="A54" s="13" t="s">
        <v>58</v>
      </c>
      <c r="B54" s="151" t="s">
        <v>188</v>
      </c>
      <c r="C54" s="139"/>
      <c r="D54" s="139"/>
      <c r="E54" s="139"/>
      <c r="F54" s="181">
        <f t="shared" si="1"/>
        <v>0</v>
      </c>
      <c r="G54" s="180">
        <f>C54+F54</f>
        <v>0</v>
      </c>
    </row>
    <row r="55" spans="1:7" s="150" customFormat="1" ht="12" customHeight="1">
      <c r="A55" s="12" t="s">
        <v>59</v>
      </c>
      <c r="B55" s="152" t="s">
        <v>298</v>
      </c>
      <c r="C55" s="138"/>
      <c r="D55" s="138"/>
      <c r="E55" s="139"/>
      <c r="F55" s="181">
        <f t="shared" si="1"/>
        <v>0</v>
      </c>
      <c r="G55" s="180">
        <f>C55+F55</f>
        <v>0</v>
      </c>
    </row>
    <row r="56" spans="1:7" s="150" customFormat="1" ht="12" customHeight="1">
      <c r="A56" s="12" t="s">
        <v>191</v>
      </c>
      <c r="B56" s="152" t="s">
        <v>189</v>
      </c>
      <c r="C56" s="138"/>
      <c r="D56" s="138"/>
      <c r="E56" s="139"/>
      <c r="F56" s="181">
        <f t="shared" si="1"/>
        <v>0</v>
      </c>
      <c r="G56" s="180">
        <f>C56+F56</f>
        <v>0</v>
      </c>
    </row>
    <row r="57" spans="1:7" s="150" customFormat="1" ht="12" customHeight="1" thickBot="1">
      <c r="A57" s="14" t="s">
        <v>192</v>
      </c>
      <c r="B57" s="80" t="s">
        <v>190</v>
      </c>
      <c r="C57" s="140"/>
      <c r="D57" s="140"/>
      <c r="E57" s="275"/>
      <c r="F57" s="303">
        <f t="shared" si="1"/>
        <v>0</v>
      </c>
      <c r="G57" s="180">
        <f>C57+F57</f>
        <v>0</v>
      </c>
    </row>
    <row r="58" spans="1:7" s="150" customFormat="1" ht="12" customHeight="1" thickBot="1">
      <c r="A58" s="18" t="s">
        <v>12</v>
      </c>
      <c r="B58" s="78" t="s">
        <v>193</v>
      </c>
      <c r="C58" s="137">
        <f>SUM(C59:C61)</f>
        <v>0</v>
      </c>
      <c r="D58" s="137">
        <f>SUM(D59:D61)</f>
        <v>0</v>
      </c>
      <c r="E58" s="137">
        <f>SUM(E59:E61)</f>
        <v>0</v>
      </c>
      <c r="F58" s="137">
        <f>SUM(F59:F61)</f>
        <v>0</v>
      </c>
      <c r="G58" s="77">
        <f>SUM(G59:G61)</f>
        <v>0</v>
      </c>
    </row>
    <row r="59" spans="1:7" s="150" customFormat="1" ht="12" customHeight="1">
      <c r="A59" s="13" t="s">
        <v>103</v>
      </c>
      <c r="B59" s="151" t="s">
        <v>195</v>
      </c>
      <c r="C59" s="141"/>
      <c r="D59" s="141"/>
      <c r="E59" s="141"/>
      <c r="F59" s="307">
        <f t="shared" si="1"/>
        <v>0</v>
      </c>
      <c r="G59" s="242">
        <f>C59+F59</f>
        <v>0</v>
      </c>
    </row>
    <row r="60" spans="1:7" s="150" customFormat="1" ht="12" customHeight="1">
      <c r="A60" s="12" t="s">
        <v>104</v>
      </c>
      <c r="B60" s="152" t="s">
        <v>299</v>
      </c>
      <c r="C60" s="141"/>
      <c r="D60" s="141"/>
      <c r="E60" s="141"/>
      <c r="F60" s="307">
        <f t="shared" si="1"/>
        <v>0</v>
      </c>
      <c r="G60" s="242">
        <f>C60+F60</f>
        <v>0</v>
      </c>
    </row>
    <row r="61" spans="1:7" s="150" customFormat="1" ht="12" customHeight="1">
      <c r="A61" s="12" t="s">
        <v>126</v>
      </c>
      <c r="B61" s="152" t="s">
        <v>196</v>
      </c>
      <c r="C61" s="141"/>
      <c r="D61" s="141"/>
      <c r="E61" s="141"/>
      <c r="F61" s="307">
        <f t="shared" si="1"/>
        <v>0</v>
      </c>
      <c r="G61" s="242">
        <f>C61+F61</f>
        <v>0</v>
      </c>
    </row>
    <row r="62" spans="1:7" s="150" customFormat="1" ht="12" customHeight="1" thickBot="1">
      <c r="A62" s="14" t="s">
        <v>194</v>
      </c>
      <c r="B62" s="80" t="s">
        <v>197</v>
      </c>
      <c r="C62" s="141"/>
      <c r="D62" s="141"/>
      <c r="E62" s="141"/>
      <c r="F62" s="307">
        <f t="shared" si="1"/>
        <v>0</v>
      </c>
      <c r="G62" s="242">
        <f>C62+F62</f>
        <v>0</v>
      </c>
    </row>
    <row r="63" spans="1:7" s="150" customFormat="1" ht="12" customHeight="1" thickBot="1">
      <c r="A63" s="193" t="s">
        <v>345</v>
      </c>
      <c r="B63" s="19" t="s">
        <v>198</v>
      </c>
      <c r="C63" s="143">
        <f>+C6+C13+C20+C27+C35+C47+C53+C58</f>
        <v>0</v>
      </c>
      <c r="D63" s="143">
        <f>+D6+D13+D20+D27+D35+D47+D53+D58</f>
        <v>0</v>
      </c>
      <c r="E63" s="143">
        <f>+E6+E13+E20+E27+E35+E47+E53+E58</f>
        <v>0</v>
      </c>
      <c r="F63" s="143">
        <f>+F6+F13+F20+F27+F35+F47+F53+F58</f>
        <v>0</v>
      </c>
      <c r="G63" s="179">
        <f>+G6+G13+G20+G27+G35+G47+G53+G58</f>
        <v>0</v>
      </c>
    </row>
    <row r="64" spans="1:7" s="150" customFormat="1" ht="12" customHeight="1" thickBot="1">
      <c r="A64" s="183" t="s">
        <v>199</v>
      </c>
      <c r="B64" s="78" t="s">
        <v>200</v>
      </c>
      <c r="C64" s="137">
        <f>SUM(C65:C67)</f>
        <v>0</v>
      </c>
      <c r="D64" s="137">
        <f>SUM(D65:D67)</f>
        <v>0</v>
      </c>
      <c r="E64" s="137">
        <f>SUM(E65:E67)</f>
        <v>0</v>
      </c>
      <c r="F64" s="137">
        <f>SUM(F65:F67)</f>
        <v>0</v>
      </c>
      <c r="G64" s="77">
        <f>SUM(G65:G67)</f>
        <v>0</v>
      </c>
    </row>
    <row r="65" spans="1:7" s="150" customFormat="1" ht="12" customHeight="1">
      <c r="A65" s="13" t="s">
        <v>228</v>
      </c>
      <c r="B65" s="151" t="s">
        <v>201</v>
      </c>
      <c r="C65" s="141"/>
      <c r="D65" s="141"/>
      <c r="E65" s="141"/>
      <c r="F65" s="307">
        <f>D65+E65</f>
        <v>0</v>
      </c>
      <c r="G65" s="242">
        <f>C65+F65</f>
        <v>0</v>
      </c>
    </row>
    <row r="66" spans="1:7" s="150" customFormat="1" ht="12" customHeight="1">
      <c r="A66" s="12" t="s">
        <v>237</v>
      </c>
      <c r="B66" s="152" t="s">
        <v>202</v>
      </c>
      <c r="C66" s="141"/>
      <c r="D66" s="141"/>
      <c r="E66" s="141"/>
      <c r="F66" s="307">
        <f>D66+E66</f>
        <v>0</v>
      </c>
      <c r="G66" s="242">
        <f>C66+F66</f>
        <v>0</v>
      </c>
    </row>
    <row r="67" spans="1:7" s="150" customFormat="1" ht="12" customHeight="1" thickBot="1">
      <c r="A67" s="16" t="s">
        <v>238</v>
      </c>
      <c r="B67" s="322" t="s">
        <v>330</v>
      </c>
      <c r="C67" s="279"/>
      <c r="D67" s="279"/>
      <c r="E67" s="279"/>
      <c r="F67" s="306">
        <f>D67+E67</f>
        <v>0</v>
      </c>
      <c r="G67" s="323">
        <f>C67+F67</f>
        <v>0</v>
      </c>
    </row>
    <row r="68" spans="1:7" s="150" customFormat="1" ht="12" customHeight="1" thickBot="1">
      <c r="A68" s="183" t="s">
        <v>204</v>
      </c>
      <c r="B68" s="78" t="s">
        <v>205</v>
      </c>
      <c r="C68" s="137">
        <f>SUM(C69:C72)</f>
        <v>0</v>
      </c>
      <c r="D68" s="137">
        <f>SUM(D69:D72)</f>
        <v>0</v>
      </c>
      <c r="E68" s="137">
        <f>SUM(E69:E72)</f>
        <v>0</v>
      </c>
      <c r="F68" s="137">
        <f>SUM(F69:F72)</f>
        <v>0</v>
      </c>
      <c r="G68" s="77">
        <f>SUM(G69:G72)</f>
        <v>0</v>
      </c>
    </row>
    <row r="69" spans="1:7" s="150" customFormat="1" ht="12" customHeight="1">
      <c r="A69" s="13" t="s">
        <v>81</v>
      </c>
      <c r="B69" s="262" t="s">
        <v>206</v>
      </c>
      <c r="C69" s="141"/>
      <c r="D69" s="141"/>
      <c r="E69" s="141"/>
      <c r="F69" s="307">
        <f>D69+E69</f>
        <v>0</v>
      </c>
      <c r="G69" s="242">
        <f>C69+F69</f>
        <v>0</v>
      </c>
    </row>
    <row r="70" spans="1:7" s="150" customFormat="1" ht="12" customHeight="1">
      <c r="A70" s="12" t="s">
        <v>82</v>
      </c>
      <c r="B70" s="262" t="s">
        <v>444</v>
      </c>
      <c r="C70" s="141"/>
      <c r="D70" s="141"/>
      <c r="E70" s="141"/>
      <c r="F70" s="307">
        <f>D70+E70</f>
        <v>0</v>
      </c>
      <c r="G70" s="242">
        <f>C70+F70</f>
        <v>0</v>
      </c>
    </row>
    <row r="71" spans="1:7" s="150" customFormat="1" ht="12" customHeight="1">
      <c r="A71" s="12" t="s">
        <v>229</v>
      </c>
      <c r="B71" s="262" t="s">
        <v>207</v>
      </c>
      <c r="C71" s="141"/>
      <c r="D71" s="141"/>
      <c r="E71" s="141"/>
      <c r="F71" s="307">
        <f>D71+E71</f>
        <v>0</v>
      </c>
      <c r="G71" s="242">
        <f>C71+F71</f>
        <v>0</v>
      </c>
    </row>
    <row r="72" spans="1:7" s="150" customFormat="1" ht="12" customHeight="1" thickBot="1">
      <c r="A72" s="14" t="s">
        <v>230</v>
      </c>
      <c r="B72" s="263" t="s">
        <v>445</v>
      </c>
      <c r="C72" s="141"/>
      <c r="D72" s="141"/>
      <c r="E72" s="141"/>
      <c r="F72" s="307">
        <f>D72+E72</f>
        <v>0</v>
      </c>
      <c r="G72" s="242">
        <f>C72+F72</f>
        <v>0</v>
      </c>
    </row>
    <row r="73" spans="1:7" s="150" customFormat="1" ht="12" customHeight="1" thickBot="1">
      <c r="A73" s="183" t="s">
        <v>208</v>
      </c>
      <c r="B73" s="78" t="s">
        <v>209</v>
      </c>
      <c r="C73" s="137">
        <f>SUM(C74:C75)</f>
        <v>0</v>
      </c>
      <c r="D73" s="137">
        <f>SUM(D74:D75)</f>
        <v>0</v>
      </c>
      <c r="E73" s="137">
        <f>SUM(E74:E75)</f>
        <v>0</v>
      </c>
      <c r="F73" s="137">
        <f>SUM(F74:F75)</f>
        <v>0</v>
      </c>
      <c r="G73" s="77">
        <f>SUM(G74:G75)</f>
        <v>0</v>
      </c>
    </row>
    <row r="74" spans="1:7" s="150" customFormat="1" ht="12" customHeight="1">
      <c r="A74" s="13" t="s">
        <v>231</v>
      </c>
      <c r="B74" s="151" t="s">
        <v>210</v>
      </c>
      <c r="C74" s="141"/>
      <c r="D74" s="141"/>
      <c r="E74" s="141"/>
      <c r="F74" s="307">
        <f>D74+E74</f>
        <v>0</v>
      </c>
      <c r="G74" s="242">
        <f>C74+F74</f>
        <v>0</v>
      </c>
    </row>
    <row r="75" spans="1:7" s="150" customFormat="1" ht="12" customHeight="1" thickBot="1">
      <c r="A75" s="14" t="s">
        <v>232</v>
      </c>
      <c r="B75" s="80" t="s">
        <v>211</v>
      </c>
      <c r="C75" s="141"/>
      <c r="D75" s="141"/>
      <c r="E75" s="141"/>
      <c r="F75" s="307">
        <f>D75+E75</f>
        <v>0</v>
      </c>
      <c r="G75" s="242">
        <f>C75+F75</f>
        <v>0</v>
      </c>
    </row>
    <row r="76" spans="1:7" s="150" customFormat="1" ht="12" customHeight="1" thickBot="1">
      <c r="A76" s="183" t="s">
        <v>212</v>
      </c>
      <c r="B76" s="78" t="s">
        <v>213</v>
      </c>
      <c r="C76" s="137">
        <f>SUM(C77:C79)</f>
        <v>0</v>
      </c>
      <c r="D76" s="137">
        <f>SUM(D77:D79)</f>
        <v>0</v>
      </c>
      <c r="E76" s="137">
        <f>SUM(E77:E79)</f>
        <v>0</v>
      </c>
      <c r="F76" s="137">
        <f>SUM(F77:F79)</f>
        <v>0</v>
      </c>
      <c r="G76" s="77">
        <f>SUM(G77:G79)</f>
        <v>0</v>
      </c>
    </row>
    <row r="77" spans="1:7" s="150" customFormat="1" ht="12" customHeight="1">
      <c r="A77" s="13" t="s">
        <v>233</v>
      </c>
      <c r="B77" s="151" t="s">
        <v>214</v>
      </c>
      <c r="C77" s="141"/>
      <c r="D77" s="141"/>
      <c r="E77" s="141"/>
      <c r="F77" s="307">
        <f>D77+E77</f>
        <v>0</v>
      </c>
      <c r="G77" s="242">
        <f>C77+F77</f>
        <v>0</v>
      </c>
    </row>
    <row r="78" spans="1:7" s="150" customFormat="1" ht="12" customHeight="1">
      <c r="A78" s="12" t="s">
        <v>234</v>
      </c>
      <c r="B78" s="152" t="s">
        <v>215</v>
      </c>
      <c r="C78" s="141"/>
      <c r="D78" s="141"/>
      <c r="E78" s="141"/>
      <c r="F78" s="307">
        <f>D78+E78</f>
        <v>0</v>
      </c>
      <c r="G78" s="242">
        <f>C78+F78</f>
        <v>0</v>
      </c>
    </row>
    <row r="79" spans="1:7" s="150" customFormat="1" ht="12" customHeight="1" thickBot="1">
      <c r="A79" s="14" t="s">
        <v>235</v>
      </c>
      <c r="B79" s="80" t="s">
        <v>446</v>
      </c>
      <c r="C79" s="141"/>
      <c r="D79" s="141"/>
      <c r="E79" s="141"/>
      <c r="F79" s="307">
        <f>D79+E79</f>
        <v>0</v>
      </c>
      <c r="G79" s="242">
        <f>C79+F79</f>
        <v>0</v>
      </c>
    </row>
    <row r="80" spans="1:7" s="150" customFormat="1" ht="12" customHeight="1" thickBot="1">
      <c r="A80" s="183" t="s">
        <v>216</v>
      </c>
      <c r="B80" s="78" t="s">
        <v>236</v>
      </c>
      <c r="C80" s="137">
        <f>SUM(C81:C84)</f>
        <v>0</v>
      </c>
      <c r="D80" s="137">
        <f>SUM(D81:D84)</f>
        <v>0</v>
      </c>
      <c r="E80" s="137">
        <f>SUM(E81:E84)</f>
        <v>0</v>
      </c>
      <c r="F80" s="137">
        <f>SUM(F81:F84)</f>
        <v>0</v>
      </c>
      <c r="G80" s="77">
        <f>SUM(G81:G84)</f>
        <v>0</v>
      </c>
    </row>
    <row r="81" spans="1:7" s="150" customFormat="1" ht="12" customHeight="1">
      <c r="A81" s="154" t="s">
        <v>217</v>
      </c>
      <c r="B81" s="151" t="s">
        <v>218</v>
      </c>
      <c r="C81" s="141"/>
      <c r="D81" s="141"/>
      <c r="E81" s="141"/>
      <c r="F81" s="307">
        <f aca="true" t="shared" si="6" ref="F81:F86">D81+E81</f>
        <v>0</v>
      </c>
      <c r="G81" s="242">
        <f aca="true" t="shared" si="7" ref="G81:G86">C81+F81</f>
        <v>0</v>
      </c>
    </row>
    <row r="82" spans="1:7" s="150" customFormat="1" ht="12" customHeight="1">
      <c r="A82" s="155" t="s">
        <v>219</v>
      </c>
      <c r="B82" s="152" t="s">
        <v>220</v>
      </c>
      <c r="C82" s="141"/>
      <c r="D82" s="141"/>
      <c r="E82" s="141"/>
      <c r="F82" s="307">
        <f t="shared" si="6"/>
        <v>0</v>
      </c>
      <c r="G82" s="242">
        <f t="shared" si="7"/>
        <v>0</v>
      </c>
    </row>
    <row r="83" spans="1:7" s="150" customFormat="1" ht="12" customHeight="1">
      <c r="A83" s="155" t="s">
        <v>221</v>
      </c>
      <c r="B83" s="152" t="s">
        <v>222</v>
      </c>
      <c r="C83" s="141"/>
      <c r="D83" s="141"/>
      <c r="E83" s="141"/>
      <c r="F83" s="307">
        <f t="shared" si="6"/>
        <v>0</v>
      </c>
      <c r="G83" s="242">
        <f t="shared" si="7"/>
        <v>0</v>
      </c>
    </row>
    <row r="84" spans="1:7" s="150" customFormat="1" ht="12" customHeight="1" thickBot="1">
      <c r="A84" s="156" t="s">
        <v>223</v>
      </c>
      <c r="B84" s="80" t="s">
        <v>224</v>
      </c>
      <c r="C84" s="141"/>
      <c r="D84" s="141"/>
      <c r="E84" s="141"/>
      <c r="F84" s="307">
        <f t="shared" si="6"/>
        <v>0</v>
      </c>
      <c r="G84" s="242">
        <f t="shared" si="7"/>
        <v>0</v>
      </c>
    </row>
    <row r="85" spans="1:7" s="150" customFormat="1" ht="12" customHeight="1" thickBot="1">
      <c r="A85" s="183" t="s">
        <v>225</v>
      </c>
      <c r="B85" s="78" t="s">
        <v>344</v>
      </c>
      <c r="C85" s="185"/>
      <c r="D85" s="185"/>
      <c r="E85" s="185"/>
      <c r="F85" s="137">
        <f t="shared" si="6"/>
        <v>0</v>
      </c>
      <c r="G85" s="77">
        <f t="shared" si="7"/>
        <v>0</v>
      </c>
    </row>
    <row r="86" spans="1:7" s="150" customFormat="1" ht="13.5" customHeight="1" thickBot="1">
      <c r="A86" s="183" t="s">
        <v>227</v>
      </c>
      <c r="B86" s="78" t="s">
        <v>226</v>
      </c>
      <c r="C86" s="185"/>
      <c r="D86" s="185"/>
      <c r="E86" s="185"/>
      <c r="F86" s="137">
        <f t="shared" si="6"/>
        <v>0</v>
      </c>
      <c r="G86" s="77">
        <f t="shared" si="7"/>
        <v>0</v>
      </c>
    </row>
    <row r="87" spans="1:7" s="150" customFormat="1" ht="15.75" customHeight="1" thickBot="1">
      <c r="A87" s="183" t="s">
        <v>239</v>
      </c>
      <c r="B87" s="157" t="s">
        <v>347</v>
      </c>
      <c r="C87" s="143">
        <f>+C64+C68+C73+C76+C80+C86+C85</f>
        <v>0</v>
      </c>
      <c r="D87" s="143">
        <f>+D64+D68+D73+D76+D80+D86+D85</f>
        <v>0</v>
      </c>
      <c r="E87" s="143">
        <f>+E64+E68+E73+E76+E80+E86+E85</f>
        <v>0</v>
      </c>
      <c r="F87" s="143">
        <f>+F64+F68+F73+F76+F80+F86+F85</f>
        <v>0</v>
      </c>
      <c r="G87" s="179">
        <f>+G64+G68+G73+G76+G80+G86+G85</f>
        <v>0</v>
      </c>
    </row>
    <row r="88" spans="1:7" s="150" customFormat="1" ht="25.5" customHeight="1" thickBot="1">
      <c r="A88" s="184" t="s">
        <v>346</v>
      </c>
      <c r="B88" s="158" t="s">
        <v>348</v>
      </c>
      <c r="C88" s="143">
        <f>+C63+C87</f>
        <v>0</v>
      </c>
      <c r="D88" s="143">
        <f>+D63+D87</f>
        <v>0</v>
      </c>
      <c r="E88" s="143">
        <f>+E63+E87</f>
        <v>0</v>
      </c>
      <c r="F88" s="143">
        <f>+F63+F87</f>
        <v>0</v>
      </c>
      <c r="G88" s="179">
        <f>+G63+G87</f>
        <v>0</v>
      </c>
    </row>
    <row r="89" spans="1:3" s="150" customFormat="1" ht="30.75" customHeight="1">
      <c r="A89" s="3"/>
      <c r="B89" s="4"/>
      <c r="C89" s="82"/>
    </row>
    <row r="90" spans="1:7" ht="16.5" customHeight="1">
      <c r="A90" s="417" t="s">
        <v>33</v>
      </c>
      <c r="B90" s="417"/>
      <c r="C90" s="417"/>
      <c r="D90" s="417"/>
      <c r="E90" s="417"/>
      <c r="F90" s="417"/>
      <c r="G90" s="417"/>
    </row>
    <row r="91" spans="1:7" s="159" customFormat="1" ht="16.5" customHeight="1" thickBot="1">
      <c r="A91" s="419" t="s">
        <v>84</v>
      </c>
      <c r="B91" s="419"/>
      <c r="C91" s="52"/>
      <c r="G91" s="52" t="str">
        <f>G2</f>
        <v>Forintban!</v>
      </c>
    </row>
    <row r="92" spans="1:7" ht="15.75">
      <c r="A92" s="420" t="s">
        <v>48</v>
      </c>
      <c r="B92" s="422" t="s">
        <v>382</v>
      </c>
      <c r="C92" s="412" t="str">
        <f>+CONCATENATE(LEFT(ÖSSZEFÜGGÉSEK!A6,4),". évi")</f>
        <v>2018. évi</v>
      </c>
      <c r="D92" s="413"/>
      <c r="E92" s="414"/>
      <c r="F92" s="414"/>
      <c r="G92" s="415"/>
    </row>
    <row r="93" spans="1:7" ht="48.75" thickBot="1">
      <c r="A93" s="421"/>
      <c r="B93" s="423"/>
      <c r="C93" s="315" t="s">
        <v>381</v>
      </c>
      <c r="D93" s="316" t="s">
        <v>453</v>
      </c>
      <c r="E93" s="316" t="s">
        <v>454</v>
      </c>
      <c r="F93" s="317" t="s">
        <v>448</v>
      </c>
      <c r="G93" s="318" t="s">
        <v>452</v>
      </c>
    </row>
    <row r="94" spans="1:7" s="149" customFormat="1" ht="12" customHeight="1" thickBot="1">
      <c r="A94" s="25" t="s">
        <v>356</v>
      </c>
      <c r="B94" s="26" t="s">
        <v>357</v>
      </c>
      <c r="C94" s="319" t="s">
        <v>358</v>
      </c>
      <c r="D94" s="319" t="s">
        <v>360</v>
      </c>
      <c r="E94" s="320" t="s">
        <v>359</v>
      </c>
      <c r="F94" s="320" t="s">
        <v>455</v>
      </c>
      <c r="G94" s="321" t="s">
        <v>456</v>
      </c>
    </row>
    <row r="95" spans="1:7" ht="12" customHeight="1" thickBot="1">
      <c r="A95" s="20" t="s">
        <v>5</v>
      </c>
      <c r="B95" s="24" t="s">
        <v>306</v>
      </c>
      <c r="C95" s="136">
        <f>C96+C97+C98+C99+C100+C113</f>
        <v>0</v>
      </c>
      <c r="D95" s="136">
        <f>D96+D97+D98+D99+D100+D113</f>
        <v>0</v>
      </c>
      <c r="E95" s="136">
        <f>E96+E97+E98+E99+E100+E113</f>
        <v>0</v>
      </c>
      <c r="F95" s="136">
        <f>F96+F97+F98+F99+F100+F113</f>
        <v>0</v>
      </c>
      <c r="G95" s="196">
        <f>G96+G97+G98+G99+G100+G113</f>
        <v>0</v>
      </c>
    </row>
    <row r="96" spans="1:7" ht="12" customHeight="1">
      <c r="A96" s="15" t="s">
        <v>60</v>
      </c>
      <c r="B96" s="8" t="s">
        <v>34</v>
      </c>
      <c r="C96" s="300"/>
      <c r="D96" s="200"/>
      <c r="E96" s="200"/>
      <c r="F96" s="308">
        <f aca="true" t="shared" si="8" ref="F96:F115">D96+E96</f>
        <v>0</v>
      </c>
      <c r="G96" s="244">
        <f aca="true" t="shared" si="9" ref="G96:G115">C96+F96</f>
        <v>0</v>
      </c>
    </row>
    <row r="97" spans="1:7" ht="12" customHeight="1">
      <c r="A97" s="12" t="s">
        <v>61</v>
      </c>
      <c r="B97" s="6" t="s">
        <v>105</v>
      </c>
      <c r="C97" s="138"/>
      <c r="D97" s="138"/>
      <c r="E97" s="138"/>
      <c r="F97" s="309">
        <f t="shared" si="8"/>
        <v>0</v>
      </c>
      <c r="G97" s="240">
        <f t="shared" si="9"/>
        <v>0</v>
      </c>
    </row>
    <row r="98" spans="1:7" ht="12" customHeight="1">
      <c r="A98" s="12" t="s">
        <v>62</v>
      </c>
      <c r="B98" s="6" t="s">
        <v>79</v>
      </c>
      <c r="C98" s="140"/>
      <c r="D98" s="140"/>
      <c r="E98" s="140"/>
      <c r="F98" s="310">
        <f t="shared" si="8"/>
        <v>0</v>
      </c>
      <c r="G98" s="241">
        <f t="shared" si="9"/>
        <v>0</v>
      </c>
    </row>
    <row r="99" spans="1:7" ht="12" customHeight="1">
      <c r="A99" s="12" t="s">
        <v>63</v>
      </c>
      <c r="B99" s="9" t="s">
        <v>106</v>
      </c>
      <c r="C99" s="140"/>
      <c r="D99" s="140"/>
      <c r="E99" s="140"/>
      <c r="F99" s="310">
        <f t="shared" si="8"/>
        <v>0</v>
      </c>
      <c r="G99" s="241">
        <f t="shared" si="9"/>
        <v>0</v>
      </c>
    </row>
    <row r="100" spans="1:7" ht="12" customHeight="1">
      <c r="A100" s="12" t="s">
        <v>71</v>
      </c>
      <c r="B100" s="17" t="s">
        <v>107</v>
      </c>
      <c r="C100" s="140"/>
      <c r="D100" s="140"/>
      <c r="E100" s="140"/>
      <c r="F100" s="310">
        <f t="shared" si="8"/>
        <v>0</v>
      </c>
      <c r="G100" s="241">
        <f t="shared" si="9"/>
        <v>0</v>
      </c>
    </row>
    <row r="101" spans="1:7" ht="12" customHeight="1">
      <c r="A101" s="12" t="s">
        <v>64</v>
      </c>
      <c r="B101" s="6" t="s">
        <v>311</v>
      </c>
      <c r="C101" s="140"/>
      <c r="D101" s="140"/>
      <c r="E101" s="140"/>
      <c r="F101" s="310">
        <f t="shared" si="8"/>
        <v>0</v>
      </c>
      <c r="G101" s="241">
        <f t="shared" si="9"/>
        <v>0</v>
      </c>
    </row>
    <row r="102" spans="1:7" ht="12" customHeight="1">
      <c r="A102" s="12" t="s">
        <v>65</v>
      </c>
      <c r="B102" s="55" t="s">
        <v>310</v>
      </c>
      <c r="C102" s="140"/>
      <c r="D102" s="140"/>
      <c r="E102" s="140"/>
      <c r="F102" s="310">
        <f t="shared" si="8"/>
        <v>0</v>
      </c>
      <c r="G102" s="241">
        <f t="shared" si="9"/>
        <v>0</v>
      </c>
    </row>
    <row r="103" spans="1:7" ht="12" customHeight="1">
      <c r="A103" s="12" t="s">
        <v>72</v>
      </c>
      <c r="B103" s="55" t="s">
        <v>309</v>
      </c>
      <c r="C103" s="140"/>
      <c r="D103" s="140"/>
      <c r="E103" s="140"/>
      <c r="F103" s="310">
        <f t="shared" si="8"/>
        <v>0</v>
      </c>
      <c r="G103" s="241">
        <f t="shared" si="9"/>
        <v>0</v>
      </c>
    </row>
    <row r="104" spans="1:7" ht="12" customHeight="1">
      <c r="A104" s="12" t="s">
        <v>73</v>
      </c>
      <c r="B104" s="53" t="s">
        <v>242</v>
      </c>
      <c r="C104" s="140"/>
      <c r="D104" s="140"/>
      <c r="E104" s="140"/>
      <c r="F104" s="310">
        <f t="shared" si="8"/>
        <v>0</v>
      </c>
      <c r="G104" s="241">
        <f t="shared" si="9"/>
        <v>0</v>
      </c>
    </row>
    <row r="105" spans="1:7" ht="12" customHeight="1">
      <c r="A105" s="12" t="s">
        <v>74</v>
      </c>
      <c r="B105" s="54" t="s">
        <v>243</v>
      </c>
      <c r="C105" s="140"/>
      <c r="D105" s="140"/>
      <c r="E105" s="140"/>
      <c r="F105" s="310">
        <f t="shared" si="8"/>
        <v>0</v>
      </c>
      <c r="G105" s="241">
        <f t="shared" si="9"/>
        <v>0</v>
      </c>
    </row>
    <row r="106" spans="1:7" ht="12" customHeight="1">
      <c r="A106" s="12" t="s">
        <v>75</v>
      </c>
      <c r="B106" s="54" t="s">
        <v>244</v>
      </c>
      <c r="C106" s="140"/>
      <c r="D106" s="140"/>
      <c r="E106" s="140"/>
      <c r="F106" s="310">
        <f t="shared" si="8"/>
        <v>0</v>
      </c>
      <c r="G106" s="241">
        <f t="shared" si="9"/>
        <v>0</v>
      </c>
    </row>
    <row r="107" spans="1:7" ht="12" customHeight="1">
      <c r="A107" s="12" t="s">
        <v>77</v>
      </c>
      <c r="B107" s="53" t="s">
        <v>245</v>
      </c>
      <c r="C107" s="140"/>
      <c r="D107" s="140"/>
      <c r="E107" s="140"/>
      <c r="F107" s="310">
        <f t="shared" si="8"/>
        <v>0</v>
      </c>
      <c r="G107" s="241">
        <f t="shared" si="9"/>
        <v>0</v>
      </c>
    </row>
    <row r="108" spans="1:7" ht="12" customHeight="1">
      <c r="A108" s="12" t="s">
        <v>108</v>
      </c>
      <c r="B108" s="53" t="s">
        <v>246</v>
      </c>
      <c r="C108" s="140"/>
      <c r="D108" s="140"/>
      <c r="E108" s="140"/>
      <c r="F108" s="310">
        <f t="shared" si="8"/>
        <v>0</v>
      </c>
      <c r="G108" s="241">
        <f t="shared" si="9"/>
        <v>0</v>
      </c>
    </row>
    <row r="109" spans="1:7" ht="12" customHeight="1">
      <c r="A109" s="12" t="s">
        <v>240</v>
      </c>
      <c r="B109" s="54" t="s">
        <v>247</v>
      </c>
      <c r="C109" s="140"/>
      <c r="D109" s="140"/>
      <c r="E109" s="140"/>
      <c r="F109" s="310">
        <f t="shared" si="8"/>
        <v>0</v>
      </c>
      <c r="G109" s="241">
        <f t="shared" si="9"/>
        <v>0</v>
      </c>
    </row>
    <row r="110" spans="1:7" ht="12" customHeight="1">
      <c r="A110" s="11" t="s">
        <v>241</v>
      </c>
      <c r="B110" s="55" t="s">
        <v>248</v>
      </c>
      <c r="C110" s="140"/>
      <c r="D110" s="140"/>
      <c r="E110" s="140"/>
      <c r="F110" s="310">
        <f t="shared" si="8"/>
        <v>0</v>
      </c>
      <c r="G110" s="241">
        <f t="shared" si="9"/>
        <v>0</v>
      </c>
    </row>
    <row r="111" spans="1:7" ht="12" customHeight="1">
      <c r="A111" s="12" t="s">
        <v>307</v>
      </c>
      <c r="B111" s="55" t="s">
        <v>249</v>
      </c>
      <c r="C111" s="140"/>
      <c r="D111" s="140"/>
      <c r="E111" s="140"/>
      <c r="F111" s="310">
        <f t="shared" si="8"/>
        <v>0</v>
      </c>
      <c r="G111" s="241">
        <f t="shared" si="9"/>
        <v>0</v>
      </c>
    </row>
    <row r="112" spans="1:7" ht="12" customHeight="1">
      <c r="A112" s="14" t="s">
        <v>308</v>
      </c>
      <c r="B112" s="55" t="s">
        <v>250</v>
      </c>
      <c r="C112" s="140"/>
      <c r="D112" s="140"/>
      <c r="E112" s="140"/>
      <c r="F112" s="310">
        <f t="shared" si="8"/>
        <v>0</v>
      </c>
      <c r="G112" s="241">
        <f t="shared" si="9"/>
        <v>0</v>
      </c>
    </row>
    <row r="113" spans="1:7" ht="12" customHeight="1">
      <c r="A113" s="12" t="s">
        <v>312</v>
      </c>
      <c r="B113" s="9" t="s">
        <v>35</v>
      </c>
      <c r="C113" s="138"/>
      <c r="D113" s="138"/>
      <c r="E113" s="138"/>
      <c r="F113" s="309">
        <f t="shared" si="8"/>
        <v>0</v>
      </c>
      <c r="G113" s="240">
        <f t="shared" si="9"/>
        <v>0</v>
      </c>
    </row>
    <row r="114" spans="1:7" ht="12" customHeight="1">
      <c r="A114" s="12" t="s">
        <v>313</v>
      </c>
      <c r="B114" s="6" t="s">
        <v>315</v>
      </c>
      <c r="C114" s="138"/>
      <c r="D114" s="138"/>
      <c r="E114" s="138"/>
      <c r="F114" s="309">
        <f t="shared" si="8"/>
        <v>0</v>
      </c>
      <c r="G114" s="240">
        <f t="shared" si="9"/>
        <v>0</v>
      </c>
    </row>
    <row r="115" spans="1:7" ht="12" customHeight="1" thickBot="1">
      <c r="A115" s="16" t="s">
        <v>314</v>
      </c>
      <c r="B115" s="192" t="s">
        <v>316</v>
      </c>
      <c r="C115" s="201"/>
      <c r="D115" s="201"/>
      <c r="E115" s="201"/>
      <c r="F115" s="311">
        <f t="shared" si="8"/>
        <v>0</v>
      </c>
      <c r="G115" s="245">
        <f t="shared" si="9"/>
        <v>0</v>
      </c>
    </row>
    <row r="116" spans="1:7" ht="12" customHeight="1" thickBot="1">
      <c r="A116" s="190" t="s">
        <v>6</v>
      </c>
      <c r="B116" s="191" t="s">
        <v>251</v>
      </c>
      <c r="C116" s="202">
        <f>+C117+C119+C121</f>
        <v>0</v>
      </c>
      <c r="D116" s="137">
        <f>+D117+D119+D121</f>
        <v>0</v>
      </c>
      <c r="E116" s="202">
        <f>+E117+E119+E121</f>
        <v>0</v>
      </c>
      <c r="F116" s="202">
        <f>+F117+F119+F121</f>
        <v>0</v>
      </c>
      <c r="G116" s="197">
        <f>+G117+G119+G121</f>
        <v>0</v>
      </c>
    </row>
    <row r="117" spans="1:7" ht="12" customHeight="1">
      <c r="A117" s="13" t="s">
        <v>66</v>
      </c>
      <c r="B117" s="6" t="s">
        <v>125</v>
      </c>
      <c r="C117" s="139"/>
      <c r="D117" s="209"/>
      <c r="E117" s="139"/>
      <c r="F117" s="181">
        <f aca="true" t="shared" si="10" ref="F117:F129">D117+E117</f>
        <v>0</v>
      </c>
      <c r="G117" s="180">
        <f aca="true" t="shared" si="11" ref="G117:G129">C117+F117</f>
        <v>0</v>
      </c>
    </row>
    <row r="118" spans="1:7" ht="12" customHeight="1">
      <c r="A118" s="13" t="s">
        <v>67</v>
      </c>
      <c r="B118" s="10" t="s">
        <v>255</v>
      </c>
      <c r="C118" s="139"/>
      <c r="D118" s="209"/>
      <c r="E118" s="139"/>
      <c r="F118" s="181">
        <f t="shared" si="10"/>
        <v>0</v>
      </c>
      <c r="G118" s="180">
        <f t="shared" si="11"/>
        <v>0</v>
      </c>
    </row>
    <row r="119" spans="1:7" ht="12" customHeight="1">
      <c r="A119" s="13" t="s">
        <v>68</v>
      </c>
      <c r="B119" s="10" t="s">
        <v>109</v>
      </c>
      <c r="C119" s="138"/>
      <c r="D119" s="210"/>
      <c r="E119" s="138"/>
      <c r="F119" s="309">
        <f t="shared" si="10"/>
        <v>0</v>
      </c>
      <c r="G119" s="240">
        <f t="shared" si="11"/>
        <v>0</v>
      </c>
    </row>
    <row r="120" spans="1:7" ht="12" customHeight="1">
      <c r="A120" s="13" t="s">
        <v>69</v>
      </c>
      <c r="B120" s="10" t="s">
        <v>256</v>
      </c>
      <c r="C120" s="138"/>
      <c r="D120" s="210"/>
      <c r="E120" s="138"/>
      <c r="F120" s="309">
        <f t="shared" si="10"/>
        <v>0</v>
      </c>
      <c r="G120" s="240">
        <f t="shared" si="11"/>
        <v>0</v>
      </c>
    </row>
    <row r="121" spans="1:7" ht="12" customHeight="1">
      <c r="A121" s="13" t="s">
        <v>70</v>
      </c>
      <c r="B121" s="80" t="s">
        <v>127</v>
      </c>
      <c r="C121" s="138"/>
      <c r="D121" s="210"/>
      <c r="E121" s="138"/>
      <c r="F121" s="309">
        <f t="shared" si="10"/>
        <v>0</v>
      </c>
      <c r="G121" s="240">
        <f t="shared" si="11"/>
        <v>0</v>
      </c>
    </row>
    <row r="122" spans="1:7" ht="12" customHeight="1">
      <c r="A122" s="13" t="s">
        <v>76</v>
      </c>
      <c r="B122" s="79" t="s">
        <v>300</v>
      </c>
      <c r="C122" s="138"/>
      <c r="D122" s="210"/>
      <c r="E122" s="138"/>
      <c r="F122" s="309">
        <f t="shared" si="10"/>
        <v>0</v>
      </c>
      <c r="G122" s="240">
        <f t="shared" si="11"/>
        <v>0</v>
      </c>
    </row>
    <row r="123" spans="1:7" ht="12" customHeight="1">
      <c r="A123" s="13" t="s">
        <v>78</v>
      </c>
      <c r="B123" s="147" t="s">
        <v>261</v>
      </c>
      <c r="C123" s="138"/>
      <c r="D123" s="210"/>
      <c r="E123" s="138"/>
      <c r="F123" s="309">
        <f t="shared" si="10"/>
        <v>0</v>
      </c>
      <c r="G123" s="240">
        <f t="shared" si="11"/>
        <v>0</v>
      </c>
    </row>
    <row r="124" spans="1:7" ht="22.5">
      <c r="A124" s="13" t="s">
        <v>110</v>
      </c>
      <c r="B124" s="54" t="s">
        <v>244</v>
      </c>
      <c r="C124" s="138"/>
      <c r="D124" s="210"/>
      <c r="E124" s="138"/>
      <c r="F124" s="309">
        <f t="shared" si="10"/>
        <v>0</v>
      </c>
      <c r="G124" s="240">
        <f t="shared" si="11"/>
        <v>0</v>
      </c>
    </row>
    <row r="125" spans="1:7" ht="12" customHeight="1">
      <c r="A125" s="13" t="s">
        <v>111</v>
      </c>
      <c r="B125" s="54" t="s">
        <v>260</v>
      </c>
      <c r="C125" s="138"/>
      <c r="D125" s="210"/>
      <c r="E125" s="138"/>
      <c r="F125" s="309">
        <f t="shared" si="10"/>
        <v>0</v>
      </c>
      <c r="G125" s="240">
        <f t="shared" si="11"/>
        <v>0</v>
      </c>
    </row>
    <row r="126" spans="1:7" ht="12" customHeight="1">
      <c r="A126" s="13" t="s">
        <v>112</v>
      </c>
      <c r="B126" s="54" t="s">
        <v>259</v>
      </c>
      <c r="C126" s="138"/>
      <c r="D126" s="210"/>
      <c r="E126" s="138"/>
      <c r="F126" s="309">
        <f t="shared" si="10"/>
        <v>0</v>
      </c>
      <c r="G126" s="240">
        <f t="shared" si="11"/>
        <v>0</v>
      </c>
    </row>
    <row r="127" spans="1:7" ht="12" customHeight="1">
      <c r="A127" s="13" t="s">
        <v>252</v>
      </c>
      <c r="B127" s="54" t="s">
        <v>247</v>
      </c>
      <c r="C127" s="138"/>
      <c r="D127" s="210"/>
      <c r="E127" s="138"/>
      <c r="F127" s="309">
        <f t="shared" si="10"/>
        <v>0</v>
      </c>
      <c r="G127" s="240">
        <f t="shared" si="11"/>
        <v>0</v>
      </c>
    </row>
    <row r="128" spans="1:7" ht="12" customHeight="1">
      <c r="A128" s="13" t="s">
        <v>253</v>
      </c>
      <c r="B128" s="54" t="s">
        <v>258</v>
      </c>
      <c r="C128" s="138"/>
      <c r="D128" s="210"/>
      <c r="E128" s="138"/>
      <c r="F128" s="309">
        <f t="shared" si="10"/>
        <v>0</v>
      </c>
      <c r="G128" s="240">
        <f t="shared" si="11"/>
        <v>0</v>
      </c>
    </row>
    <row r="129" spans="1:7" ht="23.25" thickBot="1">
      <c r="A129" s="11" t="s">
        <v>254</v>
      </c>
      <c r="B129" s="54" t="s">
        <v>257</v>
      </c>
      <c r="C129" s="140"/>
      <c r="D129" s="211"/>
      <c r="E129" s="140"/>
      <c r="F129" s="310">
        <f t="shared" si="10"/>
        <v>0</v>
      </c>
      <c r="G129" s="241">
        <f t="shared" si="11"/>
        <v>0</v>
      </c>
    </row>
    <row r="130" spans="1:7" ht="12" customHeight="1" thickBot="1">
      <c r="A130" s="18" t="s">
        <v>7</v>
      </c>
      <c r="B130" s="50" t="s">
        <v>317</v>
      </c>
      <c r="C130" s="137">
        <f>+C95+C116</f>
        <v>0</v>
      </c>
      <c r="D130" s="208">
        <f>+D95+D116</f>
        <v>0</v>
      </c>
      <c r="E130" s="137">
        <f>+E95+E116</f>
        <v>0</v>
      </c>
      <c r="F130" s="137">
        <f>+F95+F116</f>
        <v>0</v>
      </c>
      <c r="G130" s="77">
        <f>+G95+G116</f>
        <v>0</v>
      </c>
    </row>
    <row r="131" spans="1:7" ht="12" customHeight="1" thickBot="1">
      <c r="A131" s="18" t="s">
        <v>8</v>
      </c>
      <c r="B131" s="50" t="s">
        <v>383</v>
      </c>
      <c r="C131" s="137">
        <f>+C132+C133+C134</f>
        <v>0</v>
      </c>
      <c r="D131" s="208">
        <f>+D132+D133+D134</f>
        <v>0</v>
      </c>
      <c r="E131" s="137">
        <f>+E132+E133+E134</f>
        <v>0</v>
      </c>
      <c r="F131" s="137">
        <f>+F132+F133+F134</f>
        <v>0</v>
      </c>
      <c r="G131" s="77">
        <f>+G132+G133+G134</f>
        <v>0</v>
      </c>
    </row>
    <row r="132" spans="1:7" ht="12" customHeight="1">
      <c r="A132" s="13" t="s">
        <v>159</v>
      </c>
      <c r="B132" s="10" t="s">
        <v>325</v>
      </c>
      <c r="C132" s="138"/>
      <c r="D132" s="210"/>
      <c r="E132" s="138"/>
      <c r="F132" s="309">
        <f>D132+E132</f>
        <v>0</v>
      </c>
      <c r="G132" s="240">
        <f>C132+F132</f>
        <v>0</v>
      </c>
    </row>
    <row r="133" spans="1:7" ht="12" customHeight="1">
      <c r="A133" s="13" t="s">
        <v>160</v>
      </c>
      <c r="B133" s="10" t="s">
        <v>326</v>
      </c>
      <c r="C133" s="138"/>
      <c r="D133" s="210"/>
      <c r="E133" s="138"/>
      <c r="F133" s="309">
        <f>D133+E133</f>
        <v>0</v>
      </c>
      <c r="G133" s="240">
        <f>C133+F133</f>
        <v>0</v>
      </c>
    </row>
    <row r="134" spans="1:7" ht="12" customHeight="1" thickBot="1">
      <c r="A134" s="11" t="s">
        <v>161</v>
      </c>
      <c r="B134" s="10" t="s">
        <v>327</v>
      </c>
      <c r="C134" s="138"/>
      <c r="D134" s="210"/>
      <c r="E134" s="138"/>
      <c r="F134" s="309">
        <f>D134+E134</f>
        <v>0</v>
      </c>
      <c r="G134" s="240">
        <f>C134+F134</f>
        <v>0</v>
      </c>
    </row>
    <row r="135" spans="1:7" ht="12" customHeight="1" thickBot="1">
      <c r="A135" s="18" t="s">
        <v>9</v>
      </c>
      <c r="B135" s="50" t="s">
        <v>319</v>
      </c>
      <c r="C135" s="137">
        <f>SUM(C136:C141)</f>
        <v>0</v>
      </c>
      <c r="D135" s="208">
        <f>SUM(D136:D141)</f>
        <v>0</v>
      </c>
      <c r="E135" s="137">
        <f>SUM(E136:E141)</f>
        <v>0</v>
      </c>
      <c r="F135" s="137">
        <f>SUM(F136:F141)</f>
        <v>0</v>
      </c>
      <c r="G135" s="77">
        <f>SUM(G136:G141)</f>
        <v>0</v>
      </c>
    </row>
    <row r="136" spans="1:7" ht="12" customHeight="1">
      <c r="A136" s="13" t="s">
        <v>53</v>
      </c>
      <c r="B136" s="7" t="s">
        <v>328</v>
      </c>
      <c r="C136" s="138"/>
      <c r="D136" s="210"/>
      <c r="E136" s="138"/>
      <c r="F136" s="309">
        <f aca="true" t="shared" si="12" ref="F136:F141">D136+E136</f>
        <v>0</v>
      </c>
      <c r="G136" s="240">
        <f aca="true" t="shared" si="13" ref="G136:G141">C136+F136</f>
        <v>0</v>
      </c>
    </row>
    <row r="137" spans="1:7" ht="12" customHeight="1">
      <c r="A137" s="13" t="s">
        <v>54</v>
      </c>
      <c r="B137" s="7" t="s">
        <v>320</v>
      </c>
      <c r="C137" s="138"/>
      <c r="D137" s="210"/>
      <c r="E137" s="138"/>
      <c r="F137" s="309">
        <f t="shared" si="12"/>
        <v>0</v>
      </c>
      <c r="G137" s="240">
        <f t="shared" si="13"/>
        <v>0</v>
      </c>
    </row>
    <row r="138" spans="1:7" ht="12" customHeight="1">
      <c r="A138" s="13" t="s">
        <v>55</v>
      </c>
      <c r="B138" s="7" t="s">
        <v>321</v>
      </c>
      <c r="C138" s="138"/>
      <c r="D138" s="210"/>
      <c r="E138" s="138"/>
      <c r="F138" s="309">
        <f t="shared" si="12"/>
        <v>0</v>
      </c>
      <c r="G138" s="240">
        <f t="shared" si="13"/>
        <v>0</v>
      </c>
    </row>
    <row r="139" spans="1:7" ht="12" customHeight="1">
      <c r="A139" s="13" t="s">
        <v>97</v>
      </c>
      <c r="B139" s="7" t="s">
        <v>322</v>
      </c>
      <c r="C139" s="138"/>
      <c r="D139" s="210"/>
      <c r="E139" s="138"/>
      <c r="F139" s="309">
        <f t="shared" si="12"/>
        <v>0</v>
      </c>
      <c r="G139" s="240">
        <f t="shared" si="13"/>
        <v>0</v>
      </c>
    </row>
    <row r="140" spans="1:7" ht="12" customHeight="1">
      <c r="A140" s="13" t="s">
        <v>98</v>
      </c>
      <c r="B140" s="7" t="s">
        <v>323</v>
      </c>
      <c r="C140" s="138"/>
      <c r="D140" s="210"/>
      <c r="E140" s="138"/>
      <c r="F140" s="309">
        <f t="shared" si="12"/>
        <v>0</v>
      </c>
      <c r="G140" s="240">
        <f t="shared" si="13"/>
        <v>0</v>
      </c>
    </row>
    <row r="141" spans="1:7" ht="12" customHeight="1" thickBot="1">
      <c r="A141" s="11" t="s">
        <v>99</v>
      </c>
      <c r="B141" s="7" t="s">
        <v>324</v>
      </c>
      <c r="C141" s="138"/>
      <c r="D141" s="210"/>
      <c r="E141" s="138"/>
      <c r="F141" s="309">
        <f t="shared" si="12"/>
        <v>0</v>
      </c>
      <c r="G141" s="240">
        <f t="shared" si="13"/>
        <v>0</v>
      </c>
    </row>
    <row r="142" spans="1:7" ht="12" customHeight="1" thickBot="1">
      <c r="A142" s="18" t="s">
        <v>10</v>
      </c>
      <c r="B142" s="50" t="s">
        <v>332</v>
      </c>
      <c r="C142" s="143">
        <f>+C143+C144+C145+C146</f>
        <v>0</v>
      </c>
      <c r="D142" s="212">
        <f>+D143+D144+D145+D146</f>
        <v>0</v>
      </c>
      <c r="E142" s="143">
        <f>+E143+E144+E145+E146</f>
        <v>0</v>
      </c>
      <c r="F142" s="143">
        <f>+F143+F144+F145+F146</f>
        <v>0</v>
      </c>
      <c r="G142" s="179">
        <f>+G143+G144+G145+G146</f>
        <v>0</v>
      </c>
    </row>
    <row r="143" spans="1:7" ht="12" customHeight="1">
      <c r="A143" s="13" t="s">
        <v>56</v>
      </c>
      <c r="B143" s="7" t="s">
        <v>262</v>
      </c>
      <c r="C143" s="138"/>
      <c r="D143" s="210"/>
      <c r="E143" s="138"/>
      <c r="F143" s="309">
        <f>D143+E143</f>
        <v>0</v>
      </c>
      <c r="G143" s="240">
        <f>C143+F143</f>
        <v>0</v>
      </c>
    </row>
    <row r="144" spans="1:7" ht="12" customHeight="1">
      <c r="A144" s="13" t="s">
        <v>57</v>
      </c>
      <c r="B144" s="7" t="s">
        <v>263</v>
      </c>
      <c r="C144" s="138"/>
      <c r="D144" s="210"/>
      <c r="E144" s="138"/>
      <c r="F144" s="309">
        <f>D144+E144</f>
        <v>0</v>
      </c>
      <c r="G144" s="240">
        <f>C144+F144</f>
        <v>0</v>
      </c>
    </row>
    <row r="145" spans="1:7" ht="12" customHeight="1">
      <c r="A145" s="13" t="s">
        <v>179</v>
      </c>
      <c r="B145" s="7" t="s">
        <v>333</v>
      </c>
      <c r="C145" s="138"/>
      <c r="D145" s="210"/>
      <c r="E145" s="138"/>
      <c r="F145" s="309">
        <f>D145+E145</f>
        <v>0</v>
      </c>
      <c r="G145" s="240">
        <f>C145+F145</f>
        <v>0</v>
      </c>
    </row>
    <row r="146" spans="1:7" ht="12" customHeight="1" thickBot="1">
      <c r="A146" s="11" t="s">
        <v>180</v>
      </c>
      <c r="B146" s="5" t="s">
        <v>282</v>
      </c>
      <c r="C146" s="138"/>
      <c r="D146" s="210"/>
      <c r="E146" s="138"/>
      <c r="F146" s="309">
        <f>D146+E146</f>
        <v>0</v>
      </c>
      <c r="G146" s="240">
        <f>C146+F146</f>
        <v>0</v>
      </c>
    </row>
    <row r="147" spans="1:7" ht="12" customHeight="1" thickBot="1">
      <c r="A147" s="18" t="s">
        <v>11</v>
      </c>
      <c r="B147" s="50" t="s">
        <v>334</v>
      </c>
      <c r="C147" s="203">
        <f>SUM(C148:C152)</f>
        <v>0</v>
      </c>
      <c r="D147" s="213">
        <f>SUM(D148:D152)</f>
        <v>0</v>
      </c>
      <c r="E147" s="203">
        <f>SUM(E148:E152)</f>
        <v>0</v>
      </c>
      <c r="F147" s="203">
        <f>SUM(F148:F152)</f>
        <v>0</v>
      </c>
      <c r="G147" s="198">
        <f>SUM(G148:G152)</f>
        <v>0</v>
      </c>
    </row>
    <row r="148" spans="1:7" ht="12" customHeight="1">
      <c r="A148" s="13" t="s">
        <v>58</v>
      </c>
      <c r="B148" s="7" t="s">
        <v>329</v>
      </c>
      <c r="C148" s="138"/>
      <c r="D148" s="210"/>
      <c r="E148" s="138"/>
      <c r="F148" s="309">
        <f aca="true" t="shared" si="14" ref="F148:F154">D148+E148</f>
        <v>0</v>
      </c>
      <c r="G148" s="240">
        <f aca="true" t="shared" si="15" ref="G148:G153">C148+F148</f>
        <v>0</v>
      </c>
    </row>
    <row r="149" spans="1:7" ht="12" customHeight="1">
      <c r="A149" s="13" t="s">
        <v>59</v>
      </c>
      <c r="B149" s="7" t="s">
        <v>336</v>
      </c>
      <c r="C149" s="138"/>
      <c r="D149" s="210"/>
      <c r="E149" s="138"/>
      <c r="F149" s="309">
        <f t="shared" si="14"/>
        <v>0</v>
      </c>
      <c r="G149" s="240">
        <f t="shared" si="15"/>
        <v>0</v>
      </c>
    </row>
    <row r="150" spans="1:7" ht="12" customHeight="1">
      <c r="A150" s="13" t="s">
        <v>191</v>
      </c>
      <c r="B150" s="7" t="s">
        <v>331</v>
      </c>
      <c r="C150" s="138"/>
      <c r="D150" s="210"/>
      <c r="E150" s="138"/>
      <c r="F150" s="309">
        <f t="shared" si="14"/>
        <v>0</v>
      </c>
      <c r="G150" s="240">
        <f t="shared" si="15"/>
        <v>0</v>
      </c>
    </row>
    <row r="151" spans="1:7" ht="12" customHeight="1">
      <c r="A151" s="13" t="s">
        <v>192</v>
      </c>
      <c r="B151" s="7" t="s">
        <v>337</v>
      </c>
      <c r="C151" s="138"/>
      <c r="D151" s="210"/>
      <c r="E151" s="138"/>
      <c r="F151" s="309">
        <f t="shared" si="14"/>
        <v>0</v>
      </c>
      <c r="G151" s="240">
        <f t="shared" si="15"/>
        <v>0</v>
      </c>
    </row>
    <row r="152" spans="1:7" ht="12" customHeight="1" thickBot="1">
      <c r="A152" s="13" t="s">
        <v>335</v>
      </c>
      <c r="B152" s="7" t="s">
        <v>338</v>
      </c>
      <c r="C152" s="138"/>
      <c r="D152" s="210"/>
      <c r="E152" s="140"/>
      <c r="F152" s="310">
        <f t="shared" si="14"/>
        <v>0</v>
      </c>
      <c r="G152" s="241">
        <f t="shared" si="15"/>
        <v>0</v>
      </c>
    </row>
    <row r="153" spans="1:7" ht="12" customHeight="1" thickBot="1">
      <c r="A153" s="18" t="s">
        <v>12</v>
      </c>
      <c r="B153" s="50" t="s">
        <v>339</v>
      </c>
      <c r="C153" s="204"/>
      <c r="D153" s="214"/>
      <c r="E153" s="204"/>
      <c r="F153" s="203">
        <f t="shared" si="14"/>
        <v>0</v>
      </c>
      <c r="G153" s="277">
        <f t="shared" si="15"/>
        <v>0</v>
      </c>
    </row>
    <row r="154" spans="1:7" ht="12" customHeight="1" thickBot="1">
      <c r="A154" s="18" t="s">
        <v>13</v>
      </c>
      <c r="B154" s="50" t="s">
        <v>340</v>
      </c>
      <c r="C154" s="204"/>
      <c r="D154" s="214"/>
      <c r="E154" s="278"/>
      <c r="F154" s="312">
        <f t="shared" si="14"/>
        <v>0</v>
      </c>
      <c r="G154" s="180">
        <f>C154+D154</f>
        <v>0</v>
      </c>
    </row>
    <row r="155" spans="1:11" ht="15" customHeight="1" thickBot="1">
      <c r="A155" s="18" t="s">
        <v>14</v>
      </c>
      <c r="B155" s="50" t="s">
        <v>342</v>
      </c>
      <c r="C155" s="205">
        <f>+C131+C135+C142+C147+C153+C154</f>
        <v>0</v>
      </c>
      <c r="D155" s="215">
        <f>+D131+D135+D142+D147+D153+D154</f>
        <v>0</v>
      </c>
      <c r="E155" s="205">
        <f>+E131+E135+E142+E147+E153+E154</f>
        <v>0</v>
      </c>
      <c r="F155" s="205">
        <f>+F131+F135+F142+F147+F153+F154</f>
        <v>0</v>
      </c>
      <c r="G155" s="199">
        <f>C155+F155</f>
        <v>0</v>
      </c>
      <c r="H155" s="160"/>
      <c r="I155" s="161"/>
      <c r="J155" s="161"/>
      <c r="K155" s="161"/>
    </row>
    <row r="156" spans="1:7" s="150" customFormat="1" ht="12.75" customHeight="1" thickBot="1">
      <c r="A156" s="81" t="s">
        <v>15</v>
      </c>
      <c r="B156" s="124" t="s">
        <v>341</v>
      </c>
      <c r="C156" s="205">
        <f>+C130+C155</f>
        <v>0</v>
      </c>
      <c r="D156" s="215">
        <f>+D130+D155</f>
        <v>0</v>
      </c>
      <c r="E156" s="205">
        <f>+E130+E155</f>
        <v>0</v>
      </c>
      <c r="F156" s="205">
        <f>+F130+F155</f>
        <v>0</v>
      </c>
      <c r="G156" s="199">
        <f>+G130+G155</f>
        <v>0</v>
      </c>
    </row>
    <row r="157" ht="7.5" customHeight="1"/>
    <row r="158" spans="1:7" ht="15.75">
      <c r="A158" s="416" t="s">
        <v>264</v>
      </c>
      <c r="B158" s="416"/>
      <c r="C158" s="416"/>
      <c r="D158" s="416"/>
      <c r="E158" s="416"/>
      <c r="F158" s="416"/>
      <c r="G158" s="416"/>
    </row>
    <row r="159" spans="1:7" ht="15" customHeight="1" thickBot="1">
      <c r="A159" s="418" t="s">
        <v>85</v>
      </c>
      <c r="B159" s="418"/>
      <c r="C159" s="83"/>
      <c r="G159" s="83" t="str">
        <f>G91</f>
        <v>Forintban!</v>
      </c>
    </row>
    <row r="160" spans="1:7" ht="25.5" customHeight="1" thickBot="1">
      <c r="A160" s="18">
        <v>1</v>
      </c>
      <c r="B160" s="23" t="s">
        <v>343</v>
      </c>
      <c r="C160" s="207">
        <f>+C63-C130</f>
        <v>0</v>
      </c>
      <c r="D160" s="137">
        <f>+D63-D130</f>
        <v>0</v>
      </c>
      <c r="E160" s="137">
        <f>+E63-E130</f>
        <v>0</v>
      </c>
      <c r="F160" s="137">
        <f>+F63-F130</f>
        <v>0</v>
      </c>
      <c r="G160" s="77">
        <f>+G63-G130</f>
        <v>0</v>
      </c>
    </row>
    <row r="161" spans="1:7" ht="32.25" customHeight="1" thickBot="1">
      <c r="A161" s="18" t="s">
        <v>6</v>
      </c>
      <c r="B161" s="23" t="s">
        <v>349</v>
      </c>
      <c r="C161" s="137">
        <f>+C87-C155</f>
        <v>0</v>
      </c>
      <c r="D161" s="137">
        <f>+D87-D155</f>
        <v>0</v>
      </c>
      <c r="E161" s="137">
        <f>+E87-E155</f>
        <v>0</v>
      </c>
      <c r="F161" s="137">
        <f>+F87-F155</f>
        <v>0</v>
      </c>
      <c r="G161" s="77">
        <f>+G87-G155</f>
        <v>0</v>
      </c>
    </row>
  </sheetData>
  <sheetProtection/>
  <mergeCells count="12">
    <mergeCell ref="A1:G1"/>
    <mergeCell ref="A2:B2"/>
    <mergeCell ref="A3:A4"/>
    <mergeCell ref="B3:B4"/>
    <mergeCell ref="C3:G3"/>
    <mergeCell ref="A90:G90"/>
    <mergeCell ref="A91:B91"/>
    <mergeCell ref="A92:A93"/>
    <mergeCell ref="B92:B93"/>
    <mergeCell ref="C92:G92"/>
    <mergeCell ref="A158:G158"/>
    <mergeCell ref="A159:B159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scale="78" r:id="rId1"/>
  <headerFooter alignWithMargins="0">
    <oddHeader xml:space="preserve">&amp;C&amp;"Times New Roman CE,Félkövér"&amp;12
..............................Önkormányzat
2018. ÉVI KÖLTSÉGVETÉS ÖNKÉNT VÁLLALT FELADATAINAK MÓDOSÍTOTT MÉRLEGE&amp;10
&amp;R&amp;"Times New Roman CE,Félkövér dőlt"&amp;11 1.1. melléklet </oddHeader>
  </headerFooter>
  <rowBreaks count="3" manualBreakCount="3">
    <brk id="67" max="6" man="1"/>
    <brk id="89" max="4" man="1"/>
    <brk id="15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1"/>
  <sheetViews>
    <sheetView zoomScaleSheetLayoutView="100" workbookViewId="0" topLeftCell="A1">
      <selection activeCell="J29" sqref="J29"/>
    </sheetView>
  </sheetViews>
  <sheetFormatPr defaultColWidth="9.00390625" defaultRowHeight="12.75"/>
  <cols>
    <col min="1" max="1" width="7.50390625" style="125" customWidth="1"/>
    <col min="2" max="2" width="59.625" style="125" customWidth="1"/>
    <col min="3" max="3" width="14.875" style="126" customWidth="1"/>
    <col min="4" max="6" width="11.875" style="148" customWidth="1"/>
    <col min="7" max="7" width="14.875" style="148" customWidth="1"/>
    <col min="8" max="16384" width="9.375" style="148" customWidth="1"/>
  </cols>
  <sheetData>
    <row r="1" spans="1:7" ht="15.75" customHeight="1">
      <c r="A1" s="417" t="s">
        <v>3</v>
      </c>
      <c r="B1" s="417"/>
      <c r="C1" s="417"/>
      <c r="D1" s="417"/>
      <c r="E1" s="417"/>
      <c r="F1" s="417"/>
      <c r="G1" s="417"/>
    </row>
    <row r="2" spans="1:7" ht="15.75" customHeight="1" thickBot="1">
      <c r="A2" s="418" t="s">
        <v>83</v>
      </c>
      <c r="B2" s="418"/>
      <c r="C2" s="206"/>
      <c r="G2" s="206" t="s">
        <v>440</v>
      </c>
    </row>
    <row r="3" spans="1:7" ht="15.75">
      <c r="A3" s="420" t="s">
        <v>48</v>
      </c>
      <c r="B3" s="422" t="s">
        <v>4</v>
      </c>
      <c r="C3" s="412" t="str">
        <f>+CONCATENATE(LEFT(ÖSSZEFÜGGÉSEK!A6,4),". évi")</f>
        <v>2018. évi</v>
      </c>
      <c r="D3" s="413"/>
      <c r="E3" s="414"/>
      <c r="F3" s="414"/>
      <c r="G3" s="415"/>
    </row>
    <row r="4" spans="1:7" ht="48.75" thickBot="1">
      <c r="A4" s="421"/>
      <c r="B4" s="423"/>
      <c r="C4" s="315" t="s">
        <v>381</v>
      </c>
      <c r="D4" s="316" t="s">
        <v>453</v>
      </c>
      <c r="E4" s="316" t="s">
        <v>454</v>
      </c>
      <c r="F4" s="317" t="s">
        <v>448</v>
      </c>
      <c r="G4" s="318" t="s">
        <v>452</v>
      </c>
    </row>
    <row r="5" spans="1:7" s="149" customFormat="1" ht="12" customHeight="1" thickBot="1">
      <c r="A5" s="145" t="s">
        <v>356</v>
      </c>
      <c r="B5" s="146" t="s">
        <v>357</v>
      </c>
      <c r="C5" s="319" t="s">
        <v>358</v>
      </c>
      <c r="D5" s="319" t="s">
        <v>360</v>
      </c>
      <c r="E5" s="320" t="s">
        <v>359</v>
      </c>
      <c r="F5" s="320" t="s">
        <v>455</v>
      </c>
      <c r="G5" s="321" t="s">
        <v>456</v>
      </c>
    </row>
    <row r="6" spans="1:7" s="150" customFormat="1" ht="12" customHeight="1" thickBot="1">
      <c r="A6" s="18" t="s">
        <v>5</v>
      </c>
      <c r="B6" s="19" t="s">
        <v>144</v>
      </c>
      <c r="C6" s="137">
        <f>+C7+C8+C9+C10+C11+C12</f>
        <v>0</v>
      </c>
      <c r="D6" s="137">
        <f>+D7+D8+D9+D10+D11+D12</f>
        <v>0</v>
      </c>
      <c r="E6" s="137">
        <f>+E7+E8+E9+E10+E11+E12</f>
        <v>0</v>
      </c>
      <c r="F6" s="137">
        <f>+F7+F8+F9+F10+F11+F12</f>
        <v>0</v>
      </c>
      <c r="G6" s="77">
        <f>+G7+G8+G9+G10+G11+G12</f>
        <v>0</v>
      </c>
    </row>
    <row r="7" spans="1:7" s="150" customFormat="1" ht="12" customHeight="1">
      <c r="A7" s="13" t="s">
        <v>60</v>
      </c>
      <c r="B7" s="151" t="s">
        <v>145</v>
      </c>
      <c r="C7" s="139"/>
      <c r="D7" s="139"/>
      <c r="E7" s="139"/>
      <c r="F7" s="181">
        <f>D7+E7</f>
        <v>0</v>
      </c>
      <c r="G7" s="180">
        <f aca="true" t="shared" si="0" ref="G7:G12">C7+F7</f>
        <v>0</v>
      </c>
    </row>
    <row r="8" spans="1:7" s="150" customFormat="1" ht="12" customHeight="1">
      <c r="A8" s="12" t="s">
        <v>61</v>
      </c>
      <c r="B8" s="152" t="s">
        <v>146</v>
      </c>
      <c r="C8" s="138"/>
      <c r="D8" s="138"/>
      <c r="E8" s="139"/>
      <c r="F8" s="181">
        <f aca="true" t="shared" si="1" ref="F8:F62">D8+E8</f>
        <v>0</v>
      </c>
      <c r="G8" s="180">
        <f t="shared" si="0"/>
        <v>0</v>
      </c>
    </row>
    <row r="9" spans="1:7" s="150" customFormat="1" ht="12" customHeight="1">
      <c r="A9" s="12" t="s">
        <v>62</v>
      </c>
      <c r="B9" s="152" t="s">
        <v>147</v>
      </c>
      <c r="C9" s="138"/>
      <c r="D9" s="138"/>
      <c r="E9" s="139"/>
      <c r="F9" s="181">
        <f t="shared" si="1"/>
        <v>0</v>
      </c>
      <c r="G9" s="180">
        <f t="shared" si="0"/>
        <v>0</v>
      </c>
    </row>
    <row r="10" spans="1:7" s="150" customFormat="1" ht="12" customHeight="1">
      <c r="A10" s="12" t="s">
        <v>63</v>
      </c>
      <c r="B10" s="152" t="s">
        <v>148</v>
      </c>
      <c r="C10" s="138"/>
      <c r="D10" s="138"/>
      <c r="E10" s="139"/>
      <c r="F10" s="181">
        <f t="shared" si="1"/>
        <v>0</v>
      </c>
      <c r="G10" s="180">
        <f t="shared" si="0"/>
        <v>0</v>
      </c>
    </row>
    <row r="11" spans="1:7" s="150" customFormat="1" ht="12" customHeight="1">
      <c r="A11" s="12" t="s">
        <v>80</v>
      </c>
      <c r="B11" s="79" t="s">
        <v>301</v>
      </c>
      <c r="C11" s="138"/>
      <c r="D11" s="138"/>
      <c r="E11" s="139"/>
      <c r="F11" s="181">
        <f t="shared" si="1"/>
        <v>0</v>
      </c>
      <c r="G11" s="180">
        <f t="shared" si="0"/>
        <v>0</v>
      </c>
    </row>
    <row r="12" spans="1:7" s="150" customFormat="1" ht="12" customHeight="1" thickBot="1">
      <c r="A12" s="14" t="s">
        <v>64</v>
      </c>
      <c r="B12" s="80" t="s">
        <v>302</v>
      </c>
      <c r="C12" s="138"/>
      <c r="D12" s="138"/>
      <c r="E12" s="139"/>
      <c r="F12" s="181">
        <f t="shared" si="1"/>
        <v>0</v>
      </c>
      <c r="G12" s="180">
        <f t="shared" si="0"/>
        <v>0</v>
      </c>
    </row>
    <row r="13" spans="1:7" s="150" customFormat="1" ht="12" customHeight="1" thickBot="1">
      <c r="A13" s="18" t="s">
        <v>6</v>
      </c>
      <c r="B13" s="78" t="s">
        <v>149</v>
      </c>
      <c r="C13" s="137">
        <f>+C14+C15+C16+C17+C18</f>
        <v>0</v>
      </c>
      <c r="D13" s="137">
        <f>+D14+D15+D16+D17+D18</f>
        <v>0</v>
      </c>
      <c r="E13" s="137">
        <f>+E14+E15+E16+E17+E18</f>
        <v>0</v>
      </c>
      <c r="F13" s="137">
        <f>+F14+F15+F16+F17+F18</f>
        <v>0</v>
      </c>
      <c r="G13" s="77">
        <f>+G14+G15+G16+G17+G18</f>
        <v>0</v>
      </c>
    </row>
    <row r="14" spans="1:7" s="150" customFormat="1" ht="12" customHeight="1">
      <c r="A14" s="13" t="s">
        <v>66</v>
      </c>
      <c r="B14" s="151" t="s">
        <v>150</v>
      </c>
      <c r="C14" s="139"/>
      <c r="D14" s="139"/>
      <c r="E14" s="139"/>
      <c r="F14" s="181">
        <f t="shared" si="1"/>
        <v>0</v>
      </c>
      <c r="G14" s="180">
        <f aca="true" t="shared" si="2" ref="G14:G19">C14+F14</f>
        <v>0</v>
      </c>
    </row>
    <row r="15" spans="1:7" s="150" customFormat="1" ht="12" customHeight="1">
      <c r="A15" s="12" t="s">
        <v>67</v>
      </c>
      <c r="B15" s="152" t="s">
        <v>151</v>
      </c>
      <c r="C15" s="138"/>
      <c r="D15" s="138"/>
      <c r="E15" s="139"/>
      <c r="F15" s="181">
        <f t="shared" si="1"/>
        <v>0</v>
      </c>
      <c r="G15" s="180">
        <f t="shared" si="2"/>
        <v>0</v>
      </c>
    </row>
    <row r="16" spans="1:7" s="150" customFormat="1" ht="12" customHeight="1">
      <c r="A16" s="12" t="s">
        <v>68</v>
      </c>
      <c r="B16" s="152" t="s">
        <v>294</v>
      </c>
      <c r="C16" s="138"/>
      <c r="D16" s="138"/>
      <c r="E16" s="139"/>
      <c r="F16" s="181">
        <f t="shared" si="1"/>
        <v>0</v>
      </c>
      <c r="G16" s="180">
        <f t="shared" si="2"/>
        <v>0</v>
      </c>
    </row>
    <row r="17" spans="1:7" s="150" customFormat="1" ht="12" customHeight="1">
      <c r="A17" s="12" t="s">
        <v>69</v>
      </c>
      <c r="B17" s="152" t="s">
        <v>295</v>
      </c>
      <c r="C17" s="138"/>
      <c r="D17" s="138"/>
      <c r="E17" s="139"/>
      <c r="F17" s="181">
        <f t="shared" si="1"/>
        <v>0</v>
      </c>
      <c r="G17" s="180">
        <f t="shared" si="2"/>
        <v>0</v>
      </c>
    </row>
    <row r="18" spans="1:7" s="150" customFormat="1" ht="12" customHeight="1">
      <c r="A18" s="12" t="s">
        <v>70</v>
      </c>
      <c r="B18" s="152" t="s">
        <v>152</v>
      </c>
      <c r="C18" s="138"/>
      <c r="D18" s="138"/>
      <c r="E18" s="139"/>
      <c r="F18" s="181">
        <f t="shared" si="1"/>
        <v>0</v>
      </c>
      <c r="G18" s="180">
        <f t="shared" si="2"/>
        <v>0</v>
      </c>
    </row>
    <row r="19" spans="1:7" s="150" customFormat="1" ht="12" customHeight="1" thickBot="1">
      <c r="A19" s="14" t="s">
        <v>76</v>
      </c>
      <c r="B19" s="80" t="s">
        <v>153</v>
      </c>
      <c r="C19" s="140"/>
      <c r="D19" s="140"/>
      <c r="E19" s="275"/>
      <c r="F19" s="181">
        <f t="shared" si="1"/>
        <v>0</v>
      </c>
      <c r="G19" s="180">
        <f t="shared" si="2"/>
        <v>0</v>
      </c>
    </row>
    <row r="20" spans="1:7" s="150" customFormat="1" ht="12" customHeight="1" thickBot="1">
      <c r="A20" s="18" t="s">
        <v>7</v>
      </c>
      <c r="B20" s="19" t="s">
        <v>154</v>
      </c>
      <c r="C20" s="137">
        <f>+C21+C22+C23+C24+C25</f>
        <v>0</v>
      </c>
      <c r="D20" s="137">
        <f>+D21+D22+D23+D24+D25</f>
        <v>0</v>
      </c>
      <c r="E20" s="137">
        <f>+E21+E22+E23+E24+E25</f>
        <v>0</v>
      </c>
      <c r="F20" s="137">
        <f>+F21+F22+F23+F24+F25</f>
        <v>0</v>
      </c>
      <c r="G20" s="77">
        <f>+G21+G22+G23+G24+G25</f>
        <v>0</v>
      </c>
    </row>
    <row r="21" spans="1:7" s="150" customFormat="1" ht="12" customHeight="1">
      <c r="A21" s="13" t="s">
        <v>49</v>
      </c>
      <c r="B21" s="151" t="s">
        <v>155</v>
      </c>
      <c r="C21" s="139"/>
      <c r="D21" s="139"/>
      <c r="E21" s="139"/>
      <c r="F21" s="181">
        <f t="shared" si="1"/>
        <v>0</v>
      </c>
      <c r="G21" s="180">
        <f aca="true" t="shared" si="3" ref="G21:G26">C21+F21</f>
        <v>0</v>
      </c>
    </row>
    <row r="22" spans="1:7" s="150" customFormat="1" ht="12" customHeight="1">
      <c r="A22" s="12" t="s">
        <v>50</v>
      </c>
      <c r="B22" s="152" t="s">
        <v>156</v>
      </c>
      <c r="C22" s="138"/>
      <c r="D22" s="138"/>
      <c r="E22" s="139"/>
      <c r="F22" s="181">
        <f t="shared" si="1"/>
        <v>0</v>
      </c>
      <c r="G22" s="180">
        <f t="shared" si="3"/>
        <v>0</v>
      </c>
    </row>
    <row r="23" spans="1:7" s="150" customFormat="1" ht="12" customHeight="1">
      <c r="A23" s="12" t="s">
        <v>51</v>
      </c>
      <c r="B23" s="152" t="s">
        <v>296</v>
      </c>
      <c r="C23" s="138"/>
      <c r="D23" s="138"/>
      <c r="E23" s="139"/>
      <c r="F23" s="181">
        <f t="shared" si="1"/>
        <v>0</v>
      </c>
      <c r="G23" s="180">
        <f t="shared" si="3"/>
        <v>0</v>
      </c>
    </row>
    <row r="24" spans="1:7" s="150" customFormat="1" ht="12" customHeight="1">
      <c r="A24" s="12" t="s">
        <v>52</v>
      </c>
      <c r="B24" s="152" t="s">
        <v>297</v>
      </c>
      <c r="C24" s="138"/>
      <c r="D24" s="138"/>
      <c r="E24" s="139"/>
      <c r="F24" s="181">
        <f t="shared" si="1"/>
        <v>0</v>
      </c>
      <c r="G24" s="180">
        <f t="shared" si="3"/>
        <v>0</v>
      </c>
    </row>
    <row r="25" spans="1:7" s="150" customFormat="1" ht="12" customHeight="1">
      <c r="A25" s="12" t="s">
        <v>93</v>
      </c>
      <c r="B25" s="152" t="s">
        <v>157</v>
      </c>
      <c r="C25" s="138"/>
      <c r="D25" s="138"/>
      <c r="E25" s="139"/>
      <c r="F25" s="181">
        <f t="shared" si="1"/>
        <v>0</v>
      </c>
      <c r="G25" s="180">
        <f t="shared" si="3"/>
        <v>0</v>
      </c>
    </row>
    <row r="26" spans="1:7" s="150" customFormat="1" ht="12" customHeight="1" thickBot="1">
      <c r="A26" s="14" t="s">
        <v>94</v>
      </c>
      <c r="B26" s="153" t="s">
        <v>158</v>
      </c>
      <c r="C26" s="140"/>
      <c r="D26" s="140"/>
      <c r="E26" s="275"/>
      <c r="F26" s="303">
        <f t="shared" si="1"/>
        <v>0</v>
      </c>
      <c r="G26" s="180">
        <f t="shared" si="3"/>
        <v>0</v>
      </c>
    </row>
    <row r="27" spans="1:7" s="150" customFormat="1" ht="12" customHeight="1" thickBot="1">
      <c r="A27" s="18" t="s">
        <v>95</v>
      </c>
      <c r="B27" s="19" t="s">
        <v>432</v>
      </c>
      <c r="C27" s="143">
        <f>+C28+C29+C30+C31+C32+C33+C34</f>
        <v>0</v>
      </c>
      <c r="D27" s="143">
        <f>+D28+D29+D30+D31+D32+D33+D34</f>
        <v>0</v>
      </c>
      <c r="E27" s="143">
        <f>+E28+E29+E30+E31+E32+E33+E34</f>
        <v>0</v>
      </c>
      <c r="F27" s="143">
        <f>+F28+F29+F30+F31+F32+F33+F34</f>
        <v>0</v>
      </c>
      <c r="G27" s="179">
        <f>+G28+G29+G30+G31+G32+G33+G34</f>
        <v>0</v>
      </c>
    </row>
    <row r="28" spans="1:7" s="150" customFormat="1" ht="12" customHeight="1">
      <c r="A28" s="13" t="s">
        <v>159</v>
      </c>
      <c r="B28" s="151" t="s">
        <v>425</v>
      </c>
      <c r="C28" s="181"/>
      <c r="D28" s="181"/>
      <c r="E28" s="181"/>
      <c r="F28" s="181">
        <f t="shared" si="1"/>
        <v>0</v>
      </c>
      <c r="G28" s="180">
        <f aca="true" t="shared" si="4" ref="G28:G34">C28+F28</f>
        <v>0</v>
      </c>
    </row>
    <row r="29" spans="1:7" s="150" customFormat="1" ht="12" customHeight="1">
      <c r="A29" s="12" t="s">
        <v>160</v>
      </c>
      <c r="B29" s="152" t="s">
        <v>426</v>
      </c>
      <c r="C29" s="138"/>
      <c r="D29" s="138"/>
      <c r="E29" s="139"/>
      <c r="F29" s="181">
        <f t="shared" si="1"/>
        <v>0</v>
      </c>
      <c r="G29" s="180">
        <f t="shared" si="4"/>
        <v>0</v>
      </c>
    </row>
    <row r="30" spans="1:7" s="150" customFormat="1" ht="12" customHeight="1">
      <c r="A30" s="12" t="s">
        <v>161</v>
      </c>
      <c r="B30" s="152" t="s">
        <v>427</v>
      </c>
      <c r="C30" s="138"/>
      <c r="D30" s="138"/>
      <c r="E30" s="139"/>
      <c r="F30" s="181">
        <f t="shared" si="1"/>
        <v>0</v>
      </c>
      <c r="G30" s="180">
        <f t="shared" si="4"/>
        <v>0</v>
      </c>
    </row>
    <row r="31" spans="1:7" s="150" customFormat="1" ht="12" customHeight="1">
      <c r="A31" s="12" t="s">
        <v>162</v>
      </c>
      <c r="B31" s="152" t="s">
        <v>428</v>
      </c>
      <c r="C31" s="138"/>
      <c r="D31" s="138"/>
      <c r="E31" s="139"/>
      <c r="F31" s="181">
        <f t="shared" si="1"/>
        <v>0</v>
      </c>
      <c r="G31" s="180">
        <f t="shared" si="4"/>
        <v>0</v>
      </c>
    </row>
    <row r="32" spans="1:7" s="150" customFormat="1" ht="12" customHeight="1">
      <c r="A32" s="12" t="s">
        <v>429</v>
      </c>
      <c r="B32" s="152" t="s">
        <v>163</v>
      </c>
      <c r="C32" s="138"/>
      <c r="D32" s="138"/>
      <c r="E32" s="139"/>
      <c r="F32" s="181">
        <f t="shared" si="1"/>
        <v>0</v>
      </c>
      <c r="G32" s="180">
        <f t="shared" si="4"/>
        <v>0</v>
      </c>
    </row>
    <row r="33" spans="1:7" s="150" customFormat="1" ht="12" customHeight="1">
      <c r="A33" s="12" t="s">
        <v>430</v>
      </c>
      <c r="B33" s="152" t="s">
        <v>164</v>
      </c>
      <c r="C33" s="138"/>
      <c r="D33" s="138"/>
      <c r="E33" s="139"/>
      <c r="F33" s="181">
        <f t="shared" si="1"/>
        <v>0</v>
      </c>
      <c r="G33" s="180">
        <f t="shared" si="4"/>
        <v>0</v>
      </c>
    </row>
    <row r="34" spans="1:7" s="150" customFormat="1" ht="12" customHeight="1" thickBot="1">
      <c r="A34" s="14" t="s">
        <v>431</v>
      </c>
      <c r="B34" s="153" t="s">
        <v>165</v>
      </c>
      <c r="C34" s="140"/>
      <c r="D34" s="140"/>
      <c r="E34" s="275"/>
      <c r="F34" s="303">
        <f t="shared" si="1"/>
        <v>0</v>
      </c>
      <c r="G34" s="180">
        <f t="shared" si="4"/>
        <v>0</v>
      </c>
    </row>
    <row r="35" spans="1:7" s="150" customFormat="1" ht="12" customHeight="1" thickBot="1">
      <c r="A35" s="18" t="s">
        <v>9</v>
      </c>
      <c r="B35" s="19" t="s">
        <v>303</v>
      </c>
      <c r="C35" s="137">
        <f>SUM(C36:C46)</f>
        <v>0</v>
      </c>
      <c r="D35" s="137">
        <f>SUM(D36:D46)</f>
        <v>0</v>
      </c>
      <c r="E35" s="137">
        <f>SUM(E36:E46)</f>
        <v>0</v>
      </c>
      <c r="F35" s="137">
        <f>SUM(F36:F46)</f>
        <v>0</v>
      </c>
      <c r="G35" s="77">
        <f>SUM(G36:G46)</f>
        <v>0</v>
      </c>
    </row>
    <row r="36" spans="1:7" s="150" customFormat="1" ht="12" customHeight="1">
      <c r="A36" s="13" t="s">
        <v>53</v>
      </c>
      <c r="B36" s="151" t="s">
        <v>168</v>
      </c>
      <c r="C36" s="139"/>
      <c r="D36" s="139"/>
      <c r="E36" s="139"/>
      <c r="F36" s="181">
        <f t="shared" si="1"/>
        <v>0</v>
      </c>
      <c r="G36" s="180">
        <f aca="true" t="shared" si="5" ref="G36:G46">C36+F36</f>
        <v>0</v>
      </c>
    </row>
    <row r="37" spans="1:7" s="150" customFormat="1" ht="12" customHeight="1">
      <c r="A37" s="12" t="s">
        <v>54</v>
      </c>
      <c r="B37" s="152" t="s">
        <v>169</v>
      </c>
      <c r="C37" s="138"/>
      <c r="D37" s="138"/>
      <c r="E37" s="139"/>
      <c r="F37" s="181">
        <f t="shared" si="1"/>
        <v>0</v>
      </c>
      <c r="G37" s="180">
        <f t="shared" si="5"/>
        <v>0</v>
      </c>
    </row>
    <row r="38" spans="1:7" s="150" customFormat="1" ht="12" customHeight="1">
      <c r="A38" s="12" t="s">
        <v>55</v>
      </c>
      <c r="B38" s="152" t="s">
        <v>170</v>
      </c>
      <c r="C38" s="138"/>
      <c r="D38" s="138"/>
      <c r="E38" s="139"/>
      <c r="F38" s="181">
        <f t="shared" si="1"/>
        <v>0</v>
      </c>
      <c r="G38" s="180">
        <f t="shared" si="5"/>
        <v>0</v>
      </c>
    </row>
    <row r="39" spans="1:7" s="150" customFormat="1" ht="12" customHeight="1">
      <c r="A39" s="12" t="s">
        <v>97</v>
      </c>
      <c r="B39" s="152" t="s">
        <v>171</v>
      </c>
      <c r="C39" s="138"/>
      <c r="D39" s="138"/>
      <c r="E39" s="139"/>
      <c r="F39" s="181">
        <f t="shared" si="1"/>
        <v>0</v>
      </c>
      <c r="G39" s="180">
        <f t="shared" si="5"/>
        <v>0</v>
      </c>
    </row>
    <row r="40" spans="1:7" s="150" customFormat="1" ht="12" customHeight="1">
      <c r="A40" s="12" t="s">
        <v>98</v>
      </c>
      <c r="B40" s="152" t="s">
        <v>172</v>
      </c>
      <c r="C40" s="138"/>
      <c r="D40" s="138"/>
      <c r="E40" s="139"/>
      <c r="F40" s="181">
        <f t="shared" si="1"/>
        <v>0</v>
      </c>
      <c r="G40" s="180">
        <f t="shared" si="5"/>
        <v>0</v>
      </c>
    </row>
    <row r="41" spans="1:7" s="150" customFormat="1" ht="12" customHeight="1">
      <c r="A41" s="12" t="s">
        <v>99</v>
      </c>
      <c r="B41" s="152" t="s">
        <v>173</v>
      </c>
      <c r="C41" s="138"/>
      <c r="D41" s="138"/>
      <c r="E41" s="139"/>
      <c r="F41" s="181">
        <f t="shared" si="1"/>
        <v>0</v>
      </c>
      <c r="G41" s="180">
        <f t="shared" si="5"/>
        <v>0</v>
      </c>
    </row>
    <row r="42" spans="1:7" s="150" customFormat="1" ht="12" customHeight="1">
      <c r="A42" s="12" t="s">
        <v>100</v>
      </c>
      <c r="B42" s="152" t="s">
        <v>174</v>
      </c>
      <c r="C42" s="138"/>
      <c r="D42" s="138"/>
      <c r="E42" s="139"/>
      <c r="F42" s="181">
        <f t="shared" si="1"/>
        <v>0</v>
      </c>
      <c r="G42" s="180">
        <f t="shared" si="5"/>
        <v>0</v>
      </c>
    </row>
    <row r="43" spans="1:7" s="150" customFormat="1" ht="12" customHeight="1">
      <c r="A43" s="12" t="s">
        <v>101</v>
      </c>
      <c r="B43" s="152" t="s">
        <v>433</v>
      </c>
      <c r="C43" s="138"/>
      <c r="D43" s="138"/>
      <c r="E43" s="139"/>
      <c r="F43" s="181">
        <f t="shared" si="1"/>
        <v>0</v>
      </c>
      <c r="G43" s="180">
        <f t="shared" si="5"/>
        <v>0</v>
      </c>
    </row>
    <row r="44" spans="1:7" s="150" customFormat="1" ht="12" customHeight="1">
      <c r="A44" s="12" t="s">
        <v>166</v>
      </c>
      <c r="B44" s="152" t="s">
        <v>176</v>
      </c>
      <c r="C44" s="141"/>
      <c r="D44" s="141"/>
      <c r="E44" s="182"/>
      <c r="F44" s="304">
        <f t="shared" si="1"/>
        <v>0</v>
      </c>
      <c r="G44" s="180">
        <f t="shared" si="5"/>
        <v>0</v>
      </c>
    </row>
    <row r="45" spans="1:7" s="150" customFormat="1" ht="12" customHeight="1">
      <c r="A45" s="14" t="s">
        <v>167</v>
      </c>
      <c r="B45" s="153" t="s">
        <v>305</v>
      </c>
      <c r="C45" s="142"/>
      <c r="D45" s="142"/>
      <c r="E45" s="276"/>
      <c r="F45" s="305">
        <f t="shared" si="1"/>
        <v>0</v>
      </c>
      <c r="G45" s="180">
        <f t="shared" si="5"/>
        <v>0</v>
      </c>
    </row>
    <row r="46" spans="1:7" s="150" customFormat="1" ht="12" customHeight="1" thickBot="1">
      <c r="A46" s="14" t="s">
        <v>304</v>
      </c>
      <c r="B46" s="80" t="s">
        <v>177</v>
      </c>
      <c r="C46" s="142"/>
      <c r="D46" s="142"/>
      <c r="E46" s="279"/>
      <c r="F46" s="306">
        <f t="shared" si="1"/>
        <v>0</v>
      </c>
      <c r="G46" s="180">
        <f t="shared" si="5"/>
        <v>0</v>
      </c>
    </row>
    <row r="47" spans="1:7" s="150" customFormat="1" ht="12" customHeight="1" thickBot="1">
      <c r="A47" s="18" t="s">
        <v>10</v>
      </c>
      <c r="B47" s="19" t="s">
        <v>178</v>
      </c>
      <c r="C47" s="137">
        <f>SUM(C48:C52)</f>
        <v>0</v>
      </c>
      <c r="D47" s="137">
        <f>SUM(D48:D52)</f>
        <v>0</v>
      </c>
      <c r="E47" s="137">
        <f>SUM(E48:E52)</f>
        <v>0</v>
      </c>
      <c r="F47" s="137">
        <f>SUM(F48:F52)</f>
        <v>0</v>
      </c>
      <c r="G47" s="77">
        <f>SUM(G48:G52)</f>
        <v>0</v>
      </c>
    </row>
    <row r="48" spans="1:7" s="150" customFormat="1" ht="12" customHeight="1">
      <c r="A48" s="13" t="s">
        <v>56</v>
      </c>
      <c r="B48" s="151" t="s">
        <v>182</v>
      </c>
      <c r="C48" s="182"/>
      <c r="D48" s="182"/>
      <c r="E48" s="182"/>
      <c r="F48" s="304">
        <f t="shared" si="1"/>
        <v>0</v>
      </c>
      <c r="G48" s="243">
        <f>C48+F48</f>
        <v>0</v>
      </c>
    </row>
    <row r="49" spans="1:7" s="150" customFormat="1" ht="12" customHeight="1">
      <c r="A49" s="12" t="s">
        <v>57</v>
      </c>
      <c r="B49" s="152" t="s">
        <v>183</v>
      </c>
      <c r="C49" s="141"/>
      <c r="D49" s="141"/>
      <c r="E49" s="182"/>
      <c r="F49" s="304">
        <f t="shared" si="1"/>
        <v>0</v>
      </c>
      <c r="G49" s="243">
        <f>C49+F49</f>
        <v>0</v>
      </c>
    </row>
    <row r="50" spans="1:7" s="150" customFormat="1" ht="12" customHeight="1">
      <c r="A50" s="12" t="s">
        <v>179</v>
      </c>
      <c r="B50" s="152" t="s">
        <v>184</v>
      </c>
      <c r="C50" s="141"/>
      <c r="D50" s="141"/>
      <c r="E50" s="182"/>
      <c r="F50" s="304">
        <f t="shared" si="1"/>
        <v>0</v>
      </c>
      <c r="G50" s="243">
        <f>C50+F50</f>
        <v>0</v>
      </c>
    </row>
    <row r="51" spans="1:7" s="150" customFormat="1" ht="12" customHeight="1">
      <c r="A51" s="12" t="s">
        <v>180</v>
      </c>
      <c r="B51" s="152" t="s">
        <v>185</v>
      </c>
      <c r="C51" s="141"/>
      <c r="D51" s="141"/>
      <c r="E51" s="182"/>
      <c r="F51" s="304">
        <f t="shared" si="1"/>
        <v>0</v>
      </c>
      <c r="G51" s="243">
        <f>C51+F51</f>
        <v>0</v>
      </c>
    </row>
    <row r="52" spans="1:7" s="150" customFormat="1" ht="12" customHeight="1" thickBot="1">
      <c r="A52" s="14" t="s">
        <v>181</v>
      </c>
      <c r="B52" s="80" t="s">
        <v>186</v>
      </c>
      <c r="C52" s="142"/>
      <c r="D52" s="142"/>
      <c r="E52" s="276"/>
      <c r="F52" s="305">
        <f t="shared" si="1"/>
        <v>0</v>
      </c>
      <c r="G52" s="243">
        <f>C52+F52</f>
        <v>0</v>
      </c>
    </row>
    <row r="53" spans="1:7" s="150" customFormat="1" ht="12" customHeight="1" thickBot="1">
      <c r="A53" s="18" t="s">
        <v>102</v>
      </c>
      <c r="B53" s="19" t="s">
        <v>187</v>
      </c>
      <c r="C53" s="137">
        <f>SUM(C54:C56)</f>
        <v>0</v>
      </c>
      <c r="D53" s="137">
        <f>SUM(D54:D56)</f>
        <v>0</v>
      </c>
      <c r="E53" s="137">
        <f>SUM(E54:E56)</f>
        <v>0</v>
      </c>
      <c r="F53" s="137">
        <f>SUM(F54:F56)</f>
        <v>0</v>
      </c>
      <c r="G53" s="77">
        <f>SUM(G54:G56)</f>
        <v>0</v>
      </c>
    </row>
    <row r="54" spans="1:7" s="150" customFormat="1" ht="12" customHeight="1">
      <c r="A54" s="13" t="s">
        <v>58</v>
      </c>
      <c r="B54" s="151" t="s">
        <v>188</v>
      </c>
      <c r="C54" s="139"/>
      <c r="D54" s="139"/>
      <c r="E54" s="139"/>
      <c r="F54" s="181">
        <f t="shared" si="1"/>
        <v>0</v>
      </c>
      <c r="G54" s="180">
        <f>C54+F54</f>
        <v>0</v>
      </c>
    </row>
    <row r="55" spans="1:7" s="150" customFormat="1" ht="12" customHeight="1">
      <c r="A55" s="12" t="s">
        <v>59</v>
      </c>
      <c r="B55" s="152" t="s">
        <v>298</v>
      </c>
      <c r="C55" s="138"/>
      <c r="D55" s="138"/>
      <c r="E55" s="139"/>
      <c r="F55" s="181">
        <f t="shared" si="1"/>
        <v>0</v>
      </c>
      <c r="G55" s="180">
        <f>C55+F55</f>
        <v>0</v>
      </c>
    </row>
    <row r="56" spans="1:7" s="150" customFormat="1" ht="12" customHeight="1">
      <c r="A56" s="12" t="s">
        <v>191</v>
      </c>
      <c r="B56" s="152" t="s">
        <v>189</v>
      </c>
      <c r="C56" s="138"/>
      <c r="D56" s="138"/>
      <c r="E56" s="139"/>
      <c r="F56" s="181">
        <f t="shared" si="1"/>
        <v>0</v>
      </c>
      <c r="G56" s="180">
        <f>C56+F56</f>
        <v>0</v>
      </c>
    </row>
    <row r="57" spans="1:7" s="150" customFormat="1" ht="12" customHeight="1" thickBot="1">
      <c r="A57" s="14" t="s">
        <v>192</v>
      </c>
      <c r="B57" s="80" t="s">
        <v>190</v>
      </c>
      <c r="C57" s="140"/>
      <c r="D57" s="140"/>
      <c r="E57" s="275"/>
      <c r="F57" s="303">
        <f t="shared" si="1"/>
        <v>0</v>
      </c>
      <c r="G57" s="180">
        <f>C57+F57</f>
        <v>0</v>
      </c>
    </row>
    <row r="58" spans="1:7" s="150" customFormat="1" ht="12" customHeight="1" thickBot="1">
      <c r="A58" s="18" t="s">
        <v>12</v>
      </c>
      <c r="B58" s="78" t="s">
        <v>193</v>
      </c>
      <c r="C58" s="137">
        <f>SUM(C59:C61)</f>
        <v>0</v>
      </c>
      <c r="D58" s="137">
        <f>SUM(D59:D61)</f>
        <v>0</v>
      </c>
      <c r="E58" s="137">
        <f>SUM(E59:E61)</f>
        <v>0</v>
      </c>
      <c r="F58" s="137">
        <f>SUM(F59:F61)</f>
        <v>0</v>
      </c>
      <c r="G58" s="77">
        <f>SUM(G59:G61)</f>
        <v>0</v>
      </c>
    </row>
    <row r="59" spans="1:7" s="150" customFormat="1" ht="12" customHeight="1">
      <c r="A59" s="13" t="s">
        <v>103</v>
      </c>
      <c r="B59" s="151" t="s">
        <v>195</v>
      </c>
      <c r="C59" s="141"/>
      <c r="D59" s="141"/>
      <c r="E59" s="141"/>
      <c r="F59" s="307">
        <f t="shared" si="1"/>
        <v>0</v>
      </c>
      <c r="G59" s="242">
        <f>C59+F59</f>
        <v>0</v>
      </c>
    </row>
    <row r="60" spans="1:7" s="150" customFormat="1" ht="12" customHeight="1">
      <c r="A60" s="12" t="s">
        <v>104</v>
      </c>
      <c r="B60" s="152" t="s">
        <v>299</v>
      </c>
      <c r="C60" s="141"/>
      <c r="D60" s="141"/>
      <c r="E60" s="141"/>
      <c r="F60" s="307">
        <f t="shared" si="1"/>
        <v>0</v>
      </c>
      <c r="G60" s="242">
        <f>C60+F60</f>
        <v>0</v>
      </c>
    </row>
    <row r="61" spans="1:7" s="150" customFormat="1" ht="12" customHeight="1">
      <c r="A61" s="12" t="s">
        <v>126</v>
      </c>
      <c r="B61" s="152" t="s">
        <v>196</v>
      </c>
      <c r="C61" s="141"/>
      <c r="D61" s="141"/>
      <c r="E61" s="141"/>
      <c r="F61" s="307">
        <f t="shared" si="1"/>
        <v>0</v>
      </c>
      <c r="G61" s="242">
        <f>C61+F61</f>
        <v>0</v>
      </c>
    </row>
    <row r="62" spans="1:7" s="150" customFormat="1" ht="12" customHeight="1" thickBot="1">
      <c r="A62" s="14" t="s">
        <v>194</v>
      </c>
      <c r="B62" s="80" t="s">
        <v>197</v>
      </c>
      <c r="C62" s="141"/>
      <c r="D62" s="141"/>
      <c r="E62" s="141"/>
      <c r="F62" s="307">
        <f t="shared" si="1"/>
        <v>0</v>
      </c>
      <c r="G62" s="242">
        <f>C62+F62</f>
        <v>0</v>
      </c>
    </row>
    <row r="63" spans="1:7" s="150" customFormat="1" ht="12" customHeight="1" thickBot="1">
      <c r="A63" s="193" t="s">
        <v>345</v>
      </c>
      <c r="B63" s="19" t="s">
        <v>198</v>
      </c>
      <c r="C63" s="143">
        <f>+C6+C13+C20+C27+C35+C47+C53+C58</f>
        <v>0</v>
      </c>
      <c r="D63" s="143">
        <f>+D6+D13+D20+D27+D35+D47+D53+D58</f>
        <v>0</v>
      </c>
      <c r="E63" s="143">
        <f>+E6+E13+E20+E27+E35+E47+E53+E58</f>
        <v>0</v>
      </c>
      <c r="F63" s="143">
        <f>+F6+F13+F20+F27+F35+F47+F53+F58</f>
        <v>0</v>
      </c>
      <c r="G63" s="179">
        <f>+G6+G13+G20+G27+G35+G47+G53+G58</f>
        <v>0</v>
      </c>
    </row>
    <row r="64" spans="1:7" s="150" customFormat="1" ht="12" customHeight="1" thickBot="1">
      <c r="A64" s="183" t="s">
        <v>199</v>
      </c>
      <c r="B64" s="78" t="s">
        <v>200</v>
      </c>
      <c r="C64" s="137">
        <f>SUM(C65:C67)</f>
        <v>0</v>
      </c>
      <c r="D64" s="137">
        <f>SUM(D65:D67)</f>
        <v>0</v>
      </c>
      <c r="E64" s="137">
        <f>SUM(E65:E67)</f>
        <v>0</v>
      </c>
      <c r="F64" s="137">
        <f>SUM(F65:F67)</f>
        <v>0</v>
      </c>
      <c r="G64" s="77">
        <f>SUM(G65:G67)</f>
        <v>0</v>
      </c>
    </row>
    <row r="65" spans="1:7" s="150" customFormat="1" ht="12" customHeight="1">
      <c r="A65" s="13" t="s">
        <v>228</v>
      </c>
      <c r="B65" s="151" t="s">
        <v>201</v>
      </c>
      <c r="C65" s="141"/>
      <c r="D65" s="141"/>
      <c r="E65" s="141"/>
      <c r="F65" s="307">
        <f>D65+E65</f>
        <v>0</v>
      </c>
      <c r="G65" s="242">
        <f>C65+F65</f>
        <v>0</v>
      </c>
    </row>
    <row r="66" spans="1:7" s="150" customFormat="1" ht="12" customHeight="1">
      <c r="A66" s="12" t="s">
        <v>237</v>
      </c>
      <c r="B66" s="152" t="s">
        <v>202</v>
      </c>
      <c r="C66" s="141"/>
      <c r="D66" s="141"/>
      <c r="E66" s="141"/>
      <c r="F66" s="307">
        <f>D66+E66</f>
        <v>0</v>
      </c>
      <c r="G66" s="242">
        <f>C66+F66</f>
        <v>0</v>
      </c>
    </row>
    <row r="67" spans="1:7" s="150" customFormat="1" ht="12" customHeight="1" thickBot="1">
      <c r="A67" s="16" t="s">
        <v>238</v>
      </c>
      <c r="B67" s="322" t="s">
        <v>330</v>
      </c>
      <c r="C67" s="279"/>
      <c r="D67" s="279"/>
      <c r="E67" s="279"/>
      <c r="F67" s="306">
        <f>D67+E67</f>
        <v>0</v>
      </c>
      <c r="G67" s="323">
        <f>C67+F67</f>
        <v>0</v>
      </c>
    </row>
    <row r="68" spans="1:7" s="150" customFormat="1" ht="12" customHeight="1" thickBot="1">
      <c r="A68" s="183" t="s">
        <v>204</v>
      </c>
      <c r="B68" s="78" t="s">
        <v>205</v>
      </c>
      <c r="C68" s="137">
        <f>SUM(C69:C72)</f>
        <v>0</v>
      </c>
      <c r="D68" s="137">
        <f>SUM(D69:D72)</f>
        <v>0</v>
      </c>
      <c r="E68" s="137">
        <f>SUM(E69:E72)</f>
        <v>0</v>
      </c>
      <c r="F68" s="137">
        <f>SUM(F69:F72)</f>
        <v>0</v>
      </c>
      <c r="G68" s="77">
        <f>SUM(G69:G72)</f>
        <v>0</v>
      </c>
    </row>
    <row r="69" spans="1:7" s="150" customFormat="1" ht="12" customHeight="1">
      <c r="A69" s="13" t="s">
        <v>81</v>
      </c>
      <c r="B69" s="262" t="s">
        <v>206</v>
      </c>
      <c r="C69" s="141"/>
      <c r="D69" s="141"/>
      <c r="E69" s="141"/>
      <c r="F69" s="307">
        <f>D69+E69</f>
        <v>0</v>
      </c>
      <c r="G69" s="242">
        <f>C69+F69</f>
        <v>0</v>
      </c>
    </row>
    <row r="70" spans="1:7" s="150" customFormat="1" ht="12" customHeight="1">
      <c r="A70" s="12" t="s">
        <v>82</v>
      </c>
      <c r="B70" s="262" t="s">
        <v>444</v>
      </c>
      <c r="C70" s="141"/>
      <c r="D70" s="141"/>
      <c r="E70" s="141"/>
      <c r="F70" s="307">
        <f>D70+E70</f>
        <v>0</v>
      </c>
      <c r="G70" s="242">
        <f>C70+F70</f>
        <v>0</v>
      </c>
    </row>
    <row r="71" spans="1:7" s="150" customFormat="1" ht="12" customHeight="1">
      <c r="A71" s="12" t="s">
        <v>229</v>
      </c>
      <c r="B71" s="262" t="s">
        <v>207</v>
      </c>
      <c r="C71" s="141"/>
      <c r="D71" s="141"/>
      <c r="E71" s="141"/>
      <c r="F71" s="307">
        <f>D71+E71</f>
        <v>0</v>
      </c>
      <c r="G71" s="242">
        <f>C71+F71</f>
        <v>0</v>
      </c>
    </row>
    <row r="72" spans="1:7" s="150" customFormat="1" ht="12" customHeight="1" thickBot="1">
      <c r="A72" s="14" t="s">
        <v>230</v>
      </c>
      <c r="B72" s="263" t="s">
        <v>445</v>
      </c>
      <c r="C72" s="141"/>
      <c r="D72" s="141"/>
      <c r="E72" s="141"/>
      <c r="F72" s="307">
        <f>D72+E72</f>
        <v>0</v>
      </c>
      <c r="G72" s="242">
        <f>C72+F72</f>
        <v>0</v>
      </c>
    </row>
    <row r="73" spans="1:7" s="150" customFormat="1" ht="12" customHeight="1" thickBot="1">
      <c r="A73" s="183" t="s">
        <v>208</v>
      </c>
      <c r="B73" s="78" t="s">
        <v>209</v>
      </c>
      <c r="C73" s="137">
        <f>SUM(C74:C75)</f>
        <v>0</v>
      </c>
      <c r="D73" s="137">
        <f>SUM(D74:D75)</f>
        <v>0</v>
      </c>
      <c r="E73" s="137">
        <f>SUM(E74:E75)</f>
        <v>0</v>
      </c>
      <c r="F73" s="137">
        <f>SUM(F74:F75)</f>
        <v>0</v>
      </c>
      <c r="G73" s="77">
        <f>SUM(G74:G75)</f>
        <v>0</v>
      </c>
    </row>
    <row r="74" spans="1:7" s="150" customFormat="1" ht="12" customHeight="1">
      <c r="A74" s="13" t="s">
        <v>231</v>
      </c>
      <c r="B74" s="151" t="s">
        <v>210</v>
      </c>
      <c r="C74" s="141"/>
      <c r="D74" s="141"/>
      <c r="E74" s="141"/>
      <c r="F74" s="307">
        <f>D74+E74</f>
        <v>0</v>
      </c>
      <c r="G74" s="242">
        <f>C74+F74</f>
        <v>0</v>
      </c>
    </row>
    <row r="75" spans="1:7" s="150" customFormat="1" ht="12" customHeight="1" thickBot="1">
      <c r="A75" s="14" t="s">
        <v>232</v>
      </c>
      <c r="B75" s="80" t="s">
        <v>211</v>
      </c>
      <c r="C75" s="141"/>
      <c r="D75" s="141"/>
      <c r="E75" s="141"/>
      <c r="F75" s="307">
        <f>D75+E75</f>
        <v>0</v>
      </c>
      <c r="G75" s="242">
        <f>C75+F75</f>
        <v>0</v>
      </c>
    </row>
    <row r="76" spans="1:7" s="150" customFormat="1" ht="12" customHeight="1" thickBot="1">
      <c r="A76" s="183" t="s">
        <v>212</v>
      </c>
      <c r="B76" s="78" t="s">
        <v>213</v>
      </c>
      <c r="C76" s="137">
        <f>SUM(C77:C79)</f>
        <v>0</v>
      </c>
      <c r="D76" s="137">
        <f>SUM(D77:D79)</f>
        <v>0</v>
      </c>
      <c r="E76" s="137">
        <f>SUM(E77:E79)</f>
        <v>0</v>
      </c>
      <c r="F76" s="137">
        <f>SUM(F77:F79)</f>
        <v>0</v>
      </c>
      <c r="G76" s="77">
        <f>SUM(G77:G79)</f>
        <v>0</v>
      </c>
    </row>
    <row r="77" spans="1:7" s="150" customFormat="1" ht="12" customHeight="1">
      <c r="A77" s="13" t="s">
        <v>233</v>
      </c>
      <c r="B77" s="151" t="s">
        <v>214</v>
      </c>
      <c r="C77" s="141"/>
      <c r="D77" s="141"/>
      <c r="E77" s="141"/>
      <c r="F77" s="307">
        <f>D77+E77</f>
        <v>0</v>
      </c>
      <c r="G77" s="242">
        <f>C77+F77</f>
        <v>0</v>
      </c>
    </row>
    <row r="78" spans="1:7" s="150" customFormat="1" ht="12" customHeight="1">
      <c r="A78" s="12" t="s">
        <v>234</v>
      </c>
      <c r="B78" s="152" t="s">
        <v>215</v>
      </c>
      <c r="C78" s="141"/>
      <c r="D78" s="141"/>
      <c r="E78" s="141"/>
      <c r="F78" s="307">
        <f>D78+E78</f>
        <v>0</v>
      </c>
      <c r="G78" s="242">
        <f>C78+F78</f>
        <v>0</v>
      </c>
    </row>
    <row r="79" spans="1:7" s="150" customFormat="1" ht="12" customHeight="1" thickBot="1">
      <c r="A79" s="14" t="s">
        <v>235</v>
      </c>
      <c r="B79" s="80" t="s">
        <v>446</v>
      </c>
      <c r="C79" s="141"/>
      <c r="D79" s="141"/>
      <c r="E79" s="141"/>
      <c r="F79" s="307">
        <f>D79+E79</f>
        <v>0</v>
      </c>
      <c r="G79" s="242">
        <f>C79+F79</f>
        <v>0</v>
      </c>
    </row>
    <row r="80" spans="1:7" s="150" customFormat="1" ht="12" customHeight="1" thickBot="1">
      <c r="A80" s="183" t="s">
        <v>216</v>
      </c>
      <c r="B80" s="78" t="s">
        <v>236</v>
      </c>
      <c r="C80" s="137">
        <f>SUM(C81:C84)</f>
        <v>0</v>
      </c>
      <c r="D80" s="137">
        <f>SUM(D81:D84)</f>
        <v>0</v>
      </c>
      <c r="E80" s="137">
        <f>SUM(E81:E84)</f>
        <v>0</v>
      </c>
      <c r="F80" s="137">
        <f>SUM(F81:F84)</f>
        <v>0</v>
      </c>
      <c r="G80" s="77">
        <f>SUM(G81:G84)</f>
        <v>0</v>
      </c>
    </row>
    <row r="81" spans="1:7" s="150" customFormat="1" ht="12" customHeight="1">
      <c r="A81" s="154" t="s">
        <v>217</v>
      </c>
      <c r="B81" s="151" t="s">
        <v>218</v>
      </c>
      <c r="C81" s="141"/>
      <c r="D81" s="141"/>
      <c r="E81" s="141"/>
      <c r="F81" s="307">
        <f aca="true" t="shared" si="6" ref="F81:F86">D81+E81</f>
        <v>0</v>
      </c>
      <c r="G81" s="242">
        <f aca="true" t="shared" si="7" ref="G81:G86">C81+F81</f>
        <v>0</v>
      </c>
    </row>
    <row r="82" spans="1:7" s="150" customFormat="1" ht="12" customHeight="1">
      <c r="A82" s="155" t="s">
        <v>219</v>
      </c>
      <c r="B82" s="152" t="s">
        <v>220</v>
      </c>
      <c r="C82" s="141"/>
      <c r="D82" s="141"/>
      <c r="E82" s="141"/>
      <c r="F82" s="307">
        <f t="shared" si="6"/>
        <v>0</v>
      </c>
      <c r="G82" s="242">
        <f t="shared" si="7"/>
        <v>0</v>
      </c>
    </row>
    <row r="83" spans="1:7" s="150" customFormat="1" ht="12" customHeight="1">
      <c r="A83" s="155" t="s">
        <v>221</v>
      </c>
      <c r="B83" s="152" t="s">
        <v>222</v>
      </c>
      <c r="C83" s="141"/>
      <c r="D83" s="141"/>
      <c r="E83" s="141"/>
      <c r="F83" s="307">
        <f t="shared" si="6"/>
        <v>0</v>
      </c>
      <c r="G83" s="242">
        <f t="shared" si="7"/>
        <v>0</v>
      </c>
    </row>
    <row r="84" spans="1:7" s="150" customFormat="1" ht="12" customHeight="1" thickBot="1">
      <c r="A84" s="156" t="s">
        <v>223</v>
      </c>
      <c r="B84" s="80" t="s">
        <v>224</v>
      </c>
      <c r="C84" s="141"/>
      <c r="D84" s="141"/>
      <c r="E84" s="141"/>
      <c r="F84" s="307">
        <f t="shared" si="6"/>
        <v>0</v>
      </c>
      <c r="G84" s="242">
        <f t="shared" si="7"/>
        <v>0</v>
      </c>
    </row>
    <row r="85" spans="1:7" s="150" customFormat="1" ht="12" customHeight="1" thickBot="1">
      <c r="A85" s="183" t="s">
        <v>225</v>
      </c>
      <c r="B85" s="78" t="s">
        <v>344</v>
      </c>
      <c r="C85" s="185"/>
      <c r="D85" s="185"/>
      <c r="E85" s="185"/>
      <c r="F85" s="137">
        <f t="shared" si="6"/>
        <v>0</v>
      </c>
      <c r="G85" s="77">
        <f t="shared" si="7"/>
        <v>0</v>
      </c>
    </row>
    <row r="86" spans="1:7" s="150" customFormat="1" ht="13.5" customHeight="1" thickBot="1">
      <c r="A86" s="183" t="s">
        <v>227</v>
      </c>
      <c r="B86" s="78" t="s">
        <v>226</v>
      </c>
      <c r="C86" s="185"/>
      <c r="D86" s="185"/>
      <c r="E86" s="185"/>
      <c r="F86" s="137">
        <f t="shared" si="6"/>
        <v>0</v>
      </c>
      <c r="G86" s="77">
        <f t="shared" si="7"/>
        <v>0</v>
      </c>
    </row>
    <row r="87" spans="1:7" s="150" customFormat="1" ht="15.75" customHeight="1" thickBot="1">
      <c r="A87" s="183" t="s">
        <v>239</v>
      </c>
      <c r="B87" s="157" t="s">
        <v>347</v>
      </c>
      <c r="C87" s="143">
        <f>+C64+C68+C73+C76+C80+C86+C85</f>
        <v>0</v>
      </c>
      <c r="D87" s="143">
        <f>+D64+D68+D73+D76+D80+D86+D85</f>
        <v>0</v>
      </c>
      <c r="E87" s="143">
        <f>+E64+E68+E73+E76+E80+E86+E85</f>
        <v>0</v>
      </c>
      <c r="F87" s="143">
        <f>+F64+F68+F73+F76+F80+F86+F85</f>
        <v>0</v>
      </c>
      <c r="G87" s="179">
        <f>+G64+G68+G73+G76+G80+G86+G85</f>
        <v>0</v>
      </c>
    </row>
    <row r="88" spans="1:7" s="150" customFormat="1" ht="25.5" customHeight="1" thickBot="1">
      <c r="A88" s="184" t="s">
        <v>346</v>
      </c>
      <c r="B88" s="158" t="s">
        <v>348</v>
      </c>
      <c r="C88" s="143">
        <f>+C63+C87</f>
        <v>0</v>
      </c>
      <c r="D88" s="143">
        <f>+D63+D87</f>
        <v>0</v>
      </c>
      <c r="E88" s="143">
        <f>+E63+E87</f>
        <v>0</v>
      </c>
      <c r="F88" s="143">
        <f>+F63+F87</f>
        <v>0</v>
      </c>
      <c r="G88" s="179">
        <f>+G63+G87</f>
        <v>0</v>
      </c>
    </row>
    <row r="89" spans="1:3" s="150" customFormat="1" ht="30.75" customHeight="1">
      <c r="A89" s="3"/>
      <c r="B89" s="4"/>
      <c r="C89" s="82"/>
    </row>
    <row r="90" spans="1:7" ht="16.5" customHeight="1">
      <c r="A90" s="417" t="s">
        <v>33</v>
      </c>
      <c r="B90" s="417"/>
      <c r="C90" s="417"/>
      <c r="D90" s="417"/>
      <c r="E90" s="417"/>
      <c r="F90" s="417"/>
      <c r="G90" s="417"/>
    </row>
    <row r="91" spans="1:7" s="159" customFormat="1" ht="16.5" customHeight="1" thickBot="1">
      <c r="A91" s="419" t="s">
        <v>84</v>
      </c>
      <c r="B91" s="419"/>
      <c r="C91" s="52"/>
      <c r="G91" s="52" t="str">
        <f>G2</f>
        <v>Forintban!</v>
      </c>
    </row>
    <row r="92" spans="1:7" ht="15.75">
      <c r="A92" s="420" t="s">
        <v>48</v>
      </c>
      <c r="B92" s="422" t="s">
        <v>382</v>
      </c>
      <c r="C92" s="412" t="str">
        <f>+CONCATENATE(LEFT(ÖSSZEFÜGGÉSEK!A6,4),". évi")</f>
        <v>2018. évi</v>
      </c>
      <c r="D92" s="413"/>
      <c r="E92" s="414"/>
      <c r="F92" s="414"/>
      <c r="G92" s="415"/>
    </row>
    <row r="93" spans="1:7" ht="48.75" thickBot="1">
      <c r="A93" s="421"/>
      <c r="B93" s="423"/>
      <c r="C93" s="315" t="s">
        <v>381</v>
      </c>
      <c r="D93" s="316" t="s">
        <v>453</v>
      </c>
      <c r="E93" s="316" t="s">
        <v>454</v>
      </c>
      <c r="F93" s="317" t="s">
        <v>448</v>
      </c>
      <c r="G93" s="318" t="s">
        <v>452</v>
      </c>
    </row>
    <row r="94" spans="1:7" s="149" customFormat="1" ht="12" customHeight="1" thickBot="1">
      <c r="A94" s="25" t="s">
        <v>356</v>
      </c>
      <c r="B94" s="26" t="s">
        <v>357</v>
      </c>
      <c r="C94" s="319" t="s">
        <v>358</v>
      </c>
      <c r="D94" s="319" t="s">
        <v>360</v>
      </c>
      <c r="E94" s="320" t="s">
        <v>359</v>
      </c>
      <c r="F94" s="320" t="s">
        <v>455</v>
      </c>
      <c r="G94" s="321" t="s">
        <v>456</v>
      </c>
    </row>
    <row r="95" spans="1:7" ht="12" customHeight="1" thickBot="1">
      <c r="A95" s="20" t="s">
        <v>5</v>
      </c>
      <c r="B95" s="24" t="s">
        <v>306</v>
      </c>
      <c r="C95" s="136">
        <f>C96+C97+C98+C99+C100+C113</f>
        <v>0</v>
      </c>
      <c r="D95" s="136">
        <f>D96+D97+D98+D99+D100+D113</f>
        <v>0</v>
      </c>
      <c r="E95" s="136">
        <f>E96+E97+E98+E99+E100+E113</f>
        <v>0</v>
      </c>
      <c r="F95" s="136">
        <f>F96+F97+F98+F99+F100+F113</f>
        <v>0</v>
      </c>
      <c r="G95" s="196">
        <f>G96+G97+G98+G99+G100+G113</f>
        <v>0</v>
      </c>
    </row>
    <row r="96" spans="1:7" ht="12" customHeight="1">
      <c r="A96" s="15" t="s">
        <v>60</v>
      </c>
      <c r="B96" s="8" t="s">
        <v>34</v>
      </c>
      <c r="C96" s="300"/>
      <c r="D96" s="200"/>
      <c r="E96" s="200"/>
      <c r="F96" s="308">
        <f aca="true" t="shared" si="8" ref="F96:F115">D96+E96</f>
        <v>0</v>
      </c>
      <c r="G96" s="244">
        <f aca="true" t="shared" si="9" ref="G96:G115">C96+F96</f>
        <v>0</v>
      </c>
    </row>
    <row r="97" spans="1:7" ht="12" customHeight="1">
      <c r="A97" s="12" t="s">
        <v>61</v>
      </c>
      <c r="B97" s="6" t="s">
        <v>105</v>
      </c>
      <c r="C97" s="138"/>
      <c r="D97" s="138"/>
      <c r="E97" s="138"/>
      <c r="F97" s="309">
        <f t="shared" si="8"/>
        <v>0</v>
      </c>
      <c r="G97" s="240">
        <f t="shared" si="9"/>
        <v>0</v>
      </c>
    </row>
    <row r="98" spans="1:7" ht="12" customHeight="1">
      <c r="A98" s="12" t="s">
        <v>62</v>
      </c>
      <c r="B98" s="6" t="s">
        <v>79</v>
      </c>
      <c r="C98" s="140"/>
      <c r="D98" s="140"/>
      <c r="E98" s="140"/>
      <c r="F98" s="310">
        <f t="shared" si="8"/>
        <v>0</v>
      </c>
      <c r="G98" s="241">
        <f t="shared" si="9"/>
        <v>0</v>
      </c>
    </row>
    <row r="99" spans="1:7" ht="12" customHeight="1">
      <c r="A99" s="12" t="s">
        <v>63</v>
      </c>
      <c r="B99" s="9" t="s">
        <v>106</v>
      </c>
      <c r="C99" s="140"/>
      <c r="D99" s="140"/>
      <c r="E99" s="140"/>
      <c r="F99" s="310">
        <f t="shared" si="8"/>
        <v>0</v>
      </c>
      <c r="G99" s="241">
        <f t="shared" si="9"/>
        <v>0</v>
      </c>
    </row>
    <row r="100" spans="1:7" ht="12" customHeight="1">
      <c r="A100" s="12" t="s">
        <v>71</v>
      </c>
      <c r="B100" s="17" t="s">
        <v>107</v>
      </c>
      <c r="C100" s="140"/>
      <c r="D100" s="140"/>
      <c r="E100" s="140"/>
      <c r="F100" s="310">
        <f t="shared" si="8"/>
        <v>0</v>
      </c>
      <c r="G100" s="241">
        <f t="shared" si="9"/>
        <v>0</v>
      </c>
    </row>
    <row r="101" spans="1:7" ht="12" customHeight="1">
      <c r="A101" s="12" t="s">
        <v>64</v>
      </c>
      <c r="B101" s="6" t="s">
        <v>311</v>
      </c>
      <c r="C101" s="140"/>
      <c r="D101" s="140"/>
      <c r="E101" s="140"/>
      <c r="F101" s="310">
        <f t="shared" si="8"/>
        <v>0</v>
      </c>
      <c r="G101" s="241">
        <f t="shared" si="9"/>
        <v>0</v>
      </c>
    </row>
    <row r="102" spans="1:7" ht="12" customHeight="1">
      <c r="A102" s="12" t="s">
        <v>65</v>
      </c>
      <c r="B102" s="55" t="s">
        <v>310</v>
      </c>
      <c r="C102" s="140"/>
      <c r="D102" s="140"/>
      <c r="E102" s="140"/>
      <c r="F102" s="310">
        <f t="shared" si="8"/>
        <v>0</v>
      </c>
      <c r="G102" s="241">
        <f t="shared" si="9"/>
        <v>0</v>
      </c>
    </row>
    <row r="103" spans="1:7" ht="12" customHeight="1">
      <c r="A103" s="12" t="s">
        <v>72</v>
      </c>
      <c r="B103" s="55" t="s">
        <v>309</v>
      </c>
      <c r="C103" s="140"/>
      <c r="D103" s="140"/>
      <c r="E103" s="140"/>
      <c r="F103" s="310">
        <f t="shared" si="8"/>
        <v>0</v>
      </c>
      <c r="G103" s="241">
        <f t="shared" si="9"/>
        <v>0</v>
      </c>
    </row>
    <row r="104" spans="1:7" ht="12" customHeight="1">
      <c r="A104" s="12" t="s">
        <v>73</v>
      </c>
      <c r="B104" s="53" t="s">
        <v>242</v>
      </c>
      <c r="C104" s="140"/>
      <c r="D104" s="140"/>
      <c r="E104" s="140"/>
      <c r="F104" s="310">
        <f t="shared" si="8"/>
        <v>0</v>
      </c>
      <c r="G104" s="241">
        <f t="shared" si="9"/>
        <v>0</v>
      </c>
    </row>
    <row r="105" spans="1:7" ht="12" customHeight="1">
      <c r="A105" s="12" t="s">
        <v>74</v>
      </c>
      <c r="B105" s="54" t="s">
        <v>243</v>
      </c>
      <c r="C105" s="140"/>
      <c r="D105" s="140"/>
      <c r="E105" s="140"/>
      <c r="F105" s="310">
        <f t="shared" si="8"/>
        <v>0</v>
      </c>
      <c r="G105" s="241">
        <f t="shared" si="9"/>
        <v>0</v>
      </c>
    </row>
    <row r="106" spans="1:7" ht="12" customHeight="1">
      <c r="A106" s="12" t="s">
        <v>75</v>
      </c>
      <c r="B106" s="54" t="s">
        <v>244</v>
      </c>
      <c r="C106" s="140"/>
      <c r="D106" s="140"/>
      <c r="E106" s="140"/>
      <c r="F106" s="310">
        <f t="shared" si="8"/>
        <v>0</v>
      </c>
      <c r="G106" s="241">
        <f t="shared" si="9"/>
        <v>0</v>
      </c>
    </row>
    <row r="107" spans="1:7" ht="12" customHeight="1">
      <c r="A107" s="12" t="s">
        <v>77</v>
      </c>
      <c r="B107" s="53" t="s">
        <v>245</v>
      </c>
      <c r="C107" s="140"/>
      <c r="D107" s="140"/>
      <c r="E107" s="140"/>
      <c r="F107" s="310">
        <f t="shared" si="8"/>
        <v>0</v>
      </c>
      <c r="G107" s="241">
        <f t="shared" si="9"/>
        <v>0</v>
      </c>
    </row>
    <row r="108" spans="1:7" ht="12" customHeight="1">
      <c r="A108" s="12" t="s">
        <v>108</v>
      </c>
      <c r="B108" s="53" t="s">
        <v>246</v>
      </c>
      <c r="C108" s="140"/>
      <c r="D108" s="140"/>
      <c r="E108" s="140"/>
      <c r="F108" s="310">
        <f t="shared" si="8"/>
        <v>0</v>
      </c>
      <c r="G108" s="241">
        <f t="shared" si="9"/>
        <v>0</v>
      </c>
    </row>
    <row r="109" spans="1:7" ht="12" customHeight="1">
      <c r="A109" s="12" t="s">
        <v>240</v>
      </c>
      <c r="B109" s="54" t="s">
        <v>247</v>
      </c>
      <c r="C109" s="140"/>
      <c r="D109" s="140"/>
      <c r="E109" s="140"/>
      <c r="F109" s="310">
        <f t="shared" si="8"/>
        <v>0</v>
      </c>
      <c r="G109" s="241">
        <f t="shared" si="9"/>
        <v>0</v>
      </c>
    </row>
    <row r="110" spans="1:7" ht="12" customHeight="1">
      <c r="A110" s="11" t="s">
        <v>241</v>
      </c>
      <c r="B110" s="55" t="s">
        <v>248</v>
      </c>
      <c r="C110" s="140"/>
      <c r="D110" s="140"/>
      <c r="E110" s="140"/>
      <c r="F110" s="310">
        <f t="shared" si="8"/>
        <v>0</v>
      </c>
      <c r="G110" s="241">
        <f t="shared" si="9"/>
        <v>0</v>
      </c>
    </row>
    <row r="111" spans="1:7" ht="12" customHeight="1">
      <c r="A111" s="12" t="s">
        <v>307</v>
      </c>
      <c r="B111" s="55" t="s">
        <v>249</v>
      </c>
      <c r="C111" s="140"/>
      <c r="D111" s="140"/>
      <c r="E111" s="140"/>
      <c r="F111" s="310">
        <f t="shared" si="8"/>
        <v>0</v>
      </c>
      <c r="G111" s="241">
        <f t="shared" si="9"/>
        <v>0</v>
      </c>
    </row>
    <row r="112" spans="1:7" ht="12" customHeight="1">
      <c r="A112" s="14" t="s">
        <v>308</v>
      </c>
      <c r="B112" s="55" t="s">
        <v>250</v>
      </c>
      <c r="C112" s="140"/>
      <c r="D112" s="140"/>
      <c r="E112" s="140"/>
      <c r="F112" s="310">
        <f t="shared" si="8"/>
        <v>0</v>
      </c>
      <c r="G112" s="241">
        <f t="shared" si="9"/>
        <v>0</v>
      </c>
    </row>
    <row r="113" spans="1:7" ht="12" customHeight="1">
      <c r="A113" s="12" t="s">
        <v>312</v>
      </c>
      <c r="B113" s="9" t="s">
        <v>35</v>
      </c>
      <c r="C113" s="138"/>
      <c r="D113" s="138"/>
      <c r="E113" s="138"/>
      <c r="F113" s="309">
        <f t="shared" si="8"/>
        <v>0</v>
      </c>
      <c r="G113" s="240">
        <f t="shared" si="9"/>
        <v>0</v>
      </c>
    </row>
    <row r="114" spans="1:7" ht="12" customHeight="1">
      <c r="A114" s="12" t="s">
        <v>313</v>
      </c>
      <c r="B114" s="6" t="s">
        <v>315</v>
      </c>
      <c r="C114" s="138"/>
      <c r="D114" s="138"/>
      <c r="E114" s="138"/>
      <c r="F114" s="309">
        <f t="shared" si="8"/>
        <v>0</v>
      </c>
      <c r="G114" s="240">
        <f t="shared" si="9"/>
        <v>0</v>
      </c>
    </row>
    <row r="115" spans="1:7" ht="12" customHeight="1" thickBot="1">
      <c r="A115" s="16" t="s">
        <v>314</v>
      </c>
      <c r="B115" s="192" t="s">
        <v>316</v>
      </c>
      <c r="C115" s="201"/>
      <c r="D115" s="201"/>
      <c r="E115" s="201"/>
      <c r="F115" s="311">
        <f t="shared" si="8"/>
        <v>0</v>
      </c>
      <c r="G115" s="245">
        <f t="shared" si="9"/>
        <v>0</v>
      </c>
    </row>
    <row r="116" spans="1:7" ht="12" customHeight="1" thickBot="1">
      <c r="A116" s="190" t="s">
        <v>6</v>
      </c>
      <c r="B116" s="191" t="s">
        <v>251</v>
      </c>
      <c r="C116" s="202">
        <f>+C117+C119+C121</f>
        <v>0</v>
      </c>
      <c r="D116" s="137">
        <f>+D117+D119+D121</f>
        <v>0</v>
      </c>
      <c r="E116" s="202">
        <f>+E117+E119+E121</f>
        <v>0</v>
      </c>
      <c r="F116" s="202">
        <f>+F117+F119+F121</f>
        <v>0</v>
      </c>
      <c r="G116" s="197">
        <f>+G117+G119+G121</f>
        <v>0</v>
      </c>
    </row>
    <row r="117" spans="1:7" ht="12" customHeight="1">
      <c r="A117" s="13" t="s">
        <v>66</v>
      </c>
      <c r="B117" s="6" t="s">
        <v>125</v>
      </c>
      <c r="C117" s="139"/>
      <c r="D117" s="209"/>
      <c r="E117" s="139"/>
      <c r="F117" s="181">
        <f aca="true" t="shared" si="10" ref="F117:F129">D117+E117</f>
        <v>0</v>
      </c>
      <c r="G117" s="180">
        <f aca="true" t="shared" si="11" ref="G117:G129">C117+F117</f>
        <v>0</v>
      </c>
    </row>
    <row r="118" spans="1:7" ht="12" customHeight="1">
      <c r="A118" s="13" t="s">
        <v>67</v>
      </c>
      <c r="B118" s="10" t="s">
        <v>255</v>
      </c>
      <c r="C118" s="139"/>
      <c r="D118" s="209"/>
      <c r="E118" s="139"/>
      <c r="F118" s="181">
        <f t="shared" si="10"/>
        <v>0</v>
      </c>
      <c r="G118" s="180">
        <f t="shared" si="11"/>
        <v>0</v>
      </c>
    </row>
    <row r="119" spans="1:7" ht="12" customHeight="1">
      <c r="A119" s="13" t="s">
        <v>68</v>
      </c>
      <c r="B119" s="10" t="s">
        <v>109</v>
      </c>
      <c r="C119" s="138"/>
      <c r="D119" s="210"/>
      <c r="E119" s="138"/>
      <c r="F119" s="309">
        <f t="shared" si="10"/>
        <v>0</v>
      </c>
      <c r="G119" s="240">
        <f t="shared" si="11"/>
        <v>0</v>
      </c>
    </row>
    <row r="120" spans="1:7" ht="12" customHeight="1">
      <c r="A120" s="13" t="s">
        <v>69</v>
      </c>
      <c r="B120" s="10" t="s">
        <v>256</v>
      </c>
      <c r="C120" s="138"/>
      <c r="D120" s="210"/>
      <c r="E120" s="138"/>
      <c r="F120" s="309">
        <f t="shared" si="10"/>
        <v>0</v>
      </c>
      <c r="G120" s="240">
        <f t="shared" si="11"/>
        <v>0</v>
      </c>
    </row>
    <row r="121" spans="1:7" ht="12" customHeight="1">
      <c r="A121" s="13" t="s">
        <v>70</v>
      </c>
      <c r="B121" s="80" t="s">
        <v>127</v>
      </c>
      <c r="C121" s="138"/>
      <c r="D121" s="210"/>
      <c r="E121" s="138"/>
      <c r="F121" s="309">
        <f t="shared" si="10"/>
        <v>0</v>
      </c>
      <c r="G121" s="240">
        <f t="shared" si="11"/>
        <v>0</v>
      </c>
    </row>
    <row r="122" spans="1:7" ht="12" customHeight="1">
      <c r="A122" s="13" t="s">
        <v>76</v>
      </c>
      <c r="B122" s="79" t="s">
        <v>300</v>
      </c>
      <c r="C122" s="138"/>
      <c r="D122" s="210"/>
      <c r="E122" s="138"/>
      <c r="F122" s="309">
        <f t="shared" si="10"/>
        <v>0</v>
      </c>
      <c r="G122" s="240">
        <f t="shared" si="11"/>
        <v>0</v>
      </c>
    </row>
    <row r="123" spans="1:7" ht="12" customHeight="1">
      <c r="A123" s="13" t="s">
        <v>78</v>
      </c>
      <c r="B123" s="147" t="s">
        <v>261</v>
      </c>
      <c r="C123" s="138"/>
      <c r="D123" s="210"/>
      <c r="E123" s="138"/>
      <c r="F123" s="309">
        <f t="shared" si="10"/>
        <v>0</v>
      </c>
      <c r="G123" s="240">
        <f t="shared" si="11"/>
        <v>0</v>
      </c>
    </row>
    <row r="124" spans="1:7" ht="22.5">
      <c r="A124" s="13" t="s">
        <v>110</v>
      </c>
      <c r="B124" s="54" t="s">
        <v>244</v>
      </c>
      <c r="C124" s="138"/>
      <c r="D124" s="210"/>
      <c r="E124" s="138"/>
      <c r="F124" s="309">
        <f t="shared" si="10"/>
        <v>0</v>
      </c>
      <c r="G124" s="240">
        <f t="shared" si="11"/>
        <v>0</v>
      </c>
    </row>
    <row r="125" spans="1:7" ht="12" customHeight="1">
      <c r="A125" s="13" t="s">
        <v>111</v>
      </c>
      <c r="B125" s="54" t="s">
        <v>260</v>
      </c>
      <c r="C125" s="138"/>
      <c r="D125" s="210"/>
      <c r="E125" s="138"/>
      <c r="F125" s="309">
        <f t="shared" si="10"/>
        <v>0</v>
      </c>
      <c r="G125" s="240">
        <f t="shared" si="11"/>
        <v>0</v>
      </c>
    </row>
    <row r="126" spans="1:7" ht="12" customHeight="1">
      <c r="A126" s="13" t="s">
        <v>112</v>
      </c>
      <c r="B126" s="54" t="s">
        <v>259</v>
      </c>
      <c r="C126" s="138"/>
      <c r="D126" s="210"/>
      <c r="E126" s="138"/>
      <c r="F126" s="309">
        <f t="shared" si="10"/>
        <v>0</v>
      </c>
      <c r="G126" s="240">
        <f t="shared" si="11"/>
        <v>0</v>
      </c>
    </row>
    <row r="127" spans="1:7" ht="12" customHeight="1">
      <c r="A127" s="13" t="s">
        <v>252</v>
      </c>
      <c r="B127" s="54" t="s">
        <v>247</v>
      </c>
      <c r="C127" s="138"/>
      <c r="D127" s="210"/>
      <c r="E127" s="138"/>
      <c r="F127" s="309">
        <f t="shared" si="10"/>
        <v>0</v>
      </c>
      <c r="G127" s="240">
        <f t="shared" si="11"/>
        <v>0</v>
      </c>
    </row>
    <row r="128" spans="1:7" ht="12" customHeight="1">
      <c r="A128" s="13" t="s">
        <v>253</v>
      </c>
      <c r="B128" s="54" t="s">
        <v>258</v>
      </c>
      <c r="C128" s="138"/>
      <c r="D128" s="210"/>
      <c r="E128" s="138"/>
      <c r="F128" s="309">
        <f t="shared" si="10"/>
        <v>0</v>
      </c>
      <c r="G128" s="240">
        <f t="shared" si="11"/>
        <v>0</v>
      </c>
    </row>
    <row r="129" spans="1:7" ht="23.25" thickBot="1">
      <c r="A129" s="11" t="s">
        <v>254</v>
      </c>
      <c r="B129" s="54" t="s">
        <v>257</v>
      </c>
      <c r="C129" s="140"/>
      <c r="D129" s="211"/>
      <c r="E129" s="140"/>
      <c r="F129" s="310">
        <f t="shared" si="10"/>
        <v>0</v>
      </c>
      <c r="G129" s="241">
        <f t="shared" si="11"/>
        <v>0</v>
      </c>
    </row>
    <row r="130" spans="1:7" ht="12" customHeight="1" thickBot="1">
      <c r="A130" s="18" t="s">
        <v>7</v>
      </c>
      <c r="B130" s="50" t="s">
        <v>317</v>
      </c>
      <c r="C130" s="137">
        <f>+C95+C116</f>
        <v>0</v>
      </c>
      <c r="D130" s="208">
        <f>+D95+D116</f>
        <v>0</v>
      </c>
      <c r="E130" s="137">
        <f>+E95+E116</f>
        <v>0</v>
      </c>
      <c r="F130" s="137">
        <f>+F95+F116</f>
        <v>0</v>
      </c>
      <c r="G130" s="77">
        <f>+G95+G116</f>
        <v>0</v>
      </c>
    </row>
    <row r="131" spans="1:7" ht="12" customHeight="1" thickBot="1">
      <c r="A131" s="18" t="s">
        <v>8</v>
      </c>
      <c r="B131" s="50" t="s">
        <v>383</v>
      </c>
      <c r="C131" s="137">
        <f>+C132+C133+C134</f>
        <v>0</v>
      </c>
      <c r="D131" s="208">
        <f>+D132+D133+D134</f>
        <v>0</v>
      </c>
      <c r="E131" s="137">
        <f>+E132+E133+E134</f>
        <v>0</v>
      </c>
      <c r="F131" s="137">
        <f>+F132+F133+F134</f>
        <v>0</v>
      </c>
      <c r="G131" s="77">
        <f>+G132+G133+G134</f>
        <v>0</v>
      </c>
    </row>
    <row r="132" spans="1:7" ht="12" customHeight="1">
      <c r="A132" s="13" t="s">
        <v>159</v>
      </c>
      <c r="B132" s="10" t="s">
        <v>325</v>
      </c>
      <c r="C132" s="138"/>
      <c r="D132" s="210"/>
      <c r="E132" s="138"/>
      <c r="F132" s="309">
        <f>D132+E132</f>
        <v>0</v>
      </c>
      <c r="G132" s="240">
        <f>C132+F132</f>
        <v>0</v>
      </c>
    </row>
    <row r="133" spans="1:7" ht="12" customHeight="1">
      <c r="A133" s="13" t="s">
        <v>160</v>
      </c>
      <c r="B133" s="10" t="s">
        <v>326</v>
      </c>
      <c r="C133" s="138"/>
      <c r="D133" s="210"/>
      <c r="E133" s="138"/>
      <c r="F133" s="309">
        <f>D133+E133</f>
        <v>0</v>
      </c>
      <c r="G133" s="240">
        <f>C133+F133</f>
        <v>0</v>
      </c>
    </row>
    <row r="134" spans="1:7" ht="12" customHeight="1" thickBot="1">
      <c r="A134" s="11" t="s">
        <v>161</v>
      </c>
      <c r="B134" s="10" t="s">
        <v>327</v>
      </c>
      <c r="C134" s="138"/>
      <c r="D134" s="210"/>
      <c r="E134" s="138"/>
      <c r="F134" s="309">
        <f>D134+E134</f>
        <v>0</v>
      </c>
      <c r="G134" s="240">
        <f>C134+F134</f>
        <v>0</v>
      </c>
    </row>
    <row r="135" spans="1:7" ht="12" customHeight="1" thickBot="1">
      <c r="A135" s="18" t="s">
        <v>9</v>
      </c>
      <c r="B135" s="50" t="s">
        <v>319</v>
      </c>
      <c r="C135" s="137">
        <f>SUM(C136:C141)</f>
        <v>0</v>
      </c>
      <c r="D135" s="208">
        <f>SUM(D136:D141)</f>
        <v>0</v>
      </c>
      <c r="E135" s="137">
        <f>SUM(E136:E141)</f>
        <v>0</v>
      </c>
      <c r="F135" s="137">
        <f>SUM(F136:F141)</f>
        <v>0</v>
      </c>
      <c r="G135" s="77">
        <f>SUM(G136:G141)</f>
        <v>0</v>
      </c>
    </row>
    <row r="136" spans="1:7" ht="12" customHeight="1">
      <c r="A136" s="13" t="s">
        <v>53</v>
      </c>
      <c r="B136" s="7" t="s">
        <v>328</v>
      </c>
      <c r="C136" s="138"/>
      <c r="D136" s="210"/>
      <c r="E136" s="138"/>
      <c r="F136" s="309">
        <f aca="true" t="shared" si="12" ref="F136:F141">D136+E136</f>
        <v>0</v>
      </c>
      <c r="G136" s="240">
        <f aca="true" t="shared" si="13" ref="G136:G141">C136+F136</f>
        <v>0</v>
      </c>
    </row>
    <row r="137" spans="1:7" ht="12" customHeight="1">
      <c r="A137" s="13" t="s">
        <v>54</v>
      </c>
      <c r="B137" s="7" t="s">
        <v>320</v>
      </c>
      <c r="C137" s="138"/>
      <c r="D137" s="210"/>
      <c r="E137" s="138"/>
      <c r="F137" s="309">
        <f t="shared" si="12"/>
        <v>0</v>
      </c>
      <c r="G137" s="240">
        <f t="shared" si="13"/>
        <v>0</v>
      </c>
    </row>
    <row r="138" spans="1:7" ht="12" customHeight="1">
      <c r="A138" s="13" t="s">
        <v>55</v>
      </c>
      <c r="B138" s="7" t="s">
        <v>321</v>
      </c>
      <c r="C138" s="138"/>
      <c r="D138" s="210"/>
      <c r="E138" s="138"/>
      <c r="F138" s="309">
        <f t="shared" si="12"/>
        <v>0</v>
      </c>
      <c r="G138" s="240">
        <f t="shared" si="13"/>
        <v>0</v>
      </c>
    </row>
    <row r="139" spans="1:7" ht="12" customHeight="1">
      <c r="A139" s="13" t="s">
        <v>97</v>
      </c>
      <c r="B139" s="7" t="s">
        <v>322</v>
      </c>
      <c r="C139" s="138"/>
      <c r="D139" s="210"/>
      <c r="E139" s="138"/>
      <c r="F139" s="309">
        <f t="shared" si="12"/>
        <v>0</v>
      </c>
      <c r="G139" s="240">
        <f t="shared" si="13"/>
        <v>0</v>
      </c>
    </row>
    <row r="140" spans="1:7" ht="12" customHeight="1">
      <c r="A140" s="13" t="s">
        <v>98</v>
      </c>
      <c r="B140" s="7" t="s">
        <v>323</v>
      </c>
      <c r="C140" s="138"/>
      <c r="D140" s="210"/>
      <c r="E140" s="138"/>
      <c r="F140" s="309">
        <f t="shared" si="12"/>
        <v>0</v>
      </c>
      <c r="G140" s="240">
        <f t="shared" si="13"/>
        <v>0</v>
      </c>
    </row>
    <row r="141" spans="1:7" ht="12" customHeight="1" thickBot="1">
      <c r="A141" s="11" t="s">
        <v>99</v>
      </c>
      <c r="B141" s="7" t="s">
        <v>324</v>
      </c>
      <c r="C141" s="138"/>
      <c r="D141" s="210"/>
      <c r="E141" s="138"/>
      <c r="F141" s="309">
        <f t="shared" si="12"/>
        <v>0</v>
      </c>
      <c r="G141" s="240">
        <f t="shared" si="13"/>
        <v>0</v>
      </c>
    </row>
    <row r="142" spans="1:7" ht="12" customHeight="1" thickBot="1">
      <c r="A142" s="18" t="s">
        <v>10</v>
      </c>
      <c r="B142" s="50" t="s">
        <v>332</v>
      </c>
      <c r="C142" s="143">
        <f>+C143+C144+C145+C146</f>
        <v>0</v>
      </c>
      <c r="D142" s="212">
        <f>+D143+D144+D145+D146</f>
        <v>0</v>
      </c>
      <c r="E142" s="143">
        <f>+E143+E144+E145+E146</f>
        <v>0</v>
      </c>
      <c r="F142" s="143">
        <f>+F143+F144+F145+F146</f>
        <v>0</v>
      </c>
      <c r="G142" s="179">
        <f>+G143+G144+G145+G146</f>
        <v>0</v>
      </c>
    </row>
    <row r="143" spans="1:7" ht="12" customHeight="1">
      <c r="A143" s="13" t="s">
        <v>56</v>
      </c>
      <c r="B143" s="7" t="s">
        <v>262</v>
      </c>
      <c r="C143" s="138"/>
      <c r="D143" s="210"/>
      <c r="E143" s="138"/>
      <c r="F143" s="309">
        <f>D143+E143</f>
        <v>0</v>
      </c>
      <c r="G143" s="240">
        <f>C143+F143</f>
        <v>0</v>
      </c>
    </row>
    <row r="144" spans="1:7" ht="12" customHeight="1">
      <c r="A144" s="13" t="s">
        <v>57</v>
      </c>
      <c r="B144" s="7" t="s">
        <v>263</v>
      </c>
      <c r="C144" s="138"/>
      <c r="D144" s="210"/>
      <c r="E144" s="138"/>
      <c r="F144" s="309">
        <f>D144+E144</f>
        <v>0</v>
      </c>
      <c r="G144" s="240">
        <f>C144+F144</f>
        <v>0</v>
      </c>
    </row>
    <row r="145" spans="1:7" ht="12" customHeight="1">
      <c r="A145" s="13" t="s">
        <v>179</v>
      </c>
      <c r="B145" s="7" t="s">
        <v>333</v>
      </c>
      <c r="C145" s="138"/>
      <c r="D145" s="210"/>
      <c r="E145" s="138"/>
      <c r="F145" s="309">
        <f>D145+E145</f>
        <v>0</v>
      </c>
      <c r="G145" s="240">
        <f>C145+F145</f>
        <v>0</v>
      </c>
    </row>
    <row r="146" spans="1:7" ht="12" customHeight="1" thickBot="1">
      <c r="A146" s="11" t="s">
        <v>180</v>
      </c>
      <c r="B146" s="5" t="s">
        <v>282</v>
      </c>
      <c r="C146" s="138"/>
      <c r="D146" s="210"/>
      <c r="E146" s="138"/>
      <c r="F146" s="309">
        <f>D146+E146</f>
        <v>0</v>
      </c>
      <c r="G146" s="240">
        <f>C146+F146</f>
        <v>0</v>
      </c>
    </row>
    <row r="147" spans="1:7" ht="12" customHeight="1" thickBot="1">
      <c r="A147" s="18" t="s">
        <v>11</v>
      </c>
      <c r="B147" s="50" t="s">
        <v>334</v>
      </c>
      <c r="C147" s="203">
        <f>SUM(C148:C152)</f>
        <v>0</v>
      </c>
      <c r="D147" s="213">
        <f>SUM(D148:D152)</f>
        <v>0</v>
      </c>
      <c r="E147" s="203">
        <f>SUM(E148:E152)</f>
        <v>0</v>
      </c>
      <c r="F147" s="203">
        <f>SUM(F148:F152)</f>
        <v>0</v>
      </c>
      <c r="G147" s="198">
        <f>SUM(G148:G152)</f>
        <v>0</v>
      </c>
    </row>
    <row r="148" spans="1:7" ht="12" customHeight="1">
      <c r="A148" s="13" t="s">
        <v>58</v>
      </c>
      <c r="B148" s="7" t="s">
        <v>329</v>
      </c>
      <c r="C148" s="138"/>
      <c r="D148" s="210"/>
      <c r="E148" s="138"/>
      <c r="F148" s="309">
        <f aca="true" t="shared" si="14" ref="F148:F154">D148+E148</f>
        <v>0</v>
      </c>
      <c r="G148" s="240">
        <f aca="true" t="shared" si="15" ref="G148:G153">C148+F148</f>
        <v>0</v>
      </c>
    </row>
    <row r="149" spans="1:7" ht="12" customHeight="1">
      <c r="A149" s="13" t="s">
        <v>59</v>
      </c>
      <c r="B149" s="7" t="s">
        <v>336</v>
      </c>
      <c r="C149" s="138"/>
      <c r="D149" s="210"/>
      <c r="E149" s="138"/>
      <c r="F149" s="309">
        <f t="shared" si="14"/>
        <v>0</v>
      </c>
      <c r="G149" s="240">
        <f t="shared" si="15"/>
        <v>0</v>
      </c>
    </row>
    <row r="150" spans="1:7" ht="12" customHeight="1">
      <c r="A150" s="13" t="s">
        <v>191</v>
      </c>
      <c r="B150" s="7" t="s">
        <v>331</v>
      </c>
      <c r="C150" s="138"/>
      <c r="D150" s="210"/>
      <c r="E150" s="138"/>
      <c r="F150" s="309">
        <f t="shared" si="14"/>
        <v>0</v>
      </c>
      <c r="G150" s="240">
        <f t="shared" si="15"/>
        <v>0</v>
      </c>
    </row>
    <row r="151" spans="1:7" ht="12" customHeight="1">
      <c r="A151" s="13" t="s">
        <v>192</v>
      </c>
      <c r="B151" s="7" t="s">
        <v>337</v>
      </c>
      <c r="C151" s="138"/>
      <c r="D151" s="210"/>
      <c r="E151" s="138"/>
      <c r="F151" s="309">
        <f t="shared" si="14"/>
        <v>0</v>
      </c>
      <c r="G151" s="240">
        <f t="shared" si="15"/>
        <v>0</v>
      </c>
    </row>
    <row r="152" spans="1:7" ht="12" customHeight="1" thickBot="1">
      <c r="A152" s="13" t="s">
        <v>335</v>
      </c>
      <c r="B152" s="7" t="s">
        <v>338</v>
      </c>
      <c r="C152" s="138"/>
      <c r="D152" s="210"/>
      <c r="E152" s="140"/>
      <c r="F152" s="310">
        <f t="shared" si="14"/>
        <v>0</v>
      </c>
      <c r="G152" s="241">
        <f t="shared" si="15"/>
        <v>0</v>
      </c>
    </row>
    <row r="153" spans="1:7" ht="12" customHeight="1" thickBot="1">
      <c r="A153" s="18" t="s">
        <v>12</v>
      </c>
      <c r="B153" s="50" t="s">
        <v>339</v>
      </c>
      <c r="C153" s="204"/>
      <c r="D153" s="214"/>
      <c r="E153" s="204"/>
      <c r="F153" s="203">
        <f t="shared" si="14"/>
        <v>0</v>
      </c>
      <c r="G153" s="277">
        <f t="shared" si="15"/>
        <v>0</v>
      </c>
    </row>
    <row r="154" spans="1:7" ht="12" customHeight="1" thickBot="1">
      <c r="A154" s="18" t="s">
        <v>13</v>
      </c>
      <c r="B154" s="50" t="s">
        <v>340</v>
      </c>
      <c r="C154" s="204"/>
      <c r="D154" s="214"/>
      <c r="E154" s="278"/>
      <c r="F154" s="312">
        <f t="shared" si="14"/>
        <v>0</v>
      </c>
      <c r="G154" s="180">
        <f>C154+D154</f>
        <v>0</v>
      </c>
    </row>
    <row r="155" spans="1:11" ht="15" customHeight="1" thickBot="1">
      <c r="A155" s="18" t="s">
        <v>14</v>
      </c>
      <c r="B155" s="50" t="s">
        <v>342</v>
      </c>
      <c r="C155" s="205">
        <f>+C131+C135+C142+C147+C153+C154</f>
        <v>0</v>
      </c>
      <c r="D155" s="215">
        <f>+D131+D135+D142+D147+D153+D154</f>
        <v>0</v>
      </c>
      <c r="E155" s="205">
        <f>+E131+E135+E142+E147+E153+E154</f>
        <v>0</v>
      </c>
      <c r="F155" s="205">
        <f>+F131+F135+F142+F147+F153+F154</f>
        <v>0</v>
      </c>
      <c r="G155" s="199">
        <f>C155+F155</f>
        <v>0</v>
      </c>
      <c r="H155" s="160"/>
      <c r="I155" s="161"/>
      <c r="J155" s="161"/>
      <c r="K155" s="161"/>
    </row>
    <row r="156" spans="1:7" s="150" customFormat="1" ht="12.75" customHeight="1" thickBot="1">
      <c r="A156" s="81" t="s">
        <v>15</v>
      </c>
      <c r="B156" s="124" t="s">
        <v>341</v>
      </c>
      <c r="C156" s="205">
        <f>+C130+C155</f>
        <v>0</v>
      </c>
      <c r="D156" s="215">
        <f>+D130+D155</f>
        <v>0</v>
      </c>
      <c r="E156" s="205">
        <f>+E130+E155</f>
        <v>0</v>
      </c>
      <c r="F156" s="205">
        <f>+F130+F155</f>
        <v>0</v>
      </c>
      <c r="G156" s="199">
        <f>+G130+G155</f>
        <v>0</v>
      </c>
    </row>
    <row r="157" ht="7.5" customHeight="1"/>
    <row r="158" spans="1:7" ht="15.75">
      <c r="A158" s="416" t="s">
        <v>264</v>
      </c>
      <c r="B158" s="416"/>
      <c r="C158" s="416"/>
      <c r="D158" s="416"/>
      <c r="E158" s="416"/>
      <c r="F158" s="416"/>
      <c r="G158" s="416"/>
    </row>
    <row r="159" spans="1:7" ht="15" customHeight="1" thickBot="1">
      <c r="A159" s="418" t="s">
        <v>85</v>
      </c>
      <c r="B159" s="418"/>
      <c r="C159" s="83"/>
      <c r="G159" s="83" t="str">
        <f>G91</f>
        <v>Forintban!</v>
      </c>
    </row>
    <row r="160" spans="1:7" ht="25.5" customHeight="1" thickBot="1">
      <c r="A160" s="18">
        <v>1</v>
      </c>
      <c r="B160" s="23" t="s">
        <v>343</v>
      </c>
      <c r="C160" s="207">
        <f>+C63-C130</f>
        <v>0</v>
      </c>
      <c r="D160" s="137">
        <f>+D63-D130</f>
        <v>0</v>
      </c>
      <c r="E160" s="137">
        <f>+E63-E130</f>
        <v>0</v>
      </c>
      <c r="F160" s="137">
        <f>+F63-F130</f>
        <v>0</v>
      </c>
      <c r="G160" s="77">
        <f>+G63-G130</f>
        <v>0</v>
      </c>
    </row>
    <row r="161" spans="1:7" ht="32.25" customHeight="1" thickBot="1">
      <c r="A161" s="18" t="s">
        <v>6</v>
      </c>
      <c r="B161" s="23" t="s">
        <v>349</v>
      </c>
      <c r="C161" s="137">
        <f>+C87-C155</f>
        <v>0</v>
      </c>
      <c r="D161" s="137">
        <f>+D87-D155</f>
        <v>0</v>
      </c>
      <c r="E161" s="137">
        <f>+E87-E155</f>
        <v>0</v>
      </c>
      <c r="F161" s="137">
        <f>+F87-F155</f>
        <v>0</v>
      </c>
      <c r="G161" s="77">
        <f>+G87-G155</f>
        <v>0</v>
      </c>
    </row>
  </sheetData>
  <sheetProtection sheet="1" objects="1" scenarios="1"/>
  <mergeCells count="12">
    <mergeCell ref="A1:G1"/>
    <mergeCell ref="A2:B2"/>
    <mergeCell ref="A3:A4"/>
    <mergeCell ref="B3:B4"/>
    <mergeCell ref="C3:G3"/>
    <mergeCell ref="A90:G90"/>
    <mergeCell ref="A91:B91"/>
    <mergeCell ref="A92:A93"/>
    <mergeCell ref="B92:B93"/>
    <mergeCell ref="C92:G92"/>
    <mergeCell ref="A158:G158"/>
    <mergeCell ref="A159:B159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scale="78" r:id="rId1"/>
  <headerFooter alignWithMargins="0">
    <oddHeader xml:space="preserve">&amp;C&amp;"Times New Roman CE,Félkövér"&amp;12
..............................Önkormányzat
2018. ÉVI KÖLTSÉGVETÉS ÁLLAMIGAZGATÁSI FELADATOK MÓDOSÍTOTT MÉRLEGE&amp;10
&amp;R&amp;"Times New Roman CE,Félkövér dőlt"&amp;11 1.1. melléklet </oddHeader>
  </headerFooter>
  <rowBreaks count="3" manualBreakCount="3">
    <brk id="67" max="6" man="1"/>
    <brk id="89" max="4" man="1"/>
    <brk id="15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30" zoomScaleNormal="130" zoomScaleSheetLayoutView="100" workbookViewId="0" topLeftCell="A1">
      <selection activeCell="J1" sqref="J1:J32"/>
    </sheetView>
  </sheetViews>
  <sheetFormatPr defaultColWidth="9.00390625" defaultRowHeight="12.75"/>
  <cols>
    <col min="1" max="1" width="6.875" style="34" customWidth="1"/>
    <col min="2" max="2" width="48.00390625" style="58" customWidth="1"/>
    <col min="3" max="5" width="15.50390625" style="34" customWidth="1"/>
    <col min="6" max="6" width="55.125" style="34" customWidth="1"/>
    <col min="7" max="9" width="15.50390625" style="34" customWidth="1"/>
    <col min="10" max="10" width="4.875" style="34" customWidth="1"/>
    <col min="11" max="16384" width="9.375" style="34" customWidth="1"/>
  </cols>
  <sheetData>
    <row r="1" spans="2:10" ht="39.75" customHeight="1">
      <c r="B1" s="90" t="s">
        <v>89</v>
      </c>
      <c r="C1" s="91"/>
      <c r="D1" s="91"/>
      <c r="E1" s="91"/>
      <c r="F1" s="91"/>
      <c r="G1" s="91"/>
      <c r="H1" s="91"/>
      <c r="I1" s="91"/>
      <c r="J1" s="426" t="s">
        <v>519</v>
      </c>
    </row>
    <row r="2" spans="7:10" ht="14.25" thickBot="1">
      <c r="G2" s="92"/>
      <c r="H2" s="92"/>
      <c r="I2" s="92" t="e">
        <f>#REF!</f>
        <v>#REF!</v>
      </c>
      <c r="J2" s="426"/>
    </row>
    <row r="3" spans="1:10" ht="18" customHeight="1" thickBot="1">
      <c r="A3" s="424" t="s">
        <v>48</v>
      </c>
      <c r="B3" s="93" t="s">
        <v>37</v>
      </c>
      <c r="C3" s="94"/>
      <c r="D3" s="216"/>
      <c r="E3" s="216"/>
      <c r="F3" s="93" t="s">
        <v>38</v>
      </c>
      <c r="G3" s="95"/>
      <c r="H3" s="219"/>
      <c r="I3" s="220"/>
      <c r="J3" s="426"/>
    </row>
    <row r="4" spans="1:10" s="96" customFormat="1" ht="42.75" customHeight="1" thickBot="1">
      <c r="A4" s="425"/>
      <c r="B4" s="59" t="s">
        <v>41</v>
      </c>
      <c r="C4" s="332" t="str">
        <f>+CONCATENATE('1.1.sz.mell.'!C3," eredeti előirányzat")</f>
        <v>2018. évi eredeti előirányzat</v>
      </c>
      <c r="D4" s="316" t="s">
        <v>497</v>
      </c>
      <c r="E4" s="318" t="s">
        <v>498</v>
      </c>
      <c r="F4" s="333" t="s">
        <v>41</v>
      </c>
      <c r="G4" s="332" t="str">
        <f>+C4</f>
        <v>2018. évi eredeti előirányzat</v>
      </c>
      <c r="H4" s="334" t="str">
        <f>+D4</f>
        <v>1. sz. módosítás </v>
      </c>
      <c r="I4" s="335" t="str">
        <f>+E4</f>
        <v>1.számú módosítás utáni előirányzat</v>
      </c>
      <c r="J4" s="426"/>
    </row>
    <row r="5" spans="1:10" s="100" customFormat="1" ht="12" customHeight="1" thickBot="1">
      <c r="A5" s="97" t="s">
        <v>356</v>
      </c>
      <c r="B5" s="98" t="s">
        <v>357</v>
      </c>
      <c r="C5" s="99" t="s">
        <v>358</v>
      </c>
      <c r="D5" s="217" t="s">
        <v>360</v>
      </c>
      <c r="E5" s="217" t="s">
        <v>437</v>
      </c>
      <c r="F5" s="98" t="s">
        <v>384</v>
      </c>
      <c r="G5" s="99" t="s">
        <v>362</v>
      </c>
      <c r="H5" s="99" t="s">
        <v>363</v>
      </c>
      <c r="I5" s="258" t="s">
        <v>438</v>
      </c>
      <c r="J5" s="426"/>
    </row>
    <row r="6" spans="1:10" ht="12.75" customHeight="1">
      <c r="A6" s="101" t="s">
        <v>5</v>
      </c>
      <c r="B6" s="102" t="s">
        <v>265</v>
      </c>
      <c r="C6" s="84">
        <v>218360938</v>
      </c>
      <c r="D6" s="84">
        <v>1646493</v>
      </c>
      <c r="E6" s="246">
        <f>C6+D6</f>
        <v>220007431</v>
      </c>
      <c r="F6" s="102" t="s">
        <v>42</v>
      </c>
      <c r="G6" s="355">
        <v>162810938</v>
      </c>
      <c r="H6" s="200">
        <v>-7555267</v>
      </c>
      <c r="I6" s="250">
        <f>G6+H6</f>
        <v>155255671</v>
      </c>
      <c r="J6" s="426"/>
    </row>
    <row r="7" spans="1:10" ht="12.75" customHeight="1">
      <c r="A7" s="103" t="s">
        <v>6</v>
      </c>
      <c r="B7" s="104" t="s">
        <v>266</v>
      </c>
      <c r="C7" s="85">
        <v>59411211</v>
      </c>
      <c r="D7" s="85">
        <v>1451721</v>
      </c>
      <c r="E7" s="246">
        <f aca="true" t="shared" si="0" ref="E7:E16">C7+D7</f>
        <v>60862932</v>
      </c>
      <c r="F7" s="104" t="s">
        <v>105</v>
      </c>
      <c r="G7" s="356">
        <v>33716130</v>
      </c>
      <c r="H7" s="138">
        <v>440308</v>
      </c>
      <c r="I7" s="250">
        <f aca="true" t="shared" si="1" ref="I7:I17">G7+H7</f>
        <v>34156438</v>
      </c>
      <c r="J7" s="426"/>
    </row>
    <row r="8" spans="1:10" ht="12.75" customHeight="1">
      <c r="A8" s="103" t="s">
        <v>7</v>
      </c>
      <c r="B8" s="104" t="s">
        <v>287</v>
      </c>
      <c r="C8" s="85"/>
      <c r="D8" s="85"/>
      <c r="E8" s="246">
        <f t="shared" si="0"/>
        <v>0</v>
      </c>
      <c r="F8" s="104" t="s">
        <v>130</v>
      </c>
      <c r="G8" s="356">
        <v>220964758</v>
      </c>
      <c r="H8" s="140">
        <v>18283517</v>
      </c>
      <c r="I8" s="250">
        <f t="shared" si="1"/>
        <v>239248275</v>
      </c>
      <c r="J8" s="426"/>
    </row>
    <row r="9" spans="1:10" ht="12.75" customHeight="1">
      <c r="A9" s="103" t="s">
        <v>8</v>
      </c>
      <c r="B9" s="104" t="s">
        <v>96</v>
      </c>
      <c r="C9" s="85">
        <v>253300000</v>
      </c>
      <c r="D9" s="85"/>
      <c r="E9" s="246">
        <f t="shared" si="0"/>
        <v>253300000</v>
      </c>
      <c r="F9" s="104" t="s">
        <v>106</v>
      </c>
      <c r="G9" s="356">
        <v>9400000</v>
      </c>
      <c r="H9" s="140">
        <v>728980</v>
      </c>
      <c r="I9" s="250">
        <f t="shared" si="1"/>
        <v>10128980</v>
      </c>
      <c r="J9" s="426"/>
    </row>
    <row r="10" spans="1:10" ht="12.75" customHeight="1">
      <c r="A10" s="103" t="s">
        <v>9</v>
      </c>
      <c r="B10" s="105" t="s">
        <v>293</v>
      </c>
      <c r="C10" s="85">
        <v>35552000</v>
      </c>
      <c r="D10" s="85">
        <v>3493622</v>
      </c>
      <c r="E10" s="246">
        <f t="shared" si="0"/>
        <v>39045622</v>
      </c>
      <c r="F10" s="104" t="s">
        <v>107</v>
      </c>
      <c r="G10" s="356">
        <v>178789046</v>
      </c>
      <c r="H10" s="140">
        <v>7500033</v>
      </c>
      <c r="I10" s="250">
        <f t="shared" si="1"/>
        <v>186289079</v>
      </c>
      <c r="J10" s="426"/>
    </row>
    <row r="11" spans="1:10" ht="12.75" customHeight="1">
      <c r="A11" s="103" t="s">
        <v>10</v>
      </c>
      <c r="B11" s="104" t="s">
        <v>267</v>
      </c>
      <c r="C11" s="86"/>
      <c r="D11" s="86"/>
      <c r="E11" s="246">
        <f t="shared" si="0"/>
        <v>0</v>
      </c>
      <c r="F11" s="104" t="s">
        <v>35</v>
      </c>
      <c r="G11" s="356">
        <v>40000000</v>
      </c>
      <c r="H11" s="138">
        <v>-26198017</v>
      </c>
      <c r="I11" s="250">
        <f t="shared" si="1"/>
        <v>13801983</v>
      </c>
      <c r="J11" s="426"/>
    </row>
    <row r="12" spans="1:10" ht="12.75" customHeight="1">
      <c r="A12" s="103" t="s">
        <v>11</v>
      </c>
      <c r="B12" s="104" t="s">
        <v>350</v>
      </c>
      <c r="C12" s="85"/>
      <c r="D12" s="85"/>
      <c r="E12" s="246">
        <f t="shared" si="0"/>
        <v>0</v>
      </c>
      <c r="F12" s="30"/>
      <c r="G12" s="85"/>
      <c r="H12" s="85"/>
      <c r="I12" s="250">
        <f t="shared" si="1"/>
        <v>0</v>
      </c>
      <c r="J12" s="426"/>
    </row>
    <row r="13" spans="1:10" ht="12.75" customHeight="1">
      <c r="A13" s="103" t="s">
        <v>12</v>
      </c>
      <c r="B13" s="30"/>
      <c r="C13" s="85"/>
      <c r="D13" s="85"/>
      <c r="E13" s="246">
        <f t="shared" si="0"/>
        <v>0</v>
      </c>
      <c r="F13" s="30"/>
      <c r="G13" s="85"/>
      <c r="H13" s="85"/>
      <c r="I13" s="250">
        <f t="shared" si="1"/>
        <v>0</v>
      </c>
      <c r="J13" s="426"/>
    </row>
    <row r="14" spans="1:10" ht="12.75" customHeight="1">
      <c r="A14" s="103" t="s">
        <v>13</v>
      </c>
      <c r="B14" s="162"/>
      <c r="C14" s="86"/>
      <c r="D14" s="86"/>
      <c r="E14" s="246">
        <f t="shared" si="0"/>
        <v>0</v>
      </c>
      <c r="F14" s="30"/>
      <c r="G14" s="85"/>
      <c r="H14" s="85"/>
      <c r="I14" s="250">
        <f t="shared" si="1"/>
        <v>0</v>
      </c>
      <c r="J14" s="426"/>
    </row>
    <row r="15" spans="1:10" ht="12.75" customHeight="1">
      <c r="A15" s="103" t="s">
        <v>14</v>
      </c>
      <c r="B15" s="30"/>
      <c r="C15" s="85"/>
      <c r="D15" s="85"/>
      <c r="E15" s="246">
        <f t="shared" si="0"/>
        <v>0</v>
      </c>
      <c r="F15" s="30"/>
      <c r="G15" s="85"/>
      <c r="H15" s="85"/>
      <c r="I15" s="250">
        <f t="shared" si="1"/>
        <v>0</v>
      </c>
      <c r="J15" s="426"/>
    </row>
    <row r="16" spans="1:10" ht="12.75" customHeight="1">
      <c r="A16" s="103" t="s">
        <v>15</v>
      </c>
      <c r="B16" s="30"/>
      <c r="C16" s="85"/>
      <c r="D16" s="85"/>
      <c r="E16" s="246">
        <f t="shared" si="0"/>
        <v>0</v>
      </c>
      <c r="F16" s="30"/>
      <c r="G16" s="85"/>
      <c r="H16" s="85"/>
      <c r="I16" s="250">
        <f t="shared" si="1"/>
        <v>0</v>
      </c>
      <c r="J16" s="426"/>
    </row>
    <row r="17" spans="1:10" ht="12.75" customHeight="1" thickBot="1">
      <c r="A17" s="103" t="s">
        <v>16</v>
      </c>
      <c r="B17" s="36"/>
      <c r="C17" s="87"/>
      <c r="D17" s="87"/>
      <c r="E17" s="247"/>
      <c r="F17" s="30"/>
      <c r="G17" s="87"/>
      <c r="H17" s="87"/>
      <c r="I17" s="250">
        <f t="shared" si="1"/>
        <v>0</v>
      </c>
      <c r="J17" s="426"/>
    </row>
    <row r="18" spans="1:10" ht="21.75" thickBot="1">
      <c r="A18" s="106" t="s">
        <v>17</v>
      </c>
      <c r="B18" s="51" t="s">
        <v>351</v>
      </c>
      <c r="C18" s="88">
        <f>SUM(C6:C17)</f>
        <v>566624149</v>
      </c>
      <c r="D18" s="88">
        <f>SUM(D6:D17)</f>
        <v>6591836</v>
      </c>
      <c r="E18" s="88">
        <f>SUM(E6:E17)</f>
        <v>573215985</v>
      </c>
      <c r="F18" s="51" t="s">
        <v>273</v>
      </c>
      <c r="G18" s="88">
        <f>SUM(G6:G17)</f>
        <v>645680872</v>
      </c>
      <c r="H18" s="88">
        <f>SUM(H6:H17)</f>
        <v>-6800446</v>
      </c>
      <c r="I18" s="122">
        <f>SUM(I6:I17)</f>
        <v>638880426</v>
      </c>
      <c r="J18" s="426"/>
    </row>
    <row r="19" spans="1:10" ht="12.75" customHeight="1">
      <c r="A19" s="107" t="s">
        <v>18</v>
      </c>
      <c r="B19" s="108" t="s">
        <v>270</v>
      </c>
      <c r="C19" s="194">
        <f>+C20+C21+C22+C23</f>
        <v>86933400</v>
      </c>
      <c r="D19" s="194">
        <f>+D20+D21+D22+D23</f>
        <v>-210226</v>
      </c>
      <c r="E19" s="194">
        <f>+E20+E21+E22+E23</f>
        <v>86723174</v>
      </c>
      <c r="F19" s="109" t="s">
        <v>113</v>
      </c>
      <c r="G19" s="89"/>
      <c r="H19" s="89"/>
      <c r="I19" s="251">
        <f>G19+H19</f>
        <v>0</v>
      </c>
      <c r="J19" s="426"/>
    </row>
    <row r="20" spans="1:10" ht="12.75" customHeight="1">
      <c r="A20" s="110" t="s">
        <v>19</v>
      </c>
      <c r="B20" s="109" t="s">
        <v>123</v>
      </c>
      <c r="C20" s="42">
        <v>86933400</v>
      </c>
      <c r="D20" s="42">
        <v>-210226</v>
      </c>
      <c r="E20" s="248">
        <f>C20+D20</f>
        <v>86723174</v>
      </c>
      <c r="F20" s="109" t="s">
        <v>272</v>
      </c>
      <c r="G20" s="42"/>
      <c r="H20" s="42"/>
      <c r="I20" s="252">
        <f aca="true" t="shared" si="2" ref="I20:I28">G20+H20</f>
        <v>0</v>
      </c>
      <c r="J20" s="426"/>
    </row>
    <row r="21" spans="1:10" ht="12.75" customHeight="1">
      <c r="A21" s="110" t="s">
        <v>20</v>
      </c>
      <c r="B21" s="109" t="s">
        <v>124</v>
      </c>
      <c r="C21" s="42"/>
      <c r="D21" s="42"/>
      <c r="E21" s="248">
        <f>C21+D21</f>
        <v>0</v>
      </c>
      <c r="F21" s="109" t="s">
        <v>87</v>
      </c>
      <c r="G21" s="42"/>
      <c r="H21" s="42"/>
      <c r="I21" s="252">
        <f t="shared" si="2"/>
        <v>0</v>
      </c>
      <c r="J21" s="426"/>
    </row>
    <row r="22" spans="1:10" ht="12.75" customHeight="1">
      <c r="A22" s="110" t="s">
        <v>21</v>
      </c>
      <c r="B22" s="109" t="s">
        <v>128</v>
      </c>
      <c r="C22" s="42"/>
      <c r="D22" s="42"/>
      <c r="E22" s="248">
        <f>C22+D22</f>
        <v>0</v>
      </c>
      <c r="F22" s="109" t="s">
        <v>88</v>
      </c>
      <c r="G22" s="42"/>
      <c r="H22" s="42"/>
      <c r="I22" s="252">
        <f t="shared" si="2"/>
        <v>0</v>
      </c>
      <c r="J22" s="426"/>
    </row>
    <row r="23" spans="1:10" ht="12.75" customHeight="1">
      <c r="A23" s="110" t="s">
        <v>22</v>
      </c>
      <c r="B23" s="109" t="s">
        <v>129</v>
      </c>
      <c r="C23" s="42"/>
      <c r="D23" s="42"/>
      <c r="E23" s="248">
        <f>C23+D23</f>
        <v>0</v>
      </c>
      <c r="F23" s="108" t="s">
        <v>131</v>
      </c>
      <c r="G23" s="42"/>
      <c r="H23" s="42"/>
      <c r="I23" s="252">
        <f t="shared" si="2"/>
        <v>0</v>
      </c>
      <c r="J23" s="426"/>
    </row>
    <row r="24" spans="1:10" ht="12.75" customHeight="1">
      <c r="A24" s="110" t="s">
        <v>23</v>
      </c>
      <c r="B24" s="109" t="s">
        <v>271</v>
      </c>
      <c r="C24" s="111">
        <f>+C25+C26</f>
        <v>0</v>
      </c>
      <c r="D24" s="111">
        <f>+D25+D26</f>
        <v>0</v>
      </c>
      <c r="E24" s="111">
        <f>+E25+E26</f>
        <v>0</v>
      </c>
      <c r="F24" s="109" t="s">
        <v>114</v>
      </c>
      <c r="G24" s="42"/>
      <c r="H24" s="42"/>
      <c r="I24" s="252">
        <f t="shared" si="2"/>
        <v>0</v>
      </c>
      <c r="J24" s="426"/>
    </row>
    <row r="25" spans="1:10" ht="12.75" customHeight="1">
      <c r="A25" s="107" t="s">
        <v>24</v>
      </c>
      <c r="B25" s="108" t="s">
        <v>268</v>
      </c>
      <c r="C25" s="89"/>
      <c r="D25" s="89"/>
      <c r="E25" s="249">
        <f>C25+D25</f>
        <v>0</v>
      </c>
      <c r="F25" s="102" t="s">
        <v>333</v>
      </c>
      <c r="G25" s="89"/>
      <c r="H25" s="89"/>
      <c r="I25" s="251">
        <f t="shared" si="2"/>
        <v>0</v>
      </c>
      <c r="J25" s="426"/>
    </row>
    <row r="26" spans="1:10" ht="12.75" customHeight="1">
      <c r="A26" s="110" t="s">
        <v>25</v>
      </c>
      <c r="B26" s="109" t="s">
        <v>269</v>
      </c>
      <c r="C26" s="42"/>
      <c r="D26" s="42"/>
      <c r="E26" s="248">
        <f>C26+D26</f>
        <v>0</v>
      </c>
      <c r="F26" s="104" t="s">
        <v>339</v>
      </c>
      <c r="G26" s="42"/>
      <c r="H26" s="42"/>
      <c r="I26" s="252">
        <f t="shared" si="2"/>
        <v>0</v>
      </c>
      <c r="J26" s="426"/>
    </row>
    <row r="27" spans="1:10" ht="12.75" customHeight="1">
      <c r="A27" s="103" t="s">
        <v>26</v>
      </c>
      <c r="B27" s="109" t="s">
        <v>435</v>
      </c>
      <c r="C27" s="42"/>
      <c r="D27" s="42"/>
      <c r="E27" s="248">
        <f>C27+D27</f>
        <v>0</v>
      </c>
      <c r="F27" s="104" t="s">
        <v>340</v>
      </c>
      <c r="G27" s="42"/>
      <c r="H27" s="42"/>
      <c r="I27" s="252">
        <f t="shared" si="2"/>
        <v>0</v>
      </c>
      <c r="J27" s="426"/>
    </row>
    <row r="28" spans="1:10" ht="12.75" customHeight="1" thickBot="1">
      <c r="A28" s="133" t="s">
        <v>27</v>
      </c>
      <c r="B28" s="108" t="s">
        <v>226</v>
      </c>
      <c r="C28" s="89"/>
      <c r="D28" s="89"/>
      <c r="E28" s="249">
        <f>C28+D28</f>
        <v>0</v>
      </c>
      <c r="F28" s="164"/>
      <c r="G28" s="357">
        <v>7876677</v>
      </c>
      <c r="H28" s="89"/>
      <c r="I28" s="251">
        <f t="shared" si="2"/>
        <v>7876677</v>
      </c>
      <c r="J28" s="426"/>
    </row>
    <row r="29" spans="1:10" ht="24" customHeight="1" thickBot="1">
      <c r="A29" s="106" t="s">
        <v>28</v>
      </c>
      <c r="B29" s="51" t="s">
        <v>352</v>
      </c>
      <c r="C29" s="88">
        <f>+C19+C24+C27+C28</f>
        <v>86933400</v>
      </c>
      <c r="D29" s="88">
        <f>+D19+D24+D27+D28</f>
        <v>-210226</v>
      </c>
      <c r="E29" s="218">
        <f>+E19+E24+E27+E28</f>
        <v>86723174</v>
      </c>
      <c r="F29" s="51" t="s">
        <v>354</v>
      </c>
      <c r="G29" s="88">
        <f>SUM(G19:G28)</f>
        <v>7876677</v>
      </c>
      <c r="H29" s="88">
        <f>SUM(H19:H28)</f>
        <v>0</v>
      </c>
      <c r="I29" s="122">
        <f>SUM(I19:I28)</f>
        <v>7876677</v>
      </c>
      <c r="J29" s="426"/>
    </row>
    <row r="30" spans="1:10" ht="13.5" thickBot="1">
      <c r="A30" s="106" t="s">
        <v>29</v>
      </c>
      <c r="B30" s="112" t="s">
        <v>353</v>
      </c>
      <c r="C30" s="259">
        <f>+C18+C29</f>
        <v>653557549</v>
      </c>
      <c r="D30" s="259">
        <f>+D18+D29</f>
        <v>6381610</v>
      </c>
      <c r="E30" s="260">
        <f>+E18+E29</f>
        <v>659939159</v>
      </c>
      <c r="F30" s="112" t="s">
        <v>355</v>
      </c>
      <c r="G30" s="259">
        <f>+G18+G29</f>
        <v>653557549</v>
      </c>
      <c r="H30" s="259">
        <f>+H18+H29</f>
        <v>-6800446</v>
      </c>
      <c r="I30" s="260">
        <f>+I18+I29</f>
        <v>646757103</v>
      </c>
      <c r="J30" s="426"/>
    </row>
    <row r="31" spans="1:10" ht="13.5" thickBot="1">
      <c r="A31" s="106" t="s">
        <v>30</v>
      </c>
      <c r="B31" s="112" t="s">
        <v>91</v>
      </c>
      <c r="C31" s="259">
        <f>IF(C18-G18&lt;0,G18-C18,"-")</f>
        <v>79056723</v>
      </c>
      <c r="D31" s="259" t="str">
        <f>IF(D18-H18&lt;0,H18-D18,"-")</f>
        <v>-</v>
      </c>
      <c r="E31" s="260">
        <f>IF(E18-I18&lt;0,I18-E18,"-")</f>
        <v>65664441</v>
      </c>
      <c r="F31" s="112" t="s">
        <v>92</v>
      </c>
      <c r="G31" s="259" t="str">
        <f>IF(C18-G18&gt;0,C18-G18,"-")</f>
        <v>-</v>
      </c>
      <c r="H31" s="259">
        <f>IF(D18-H18&gt;0,D18-H18,"-")</f>
        <v>13392282</v>
      </c>
      <c r="I31" s="260" t="str">
        <f>IF(E18-I18&gt;0,E18-I18,"-")</f>
        <v>-</v>
      </c>
      <c r="J31" s="426"/>
    </row>
    <row r="32" spans="1:10" ht="13.5" thickBot="1">
      <c r="A32" s="106" t="s">
        <v>31</v>
      </c>
      <c r="B32" s="112" t="s">
        <v>441</v>
      </c>
      <c r="C32" s="259" t="str">
        <f>IF(C30-G30&lt;0,G30-C30,"-")</f>
        <v>-</v>
      </c>
      <c r="D32" s="259" t="str">
        <f>IF(D30-H30&lt;0,H30-D30,"-")</f>
        <v>-</v>
      </c>
      <c r="E32" s="259" t="str">
        <f>IF(E30-I30&lt;0,I30-E30,"-")</f>
        <v>-</v>
      </c>
      <c r="F32" s="112" t="s">
        <v>442</v>
      </c>
      <c r="G32" s="259" t="str">
        <f>IF(C30-G30&gt;0,C30-G30,"-")</f>
        <v>-</v>
      </c>
      <c r="H32" s="259">
        <f>IF(D30-H30&gt;0,D30-H30,"-")</f>
        <v>13182056</v>
      </c>
      <c r="I32" s="261">
        <f>IF(E30-I30&gt;0,E30-I30,"-")</f>
        <v>13182056</v>
      </c>
      <c r="J32" s="426"/>
    </row>
    <row r="33" spans="2:6" ht="18.75">
      <c r="B33" s="427"/>
      <c r="C33" s="427"/>
      <c r="D33" s="427"/>
      <c r="E33" s="427"/>
      <c r="F33" s="427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A1">
      <selection activeCell="J1" sqref="J1:J33"/>
    </sheetView>
  </sheetViews>
  <sheetFormatPr defaultColWidth="9.00390625" defaultRowHeight="12.75"/>
  <cols>
    <col min="1" max="1" width="6.875" style="34" customWidth="1"/>
    <col min="2" max="2" width="49.875" style="58" customWidth="1"/>
    <col min="3" max="5" width="15.50390625" style="34" customWidth="1"/>
    <col min="6" max="6" width="49.875" style="34" customWidth="1"/>
    <col min="7" max="9" width="15.50390625" style="34" customWidth="1"/>
    <col min="10" max="10" width="4.875" style="34" customWidth="1"/>
    <col min="11" max="16384" width="9.375" style="34" customWidth="1"/>
  </cols>
  <sheetData>
    <row r="1" spans="2:10" ht="31.5">
      <c r="B1" s="90" t="s">
        <v>90</v>
      </c>
      <c r="C1" s="91"/>
      <c r="D1" s="91"/>
      <c r="E1" s="91"/>
      <c r="F1" s="91"/>
      <c r="G1" s="91"/>
      <c r="H1" s="91"/>
      <c r="I1" s="91"/>
      <c r="J1" s="426" t="s">
        <v>520</v>
      </c>
    </row>
    <row r="2" spans="7:10" ht="14.25" thickBot="1">
      <c r="G2" s="92"/>
      <c r="H2" s="92"/>
      <c r="I2" s="92" t="e">
        <f>'2.1.sz.mell  '!I2</f>
        <v>#REF!</v>
      </c>
      <c r="J2" s="426"/>
    </row>
    <row r="3" spans="1:10" ht="13.5" customHeight="1" thickBot="1">
      <c r="A3" s="424" t="s">
        <v>48</v>
      </c>
      <c r="B3" s="93" t="s">
        <v>37</v>
      </c>
      <c r="C3" s="94"/>
      <c r="D3" s="216"/>
      <c r="E3" s="216"/>
      <c r="F3" s="93" t="s">
        <v>38</v>
      </c>
      <c r="G3" s="95"/>
      <c r="H3" s="219"/>
      <c r="I3" s="220"/>
      <c r="J3" s="426"/>
    </row>
    <row r="4" spans="1:10" s="96" customFormat="1" ht="36.75" thickBot="1">
      <c r="A4" s="425"/>
      <c r="B4" s="59" t="s">
        <v>41</v>
      </c>
      <c r="C4" s="332" t="str">
        <f>+CONCATENATE('1.1.sz.mell.'!C3," eredeti előirányzat")</f>
        <v>2018. évi eredeti előirányzat</v>
      </c>
      <c r="D4" s="316" t="s">
        <v>497</v>
      </c>
      <c r="E4" s="318" t="s">
        <v>498</v>
      </c>
      <c r="F4" s="333" t="s">
        <v>41</v>
      </c>
      <c r="G4" s="332" t="str">
        <f>+C4</f>
        <v>2018. évi eredeti előirányzat</v>
      </c>
      <c r="H4" s="334" t="str">
        <f>+D4</f>
        <v>1. sz. módosítás </v>
      </c>
      <c r="I4" s="335" t="str">
        <f>+E4</f>
        <v>1.számú módosítás utáni előirányzat</v>
      </c>
      <c r="J4" s="426"/>
    </row>
    <row r="5" spans="1:10" s="96" customFormat="1" ht="13.5" thickBot="1">
      <c r="A5" s="97" t="s">
        <v>356</v>
      </c>
      <c r="B5" s="98" t="s">
        <v>357</v>
      </c>
      <c r="C5" s="99" t="s">
        <v>358</v>
      </c>
      <c r="D5" s="217" t="s">
        <v>360</v>
      </c>
      <c r="E5" s="217" t="s">
        <v>437</v>
      </c>
      <c r="F5" s="98" t="s">
        <v>384</v>
      </c>
      <c r="G5" s="99" t="s">
        <v>362</v>
      </c>
      <c r="H5" s="99" t="s">
        <v>363</v>
      </c>
      <c r="I5" s="258" t="s">
        <v>438</v>
      </c>
      <c r="J5" s="426"/>
    </row>
    <row r="6" spans="1:10" ht="12.75" customHeight="1">
      <c r="A6" s="101" t="s">
        <v>5</v>
      </c>
      <c r="B6" s="102" t="s">
        <v>274</v>
      </c>
      <c r="C6" s="84"/>
      <c r="D6" s="139">
        <v>62508090</v>
      </c>
      <c r="E6" s="246">
        <f>C6+D6</f>
        <v>62508090</v>
      </c>
      <c r="F6" s="102" t="s">
        <v>125</v>
      </c>
      <c r="G6" s="355">
        <v>93506063</v>
      </c>
      <c r="H6" s="139">
        <v>751250</v>
      </c>
      <c r="I6" s="253">
        <f>G6+H6</f>
        <v>94257313</v>
      </c>
      <c r="J6" s="426"/>
    </row>
    <row r="7" spans="1:10" ht="12.75">
      <c r="A7" s="103" t="s">
        <v>6</v>
      </c>
      <c r="B7" s="104" t="s">
        <v>275</v>
      </c>
      <c r="C7" s="85"/>
      <c r="D7" s="85"/>
      <c r="E7" s="246">
        <f aca="true" t="shared" si="0" ref="E7:E16">C7+D7</f>
        <v>0</v>
      </c>
      <c r="F7" s="104" t="s">
        <v>280</v>
      </c>
      <c r="G7" s="356">
        <v>82000000</v>
      </c>
      <c r="H7" s="139"/>
      <c r="I7" s="254">
        <f aca="true" t="shared" si="1" ref="I7:I29">G7+H7</f>
        <v>82000000</v>
      </c>
      <c r="J7" s="426"/>
    </row>
    <row r="8" spans="1:10" ht="12.75" customHeight="1">
      <c r="A8" s="103" t="s">
        <v>7</v>
      </c>
      <c r="B8" s="104" t="s">
        <v>2</v>
      </c>
      <c r="C8" s="85"/>
      <c r="D8" s="85"/>
      <c r="E8" s="246">
        <f t="shared" si="0"/>
        <v>0</v>
      </c>
      <c r="F8" s="104" t="s">
        <v>109</v>
      </c>
      <c r="G8" s="356">
        <v>106105000</v>
      </c>
      <c r="H8" s="138">
        <v>74938896</v>
      </c>
      <c r="I8" s="254">
        <f t="shared" si="1"/>
        <v>181043896</v>
      </c>
      <c r="J8" s="426"/>
    </row>
    <row r="9" spans="1:10" ht="12.75" customHeight="1">
      <c r="A9" s="103" t="s">
        <v>8</v>
      </c>
      <c r="B9" s="104" t="s">
        <v>276</v>
      </c>
      <c r="C9" s="85">
        <v>200000</v>
      </c>
      <c r="D9" s="85"/>
      <c r="E9" s="246">
        <f t="shared" si="0"/>
        <v>200000</v>
      </c>
      <c r="F9" s="104" t="s">
        <v>281</v>
      </c>
      <c r="G9" s="356"/>
      <c r="H9" s="85"/>
      <c r="I9" s="254">
        <f t="shared" si="1"/>
        <v>0</v>
      </c>
      <c r="J9" s="426"/>
    </row>
    <row r="10" spans="1:10" ht="12.75" customHeight="1">
      <c r="A10" s="103" t="s">
        <v>9</v>
      </c>
      <c r="B10" s="104" t="s">
        <v>277</v>
      </c>
      <c r="C10" s="85"/>
      <c r="D10" s="85"/>
      <c r="E10" s="246">
        <f t="shared" si="0"/>
        <v>0</v>
      </c>
      <c r="F10" s="104" t="s">
        <v>127</v>
      </c>
      <c r="G10" s="356">
        <v>300000</v>
      </c>
      <c r="H10" s="85"/>
      <c r="I10" s="254">
        <f t="shared" si="1"/>
        <v>300000</v>
      </c>
      <c r="J10" s="426"/>
    </row>
    <row r="11" spans="1:10" ht="12.75" customHeight="1">
      <c r="A11" s="103" t="s">
        <v>10</v>
      </c>
      <c r="B11" s="104" t="s">
        <v>278</v>
      </c>
      <c r="C11" s="86"/>
      <c r="D11" s="86"/>
      <c r="E11" s="246">
        <f t="shared" si="0"/>
        <v>0</v>
      </c>
      <c r="F11" s="165"/>
      <c r="G11" s="85"/>
      <c r="H11" s="85"/>
      <c r="I11" s="254">
        <f t="shared" si="1"/>
        <v>0</v>
      </c>
      <c r="J11" s="426"/>
    </row>
    <row r="12" spans="1:10" ht="12.75" customHeight="1">
      <c r="A12" s="103" t="s">
        <v>11</v>
      </c>
      <c r="B12" s="30"/>
      <c r="C12" s="85"/>
      <c r="D12" s="85"/>
      <c r="E12" s="246">
        <f t="shared" si="0"/>
        <v>0</v>
      </c>
      <c r="F12" s="165"/>
      <c r="G12" s="85"/>
      <c r="H12" s="85"/>
      <c r="I12" s="254">
        <f t="shared" si="1"/>
        <v>0</v>
      </c>
      <c r="J12" s="426"/>
    </row>
    <row r="13" spans="1:10" ht="12.75" customHeight="1">
      <c r="A13" s="103" t="s">
        <v>12</v>
      </c>
      <c r="B13" s="30"/>
      <c r="C13" s="85"/>
      <c r="D13" s="85"/>
      <c r="E13" s="246">
        <f t="shared" si="0"/>
        <v>0</v>
      </c>
      <c r="F13" s="166"/>
      <c r="G13" s="85"/>
      <c r="H13" s="85"/>
      <c r="I13" s="254">
        <f t="shared" si="1"/>
        <v>0</v>
      </c>
      <c r="J13" s="426"/>
    </row>
    <row r="14" spans="1:10" ht="12.75" customHeight="1">
      <c r="A14" s="103" t="s">
        <v>13</v>
      </c>
      <c r="B14" s="163"/>
      <c r="C14" s="86"/>
      <c r="D14" s="86"/>
      <c r="E14" s="246">
        <f t="shared" si="0"/>
        <v>0</v>
      </c>
      <c r="F14" s="165"/>
      <c r="G14" s="85"/>
      <c r="H14" s="85"/>
      <c r="I14" s="254">
        <f t="shared" si="1"/>
        <v>0</v>
      </c>
      <c r="J14" s="426"/>
    </row>
    <row r="15" spans="1:10" ht="12.75">
      <c r="A15" s="103" t="s">
        <v>14</v>
      </c>
      <c r="B15" s="30"/>
      <c r="C15" s="86"/>
      <c r="D15" s="86"/>
      <c r="E15" s="246">
        <f t="shared" si="0"/>
        <v>0</v>
      </c>
      <c r="F15" s="165"/>
      <c r="G15" s="85"/>
      <c r="H15" s="85"/>
      <c r="I15" s="254">
        <f t="shared" si="1"/>
        <v>0</v>
      </c>
      <c r="J15" s="426"/>
    </row>
    <row r="16" spans="1:10" ht="12.75" customHeight="1" thickBot="1">
      <c r="A16" s="133" t="s">
        <v>15</v>
      </c>
      <c r="B16" s="164"/>
      <c r="C16" s="135"/>
      <c r="D16" s="135"/>
      <c r="E16" s="246">
        <f t="shared" si="0"/>
        <v>0</v>
      </c>
      <c r="F16" s="134" t="s">
        <v>35</v>
      </c>
      <c r="G16" s="221"/>
      <c r="H16" s="221"/>
      <c r="I16" s="255">
        <f t="shared" si="1"/>
        <v>0</v>
      </c>
      <c r="J16" s="426"/>
    </row>
    <row r="17" spans="1:10" ht="15.75" customHeight="1" thickBot="1">
      <c r="A17" s="106" t="s">
        <v>16</v>
      </c>
      <c r="B17" s="51" t="s">
        <v>288</v>
      </c>
      <c r="C17" s="88">
        <f>+C6+C8+C9+C11+C12+C13+C14+C15+C16</f>
        <v>200000</v>
      </c>
      <c r="D17" s="88">
        <f>+D6+D8+D9+D11+D12+D13+D14+D15+D16</f>
        <v>62508090</v>
      </c>
      <c r="E17" s="88">
        <f>+E6+E8+E9+E11+E12+E13+E14+E15+E16</f>
        <v>62708090</v>
      </c>
      <c r="F17" s="51" t="s">
        <v>289</v>
      </c>
      <c r="G17" s="88">
        <f>+G6+G8+G10+G11+G12+G13+G14+G15+G16</f>
        <v>199911063</v>
      </c>
      <c r="H17" s="88">
        <f>+H6+H8+H10+H11+H12+H13+H14+H15+H16</f>
        <v>75690146</v>
      </c>
      <c r="I17" s="122">
        <f>+I6+I8+I10+I11+I12+I13+I14+I15+I16</f>
        <v>275601209</v>
      </c>
      <c r="J17" s="426"/>
    </row>
    <row r="18" spans="1:10" ht="12.75" customHeight="1">
      <c r="A18" s="101" t="s">
        <v>17</v>
      </c>
      <c r="B18" s="114" t="s">
        <v>143</v>
      </c>
      <c r="C18" s="121">
        <f>+C19+C20+C21+C22+C23</f>
        <v>199711063</v>
      </c>
      <c r="D18" s="121">
        <f>+D19+D20+D21+D22+D23</f>
        <v>0</v>
      </c>
      <c r="E18" s="121">
        <f>+E19+E20+E21+E22+E23</f>
        <v>199711063</v>
      </c>
      <c r="F18" s="109" t="s">
        <v>113</v>
      </c>
      <c r="G18" s="222"/>
      <c r="H18" s="222"/>
      <c r="I18" s="256">
        <f t="shared" si="1"/>
        <v>0</v>
      </c>
      <c r="J18" s="426"/>
    </row>
    <row r="19" spans="1:10" ht="12.75" customHeight="1">
      <c r="A19" s="103" t="s">
        <v>18</v>
      </c>
      <c r="B19" s="115" t="s">
        <v>132</v>
      </c>
      <c r="C19" s="42">
        <v>199711063</v>
      </c>
      <c r="D19" s="42"/>
      <c r="E19" s="248">
        <f aca="true" t="shared" si="2" ref="E19:E29">C19+D19</f>
        <v>199711063</v>
      </c>
      <c r="F19" s="109" t="s">
        <v>116</v>
      </c>
      <c r="G19" s="42"/>
      <c r="H19" s="42"/>
      <c r="I19" s="252">
        <f t="shared" si="1"/>
        <v>0</v>
      </c>
      <c r="J19" s="426"/>
    </row>
    <row r="20" spans="1:10" ht="12.75" customHeight="1">
      <c r="A20" s="101" t="s">
        <v>19</v>
      </c>
      <c r="B20" s="115" t="s">
        <v>133</v>
      </c>
      <c r="C20" s="42"/>
      <c r="D20" s="42"/>
      <c r="E20" s="248">
        <f t="shared" si="2"/>
        <v>0</v>
      </c>
      <c r="F20" s="109" t="s">
        <v>87</v>
      </c>
      <c r="G20" s="42"/>
      <c r="H20" s="42"/>
      <c r="I20" s="252">
        <f t="shared" si="1"/>
        <v>0</v>
      </c>
      <c r="J20" s="426"/>
    </row>
    <row r="21" spans="1:10" ht="12.75" customHeight="1">
      <c r="A21" s="103" t="s">
        <v>20</v>
      </c>
      <c r="B21" s="115" t="s">
        <v>134</v>
      </c>
      <c r="C21" s="42"/>
      <c r="D21" s="42"/>
      <c r="E21" s="248">
        <f t="shared" si="2"/>
        <v>0</v>
      </c>
      <c r="F21" s="109" t="s">
        <v>88</v>
      </c>
      <c r="G21" s="42"/>
      <c r="H21" s="42"/>
      <c r="I21" s="252">
        <f t="shared" si="1"/>
        <v>0</v>
      </c>
      <c r="J21" s="426"/>
    </row>
    <row r="22" spans="1:10" ht="12.75" customHeight="1">
      <c r="A22" s="101" t="s">
        <v>21</v>
      </c>
      <c r="B22" s="115" t="s">
        <v>135</v>
      </c>
      <c r="C22" s="42"/>
      <c r="D22" s="42"/>
      <c r="E22" s="248">
        <f t="shared" si="2"/>
        <v>0</v>
      </c>
      <c r="F22" s="108" t="s">
        <v>131</v>
      </c>
      <c r="G22" s="42"/>
      <c r="H22" s="42"/>
      <c r="I22" s="252">
        <f t="shared" si="1"/>
        <v>0</v>
      </c>
      <c r="J22" s="426"/>
    </row>
    <row r="23" spans="1:10" ht="12.75" customHeight="1">
      <c r="A23" s="103" t="s">
        <v>22</v>
      </c>
      <c r="B23" s="116" t="s">
        <v>136</v>
      </c>
      <c r="C23" s="42"/>
      <c r="D23" s="42"/>
      <c r="E23" s="248">
        <f t="shared" si="2"/>
        <v>0</v>
      </c>
      <c r="F23" s="109" t="s">
        <v>117</v>
      </c>
      <c r="G23" s="42"/>
      <c r="H23" s="42"/>
      <c r="I23" s="252">
        <f t="shared" si="1"/>
        <v>0</v>
      </c>
      <c r="J23" s="426"/>
    </row>
    <row r="24" spans="1:10" ht="12.75" customHeight="1">
      <c r="A24" s="101" t="s">
        <v>23</v>
      </c>
      <c r="B24" s="117" t="s">
        <v>137</v>
      </c>
      <c r="C24" s="111">
        <f>+C25+C26+C27+C28+C29</f>
        <v>0</v>
      </c>
      <c r="D24" s="111">
        <f>+D25+D26+D27+D28+D29</f>
        <v>0</v>
      </c>
      <c r="E24" s="111">
        <f>+E25+E26+E27+E28+E29</f>
        <v>0</v>
      </c>
      <c r="F24" s="118" t="s">
        <v>115</v>
      </c>
      <c r="G24" s="42"/>
      <c r="H24" s="42"/>
      <c r="I24" s="252">
        <f t="shared" si="1"/>
        <v>0</v>
      </c>
      <c r="J24" s="426"/>
    </row>
    <row r="25" spans="1:10" ht="12.75" customHeight="1">
      <c r="A25" s="103" t="s">
        <v>24</v>
      </c>
      <c r="B25" s="116" t="s">
        <v>138</v>
      </c>
      <c r="C25" s="42"/>
      <c r="D25" s="42"/>
      <c r="E25" s="248">
        <f t="shared" si="2"/>
        <v>0</v>
      </c>
      <c r="F25" s="118" t="s">
        <v>282</v>
      </c>
      <c r="G25" s="42"/>
      <c r="H25" s="42"/>
      <c r="I25" s="252">
        <f t="shared" si="1"/>
        <v>0</v>
      </c>
      <c r="J25" s="426"/>
    </row>
    <row r="26" spans="1:10" ht="12.75" customHeight="1">
      <c r="A26" s="101" t="s">
        <v>25</v>
      </c>
      <c r="B26" s="116" t="s">
        <v>139</v>
      </c>
      <c r="C26" s="42"/>
      <c r="D26" s="42"/>
      <c r="E26" s="248">
        <f t="shared" si="2"/>
        <v>0</v>
      </c>
      <c r="F26" s="113"/>
      <c r="G26" s="42"/>
      <c r="H26" s="42"/>
      <c r="I26" s="252">
        <f t="shared" si="1"/>
        <v>0</v>
      </c>
      <c r="J26" s="426"/>
    </row>
    <row r="27" spans="1:10" ht="12.75" customHeight="1">
      <c r="A27" s="103" t="s">
        <v>26</v>
      </c>
      <c r="B27" s="115" t="s">
        <v>140</v>
      </c>
      <c r="C27" s="42"/>
      <c r="D27" s="42"/>
      <c r="E27" s="248">
        <f t="shared" si="2"/>
        <v>0</v>
      </c>
      <c r="F27" s="49"/>
      <c r="G27" s="42"/>
      <c r="H27" s="42"/>
      <c r="I27" s="252">
        <f t="shared" si="1"/>
        <v>0</v>
      </c>
      <c r="J27" s="426"/>
    </row>
    <row r="28" spans="1:10" ht="12.75" customHeight="1">
      <c r="A28" s="101" t="s">
        <v>27</v>
      </c>
      <c r="B28" s="119" t="s">
        <v>141</v>
      </c>
      <c r="C28" s="42"/>
      <c r="D28" s="42"/>
      <c r="E28" s="248">
        <f t="shared" si="2"/>
        <v>0</v>
      </c>
      <c r="F28" s="30"/>
      <c r="G28" s="42"/>
      <c r="H28" s="42"/>
      <c r="I28" s="252">
        <f t="shared" si="1"/>
        <v>0</v>
      </c>
      <c r="J28" s="426"/>
    </row>
    <row r="29" spans="1:10" ht="12.75" customHeight="1" thickBot="1">
      <c r="A29" s="103" t="s">
        <v>28</v>
      </c>
      <c r="B29" s="120" t="s">
        <v>142</v>
      </c>
      <c r="C29" s="42"/>
      <c r="D29" s="42"/>
      <c r="E29" s="248">
        <f t="shared" si="2"/>
        <v>0</v>
      </c>
      <c r="F29" s="49"/>
      <c r="G29" s="42"/>
      <c r="H29" s="42"/>
      <c r="I29" s="252">
        <f t="shared" si="1"/>
        <v>0</v>
      </c>
      <c r="J29" s="426"/>
    </row>
    <row r="30" spans="1:10" ht="21.75" customHeight="1" thickBot="1">
      <c r="A30" s="106" t="s">
        <v>29</v>
      </c>
      <c r="B30" s="51" t="s">
        <v>279</v>
      </c>
      <c r="C30" s="88">
        <f>+C18+C24</f>
        <v>199711063</v>
      </c>
      <c r="D30" s="88">
        <f>+D18+D24</f>
        <v>0</v>
      </c>
      <c r="E30" s="88">
        <f>+E18+E24</f>
        <v>199711063</v>
      </c>
      <c r="F30" s="51" t="s">
        <v>283</v>
      </c>
      <c r="G30" s="88">
        <f>SUM(G18:G29)</f>
        <v>0</v>
      </c>
      <c r="H30" s="88">
        <f>SUM(H18:H29)</f>
        <v>0</v>
      </c>
      <c r="I30" s="122">
        <f>SUM(I18:I29)</f>
        <v>0</v>
      </c>
      <c r="J30" s="426"/>
    </row>
    <row r="31" spans="1:10" ht="13.5" thickBot="1">
      <c r="A31" s="106" t="s">
        <v>30</v>
      </c>
      <c r="B31" s="112" t="s">
        <v>284</v>
      </c>
      <c r="C31" s="259">
        <f>+C17+C30</f>
        <v>199911063</v>
      </c>
      <c r="D31" s="259">
        <f>+D17+D30</f>
        <v>62508090</v>
      </c>
      <c r="E31" s="260">
        <f>+E17+E30</f>
        <v>262419153</v>
      </c>
      <c r="F31" s="112" t="s">
        <v>285</v>
      </c>
      <c r="G31" s="259">
        <f>+G17+G30</f>
        <v>199911063</v>
      </c>
      <c r="H31" s="259">
        <f>+H17+H30</f>
        <v>75690146</v>
      </c>
      <c r="I31" s="260">
        <f>+I17+I30</f>
        <v>275601209</v>
      </c>
      <c r="J31" s="426"/>
    </row>
    <row r="32" spans="1:10" ht="13.5" thickBot="1">
      <c r="A32" s="106" t="s">
        <v>31</v>
      </c>
      <c r="B32" s="112" t="s">
        <v>91</v>
      </c>
      <c r="C32" s="259">
        <f>IF(C17-G17&lt;0,G17-C17,"-")</f>
        <v>199711063</v>
      </c>
      <c r="D32" s="259">
        <f>IF(D17-H17&lt;0,H17-D17,"-")</f>
        <v>13182056</v>
      </c>
      <c r="E32" s="260">
        <f>IF(E17-I17&lt;0,I17-E17,"-")</f>
        <v>212893119</v>
      </c>
      <c r="F32" s="112" t="s">
        <v>92</v>
      </c>
      <c r="G32" s="259" t="str">
        <f>IF(C17-G17&gt;0,C17-G17,"-")</f>
        <v>-</v>
      </c>
      <c r="H32" s="259" t="str">
        <f>IF(D17-H17&gt;0,D17-H17,"-")</f>
        <v>-</v>
      </c>
      <c r="I32" s="260" t="str">
        <f>IF(E17-I17&gt;0,E17-I17,"-")</f>
        <v>-</v>
      </c>
      <c r="J32" s="426"/>
    </row>
    <row r="33" spans="1:10" ht="13.5" thickBot="1">
      <c r="A33" s="106" t="s">
        <v>32</v>
      </c>
      <c r="B33" s="112" t="s">
        <v>441</v>
      </c>
      <c r="C33" s="259" t="str">
        <f>IF(C31-G31&lt;0,G31-C31,"-")</f>
        <v>-</v>
      </c>
      <c r="D33" s="259">
        <f>IF(D31-H31&lt;0,H31-D31,"-")</f>
        <v>13182056</v>
      </c>
      <c r="E33" s="259">
        <f>IF(E31-I31&lt;0,I31-E31,"-")</f>
        <v>13182056</v>
      </c>
      <c r="F33" s="112" t="s">
        <v>442</v>
      </c>
      <c r="G33" s="259" t="str">
        <f>IF(C31-G31&gt;0,C31-G31,"-")</f>
        <v>-</v>
      </c>
      <c r="H33" s="259" t="str">
        <f>IF(D31-H31&gt;0,D31-H31,"-")</f>
        <v>-</v>
      </c>
      <c r="I33" s="261" t="str">
        <f>IF(E31-I31&gt;0,E31-I31,"-")</f>
        <v>-</v>
      </c>
      <c r="J33" s="426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4">
      <selection activeCell="L18" sqref="L18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23" t="s">
        <v>436</v>
      </c>
      <c r="B1" s="64"/>
      <c r="C1" s="64"/>
      <c r="D1" s="64"/>
      <c r="E1" s="224" t="s">
        <v>86</v>
      </c>
    </row>
    <row r="2" spans="1:5" ht="12.75">
      <c r="A2" s="64"/>
      <c r="B2" s="64"/>
      <c r="C2" s="64"/>
      <c r="D2" s="64"/>
      <c r="E2" s="64"/>
    </row>
    <row r="3" spans="1:5" ht="12.75">
      <c r="A3" s="225"/>
      <c r="B3" s="226"/>
      <c r="C3" s="225"/>
      <c r="D3" s="227"/>
      <c r="E3" s="226"/>
    </row>
    <row r="4" spans="1:5" ht="15.75">
      <c r="A4" s="66" t="str">
        <f>+ÖSSZEFÜGGÉSEK!A6</f>
        <v>2018. évi eredeti előirányzat BEVÉTELEK</v>
      </c>
      <c r="B4" s="228"/>
      <c r="C4" s="229"/>
      <c r="D4" s="227"/>
      <c r="E4" s="226"/>
    </row>
    <row r="5" spans="1:5" ht="12.75">
      <c r="A5" s="225"/>
      <c r="B5" s="226"/>
      <c r="C5" s="225"/>
      <c r="D5" s="227"/>
      <c r="E5" s="226"/>
    </row>
    <row r="6" spans="1:5" ht="12.75">
      <c r="A6" s="225" t="s">
        <v>405</v>
      </c>
      <c r="B6" s="226">
        <f>+'1.1.sz.mell.'!C63</f>
        <v>566824149</v>
      </c>
      <c r="C6" s="225" t="s">
        <v>385</v>
      </c>
      <c r="D6" s="227">
        <f>+'2.1.sz.mell  '!C18+'2.2.sz.mell  '!C17</f>
        <v>566824149</v>
      </c>
      <c r="E6" s="226">
        <f>+B6-D6</f>
        <v>0</v>
      </c>
    </row>
    <row r="7" spans="1:5" ht="12.75">
      <c r="A7" s="225" t="s">
        <v>421</v>
      </c>
      <c r="B7" s="226">
        <f>+'1.1.sz.mell.'!C87</f>
        <v>286644463</v>
      </c>
      <c r="C7" s="225" t="s">
        <v>391</v>
      </c>
      <c r="D7" s="227">
        <f>+'2.1.sz.mell  '!C29+'2.2.sz.mell  '!C30</f>
        <v>286644463</v>
      </c>
      <c r="E7" s="226">
        <f>+B7-D7</f>
        <v>0</v>
      </c>
    </row>
    <row r="8" spans="1:5" ht="12.75">
      <c r="A8" s="225" t="s">
        <v>422</v>
      </c>
      <c r="B8" s="226">
        <f>+'1.1.sz.mell.'!C88</f>
        <v>853468612</v>
      </c>
      <c r="C8" s="225" t="s">
        <v>392</v>
      </c>
      <c r="D8" s="227">
        <f>+'2.1.sz.mell  '!C30+'2.2.sz.mell  '!C31</f>
        <v>853468612</v>
      </c>
      <c r="E8" s="226">
        <f>+B8-D8</f>
        <v>0</v>
      </c>
    </row>
    <row r="9" spans="1:5" ht="12.75">
      <c r="A9" s="225"/>
      <c r="B9" s="226"/>
      <c r="C9" s="225"/>
      <c r="D9" s="227"/>
      <c r="E9" s="226"/>
    </row>
    <row r="10" spans="1:5" ht="15.75">
      <c r="A10" s="66" t="str">
        <f>+ÖSSZEFÜGGÉSEK!A13</f>
        <v>2018. évi előirányzat módosítások BEVÉTELEK</v>
      </c>
      <c r="B10" s="228"/>
      <c r="C10" s="229"/>
      <c r="D10" s="227"/>
      <c r="E10" s="226"/>
    </row>
    <row r="11" spans="1:5" ht="12.75">
      <c r="A11" s="225"/>
      <c r="B11" s="226"/>
      <c r="C11" s="225"/>
      <c r="D11" s="227"/>
      <c r="E11" s="226"/>
    </row>
    <row r="12" spans="1:5" ht="12.75">
      <c r="A12" s="225" t="s">
        <v>406</v>
      </c>
      <c r="B12" s="226">
        <f>+'1.1.sz.mell.'!F63</f>
        <v>69099926</v>
      </c>
      <c r="C12" s="225" t="s">
        <v>386</v>
      </c>
      <c r="D12" s="227">
        <f>+'2.1.sz.mell  '!D18+'2.2.sz.mell  '!D17</f>
        <v>69099926</v>
      </c>
      <c r="E12" s="226">
        <f>+B12-D12</f>
        <v>0</v>
      </c>
    </row>
    <row r="13" spans="1:5" ht="12.75">
      <c r="A13" s="225" t="s">
        <v>407</v>
      </c>
      <c r="B13" s="226">
        <f>+'1.1.sz.mell.'!F87</f>
        <v>-210226</v>
      </c>
      <c r="C13" s="225" t="s">
        <v>393</v>
      </c>
      <c r="D13" s="227">
        <f>+'2.1.sz.mell  '!D29+'2.2.sz.mell  '!D30</f>
        <v>-210226</v>
      </c>
      <c r="E13" s="226">
        <f>+B13-D13</f>
        <v>0</v>
      </c>
    </row>
    <row r="14" spans="1:5" ht="12.75">
      <c r="A14" s="225" t="s">
        <v>408</v>
      </c>
      <c r="B14" s="226">
        <f>+'1.1.sz.mell.'!F88</f>
        <v>68889700</v>
      </c>
      <c r="C14" s="225" t="s">
        <v>394</v>
      </c>
      <c r="D14" s="227">
        <f>+'2.1.sz.mell  '!D30+'2.2.sz.mell  '!D31</f>
        <v>68889700</v>
      </c>
      <c r="E14" s="226">
        <f>+B14-D14</f>
        <v>0</v>
      </c>
    </row>
    <row r="15" spans="1:5" ht="12.75">
      <c r="A15" s="225"/>
      <c r="B15" s="226"/>
      <c r="C15" s="225"/>
      <c r="D15" s="227"/>
      <c r="E15" s="226"/>
    </row>
    <row r="16" spans="1:5" ht="14.25">
      <c r="A16" s="230" t="str">
        <f>+ÖSSZEFÜGGÉSEK!A19</f>
        <v>2018. módosítás utáni módosított előrirányzatok BEVÉTELEK</v>
      </c>
      <c r="B16" s="65"/>
      <c r="C16" s="229"/>
      <c r="D16" s="227"/>
      <c r="E16" s="226"/>
    </row>
    <row r="17" spans="1:5" ht="12.75">
      <c r="A17" s="225"/>
      <c r="B17" s="226"/>
      <c r="C17" s="225"/>
      <c r="D17" s="227"/>
      <c r="E17" s="226"/>
    </row>
    <row r="18" spans="1:5" ht="12.75">
      <c r="A18" s="225" t="s">
        <v>409</v>
      </c>
      <c r="B18" s="226">
        <f>+'1.1.sz.mell.'!G63</f>
        <v>635924075</v>
      </c>
      <c r="C18" s="225" t="s">
        <v>387</v>
      </c>
      <c r="D18" s="227">
        <f>+'2.1.sz.mell  '!E18+'2.2.sz.mell  '!E17</f>
        <v>635924075</v>
      </c>
      <c r="E18" s="226">
        <f>+B18-D18</f>
        <v>0</v>
      </c>
    </row>
    <row r="19" spans="1:5" ht="12.75">
      <c r="A19" s="225" t="s">
        <v>410</v>
      </c>
      <c r="B19" s="226">
        <f>+'1.1.sz.mell.'!G87</f>
        <v>286434237</v>
      </c>
      <c r="C19" s="225" t="s">
        <v>395</v>
      </c>
      <c r="D19" s="227">
        <f>+'2.1.sz.mell  '!E29+'2.2.sz.mell  '!E30</f>
        <v>286434237</v>
      </c>
      <c r="E19" s="226">
        <f>+B19-D19</f>
        <v>0</v>
      </c>
    </row>
    <row r="20" spans="1:5" ht="12.75">
      <c r="A20" s="225" t="s">
        <v>411</v>
      </c>
      <c r="B20" s="226">
        <f>+'1.1.sz.mell.'!G88</f>
        <v>922358312</v>
      </c>
      <c r="C20" s="225" t="s">
        <v>396</v>
      </c>
      <c r="D20" s="227">
        <f>+'2.1.sz.mell  '!E30+'2.2.sz.mell  '!E31</f>
        <v>922358312</v>
      </c>
      <c r="E20" s="226">
        <f>+B20-D20</f>
        <v>0</v>
      </c>
    </row>
    <row r="21" spans="1:5" ht="12.75">
      <c r="A21" s="225"/>
      <c r="B21" s="226"/>
      <c r="C21" s="225"/>
      <c r="D21" s="227"/>
      <c r="E21" s="226"/>
    </row>
    <row r="22" spans="1:5" ht="15.75">
      <c r="A22" s="66" t="str">
        <f>+ÖSSZEFÜGGÉSEK!A25</f>
        <v>2018. évi eredeti előirányzat KIADÁSOK</v>
      </c>
      <c r="B22" s="228"/>
      <c r="C22" s="229"/>
      <c r="D22" s="227"/>
      <c r="E22" s="226"/>
    </row>
    <row r="23" spans="1:5" ht="12.75">
      <c r="A23" s="225"/>
      <c r="B23" s="226"/>
      <c r="C23" s="225"/>
      <c r="D23" s="227"/>
      <c r="E23" s="226"/>
    </row>
    <row r="24" spans="1:5" ht="12.75">
      <c r="A24" s="225" t="s">
        <v>423</v>
      </c>
      <c r="B24" s="226">
        <f>+'1.1.sz.mell.'!C130</f>
        <v>845591935</v>
      </c>
      <c r="C24" s="225" t="s">
        <v>388</v>
      </c>
      <c r="D24" s="227">
        <f>+'2.1.sz.mell  '!G18+'2.2.sz.mell  '!G17</f>
        <v>845591935</v>
      </c>
      <c r="E24" s="226">
        <f>+B24-D24</f>
        <v>0</v>
      </c>
    </row>
    <row r="25" spans="1:5" ht="12.75">
      <c r="A25" s="225" t="s">
        <v>413</v>
      </c>
      <c r="B25" s="226">
        <f>+'1.1.sz.mell.'!C155</f>
        <v>7876677</v>
      </c>
      <c r="C25" s="225" t="s">
        <v>397</v>
      </c>
      <c r="D25" s="227">
        <f>+'2.1.sz.mell  '!G29+'2.2.sz.mell  '!G30</f>
        <v>7876677</v>
      </c>
      <c r="E25" s="226">
        <f>+B25-D25</f>
        <v>0</v>
      </c>
    </row>
    <row r="26" spans="1:5" ht="12.75">
      <c r="A26" s="225" t="s">
        <v>414</v>
      </c>
      <c r="B26" s="226">
        <f>+'1.1.sz.mell.'!C156</f>
        <v>853468612</v>
      </c>
      <c r="C26" s="225" t="s">
        <v>398</v>
      </c>
      <c r="D26" s="227">
        <f>+'2.1.sz.mell  '!G30+'2.2.sz.mell  '!G31</f>
        <v>853468612</v>
      </c>
      <c r="E26" s="226">
        <f>+B26-D26</f>
        <v>0</v>
      </c>
    </row>
    <row r="27" spans="1:5" ht="12.75">
      <c r="A27" s="225"/>
      <c r="B27" s="226"/>
      <c r="C27" s="225"/>
      <c r="D27" s="227"/>
      <c r="E27" s="226"/>
    </row>
    <row r="28" spans="1:5" ht="15.75">
      <c r="A28" s="66" t="str">
        <f>+ÖSSZEFÜGGÉSEK!A31</f>
        <v>2018. évi előirányzat módosítások KIADÁSOK</v>
      </c>
      <c r="B28" s="228"/>
      <c r="C28" s="229"/>
      <c r="D28" s="227"/>
      <c r="E28" s="226"/>
    </row>
    <row r="29" spans="1:5" ht="12.75">
      <c r="A29" s="225"/>
      <c r="B29" s="226"/>
      <c r="C29" s="225"/>
      <c r="D29" s="227"/>
      <c r="E29" s="226"/>
    </row>
    <row r="30" spans="1:5" ht="12.75">
      <c r="A30" s="225" t="s">
        <v>415</v>
      </c>
      <c r="B30" s="226">
        <f>+'1.1.sz.mell.'!F130</f>
        <v>68889700</v>
      </c>
      <c r="C30" s="225" t="s">
        <v>389</v>
      </c>
      <c r="D30" s="227">
        <f>+'2.1.sz.mell  '!H18+'2.2.sz.mell  '!H17</f>
        <v>68889700</v>
      </c>
      <c r="E30" s="226">
        <f>+B30-D30</f>
        <v>0</v>
      </c>
    </row>
    <row r="31" spans="1:5" ht="12.75">
      <c r="A31" s="225" t="s">
        <v>416</v>
      </c>
      <c r="B31" s="226">
        <f>+'1.1.sz.mell.'!F155</f>
        <v>0</v>
      </c>
      <c r="C31" s="225" t="s">
        <v>399</v>
      </c>
      <c r="D31" s="227">
        <f>+'2.1.sz.mell  '!H29+'2.2.sz.mell  '!H30</f>
        <v>0</v>
      </c>
      <c r="E31" s="226">
        <f>+B31-D31</f>
        <v>0</v>
      </c>
    </row>
    <row r="32" spans="1:5" ht="12.75">
      <c r="A32" s="225" t="s">
        <v>417</v>
      </c>
      <c r="B32" s="226">
        <f>+'1.1.sz.mell.'!F156</f>
        <v>68889700</v>
      </c>
      <c r="C32" s="225" t="s">
        <v>400</v>
      </c>
      <c r="D32" s="227">
        <f>+'2.1.sz.mell  '!H30+'2.2.sz.mell  '!H31</f>
        <v>68889700</v>
      </c>
      <c r="E32" s="226">
        <f>+B32-D32</f>
        <v>0</v>
      </c>
    </row>
    <row r="33" spans="1:5" ht="12.75">
      <c r="A33" s="225"/>
      <c r="B33" s="226"/>
      <c r="C33" s="225"/>
      <c r="D33" s="227"/>
      <c r="E33" s="226"/>
    </row>
    <row r="34" spans="1:5" ht="15.75">
      <c r="A34" s="231" t="str">
        <f>+ÖSSZEFÜGGÉSEK!A37</f>
        <v>2018. módosítás utáni módosított előirányzatok KIADÁSOK</v>
      </c>
      <c r="B34" s="228"/>
      <c r="C34" s="229"/>
      <c r="D34" s="227"/>
      <c r="E34" s="226"/>
    </row>
    <row r="35" spans="1:5" ht="12.75">
      <c r="A35" s="225"/>
      <c r="B35" s="226"/>
      <c r="C35" s="225"/>
      <c r="D35" s="227"/>
      <c r="E35" s="226"/>
    </row>
    <row r="36" spans="1:5" ht="12.75">
      <c r="A36" s="225" t="s">
        <v>418</v>
      </c>
      <c r="B36" s="226">
        <f>+'1.1.sz.mell.'!G130</f>
        <v>914481635</v>
      </c>
      <c r="C36" s="225" t="s">
        <v>390</v>
      </c>
      <c r="D36" s="227">
        <f>+'2.1.sz.mell  '!I18+'2.2.sz.mell  '!I17</f>
        <v>914481635</v>
      </c>
      <c r="E36" s="226">
        <f>+B36-D36</f>
        <v>0</v>
      </c>
    </row>
    <row r="37" spans="1:5" ht="12.75">
      <c r="A37" s="225" t="s">
        <v>419</v>
      </c>
      <c r="B37" s="226">
        <f>+'1.1.sz.mell.'!G155</f>
        <v>7876677</v>
      </c>
      <c r="C37" s="225" t="s">
        <v>401</v>
      </c>
      <c r="D37" s="227">
        <f>+'2.1.sz.mell  '!I29+'2.2.sz.mell  '!I30</f>
        <v>7876677</v>
      </c>
      <c r="E37" s="226">
        <f>+B37-D37</f>
        <v>0</v>
      </c>
    </row>
    <row r="38" spans="1:5" ht="12.75">
      <c r="A38" s="225" t="s">
        <v>424</v>
      </c>
      <c r="B38" s="226">
        <f>+'1.1.sz.mell.'!G156</f>
        <v>922358312</v>
      </c>
      <c r="C38" s="225" t="s">
        <v>402</v>
      </c>
      <c r="D38" s="227">
        <f>+'2.1.sz.mell  '!I30+'2.2.sz.mell  '!I31</f>
        <v>922358312</v>
      </c>
      <c r="E38" s="226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23"/>
  <sheetViews>
    <sheetView view="pageLayout" workbookViewId="0" topLeftCell="A1">
      <selection activeCell="G9" sqref="G9"/>
    </sheetView>
  </sheetViews>
  <sheetFormatPr defaultColWidth="9.00390625" defaultRowHeight="12.75"/>
  <cols>
    <col min="1" max="1" width="38.875" style="28" customWidth="1"/>
    <col min="2" max="8" width="15.875" style="27" customWidth="1"/>
    <col min="9" max="9" width="15.875" style="34" customWidth="1"/>
    <col min="10" max="11" width="12.875" style="27" customWidth="1"/>
    <col min="12" max="12" width="13.875" style="27" customWidth="1"/>
    <col min="13" max="16384" width="9.375" style="27" customWidth="1"/>
  </cols>
  <sheetData>
    <row r="1" spans="1:9" ht="25.5" customHeight="1">
      <c r="A1" s="428" t="s">
        <v>0</v>
      </c>
      <c r="B1" s="428"/>
      <c r="C1" s="428"/>
      <c r="D1" s="428"/>
      <c r="E1" s="428"/>
      <c r="F1" s="428"/>
      <c r="G1" s="428"/>
      <c r="H1" s="428"/>
      <c r="I1" s="428"/>
    </row>
    <row r="2" spans="1:9" ht="22.5" customHeight="1" thickBot="1">
      <c r="A2" s="58"/>
      <c r="B2" s="34"/>
      <c r="C2" s="34"/>
      <c r="D2" s="34"/>
      <c r="E2" s="34"/>
      <c r="F2" s="34"/>
      <c r="G2" s="34"/>
      <c r="H2" s="34"/>
      <c r="I2" s="31" t="e">
        <f>'2.2.sz.mell  '!I2</f>
        <v>#REF!</v>
      </c>
    </row>
    <row r="3" spans="1:9" s="29" customFormat="1" ht="44.25" customHeight="1" thickBot="1">
      <c r="A3" s="59" t="s">
        <v>44</v>
      </c>
      <c r="B3" s="60" t="s">
        <v>45</v>
      </c>
      <c r="C3" s="60" t="s">
        <v>46</v>
      </c>
      <c r="D3" s="60" t="str">
        <f>+CONCATENATE("Felhasználás   ",LEFT(ÖSSZEFÜGGÉSEK!A6,4)-1,". XII. 31-ig")</f>
        <v>Felhasználás   2017. XII. 31-ig</v>
      </c>
      <c r="E3" s="60" t="str">
        <f>+CONCATENATE(LEFT(ÖSSZEFÜGGÉSEK!A6,4),". évi",CHAR(10),"eredeti előirányzat")</f>
        <v>2018. évi
eredeti előirányzat</v>
      </c>
      <c r="F3" s="334" t="s">
        <v>447</v>
      </c>
      <c r="G3" s="334" t="s">
        <v>504</v>
      </c>
      <c r="H3" s="334" t="s">
        <v>505</v>
      </c>
      <c r="I3" s="336" t="s">
        <v>506</v>
      </c>
    </row>
    <row r="4" spans="1:9" s="34" customFormat="1" ht="12" customHeight="1" thickBot="1">
      <c r="A4" s="32" t="s">
        <v>356</v>
      </c>
      <c r="B4" s="33" t="s">
        <v>357</v>
      </c>
      <c r="C4" s="33" t="s">
        <v>358</v>
      </c>
      <c r="D4" s="33" t="s">
        <v>360</v>
      </c>
      <c r="E4" s="33" t="s">
        <v>359</v>
      </c>
      <c r="F4" s="33" t="s">
        <v>361</v>
      </c>
      <c r="G4" s="33" t="s">
        <v>362</v>
      </c>
      <c r="H4" s="337" t="s">
        <v>450</v>
      </c>
      <c r="I4" s="338" t="s">
        <v>449</v>
      </c>
    </row>
    <row r="5" spans="1:9" ht="15.75" customHeight="1">
      <c r="A5" s="186" t="s">
        <v>499</v>
      </c>
      <c r="B5" s="21">
        <v>82000000</v>
      </c>
      <c r="C5" s="188" t="s">
        <v>500</v>
      </c>
      <c r="D5" s="21"/>
      <c r="E5" s="21">
        <v>82000000</v>
      </c>
      <c r="F5" s="21"/>
      <c r="G5" s="21"/>
      <c r="H5" s="21">
        <f>F5+G5</f>
        <v>0</v>
      </c>
      <c r="I5" s="35">
        <f>E5+H5</f>
        <v>82000000</v>
      </c>
    </row>
    <row r="6" spans="1:9" ht="15.75" customHeight="1">
      <c r="A6" s="186" t="s">
        <v>501</v>
      </c>
      <c r="B6" s="21">
        <v>10000000</v>
      </c>
      <c r="C6" s="188" t="s">
        <v>500</v>
      </c>
      <c r="D6" s="21"/>
      <c r="E6" s="21">
        <v>10000000</v>
      </c>
      <c r="F6" s="21"/>
      <c r="G6" s="21"/>
      <c r="H6" s="21">
        <f>F6+G6</f>
        <v>0</v>
      </c>
      <c r="I6" s="35">
        <f>E6+H6</f>
        <v>10000000</v>
      </c>
    </row>
    <row r="7" spans="1:9" ht="15.75" customHeight="1">
      <c r="A7" s="186" t="s">
        <v>502</v>
      </c>
      <c r="B7" s="21">
        <v>1506063</v>
      </c>
      <c r="C7" s="188" t="s">
        <v>500</v>
      </c>
      <c r="D7" s="21"/>
      <c r="E7" s="21">
        <v>1506063</v>
      </c>
      <c r="F7" s="21"/>
      <c r="G7" s="21"/>
      <c r="H7" s="21">
        <f aca="true" t="shared" si="0" ref="H7:H22">F7+G7</f>
        <v>0</v>
      </c>
      <c r="I7" s="35">
        <f aca="true" t="shared" si="1" ref="I7:I22">E7+H7</f>
        <v>1506063</v>
      </c>
    </row>
    <row r="8" spans="1:9" ht="15.75" customHeight="1">
      <c r="A8" s="187" t="s">
        <v>503</v>
      </c>
      <c r="B8" s="21">
        <v>751250</v>
      </c>
      <c r="C8" s="188" t="s">
        <v>500</v>
      </c>
      <c r="D8" s="21"/>
      <c r="E8" s="21"/>
      <c r="F8" s="21"/>
      <c r="G8" s="21">
        <v>751250</v>
      </c>
      <c r="H8" s="21">
        <f t="shared" si="0"/>
        <v>751250</v>
      </c>
      <c r="I8" s="35">
        <f t="shared" si="1"/>
        <v>751250</v>
      </c>
    </row>
    <row r="9" spans="1:9" ht="15.75" customHeight="1">
      <c r="A9" s="186"/>
      <c r="B9" s="21"/>
      <c r="C9" s="188"/>
      <c r="D9" s="21"/>
      <c r="E9" s="21"/>
      <c r="F9" s="21"/>
      <c r="G9" s="21"/>
      <c r="H9" s="21">
        <f t="shared" si="0"/>
        <v>0</v>
      </c>
      <c r="I9" s="35">
        <f t="shared" si="1"/>
        <v>0</v>
      </c>
    </row>
    <row r="10" spans="1:9" ht="15.75" customHeight="1">
      <c r="A10" s="187"/>
      <c r="B10" s="21"/>
      <c r="C10" s="188"/>
      <c r="D10" s="21"/>
      <c r="E10" s="21"/>
      <c r="F10" s="21"/>
      <c r="G10" s="21"/>
      <c r="H10" s="21">
        <f t="shared" si="0"/>
        <v>0</v>
      </c>
      <c r="I10" s="35">
        <f t="shared" si="1"/>
        <v>0</v>
      </c>
    </row>
    <row r="11" spans="1:9" ht="15.75" customHeight="1">
      <c r="A11" s="186"/>
      <c r="B11" s="21"/>
      <c r="C11" s="188"/>
      <c r="D11" s="21"/>
      <c r="E11" s="21"/>
      <c r="F11" s="21"/>
      <c r="G11" s="21"/>
      <c r="H11" s="21">
        <f t="shared" si="0"/>
        <v>0</v>
      </c>
      <c r="I11" s="35">
        <f t="shared" si="1"/>
        <v>0</v>
      </c>
    </row>
    <row r="12" spans="1:9" ht="15.75" customHeight="1">
      <c r="A12" s="186"/>
      <c r="B12" s="21"/>
      <c r="C12" s="188"/>
      <c r="D12" s="21"/>
      <c r="E12" s="21"/>
      <c r="F12" s="21"/>
      <c r="G12" s="21"/>
      <c r="H12" s="21">
        <f t="shared" si="0"/>
        <v>0</v>
      </c>
      <c r="I12" s="35">
        <f t="shared" si="1"/>
        <v>0</v>
      </c>
    </row>
    <row r="13" spans="1:9" ht="15.75" customHeight="1">
      <c r="A13" s="186"/>
      <c r="B13" s="21"/>
      <c r="C13" s="188"/>
      <c r="D13" s="21"/>
      <c r="E13" s="21"/>
      <c r="F13" s="21"/>
      <c r="G13" s="21"/>
      <c r="H13" s="21">
        <f t="shared" si="0"/>
        <v>0</v>
      </c>
      <c r="I13" s="35">
        <f t="shared" si="1"/>
        <v>0</v>
      </c>
    </row>
    <row r="14" spans="1:9" ht="15.75" customHeight="1">
      <c r="A14" s="186"/>
      <c r="B14" s="21"/>
      <c r="C14" s="188"/>
      <c r="D14" s="21"/>
      <c r="E14" s="21"/>
      <c r="F14" s="21"/>
      <c r="G14" s="21"/>
      <c r="H14" s="21">
        <f t="shared" si="0"/>
        <v>0</v>
      </c>
      <c r="I14" s="35">
        <f t="shared" si="1"/>
        <v>0</v>
      </c>
    </row>
    <row r="15" spans="1:9" ht="15.75" customHeight="1">
      <c r="A15" s="186"/>
      <c r="B15" s="21"/>
      <c r="C15" s="188"/>
      <c r="D15" s="21"/>
      <c r="E15" s="21"/>
      <c r="F15" s="21"/>
      <c r="G15" s="21"/>
      <c r="H15" s="21">
        <f t="shared" si="0"/>
        <v>0</v>
      </c>
      <c r="I15" s="35">
        <f t="shared" si="1"/>
        <v>0</v>
      </c>
    </row>
    <row r="16" spans="1:9" ht="15.75" customHeight="1">
      <c r="A16" s="186"/>
      <c r="B16" s="21"/>
      <c r="C16" s="188"/>
      <c r="D16" s="21"/>
      <c r="E16" s="21"/>
      <c r="F16" s="21"/>
      <c r="G16" s="21"/>
      <c r="H16" s="21">
        <f t="shared" si="0"/>
        <v>0</v>
      </c>
      <c r="I16" s="35">
        <f t="shared" si="1"/>
        <v>0</v>
      </c>
    </row>
    <row r="17" spans="1:9" ht="15.75" customHeight="1">
      <c r="A17" s="186"/>
      <c r="B17" s="21"/>
      <c r="C17" s="188"/>
      <c r="D17" s="21"/>
      <c r="E17" s="21"/>
      <c r="F17" s="21"/>
      <c r="G17" s="21"/>
      <c r="H17" s="21">
        <f t="shared" si="0"/>
        <v>0</v>
      </c>
      <c r="I17" s="35">
        <f t="shared" si="1"/>
        <v>0</v>
      </c>
    </row>
    <row r="18" spans="1:9" ht="15.75" customHeight="1">
      <c r="A18" s="186"/>
      <c r="B18" s="21"/>
      <c r="C18" s="188"/>
      <c r="D18" s="21"/>
      <c r="E18" s="21"/>
      <c r="F18" s="21"/>
      <c r="G18" s="21"/>
      <c r="H18" s="21">
        <f t="shared" si="0"/>
        <v>0</v>
      </c>
      <c r="I18" s="35">
        <f t="shared" si="1"/>
        <v>0</v>
      </c>
    </row>
    <row r="19" spans="1:9" ht="15.75" customHeight="1">
      <c r="A19" s="186"/>
      <c r="B19" s="21"/>
      <c r="C19" s="188"/>
      <c r="D19" s="21"/>
      <c r="E19" s="21"/>
      <c r="F19" s="21"/>
      <c r="G19" s="21"/>
      <c r="H19" s="21">
        <f t="shared" si="0"/>
        <v>0</v>
      </c>
      <c r="I19" s="35">
        <f t="shared" si="1"/>
        <v>0</v>
      </c>
    </row>
    <row r="20" spans="1:9" ht="15.75" customHeight="1">
      <c r="A20" s="186"/>
      <c r="B20" s="21"/>
      <c r="C20" s="188"/>
      <c r="D20" s="21"/>
      <c r="E20" s="21"/>
      <c r="F20" s="21"/>
      <c r="G20" s="21"/>
      <c r="H20" s="21">
        <f t="shared" si="0"/>
        <v>0</v>
      </c>
      <c r="I20" s="35">
        <f t="shared" si="1"/>
        <v>0</v>
      </c>
    </row>
    <row r="21" spans="1:9" ht="15.75" customHeight="1">
      <c r="A21" s="186"/>
      <c r="B21" s="21"/>
      <c r="C21" s="188"/>
      <c r="D21" s="21"/>
      <c r="E21" s="21"/>
      <c r="F21" s="21"/>
      <c r="G21" s="21"/>
      <c r="H21" s="21">
        <f t="shared" si="0"/>
        <v>0</v>
      </c>
      <c r="I21" s="35">
        <f t="shared" si="1"/>
        <v>0</v>
      </c>
    </row>
    <row r="22" spans="1:9" ht="15.75" customHeight="1" thickBot="1">
      <c r="A22" s="36"/>
      <c r="B22" s="22"/>
      <c r="C22" s="189"/>
      <c r="D22" s="22"/>
      <c r="E22" s="22"/>
      <c r="F22" s="22"/>
      <c r="G22" s="22"/>
      <c r="H22" s="21">
        <f t="shared" si="0"/>
        <v>0</v>
      </c>
      <c r="I22" s="37">
        <f t="shared" si="1"/>
        <v>0</v>
      </c>
    </row>
    <row r="23" spans="1:9" s="40" customFormat="1" ht="18" customHeight="1" thickBot="1">
      <c r="A23" s="61" t="s">
        <v>43</v>
      </c>
      <c r="B23" s="38">
        <f>SUM(B5:B22)</f>
        <v>94257313</v>
      </c>
      <c r="C23" s="48"/>
      <c r="D23" s="38">
        <f>SUM(D5:D22)</f>
        <v>0</v>
      </c>
      <c r="E23" s="38">
        <f>SUM(E5:E22)</f>
        <v>93506063</v>
      </c>
      <c r="F23" s="38"/>
      <c r="G23" s="38"/>
      <c r="H23" s="38">
        <f>SUM(H5:H22)</f>
        <v>751250</v>
      </c>
      <c r="I23" s="39">
        <f>SUM(I5:I22)</f>
        <v>94257313</v>
      </c>
    </row>
  </sheetData>
  <sheetProtection sheet="1"/>
  <mergeCells count="1">
    <mergeCell ref="A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  <headerFooter alignWithMargins="0">
    <oddHeader xml:space="preserve">&amp;R&amp;"Times New Roman CE,Félkövér dőlt"&amp;11 3. melléklet a 9/2018.(VII.19.)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PENZUGY_4</cp:lastModifiedBy>
  <cp:lastPrinted>2018-07-23T09:25:52Z</cp:lastPrinted>
  <dcterms:created xsi:type="dcterms:W3CDTF">1999-10-30T10:30:45Z</dcterms:created>
  <dcterms:modified xsi:type="dcterms:W3CDTF">2018-07-23T09:26:34Z</dcterms:modified>
  <cp:category/>
  <cp:version/>
  <cp:contentType/>
  <cp:contentStatus/>
</cp:coreProperties>
</file>