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Mérlegszerű" sheetId="1" r:id="rId1"/>
    <sheet name="Elemi bevételek" sheetId="2" r:id="rId2"/>
    <sheet name="Elemi kiadások" sheetId="3" r:id="rId3"/>
    <sheet name="Hivatal" sheetId="4" r:id="rId4"/>
    <sheet name="Felhalmozás" sheetId="5" r:id="rId5"/>
  </sheets>
  <definedNames>
    <definedName name="_xlnm.Print_Area" localSheetId="1">'Elemi bevételek'!$A$1:$F$52</definedName>
    <definedName name="_xlnm.Print_Area" localSheetId="4">'Felhalmozás'!$C$1:$N$27</definedName>
  </definedNames>
  <calcPr fullCalcOnLoad="1"/>
</workbook>
</file>

<file path=xl/sharedStrings.xml><?xml version="1.0" encoding="utf-8"?>
<sst xmlns="http://schemas.openxmlformats.org/spreadsheetml/2006/main" count="525" uniqueCount="360">
  <si>
    <t>ezer Ft-ban</t>
  </si>
  <si>
    <t>Rovatszám</t>
  </si>
  <si>
    <t>KIEMELT ELŐIRÁNYZATOK</t>
  </si>
  <si>
    <t>Eredeti előirányzat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</si>
  <si>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</si>
  <si>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</si>
  <si>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</si>
  <si>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</si>
  <si>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</si>
  <si>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</si>
  <si>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</si>
  <si>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</si>
  <si>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</si>
  <si>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</si>
  <si>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 xml:space="preserve"> </t>
  </si>
  <si>
    <t>B16.</t>
  </si>
  <si>
    <t>Egyéb működési célú támogatások bevételei ÁH-on belül</t>
  </si>
  <si>
    <t>B2.</t>
  </si>
  <si>
    <t>Felhalmozási célú támogatások ÁH-on belül</t>
  </si>
  <si>
    <t xml:space="preserve">Felhalmozási célú önkormányzati támogatások  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</si>
  <si>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</si>
  <si>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</si>
  <si>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</si>
  <si>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</si>
  <si>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</si>
  <si>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</si>
  <si>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</si>
  <si>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</si>
  <si>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</si>
  <si>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</si>
  <si>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</si>
  <si>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Tartózkodás után fizetett idegenforgalmi adó</t>
  </si>
  <si>
    <t>Talajterhelési díj</t>
  </si>
  <si>
    <t>B36.</t>
  </si>
  <si>
    <t>Egyéb közhatalmi bevételek</t>
  </si>
  <si>
    <t>Igazgatási szolgáltatási díj</t>
  </si>
  <si>
    <t>B4.</t>
  </si>
  <si>
    <t>Működési bevételek</t>
  </si>
  <si>
    <t>B402.</t>
  </si>
  <si>
    <t>B403.</t>
  </si>
  <si>
    <t>Közvetített szolgáltatás ellenértéke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</si>
  <si>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</si>
  <si>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</si>
  <si>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</si>
  <si>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</si>
  <si>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</si>
  <si>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</si>
  <si>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</si>
  <si>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</si>
  <si>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</si>
  <si>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</si>
  <si>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</si>
  <si>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</si>
  <si>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</si>
  <si>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</si>
  <si>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</si>
  <si>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</si>
  <si>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</si>
  <si>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Egyéb működési célú átvett pénzeszköz</t>
  </si>
  <si>
    <t>B7.</t>
  </si>
  <si>
    <t>B1-B7.</t>
  </si>
  <si>
    <t>Költségvetési bevételek összesen</t>
  </si>
  <si>
    <t>B8.</t>
  </si>
  <si>
    <t>Finanszírozási bevételek</t>
  </si>
  <si>
    <t>Belföldi értékpapírok bevételei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</si>
  <si>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</si>
  <si>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</si>
  <si>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</si>
  <si>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</si>
  <si>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</si>
  <si>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</si>
  <si>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</si>
  <si>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</si>
  <si>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Jubileumi jutalom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</si>
  <si>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</si>
  <si>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</si>
  <si>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</si>
  <si>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</si>
  <si>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</si>
  <si>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</si>
  <si>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</si>
  <si>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</si>
  <si>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</si>
  <si>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</si>
  <si>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Szociális hozzájárulási adó</t>
  </si>
  <si>
    <t>Rehabilitációs hozzájárulás</t>
  </si>
  <si>
    <t>Munkaadót terhelő személyi jövedelemadó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</si>
  <si>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</si>
  <si>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</si>
  <si>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</si>
  <si>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</si>
  <si>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</si>
  <si>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</si>
  <si>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</si>
  <si>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</si>
  <si>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</si>
  <si>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</si>
  <si>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</si>
  <si>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</si>
  <si>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</si>
  <si>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</si>
  <si>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</si>
  <si>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</si>
  <si>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</si>
  <si>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</si>
  <si>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</si>
  <si>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</si>
  <si>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</si>
  <si>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</si>
  <si>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</si>
  <si>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</si>
  <si>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</si>
  <si>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</si>
  <si>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</si>
  <si>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</si>
  <si>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</si>
  <si>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Csesztreg Község Önkormányzata és Intézménye</t>
  </si>
  <si>
    <t xml:space="preserve">2014. évi összesített pénzügyi mérlege </t>
  </si>
  <si>
    <t>Sor- szám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</si>
  <si>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</si>
  <si>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</si>
  <si>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</si>
  <si>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</si>
  <si>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</si>
  <si>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</si>
  <si>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</si>
  <si>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</si>
  <si>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</si>
  <si>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</si>
  <si>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2014. évi előirányzat </t>
  </si>
  <si>
    <t>Bevételek</t>
  </si>
  <si>
    <t xml:space="preserve">Kötelező feladat </t>
  </si>
  <si>
    <t xml:space="preserve">Nem kötelező feladat </t>
  </si>
  <si>
    <t>Kiadások</t>
  </si>
  <si>
    <t>1. Működési bevétel</t>
  </si>
  <si>
    <t>1. Működési kiadás</t>
  </si>
  <si>
    <t>Működési pénzforgalmi bevétel összesen:</t>
  </si>
  <si>
    <t>Működési pénzforgalmi kiadás összesen:</t>
  </si>
  <si>
    <t>2. Felhalmozási bevétel</t>
  </si>
  <si>
    <t>2. Felhalmozási kiadás</t>
  </si>
  <si>
    <t>Felhalmozási pénzforgalmi bevétel összesen:</t>
  </si>
  <si>
    <t>Felhalmozási pénzforgalmi kiadás összesen:</t>
  </si>
  <si>
    <t>4. Finanszírozási célú bevételek</t>
  </si>
  <si>
    <t>4. Finanszírozási célú kiadások</t>
  </si>
  <si>
    <t>Finanszírozási  bevétel  összesen</t>
  </si>
  <si>
    <t xml:space="preserve">Finanszírozási kiadások összesen 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</si>
  <si>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</si>
  <si>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</si>
  <si>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</si>
  <si>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</si>
  <si>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</si>
  <si>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</si>
  <si>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Kossuth úti járda felújítása</t>
  </si>
  <si>
    <t xml:space="preserve">   Előző évi felhalmozási pénzmaradvány </t>
  </si>
  <si>
    <t>Petőfi úti járda felújítása</t>
  </si>
  <si>
    <t>011130</t>
  </si>
  <si>
    <t xml:space="preserve">   Értékpapír beváltás</t>
  </si>
  <si>
    <t>562913</t>
  </si>
  <si>
    <t>096020</t>
  </si>
  <si>
    <t>Konyhai eszközök beszerzése</t>
  </si>
  <si>
    <t>066020</t>
  </si>
  <si>
    <t xml:space="preserve">   Helyi termékpiac </t>
  </si>
  <si>
    <t>680001</t>
  </si>
  <si>
    <t>013350</t>
  </si>
  <si>
    <t>052020</t>
  </si>
  <si>
    <t>Helyi termékpiac</t>
  </si>
  <si>
    <t>910502</t>
  </si>
  <si>
    <t>082091</t>
  </si>
  <si>
    <t xml:space="preserve">   NKA pályázat (Népi Műemlékház felújítása)</t>
  </si>
  <si>
    <t>910204</t>
  </si>
  <si>
    <t>082064</t>
  </si>
  <si>
    <t xml:space="preserve">   IPA pályázati támogatás (Parasztporta)</t>
  </si>
  <si>
    <t>931102</t>
  </si>
  <si>
    <t>081030</t>
  </si>
  <si>
    <t xml:space="preserve">   Műfüves pályához kapott támogatás</t>
  </si>
  <si>
    <t xml:space="preserve">    Művelődési Ház hangtechnikai felújítása</t>
  </si>
  <si>
    <t xml:space="preserve">   Ingatlan bérbeadása</t>
  </si>
  <si>
    <t>680002</t>
  </si>
  <si>
    <t xml:space="preserve">   Szabadidőpark bérbeadása</t>
  </si>
  <si>
    <t xml:space="preserve">   Önkormányzati konyha felújításához kapott állami támogatás</t>
  </si>
  <si>
    <t xml:space="preserve">    Szennyvízrendszer felújítási költsége</t>
  </si>
  <si>
    <t xml:space="preserve">    Csesztregi Népi Műemlékház felújítása</t>
  </si>
  <si>
    <t xml:space="preserve">    Ingatlanok értékesítése</t>
  </si>
  <si>
    <t>561913</t>
  </si>
  <si>
    <t xml:space="preserve">    Önkormányzati konyha felújítása</t>
  </si>
  <si>
    <t xml:space="preserve">    "Sóhajtások hídjának" felújítása</t>
  </si>
  <si>
    <t>ÖSSZESEN:</t>
  </si>
  <si>
    <t>Családi támogatások</t>
  </si>
  <si>
    <t>Lakhatással kapcsolatos ellátások</t>
  </si>
  <si>
    <t>Egyéb nem intézményi ellátások</t>
  </si>
  <si>
    <t>Egyéb működési célú kiadások</t>
  </si>
  <si>
    <t xml:space="preserve">Helyi adópótlék, adóbírság </t>
  </si>
  <si>
    <t>Szolgáltatások ellenértéke</t>
  </si>
  <si>
    <t>B52.</t>
  </si>
  <si>
    <t xml:space="preserve">Ingatlan értékesítés </t>
  </si>
  <si>
    <t>B62.</t>
  </si>
  <si>
    <t>B63.</t>
  </si>
  <si>
    <t>B73.</t>
  </si>
  <si>
    <t xml:space="preserve">Egyéb felhalmozási célú pénzeszközök </t>
  </si>
  <si>
    <t>B812.</t>
  </si>
  <si>
    <t>B7+ B8</t>
  </si>
  <si>
    <t xml:space="preserve">2014. </t>
  </si>
  <si>
    <t>1. melléklet</t>
  </si>
  <si>
    <t>B111.</t>
  </si>
  <si>
    <t>B112.</t>
  </si>
  <si>
    <t>B113.</t>
  </si>
  <si>
    <t>B114.</t>
  </si>
  <si>
    <t>B115.</t>
  </si>
  <si>
    <t>B116.</t>
  </si>
  <si>
    <t>K1101.</t>
  </si>
  <si>
    <t>K1106.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</si>
  <si>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</si>
  <si>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</si>
  <si>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</si>
  <si>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</si>
  <si>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</si>
  <si>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</si>
  <si>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</si>
  <si>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</si>
  <si>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</si>
  <si>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</si>
  <si>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</si>
  <si>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</si>
  <si>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</si>
  <si>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</si>
  <si>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</si>
  <si>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</si>
  <si>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</si>
  <si>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</si>
  <si>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</si>
  <si>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</si>
  <si>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</si>
  <si>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</si>
  <si>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</si>
  <si>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</si>
  <si>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K352.</t>
  </si>
  <si>
    <t>Fizetendő áfa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</si>
  <si>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</si>
  <si>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</si>
  <si>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</si>
  <si>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</si>
  <si>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</si>
  <si>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</si>
  <si>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</si>
  <si>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</si>
  <si>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</si>
  <si>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</si>
  <si>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</si>
  <si>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</si>
  <si>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</si>
  <si>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</si>
  <si>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</si>
  <si>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</si>
  <si>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</si>
  <si>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</si>
  <si>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</si>
  <si>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</si>
  <si>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</si>
  <si>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</si>
  <si>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</si>
  <si>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</si>
  <si>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K73.</t>
  </si>
  <si>
    <t>Ingatlanok felújítása</t>
  </si>
  <si>
    <t>Egyéb tárgyi eszközök felújítása</t>
  </si>
  <si>
    <t>Felújítási célú áfa</t>
  </si>
  <si>
    <t>K915</t>
  </si>
  <si>
    <t>2. melléklet</t>
  </si>
  <si>
    <t>Egyéb felhalmozási célú kiadások</t>
  </si>
  <si>
    <t>K88.</t>
  </si>
  <si>
    <t>Egy felhalmozási célú kiadások ÁHT-n kívülre</t>
  </si>
  <si>
    <t>3. melléklet</t>
  </si>
  <si>
    <t xml:space="preserve"> Csesztregi Közös Önkormányzati hivatal költségvetése</t>
  </si>
  <si>
    <t>2014.</t>
  </si>
  <si>
    <t>KIEMELT ELŐIRÁNYZATOK    BEVÉTELEK</t>
  </si>
  <si>
    <t>KIEMELT ELŐIRÁNYZATOK    KIADÁSOK</t>
  </si>
  <si>
    <t>Egyéb működési célú támogatások ÁHT-n belülről</t>
  </si>
  <si>
    <t>B816.</t>
  </si>
  <si>
    <t>Központi, irányítószervi támogatás</t>
  </si>
  <si>
    <t>B7.+ B8.</t>
  </si>
  <si>
    <t>K1.-K8.</t>
  </si>
  <si>
    <t>B1.-B7.</t>
  </si>
  <si>
    <t>K8.+ K9.</t>
  </si>
  <si>
    <t>Működési célú támogatások ÁHT-n belülről</t>
  </si>
  <si>
    <t xml:space="preserve">Csesztreg Község Önkormányzata </t>
  </si>
  <si>
    <t>4. melléklet</t>
  </si>
  <si>
    <t>Felhalmozási és tőkejellegű bevételek és kiadások</t>
  </si>
  <si>
    <t xml:space="preserve">    Faluközpont felújításához kapott támogatás</t>
  </si>
  <si>
    <t>5. melléklet</t>
  </si>
  <si>
    <t xml:space="preserve">Csesztreg Község Önkormányzatának elemi bevételei </t>
  </si>
  <si>
    <t>Csesztreg Község Önkormányzatának elemi kiadásai</t>
  </si>
  <si>
    <t>Rovat</t>
  </si>
  <si>
    <t xml:space="preserve">  c, Működési bevételek</t>
  </si>
  <si>
    <t xml:space="preserve">     - Önkormányzatok működési támogatásai</t>
  </si>
  <si>
    <t xml:space="preserve">     - Egyéb működési célú támogatások bevételei ÁHT-n belülről</t>
  </si>
  <si>
    <t xml:space="preserve">  a, Működési célú támogatások ÁHT-n belülről</t>
  </si>
  <si>
    <t xml:space="preserve">B2. </t>
  </si>
  <si>
    <t xml:space="preserve">  a, Felhalmozási célú támogatások ÁHT-n belülről</t>
  </si>
  <si>
    <t>Egyéb felhalmozási célú támogatás bevétele ÁH-on belül</t>
  </si>
  <si>
    <t xml:space="preserve">        - Egyéb felhamozási célú tám. ÁHT-n belülről</t>
  </si>
  <si>
    <t xml:space="preserve">  b, Felhamozási bevételek</t>
  </si>
  <si>
    <t>Felhalmozási célú átvett pénzeszközök</t>
  </si>
  <si>
    <t xml:space="preserve">B6. </t>
  </si>
  <si>
    <t xml:space="preserve">   b, Közhatalmi bevételek</t>
  </si>
  <si>
    <t xml:space="preserve">  d, Működési célú átvett pénzeszközök</t>
  </si>
  <si>
    <t xml:space="preserve">  c, Felhalmozási célú átvett pénzeszközök</t>
  </si>
  <si>
    <t>3.+4.=5. Bevételek összesen</t>
  </si>
  <si>
    <t xml:space="preserve">K1. </t>
  </si>
  <si>
    <t xml:space="preserve">  a, Személyi juttatások</t>
  </si>
  <si>
    <t xml:space="preserve">  b, Munkaadót terhetlő járulékok és szociális hozzájárulási adó</t>
  </si>
  <si>
    <t xml:space="preserve">  c, Dologi kiadások</t>
  </si>
  <si>
    <t xml:space="preserve">  d, Ellátottak pénzbeli juttatásai</t>
  </si>
  <si>
    <t xml:space="preserve">  e, Egyéb működési célú kiadások</t>
  </si>
  <si>
    <t xml:space="preserve">  a, Beruházások</t>
  </si>
  <si>
    <t xml:space="preserve">  b, Felújítások</t>
  </si>
  <si>
    <t xml:space="preserve">  c, Egyéb felhalmozási célú kiadások</t>
  </si>
  <si>
    <t>1.+2.= 3. Költségvetési kiadások összesen:</t>
  </si>
  <si>
    <t xml:space="preserve">3.+4. = 5. Kiadások összesen </t>
  </si>
  <si>
    <t>1.+2. = 3. Költségvetési bevételek összesen:</t>
  </si>
  <si>
    <t xml:space="preserve">        - Felhamozási célú önkormányzati támogatás</t>
  </si>
  <si>
    <t>B8113.</t>
  </si>
  <si>
    <t>Rövid lejáratú hitelek, kölcsönök felvétele</t>
  </si>
  <si>
    <t>Módosított előirányzat 11.17-ig</t>
  </si>
  <si>
    <t>Bérlakásokhoz ingatlan vásárlás</t>
  </si>
  <si>
    <t xml:space="preserve">    MLSZ műfüves pálya önk. hozzájárulás</t>
  </si>
  <si>
    <t xml:space="preserve">     Kemence </t>
  </si>
  <si>
    <t xml:space="preserve">    Lengőteke</t>
  </si>
  <si>
    <t>Módosítás 12.31.</t>
  </si>
  <si>
    <t>Módosított előirányzat 12.31.</t>
  </si>
  <si>
    <t>B814.</t>
  </si>
  <si>
    <t>Államháztartáson belüli megelőlegezések</t>
  </si>
  <si>
    <t>Módosított előirányzat 11.17.-ig</t>
  </si>
  <si>
    <t>K1102.</t>
  </si>
  <si>
    <t xml:space="preserve">Normatív jutalmak </t>
  </si>
  <si>
    <t>K353.</t>
  </si>
  <si>
    <t>Kamatkiadások</t>
  </si>
  <si>
    <t>Egyéb működési célú kiadások ÁHT-n belülre</t>
  </si>
  <si>
    <t>K914.</t>
  </si>
  <si>
    <t>Államháztartáson belüli megelőgezések visszafizetése</t>
  </si>
  <si>
    <t>Módosított előirányzat 12.31</t>
  </si>
  <si>
    <t>B306.</t>
  </si>
  <si>
    <t xml:space="preserve">Beruházási célú áfa </t>
  </si>
  <si>
    <t>K</t>
  </si>
  <si>
    <t>L</t>
  </si>
  <si>
    <t>M</t>
  </si>
  <si>
    <t xml:space="preserve">    Fogorvosi rendelőbe bútorzat készítése</t>
  </si>
  <si>
    <t xml:space="preserve">    Műv. Ház melletti parkoló aszfaltozása</t>
  </si>
  <si>
    <t>Módosított előirányzat 11.17-ig.</t>
  </si>
  <si>
    <t>Előirányzat módosítás 12.31.</t>
  </si>
  <si>
    <t>Módosított előirányzat 12.31- ig</t>
  </si>
  <si>
    <t>Módosított előirányzat 11.17.</t>
  </si>
  <si>
    <t>Módosított előirányzat 12.31-ig</t>
  </si>
  <si>
    <t>Előirányzat módosítás 12.31</t>
  </si>
  <si>
    <t>B811.</t>
  </si>
  <si>
    <t xml:space="preserve">B814. </t>
  </si>
  <si>
    <t xml:space="preserve">   a, Rövid lejáratú hitelek, kölcsönök felvétele</t>
  </si>
  <si>
    <t xml:space="preserve">   b, Belföldi értékpapírok bevételei</t>
  </si>
  <si>
    <t xml:space="preserve">   c, Előző évi maradvány igénybevétele</t>
  </si>
  <si>
    <t xml:space="preserve">   d, Államháztartáson belüli megelőgezeések</t>
  </si>
  <si>
    <t>Államháztartáson belüli megelőgezezések visszafizetése</t>
  </si>
  <si>
    <t xml:space="preserve">  Tulajdonosi bevétel  (Zalavíz Kft.)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</si>
</sst>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</numFmts>
  <fonts count="72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b/>
      <sz val="12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b/>
      <sz val="12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1"/>
      <name val="Times New Roman CE"/>
      <family val="0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7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5" fillId="0" borderId="0" xfId="94" applyFont="1">
      <alignment/>
      <protection/>
    </xf>
    <xf numFmtId="0" fontId="25" fillId="0" borderId="0" xfId="94" applyFont="1" applyAlignment="1">
      <alignment wrapText="1"/>
      <protection/>
    </xf>
    <xf numFmtId="3" fontId="25" fillId="0" borderId="0" xfId="94" applyNumberFormat="1" applyFont="1">
      <alignment/>
      <protection/>
    </xf>
    <xf numFmtId="0" fontId="26" fillId="0" borderId="0" xfId="94" applyFont="1">
      <alignment/>
      <protection/>
    </xf>
    <xf numFmtId="0" fontId="28" fillId="0" borderId="0" xfId="94" applyFont="1" applyBorder="1" applyAlignment="1">
      <alignment/>
      <protection/>
    </xf>
    <xf numFmtId="0" fontId="26" fillId="0" borderId="0" xfId="94" applyFont="1" applyAlignment="1">
      <alignment/>
      <protection/>
    </xf>
    <xf numFmtId="0" fontId="29" fillId="0" borderId="0" xfId="94" applyFont="1" applyBorder="1" applyAlignment="1">
      <alignment horizontal="center"/>
      <protection/>
    </xf>
    <xf numFmtId="0" fontId="25" fillId="0" borderId="0" xfId="94" applyFont="1" applyAlignment="1">
      <alignment/>
      <protection/>
    </xf>
    <xf numFmtId="0" fontId="31" fillId="0" borderId="0" xfId="94" applyFont="1" applyBorder="1" applyAlignment="1">
      <alignment horizontal="center" vertical="center"/>
      <protection/>
    </xf>
    <xf numFmtId="0" fontId="32" fillId="0" borderId="0" xfId="94" applyFont="1" applyAlignment="1">
      <alignment horizontal="center" vertical="center"/>
      <protection/>
    </xf>
    <xf numFmtId="0" fontId="25" fillId="0" borderId="10" xfId="94" applyFont="1" applyBorder="1" applyAlignment="1">
      <alignment horizontal="center"/>
      <protection/>
    </xf>
    <xf numFmtId="3" fontId="30" fillId="0" borderId="10" xfId="94" applyNumberFormat="1" applyFont="1" applyBorder="1">
      <alignment/>
      <protection/>
    </xf>
    <xf numFmtId="3" fontId="33" fillId="0" borderId="10" xfId="94" applyNumberFormat="1" applyFont="1" applyBorder="1">
      <alignment/>
      <protection/>
    </xf>
    <xf numFmtId="0" fontId="28" fillId="0" borderId="0" xfId="94" applyFont="1" applyBorder="1">
      <alignment/>
      <protection/>
    </xf>
    <xf numFmtId="3" fontId="33" fillId="0" borderId="10" xfId="99" applyNumberFormat="1" applyFont="1" applyBorder="1">
      <alignment/>
      <protection/>
    </xf>
    <xf numFmtId="3" fontId="25" fillId="0" borderId="10" xfId="94" applyNumberFormat="1" applyFont="1" applyBorder="1">
      <alignment/>
      <protection/>
    </xf>
    <xf numFmtId="3" fontId="34" fillId="0" borderId="10" xfId="94" applyNumberFormat="1" applyFont="1" applyBorder="1">
      <alignment/>
      <protection/>
    </xf>
    <xf numFmtId="0" fontId="32" fillId="0" borderId="0" xfId="94" applyFont="1">
      <alignment/>
      <protection/>
    </xf>
    <xf numFmtId="0" fontId="31" fillId="0" borderId="0" xfId="94" applyFont="1" applyBorder="1">
      <alignment/>
      <protection/>
    </xf>
    <xf numFmtId="0" fontId="30" fillId="0" borderId="0" xfId="94" applyFont="1" applyBorder="1" applyAlignment="1">
      <alignment wrapText="1"/>
      <protection/>
    </xf>
    <xf numFmtId="3" fontId="30" fillId="0" borderId="0" xfId="94" applyNumberFormat="1" applyFont="1" applyBorder="1">
      <alignment/>
      <protection/>
    </xf>
    <xf numFmtId="0" fontId="33" fillId="0" borderId="0" xfId="94" applyFont="1" applyBorder="1" applyAlignment="1">
      <alignment wrapText="1"/>
      <protection/>
    </xf>
    <xf numFmtId="3" fontId="33" fillId="0" borderId="0" xfId="94" applyNumberFormat="1" applyFont="1" applyBorder="1">
      <alignment/>
      <protection/>
    </xf>
    <xf numFmtId="0" fontId="25" fillId="0" borderId="0" xfId="94" applyFont="1" applyBorder="1" applyAlignment="1">
      <alignment wrapText="1"/>
      <protection/>
    </xf>
    <xf numFmtId="3" fontId="25" fillId="0" borderId="0" xfId="94" applyNumberFormat="1" applyFont="1" applyBorder="1">
      <alignment/>
      <protection/>
    </xf>
    <xf numFmtId="0" fontId="26" fillId="0" borderId="0" xfId="94" applyFont="1" applyBorder="1">
      <alignment/>
      <protection/>
    </xf>
    <xf numFmtId="0" fontId="16" fillId="0" borderId="0" xfId="98">
      <alignment/>
      <protection/>
    </xf>
    <xf numFmtId="0" fontId="16" fillId="0" borderId="0" xfId="98" applyFont="1" applyBorder="1" applyAlignment="1">
      <alignment horizontal="center"/>
      <protection/>
    </xf>
    <xf numFmtId="0" fontId="35" fillId="0" borderId="11" xfId="98" applyFont="1" applyBorder="1" applyAlignment="1">
      <alignment vertical="center" wrapText="1"/>
      <protection/>
    </xf>
    <xf numFmtId="0" fontId="35" fillId="0" borderId="12" xfId="98" applyFont="1" applyBorder="1" applyAlignment="1">
      <alignment horizontal="center" vertical="center" wrapText="1"/>
      <protection/>
    </xf>
    <xf numFmtId="0" fontId="35" fillId="0" borderId="12" xfId="98" applyFont="1" applyBorder="1" applyAlignment="1">
      <alignment vertical="center" wrapText="1"/>
      <protection/>
    </xf>
    <xf numFmtId="0" fontId="35" fillId="0" borderId="13" xfId="98" applyFont="1" applyBorder="1" applyAlignment="1">
      <alignment vertical="center" wrapText="1"/>
      <protection/>
    </xf>
    <xf numFmtId="49" fontId="16" fillId="0" borderId="14" xfId="98" applyNumberFormat="1" applyFont="1" applyBorder="1" applyAlignment="1">
      <alignment horizontal="right"/>
      <protection/>
    </xf>
    <xf numFmtId="49" fontId="16" fillId="0" borderId="10" xfId="98" applyNumberFormat="1" applyFont="1" applyBorder="1" applyAlignment="1">
      <alignment horizontal="right"/>
      <protection/>
    </xf>
    <xf numFmtId="180" fontId="16" fillId="0" borderId="10" xfId="98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5" xfId="98" applyFont="1" applyBorder="1">
      <alignment/>
      <protection/>
    </xf>
    <xf numFmtId="0" fontId="16" fillId="0" borderId="14" xfId="98" applyBorder="1">
      <alignment/>
      <protection/>
    </xf>
    <xf numFmtId="0" fontId="16" fillId="0" borderId="10" xfId="98" applyFont="1" applyBorder="1" applyAlignment="1">
      <alignment wrapText="1"/>
      <protection/>
    </xf>
    <xf numFmtId="0" fontId="16" fillId="0" borderId="15" xfId="98" applyFont="1" applyBorder="1" applyAlignment="1">
      <alignment vertical="center" wrapText="1"/>
      <protection/>
    </xf>
    <xf numFmtId="0" fontId="16" fillId="0" borderId="10" xfId="98" applyFont="1" applyBorder="1">
      <alignment/>
      <protection/>
    </xf>
    <xf numFmtId="0" fontId="16" fillId="0" borderId="16" xfId="98" applyFont="1" applyBorder="1">
      <alignment/>
      <protection/>
    </xf>
    <xf numFmtId="49" fontId="16" fillId="0" borderId="17" xfId="98" applyNumberFormat="1" applyFont="1" applyBorder="1" applyAlignment="1">
      <alignment horizontal="right"/>
      <protection/>
    </xf>
    <xf numFmtId="49" fontId="16" fillId="0" borderId="18" xfId="98" applyNumberFormat="1" applyFont="1" applyBorder="1" applyAlignment="1">
      <alignment horizontal="right"/>
      <protection/>
    </xf>
    <xf numFmtId="0" fontId="16" fillId="0" borderId="18" xfId="98" applyFont="1" applyBorder="1">
      <alignment/>
      <protection/>
    </xf>
    <xf numFmtId="49" fontId="16" fillId="0" borderId="17" xfId="98" applyNumberFormat="1" applyBorder="1">
      <alignment/>
      <protection/>
    </xf>
    <xf numFmtId="49" fontId="16" fillId="0" borderId="18" xfId="98" applyNumberFormat="1" applyBorder="1">
      <alignment/>
      <protection/>
    </xf>
    <xf numFmtId="0" fontId="35" fillId="0" borderId="19" xfId="98" applyFont="1" applyBorder="1" applyAlignment="1">
      <alignment horizontal="left"/>
      <protection/>
    </xf>
    <xf numFmtId="0" fontId="35" fillId="0" borderId="20" xfId="98" applyFont="1" applyBorder="1" applyAlignment="1">
      <alignment horizontal="left"/>
      <protection/>
    </xf>
    <xf numFmtId="0" fontId="35" fillId="0" borderId="21" xfId="98" applyFont="1" applyBorder="1" applyAlignment="1">
      <alignment horizontal="left"/>
      <protection/>
    </xf>
    <xf numFmtId="0" fontId="15" fillId="0" borderId="0" xfId="100" applyBorder="1" applyAlignment="1" applyProtection="1">
      <alignment horizontal="right"/>
      <protection locked="0"/>
    </xf>
    <xf numFmtId="0" fontId="15" fillId="0" borderId="0" xfId="100" applyFont="1" applyBorder="1" applyAlignment="1" applyProtection="1">
      <alignment horizontal="right"/>
      <protection locked="0"/>
    </xf>
    <xf numFmtId="0" fontId="15" fillId="0" borderId="0" xfId="100">
      <alignment/>
      <protection/>
    </xf>
    <xf numFmtId="0" fontId="37" fillId="0" borderId="0" xfId="100" applyFont="1" applyBorder="1" applyAlignment="1" applyProtection="1">
      <alignment horizontal="centerContinuous"/>
      <protection locked="0"/>
    </xf>
    <xf numFmtId="0" fontId="39" fillId="0" borderId="0" xfId="100" applyFont="1" applyBorder="1" applyAlignment="1" applyProtection="1">
      <alignment horizontal="center" vertical="center"/>
      <protection locked="0"/>
    </xf>
    <xf numFmtId="0" fontId="15" fillId="0" borderId="0" xfId="100" applyBorder="1" applyAlignment="1" applyProtection="1">
      <alignment horizontal="centerContinuous" vertical="top"/>
      <protection locked="0"/>
    </xf>
    <xf numFmtId="0" fontId="40" fillId="0" borderId="0" xfId="100" applyFont="1" applyBorder="1" applyAlignment="1" applyProtection="1">
      <alignment horizontal="centerContinuous" vertical="top"/>
      <protection locked="0"/>
    </xf>
    <xf numFmtId="0" fontId="15" fillId="0" borderId="0" xfId="100" applyAlignment="1" applyProtection="1">
      <alignment horizontal="centerContinuous" vertical="top"/>
      <protection locked="0"/>
    </xf>
    <xf numFmtId="0" fontId="40" fillId="0" borderId="22" xfId="100" applyFont="1" applyBorder="1" applyAlignment="1" applyProtection="1">
      <alignment horizontal="centerContinuous" vertical="top"/>
      <protection locked="0"/>
    </xf>
    <xf numFmtId="0" fontId="41" fillId="0" borderId="0" xfId="100" applyFont="1" applyBorder="1">
      <alignment/>
      <protection/>
    </xf>
    <xf numFmtId="0" fontId="27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43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1" fillId="0" borderId="0" xfId="100" applyFont="1" applyAlignment="1">
      <alignment wrapText="1"/>
      <protection/>
    </xf>
    <xf numFmtId="0" fontId="1" fillId="0" borderId="0" xfId="100" applyFont="1" applyAlignment="1">
      <alignment horizontal="center" wrapText="1"/>
      <protection/>
    </xf>
    <xf numFmtId="0" fontId="1" fillId="0" borderId="0" xfId="100" applyFont="1" applyAlignment="1">
      <alignment horizontal="right" wrapText="1"/>
      <protection/>
    </xf>
    <xf numFmtId="0" fontId="56" fillId="0" borderId="0" xfId="100" applyFont="1" applyAlignment="1">
      <alignment horizontal="center" wrapText="1"/>
      <protection/>
    </xf>
    <xf numFmtId="0" fontId="1" fillId="0" borderId="0" xfId="100" applyFont="1">
      <alignment/>
      <protection/>
    </xf>
    <xf numFmtId="0" fontId="1" fillId="0" borderId="10" xfId="100" applyFont="1" applyBorder="1" applyProtection="1">
      <alignment/>
      <protection locked="0"/>
    </xf>
    <xf numFmtId="0" fontId="50" fillId="0" borderId="10" xfId="100" applyFont="1" applyBorder="1" applyProtection="1">
      <alignment/>
      <protection locked="0"/>
    </xf>
    <xf numFmtId="0" fontId="1" fillId="0" borderId="23" xfId="100" applyFont="1" applyBorder="1">
      <alignment/>
      <protection/>
    </xf>
    <xf numFmtId="3" fontId="58" fillId="0" borderId="24" xfId="100" applyNumberFormat="1" applyFont="1" applyBorder="1">
      <alignment/>
      <protection/>
    </xf>
    <xf numFmtId="0" fontId="58" fillId="0" borderId="0" xfId="100" applyFont="1" applyBorder="1">
      <alignment/>
      <protection/>
    </xf>
    <xf numFmtId="3" fontId="58" fillId="0" borderId="0" xfId="100" applyNumberFormat="1" applyFont="1" applyBorder="1">
      <alignment/>
      <protection/>
    </xf>
    <xf numFmtId="0" fontId="1" fillId="0" borderId="25" xfId="100" applyFont="1" applyBorder="1" applyProtection="1">
      <alignment/>
      <protection locked="0"/>
    </xf>
    <xf numFmtId="0" fontId="48" fillId="0" borderId="0" xfId="0" applyFont="1" applyBorder="1" applyAlignment="1">
      <alignment wrapText="1"/>
    </xf>
    <xf numFmtId="0" fontId="1" fillId="0" borderId="0" xfId="100" applyFont="1" applyBorder="1">
      <alignment/>
      <protection/>
    </xf>
    <xf numFmtId="0" fontId="1" fillId="0" borderId="26" xfId="100" applyFont="1" applyBorder="1">
      <alignment/>
      <protection/>
    </xf>
    <xf numFmtId="0" fontId="58" fillId="0" borderId="26" xfId="100" applyFont="1" applyBorder="1">
      <alignment/>
      <protection/>
    </xf>
    <xf numFmtId="3" fontId="58" fillId="0" borderId="26" xfId="100" applyNumberFormat="1" applyFont="1" applyBorder="1">
      <alignment/>
      <protection/>
    </xf>
    <xf numFmtId="0" fontId="45" fillId="0" borderId="25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27" fillId="0" borderId="25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48" fillId="0" borderId="27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5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32" xfId="0" applyFont="1" applyBorder="1" applyAlignment="1">
      <alignment horizontal="center" wrapText="1"/>
    </xf>
    <xf numFmtId="3" fontId="1" fillId="0" borderId="10" xfId="100" applyNumberFormat="1" applyFont="1" applyBorder="1">
      <alignment/>
      <protection/>
    </xf>
    <xf numFmtId="3" fontId="59" fillId="0" borderId="29" xfId="0" applyNumberFormat="1" applyFont="1" applyBorder="1" applyAlignment="1">
      <alignment horizontal="right" wrapText="1"/>
    </xf>
    <xf numFmtId="3" fontId="51" fillId="0" borderId="10" xfId="100" applyNumberFormat="1" applyFont="1" applyBorder="1">
      <alignment/>
      <protection/>
    </xf>
    <xf numFmtId="0" fontId="42" fillId="0" borderId="10" xfId="0" applyFont="1" applyBorder="1" applyAlignment="1">
      <alignment wrapText="1"/>
    </xf>
    <xf numFmtId="0" fontId="59" fillId="0" borderId="28" xfId="0" applyFont="1" applyBorder="1" applyAlignment="1">
      <alignment wrapText="1"/>
    </xf>
    <xf numFmtId="0" fontId="59" fillId="0" borderId="29" xfId="0" applyFont="1" applyBorder="1" applyAlignment="1">
      <alignment wrapText="1"/>
    </xf>
    <xf numFmtId="0" fontId="59" fillId="0" borderId="25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3" fontId="60" fillId="0" borderId="10" xfId="100" applyNumberFormat="1" applyFont="1" applyBorder="1">
      <alignment/>
      <protection/>
    </xf>
    <xf numFmtId="3" fontId="60" fillId="0" borderId="23" xfId="100" applyNumberFormat="1" applyFont="1" applyBorder="1">
      <alignment/>
      <protection/>
    </xf>
    <xf numFmtId="0" fontId="60" fillId="0" borderId="10" xfId="0" applyFont="1" applyBorder="1" applyAlignment="1">
      <alignment wrapText="1"/>
    </xf>
    <xf numFmtId="3" fontId="58" fillId="0" borderId="33" xfId="100" applyNumberFormat="1" applyFont="1" applyBorder="1">
      <alignment/>
      <protection/>
    </xf>
    <xf numFmtId="3" fontId="1" fillId="0" borderId="10" xfId="100" applyNumberFormat="1" applyFont="1" applyBorder="1" applyProtection="1">
      <alignment/>
      <protection locked="0"/>
    </xf>
    <xf numFmtId="3" fontId="59" fillId="0" borderId="10" xfId="0" applyNumberFormat="1" applyFont="1" applyBorder="1" applyAlignment="1">
      <alignment horizontal="right" wrapText="1"/>
    </xf>
    <xf numFmtId="3" fontId="59" fillId="0" borderId="23" xfId="0" applyNumberFormat="1" applyFont="1" applyBorder="1" applyAlignment="1">
      <alignment horizontal="right" wrapText="1"/>
    </xf>
    <xf numFmtId="3" fontId="59" fillId="0" borderId="34" xfId="0" applyNumberFormat="1" applyFont="1" applyBorder="1" applyAlignment="1">
      <alignment horizontal="right" wrapText="1"/>
    </xf>
    <xf numFmtId="0" fontId="61" fillId="0" borderId="0" xfId="98" applyFont="1" applyAlignment="1">
      <alignment horizontal="center"/>
      <protection/>
    </xf>
    <xf numFmtId="0" fontId="16" fillId="0" borderId="0" xfId="98" applyFont="1" applyBorder="1" applyAlignment="1">
      <alignment horizontal="right"/>
      <protection/>
    </xf>
    <xf numFmtId="0" fontId="35" fillId="0" borderId="13" xfId="98" applyFont="1" applyBorder="1" applyAlignment="1">
      <alignment horizontal="center" vertical="center" wrapText="1"/>
      <protection/>
    </xf>
    <xf numFmtId="3" fontId="16" fillId="0" borderId="10" xfId="98" applyNumberFormat="1" applyFont="1" applyBorder="1">
      <alignment/>
      <protection/>
    </xf>
    <xf numFmtId="3" fontId="16" fillId="0" borderId="18" xfId="98" applyNumberFormat="1" applyFont="1" applyBorder="1">
      <alignment/>
      <protection/>
    </xf>
    <xf numFmtId="3" fontId="35" fillId="0" borderId="20" xfId="98" applyNumberFormat="1" applyFont="1" applyBorder="1">
      <alignment/>
      <protection/>
    </xf>
    <xf numFmtId="3" fontId="16" fillId="0" borderId="18" xfId="98" applyNumberFormat="1" applyBorder="1">
      <alignment/>
      <protection/>
    </xf>
    <xf numFmtId="3" fontId="16" fillId="0" borderId="15" xfId="98" applyNumberFormat="1" applyFont="1" applyBorder="1" applyAlignment="1">
      <alignment horizontal="right"/>
      <protection/>
    </xf>
    <xf numFmtId="3" fontId="16" fillId="0" borderId="10" xfId="98" applyNumberFormat="1" applyFont="1" applyBorder="1" applyAlignment="1">
      <alignment horizontal="right"/>
      <protection/>
    </xf>
    <xf numFmtId="3" fontId="16" fillId="0" borderId="16" xfId="98" applyNumberFormat="1" applyBorder="1" applyAlignment="1">
      <alignment horizontal="right"/>
      <protection/>
    </xf>
    <xf numFmtId="3" fontId="16" fillId="0" borderId="10" xfId="98" applyNumberFormat="1" applyFont="1" applyFill="1" applyBorder="1" applyAlignment="1" applyProtection="1">
      <alignment vertical="center" wrapText="1"/>
      <protection locked="0"/>
    </xf>
    <xf numFmtId="3" fontId="16" fillId="0" borderId="18" xfId="68" applyNumberFormat="1" applyFont="1" applyBorder="1" applyAlignment="1">
      <alignment/>
    </xf>
    <xf numFmtId="3" fontId="27" fillId="0" borderId="10" xfId="0" applyNumberFormat="1" applyFont="1" applyBorder="1" applyAlignment="1">
      <alignment horizontal="right" wrapText="1"/>
    </xf>
    <xf numFmtId="3" fontId="27" fillId="0" borderId="23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 horizontal="right" wrapText="1"/>
    </xf>
    <xf numFmtId="3" fontId="45" fillId="0" borderId="23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horizontal="right" wrapText="1"/>
    </xf>
    <xf numFmtId="3" fontId="43" fillId="0" borderId="23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43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 wrapText="1"/>
    </xf>
    <xf numFmtId="0" fontId="43" fillId="0" borderId="23" xfId="0" applyFont="1" applyBorder="1" applyAlignment="1">
      <alignment wrapText="1"/>
    </xf>
    <xf numFmtId="0" fontId="27" fillId="0" borderId="10" xfId="0" applyFont="1" applyBorder="1" applyAlignment="1">
      <alignment horizontal="right" wrapText="1"/>
    </xf>
    <xf numFmtId="0" fontId="27" fillId="0" borderId="23" xfId="0" applyFont="1" applyBorder="1" applyAlignment="1">
      <alignment horizontal="right" wrapText="1"/>
    </xf>
    <xf numFmtId="0" fontId="27" fillId="0" borderId="23" xfId="0" applyFont="1" applyBorder="1" applyAlignment="1">
      <alignment wrapText="1"/>
    </xf>
    <xf numFmtId="3" fontId="48" fillId="0" borderId="10" xfId="0" applyNumberFormat="1" applyFont="1" applyBorder="1" applyAlignment="1">
      <alignment horizontal="right" wrapText="1"/>
    </xf>
    <xf numFmtId="3" fontId="48" fillId="0" borderId="23" xfId="0" applyNumberFormat="1" applyFont="1" applyBorder="1" applyAlignment="1">
      <alignment horizontal="right" wrapText="1"/>
    </xf>
    <xf numFmtId="3" fontId="43" fillId="0" borderId="10" xfId="0" applyNumberFormat="1" applyFont="1" applyBorder="1" applyAlignment="1">
      <alignment wrapText="1"/>
    </xf>
    <xf numFmtId="3" fontId="48" fillId="0" borderId="24" xfId="0" applyNumberFormat="1" applyFont="1" applyBorder="1" applyAlignment="1">
      <alignment horizontal="right" wrapText="1"/>
    </xf>
    <xf numFmtId="3" fontId="48" fillId="0" borderId="33" xfId="0" applyNumberFormat="1" applyFont="1" applyBorder="1" applyAlignment="1">
      <alignment horizontal="right" wrapText="1"/>
    </xf>
    <xf numFmtId="3" fontId="27" fillId="0" borderId="29" xfId="0" applyNumberFormat="1" applyFont="1" applyBorder="1" applyAlignment="1">
      <alignment horizontal="right" wrapText="1"/>
    </xf>
    <xf numFmtId="3" fontId="27" fillId="0" borderId="34" xfId="0" applyNumberFormat="1" applyFont="1" applyBorder="1" applyAlignment="1">
      <alignment horizontal="right" wrapText="1"/>
    </xf>
    <xf numFmtId="0" fontId="43" fillId="0" borderId="28" xfId="0" applyFont="1" applyBorder="1" applyAlignment="1">
      <alignment wrapText="1"/>
    </xf>
    <xf numFmtId="0" fontId="43" fillId="0" borderId="29" xfId="0" applyFont="1" applyBorder="1" applyAlignment="1">
      <alignment wrapText="1"/>
    </xf>
    <xf numFmtId="3" fontId="43" fillId="0" borderId="29" xfId="0" applyNumberFormat="1" applyFont="1" applyBorder="1" applyAlignment="1">
      <alignment horizontal="right" wrapText="1"/>
    </xf>
    <xf numFmtId="0" fontId="44" fillId="0" borderId="30" xfId="0" applyFont="1" applyBorder="1" applyAlignment="1">
      <alignment horizontal="center" wrapText="1"/>
    </xf>
    <xf numFmtId="0" fontId="27" fillId="0" borderId="14" xfId="0" applyFont="1" applyBorder="1" applyAlignment="1">
      <alignment wrapText="1"/>
    </xf>
    <xf numFmtId="3" fontId="27" fillId="0" borderId="35" xfId="0" applyNumberFormat="1" applyFont="1" applyBorder="1" applyAlignment="1">
      <alignment horizontal="right" wrapText="1"/>
    </xf>
    <xf numFmtId="0" fontId="45" fillId="0" borderId="14" xfId="0" applyFont="1" applyBorder="1" applyAlignment="1">
      <alignment wrapText="1"/>
    </xf>
    <xf numFmtId="3" fontId="45" fillId="0" borderId="35" xfId="0" applyNumberFormat="1" applyFont="1" applyBorder="1" applyAlignment="1">
      <alignment horizontal="right" wrapText="1"/>
    </xf>
    <xf numFmtId="0" fontId="43" fillId="0" borderId="14" xfId="0" applyFont="1" applyBorder="1" applyAlignment="1">
      <alignment wrapText="1"/>
    </xf>
    <xf numFmtId="0" fontId="43" fillId="0" borderId="35" xfId="0" applyFont="1" applyBorder="1" applyAlignment="1">
      <alignment horizontal="right" wrapText="1"/>
    </xf>
    <xf numFmtId="0" fontId="43" fillId="0" borderId="35" xfId="0" applyFont="1" applyBorder="1" applyAlignment="1">
      <alignment wrapText="1"/>
    </xf>
    <xf numFmtId="3" fontId="51" fillId="0" borderId="10" xfId="0" applyNumberFormat="1" applyFont="1" applyBorder="1" applyAlignment="1">
      <alignment horizontal="right" wrapText="1"/>
    </xf>
    <xf numFmtId="3" fontId="51" fillId="0" borderId="35" xfId="0" applyNumberFormat="1" applyFont="1" applyBorder="1" applyAlignment="1">
      <alignment horizontal="right" wrapText="1"/>
    </xf>
    <xf numFmtId="3" fontId="46" fillId="0" borderId="35" xfId="0" applyNumberFormat="1" applyFont="1" applyBorder="1" applyAlignment="1">
      <alignment horizontal="right" wrapText="1"/>
    </xf>
    <xf numFmtId="0" fontId="46" fillId="0" borderId="35" xfId="0" applyFont="1" applyBorder="1" applyAlignment="1">
      <alignment horizontal="right" wrapText="1"/>
    </xf>
    <xf numFmtId="3" fontId="43" fillId="0" borderId="35" xfId="0" applyNumberFormat="1" applyFont="1" applyBorder="1" applyAlignment="1">
      <alignment horizontal="right" wrapText="1"/>
    </xf>
    <xf numFmtId="0" fontId="27" fillId="0" borderId="35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42" fillId="0" borderId="35" xfId="0" applyFont="1" applyBorder="1" applyAlignment="1">
      <alignment horizontal="right" wrapText="1"/>
    </xf>
    <xf numFmtId="0" fontId="54" fillId="0" borderId="14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3" fontId="54" fillId="0" borderId="10" xfId="0" applyNumberFormat="1" applyFont="1" applyBorder="1" applyAlignment="1">
      <alignment horizontal="right" wrapText="1"/>
    </xf>
    <xf numFmtId="3" fontId="54" fillId="0" borderId="35" xfId="0" applyNumberFormat="1" applyFont="1" applyBorder="1" applyAlignment="1">
      <alignment horizontal="right" wrapText="1"/>
    </xf>
    <xf numFmtId="0" fontId="54" fillId="0" borderId="19" xfId="0" applyFont="1" applyBorder="1" applyAlignment="1">
      <alignment wrapText="1"/>
    </xf>
    <xf numFmtId="0" fontId="54" fillId="0" borderId="20" xfId="0" applyFont="1" applyBorder="1" applyAlignment="1">
      <alignment wrapText="1"/>
    </xf>
    <xf numFmtId="3" fontId="54" fillId="0" borderId="20" xfId="0" applyNumberFormat="1" applyFont="1" applyBorder="1" applyAlignment="1">
      <alignment horizontal="right" wrapText="1"/>
    </xf>
    <xf numFmtId="3" fontId="54" fillId="0" borderId="36" xfId="0" applyNumberFormat="1" applyFont="1" applyBorder="1" applyAlignment="1">
      <alignment horizontal="right" wrapText="1"/>
    </xf>
    <xf numFmtId="0" fontId="45" fillId="0" borderId="37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3" fontId="45" fillId="0" borderId="29" xfId="0" applyNumberFormat="1" applyFont="1" applyBorder="1" applyAlignment="1">
      <alignment horizontal="right" wrapText="1"/>
    </xf>
    <xf numFmtId="3" fontId="45" fillId="0" borderId="38" xfId="0" applyNumberFormat="1" applyFont="1" applyBorder="1" applyAlignment="1">
      <alignment horizontal="right" wrapText="1"/>
    </xf>
    <xf numFmtId="0" fontId="27" fillId="0" borderId="37" xfId="0" applyFont="1" applyBorder="1" applyAlignment="1">
      <alignment wrapText="1"/>
    </xf>
    <xf numFmtId="3" fontId="27" fillId="0" borderId="38" xfId="0" applyNumberFormat="1" applyFont="1" applyBorder="1" applyAlignment="1">
      <alignment horizontal="right" wrapText="1"/>
    </xf>
    <xf numFmtId="0" fontId="44" fillId="0" borderId="39" xfId="0" applyFont="1" applyBorder="1" applyAlignment="1">
      <alignment horizontal="center" wrapText="1"/>
    </xf>
    <xf numFmtId="0" fontId="27" fillId="0" borderId="40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0" fontId="29" fillId="0" borderId="41" xfId="0" applyFont="1" applyBorder="1" applyAlignment="1">
      <alignment horizontal="center" wrapText="1"/>
    </xf>
    <xf numFmtId="3" fontId="25" fillId="0" borderId="10" xfId="99" applyNumberFormat="1" applyFont="1" applyBorder="1">
      <alignment/>
      <protection/>
    </xf>
    <xf numFmtId="3" fontId="25" fillId="0" borderId="10" xfId="94" applyNumberFormat="1" applyFont="1" applyBorder="1" applyAlignment="1">
      <alignment wrapText="1"/>
      <protection/>
    </xf>
    <xf numFmtId="0" fontId="26" fillId="0" borderId="10" xfId="94" applyFont="1" applyBorder="1">
      <alignment/>
      <protection/>
    </xf>
    <xf numFmtId="0" fontId="28" fillId="0" borderId="0" xfId="94" applyFont="1">
      <alignment/>
      <protection/>
    </xf>
    <xf numFmtId="0" fontId="65" fillId="0" borderId="10" xfId="94" applyFont="1" applyBorder="1" applyAlignment="1">
      <alignment horizontal="center"/>
      <protection/>
    </xf>
    <xf numFmtId="3" fontId="66" fillId="0" borderId="10" xfId="94" applyNumberFormat="1" applyFont="1" applyBorder="1">
      <alignment/>
      <protection/>
    </xf>
    <xf numFmtId="0" fontId="67" fillId="0" borderId="0" xfId="94" applyFont="1" applyBorder="1">
      <alignment/>
      <protection/>
    </xf>
    <xf numFmtId="0" fontId="67" fillId="0" borderId="0" xfId="94" applyFont="1">
      <alignment/>
      <protection/>
    </xf>
    <xf numFmtId="0" fontId="68" fillId="0" borderId="0" xfId="94" applyFont="1" applyBorder="1">
      <alignment/>
      <protection/>
    </xf>
    <xf numFmtId="0" fontId="68" fillId="0" borderId="0" xfId="94" applyFont="1">
      <alignment/>
      <protection/>
    </xf>
    <xf numFmtId="3" fontId="65" fillId="0" borderId="10" xfId="94" applyNumberFormat="1" applyFont="1" applyBorder="1">
      <alignment/>
      <protection/>
    </xf>
    <xf numFmtId="3" fontId="65" fillId="0" borderId="23" xfId="94" applyNumberFormat="1" applyFont="1" applyBorder="1">
      <alignment/>
      <protection/>
    </xf>
    <xf numFmtId="0" fontId="25" fillId="0" borderId="25" xfId="94" applyFont="1" applyBorder="1" applyAlignment="1">
      <alignment horizontal="center"/>
      <protection/>
    </xf>
    <xf numFmtId="3" fontId="25" fillId="0" borderId="23" xfId="94" applyNumberFormat="1" applyFont="1" applyBorder="1">
      <alignment/>
      <protection/>
    </xf>
    <xf numFmtId="3" fontId="25" fillId="0" borderId="23" xfId="99" applyNumberFormat="1" applyFont="1" applyBorder="1">
      <alignment/>
      <protection/>
    </xf>
    <xf numFmtId="0" fontId="25" fillId="0" borderId="10" xfId="94" applyFont="1" applyBorder="1" applyAlignment="1">
      <alignment wrapText="1"/>
      <protection/>
    </xf>
    <xf numFmtId="0" fontId="34" fillId="0" borderId="10" xfId="94" applyFont="1" applyBorder="1" applyAlignment="1">
      <alignment wrapText="1"/>
      <protection/>
    </xf>
    <xf numFmtId="3" fontId="34" fillId="0" borderId="23" xfId="94" applyNumberFormat="1" applyFont="1" applyBorder="1">
      <alignment/>
      <protection/>
    </xf>
    <xf numFmtId="0" fontId="33" fillId="0" borderId="10" xfId="99" applyFont="1" applyBorder="1" applyAlignment="1">
      <alignment wrapText="1"/>
      <protection/>
    </xf>
    <xf numFmtId="3" fontId="33" fillId="0" borderId="23" xfId="94" applyNumberFormat="1" applyFont="1" applyBorder="1">
      <alignment/>
      <protection/>
    </xf>
    <xf numFmtId="0" fontId="66" fillId="0" borderId="10" xfId="94" applyFont="1" applyBorder="1" applyAlignment="1">
      <alignment wrapText="1"/>
      <protection/>
    </xf>
    <xf numFmtId="0" fontId="33" fillId="0" borderId="10" xfId="94" applyFont="1" applyBorder="1" applyAlignment="1">
      <alignment wrapText="1"/>
      <protection/>
    </xf>
    <xf numFmtId="3" fontId="66" fillId="0" borderId="23" xfId="94" applyNumberFormat="1" applyFont="1" applyBorder="1">
      <alignment/>
      <protection/>
    </xf>
    <xf numFmtId="0" fontId="30" fillId="0" borderId="10" xfId="94" applyFont="1" applyBorder="1" applyAlignment="1">
      <alignment wrapText="1"/>
      <protection/>
    </xf>
    <xf numFmtId="3" fontId="30" fillId="0" borderId="23" xfId="94" applyNumberFormat="1" applyFont="1" applyBorder="1">
      <alignment/>
      <protection/>
    </xf>
    <xf numFmtId="3" fontId="66" fillId="0" borderId="10" xfId="94" applyNumberFormat="1" applyFont="1" applyBorder="1" applyAlignment="1">
      <alignment wrapText="1"/>
      <protection/>
    </xf>
    <xf numFmtId="0" fontId="26" fillId="0" borderId="23" xfId="94" applyFont="1" applyBorder="1">
      <alignment/>
      <protection/>
    </xf>
    <xf numFmtId="0" fontId="33" fillId="0" borderId="24" xfId="94" applyFont="1" applyBorder="1" applyAlignment="1">
      <alignment horizontal="center"/>
      <protection/>
    </xf>
    <xf numFmtId="0" fontId="30" fillId="0" borderId="24" xfId="94" applyFont="1" applyBorder="1" applyAlignment="1">
      <alignment wrapText="1"/>
      <protection/>
    </xf>
    <xf numFmtId="3" fontId="30" fillId="0" borderId="24" xfId="94" applyNumberFormat="1" applyFont="1" applyBorder="1">
      <alignment/>
      <protection/>
    </xf>
    <xf numFmtId="0" fontId="31" fillId="0" borderId="24" xfId="94" applyFont="1" applyBorder="1">
      <alignment/>
      <protection/>
    </xf>
    <xf numFmtId="3" fontId="30" fillId="0" borderId="33" xfId="94" applyNumberFormat="1" applyFont="1" applyBorder="1">
      <alignment/>
      <protection/>
    </xf>
    <xf numFmtId="0" fontId="65" fillId="0" borderId="28" xfId="94" applyFont="1" applyBorder="1" applyAlignment="1">
      <alignment horizontal="center"/>
      <protection/>
    </xf>
    <xf numFmtId="0" fontId="65" fillId="0" borderId="29" xfId="94" applyFont="1" applyBorder="1" applyAlignment="1">
      <alignment horizontal="center"/>
      <protection/>
    </xf>
    <xf numFmtId="0" fontId="66" fillId="0" borderId="29" xfId="94" applyFont="1" applyBorder="1" applyAlignment="1">
      <alignment horizontal="left" wrapText="1"/>
      <protection/>
    </xf>
    <xf numFmtId="3" fontId="66" fillId="0" borderId="29" xfId="94" applyNumberFormat="1" applyFont="1" applyBorder="1">
      <alignment/>
      <protection/>
    </xf>
    <xf numFmtId="3" fontId="30" fillId="0" borderId="24" xfId="94" applyNumberFormat="1" applyFont="1" applyBorder="1" applyAlignment="1">
      <alignment horizontal="center" vertical="center" wrapText="1"/>
      <protection/>
    </xf>
    <xf numFmtId="3" fontId="30" fillId="0" borderId="42" xfId="94" applyNumberFormat="1" applyFont="1" applyBorder="1" applyAlignment="1">
      <alignment horizontal="center" vertical="center" wrapText="1"/>
      <protection/>
    </xf>
    <xf numFmtId="3" fontId="25" fillId="0" borderId="43" xfId="94" applyNumberFormat="1" applyFont="1" applyBorder="1">
      <alignment/>
      <protection/>
    </xf>
    <xf numFmtId="3" fontId="34" fillId="0" borderId="43" xfId="94" applyNumberFormat="1" applyFont="1" applyBorder="1">
      <alignment/>
      <protection/>
    </xf>
    <xf numFmtId="3" fontId="33" fillId="0" borderId="43" xfId="99" applyNumberFormat="1" applyFont="1" applyBorder="1">
      <alignment/>
      <protection/>
    </xf>
    <xf numFmtId="3" fontId="66" fillId="0" borderId="43" xfId="94" applyNumberFormat="1" applyFont="1" applyBorder="1">
      <alignment/>
      <protection/>
    </xf>
    <xf numFmtId="3" fontId="33" fillId="0" borderId="43" xfId="94" applyNumberFormat="1" applyFont="1" applyBorder="1">
      <alignment/>
      <protection/>
    </xf>
    <xf numFmtId="3" fontId="30" fillId="0" borderId="43" xfId="94" applyNumberFormat="1" applyFont="1" applyBorder="1">
      <alignment/>
      <protection/>
    </xf>
    <xf numFmtId="3" fontId="66" fillId="0" borderId="28" xfId="94" applyNumberFormat="1" applyFont="1" applyBorder="1">
      <alignment/>
      <protection/>
    </xf>
    <xf numFmtId="0" fontId="69" fillId="0" borderId="10" xfId="94" applyFont="1" applyBorder="1" applyAlignment="1">
      <alignment horizontal="center"/>
      <protection/>
    </xf>
    <xf numFmtId="0" fontId="69" fillId="0" borderId="10" xfId="94" applyFont="1" applyBorder="1" applyAlignment="1">
      <alignment wrapText="1"/>
      <protection/>
    </xf>
    <xf numFmtId="3" fontId="69" fillId="0" borderId="10" xfId="94" applyNumberFormat="1" applyFont="1" applyBorder="1">
      <alignment/>
      <protection/>
    </xf>
    <xf numFmtId="3" fontId="69" fillId="0" borderId="43" xfId="94" applyNumberFormat="1" applyFont="1" applyBorder="1">
      <alignment/>
      <protection/>
    </xf>
    <xf numFmtId="0" fontId="65" fillId="0" borderId="27" xfId="94" applyFont="1" applyBorder="1" applyAlignment="1">
      <alignment horizontal="center"/>
      <protection/>
    </xf>
    <xf numFmtId="3" fontId="33" fillId="0" borderId="25" xfId="94" applyNumberFormat="1" applyFont="1" applyBorder="1" applyAlignment="1">
      <alignment horizontal="center"/>
      <protection/>
    </xf>
    <xf numFmtId="3" fontId="34" fillId="0" borderId="25" xfId="94" applyNumberFormat="1" applyFont="1" applyBorder="1" applyAlignment="1">
      <alignment horizontal="center"/>
      <protection/>
    </xf>
    <xf numFmtId="3" fontId="33" fillId="0" borderId="25" xfId="99" applyNumberFormat="1" applyFont="1" applyBorder="1" applyAlignment="1">
      <alignment horizontal="center"/>
      <protection/>
    </xf>
    <xf numFmtId="3" fontId="66" fillId="0" borderId="25" xfId="94" applyNumberFormat="1" applyFont="1" applyBorder="1" applyAlignment="1">
      <alignment horizontal="center"/>
      <protection/>
    </xf>
    <xf numFmtId="3" fontId="30" fillId="0" borderId="25" xfId="94" applyNumberFormat="1" applyFont="1" applyBorder="1" applyAlignment="1">
      <alignment horizontal="center"/>
      <protection/>
    </xf>
    <xf numFmtId="3" fontId="30" fillId="0" borderId="27" xfId="94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3" fontId="1" fillId="0" borderId="23" xfId="100" applyNumberFormat="1" applyFont="1" applyBorder="1">
      <alignment/>
      <protection/>
    </xf>
    <xf numFmtId="0" fontId="70" fillId="0" borderId="10" xfId="0" applyFont="1" applyBorder="1" applyAlignment="1">
      <alignment wrapText="1"/>
    </xf>
    <xf numFmtId="3" fontId="1" fillId="0" borderId="10" xfId="100" applyNumberFormat="1" applyFont="1" applyFill="1" applyBorder="1">
      <alignment/>
      <protection/>
    </xf>
    <xf numFmtId="3" fontId="70" fillId="0" borderId="10" xfId="0" applyNumberFormat="1" applyFont="1" applyBorder="1" applyAlignment="1">
      <alignment horizontal="right" wrapText="1"/>
    </xf>
    <xf numFmtId="3" fontId="43" fillId="0" borderId="23" xfId="0" applyNumberFormat="1" applyFont="1" applyBorder="1" applyAlignment="1">
      <alignment wrapText="1"/>
    </xf>
    <xf numFmtId="3" fontId="1" fillId="0" borderId="10" xfId="100" applyNumberFormat="1" applyFont="1" applyFill="1" applyBorder="1" applyProtection="1">
      <alignment/>
      <protection locked="0"/>
    </xf>
    <xf numFmtId="3" fontId="1" fillId="0" borderId="23" xfId="100" applyNumberFormat="1" applyFont="1" applyFill="1" applyBorder="1">
      <alignment/>
      <protection/>
    </xf>
    <xf numFmtId="0" fontId="63" fillId="0" borderId="44" xfId="0" applyFont="1" applyBorder="1" applyAlignment="1">
      <alignment horizontal="center" wrapText="1"/>
    </xf>
    <xf numFmtId="0" fontId="63" fillId="0" borderId="45" xfId="0" applyFont="1" applyBorder="1" applyAlignment="1">
      <alignment horizontal="center" wrapText="1"/>
    </xf>
    <xf numFmtId="0" fontId="63" fillId="0" borderId="46" xfId="0" applyFont="1" applyBorder="1" applyAlignment="1">
      <alignment horizontal="center" wrapText="1"/>
    </xf>
    <xf numFmtId="0" fontId="71" fillId="0" borderId="14" xfId="98" applyFont="1" applyBorder="1" applyAlignment="1">
      <alignment horizontal="center"/>
      <protection/>
    </xf>
    <xf numFmtId="0" fontId="71" fillId="0" borderId="10" xfId="98" applyFont="1" applyBorder="1" applyAlignment="1">
      <alignment horizontal="center"/>
      <protection/>
    </xf>
    <xf numFmtId="0" fontId="71" fillId="0" borderId="15" xfId="98" applyFont="1" applyBorder="1" applyAlignment="1">
      <alignment horizontal="center"/>
      <protection/>
    </xf>
    <xf numFmtId="0" fontId="71" fillId="0" borderId="0" xfId="98" applyFont="1">
      <alignment/>
      <protection/>
    </xf>
    <xf numFmtId="0" fontId="30" fillId="0" borderId="47" xfId="94" applyFont="1" applyBorder="1" applyAlignment="1">
      <alignment horizontal="center" vertical="center" wrapText="1"/>
      <protection/>
    </xf>
    <xf numFmtId="0" fontId="30" fillId="0" borderId="45" xfId="94" applyFont="1" applyBorder="1" applyAlignment="1">
      <alignment vertical="center" wrapText="1"/>
      <protection/>
    </xf>
    <xf numFmtId="3" fontId="30" fillId="0" borderId="47" xfId="94" applyNumberFormat="1" applyFont="1" applyBorder="1" applyAlignment="1">
      <alignment vertical="center"/>
      <protection/>
    </xf>
    <xf numFmtId="3" fontId="63" fillId="0" borderId="29" xfId="94" applyNumberFormat="1" applyFont="1" applyBorder="1">
      <alignment/>
      <protection/>
    </xf>
    <xf numFmtId="3" fontId="25" fillId="0" borderId="29" xfId="94" applyNumberFormat="1" applyFont="1" applyBorder="1">
      <alignment/>
      <protection/>
    </xf>
    <xf numFmtId="3" fontId="25" fillId="0" borderId="34" xfId="94" applyNumberFormat="1" applyFont="1" applyBorder="1">
      <alignment/>
      <protection/>
    </xf>
    <xf numFmtId="0" fontId="63" fillId="0" borderId="48" xfId="94" applyFont="1" applyBorder="1" applyAlignment="1">
      <alignment horizontal="center" vertical="center" wrapText="1"/>
      <protection/>
    </xf>
    <xf numFmtId="0" fontId="44" fillId="0" borderId="47" xfId="94" applyFont="1" applyBorder="1" applyAlignment="1">
      <alignment horizontal="center" vertical="center" wrapText="1"/>
      <protection/>
    </xf>
    <xf numFmtId="3" fontId="30" fillId="0" borderId="47" xfId="94" applyNumberFormat="1" applyFont="1" applyBorder="1" applyAlignment="1">
      <alignment horizontal="center" vertical="center" wrapText="1"/>
      <protection/>
    </xf>
    <xf numFmtId="3" fontId="63" fillId="0" borderId="47" xfId="94" applyNumberFormat="1" applyFont="1" applyBorder="1" applyAlignment="1">
      <alignment horizontal="center" vertical="center"/>
      <protection/>
    </xf>
    <xf numFmtId="3" fontId="63" fillId="0" borderId="47" xfId="94" applyNumberFormat="1" applyFont="1" applyBorder="1" applyAlignment="1">
      <alignment horizontal="center" vertical="center" wrapText="1"/>
      <protection/>
    </xf>
    <xf numFmtId="3" fontId="63" fillId="0" borderId="49" xfId="94" applyNumberFormat="1" applyFont="1" applyBorder="1" applyAlignment="1">
      <alignment horizontal="center" vertical="center" wrapText="1"/>
      <protection/>
    </xf>
    <xf numFmtId="0" fontId="63" fillId="0" borderId="50" xfId="94" applyFont="1" applyBorder="1" applyAlignment="1">
      <alignment horizontal="center" vertical="center"/>
      <protection/>
    </xf>
    <xf numFmtId="3" fontId="30" fillId="0" borderId="49" xfId="94" applyNumberFormat="1" applyFont="1" applyBorder="1" applyAlignment="1">
      <alignment horizontal="center" vertical="center" wrapText="1"/>
      <protection/>
    </xf>
    <xf numFmtId="3" fontId="16" fillId="0" borderId="15" xfId="98" applyNumberFormat="1" applyFont="1" applyFill="1" applyBorder="1" applyAlignment="1">
      <alignment horizontal="right"/>
      <protection/>
    </xf>
    <xf numFmtId="3" fontId="16" fillId="0" borderId="10" xfId="98" applyNumberFormat="1" applyFont="1" applyFill="1" applyBorder="1" applyAlignment="1">
      <alignment horizontal="right"/>
      <protection/>
    </xf>
    <xf numFmtId="3" fontId="16" fillId="0" borderId="10" xfId="98" applyNumberFormat="1" applyFont="1" applyFill="1" applyBorder="1">
      <alignment/>
      <protection/>
    </xf>
    <xf numFmtId="3" fontId="16" fillId="0" borderId="15" xfId="98" applyNumberFormat="1" applyFill="1" applyBorder="1">
      <alignment/>
      <protection/>
    </xf>
    <xf numFmtId="3" fontId="16" fillId="0" borderId="16" xfId="98" applyNumberFormat="1" applyFill="1" applyBorder="1">
      <alignment/>
      <protection/>
    </xf>
    <xf numFmtId="3" fontId="16" fillId="0" borderId="18" xfId="98" applyNumberFormat="1" applyFill="1" applyBorder="1" applyAlignment="1">
      <alignment horizontal="right"/>
      <protection/>
    </xf>
    <xf numFmtId="3" fontId="16" fillId="0" borderId="16" xfId="98" applyNumberFormat="1" applyFill="1" applyBorder="1" applyAlignment="1">
      <alignment horizontal="right"/>
      <protection/>
    </xf>
    <xf numFmtId="3" fontId="16" fillId="0" borderId="18" xfId="98" applyNumberFormat="1" applyFont="1" applyFill="1" applyBorder="1">
      <alignment/>
      <protection/>
    </xf>
    <xf numFmtId="3" fontId="16" fillId="0" borderId="18" xfId="68" applyNumberFormat="1" applyFont="1" applyFill="1" applyBorder="1" applyAlignment="1">
      <alignment/>
    </xf>
    <xf numFmtId="3" fontId="16" fillId="0" borderId="10" xfId="98" applyNumberFormat="1" applyFill="1" applyBorder="1">
      <alignment/>
      <protection/>
    </xf>
    <xf numFmtId="3" fontId="16" fillId="0" borderId="10" xfId="98" applyNumberFormat="1" applyFill="1" applyBorder="1" applyAlignment="1">
      <alignment vertical="center"/>
      <protection/>
    </xf>
    <xf numFmtId="3" fontId="16" fillId="0" borderId="18" xfId="98" applyNumberFormat="1" applyFill="1" applyBorder="1">
      <alignment/>
      <protection/>
    </xf>
    <xf numFmtId="0" fontId="25" fillId="0" borderId="29" xfId="94" applyFont="1" applyBorder="1" applyAlignment="1">
      <alignment horizontal="left" wrapText="1"/>
      <protection/>
    </xf>
    <xf numFmtId="3" fontId="69" fillId="0" borderId="29" xfId="94" applyNumberFormat="1" applyFont="1" applyBorder="1">
      <alignment/>
      <protection/>
    </xf>
    <xf numFmtId="3" fontId="30" fillId="0" borderId="29" xfId="94" applyNumberFormat="1" applyFont="1" applyBorder="1" applyAlignment="1">
      <alignment horizontal="center" vertical="center" wrapText="1"/>
      <protection/>
    </xf>
    <xf numFmtId="3" fontId="30" fillId="0" borderId="34" xfId="94" applyNumberFormat="1" applyFont="1" applyBorder="1" applyAlignment="1">
      <alignment horizontal="center" vertical="center" wrapText="1"/>
      <protection/>
    </xf>
    <xf numFmtId="3" fontId="63" fillId="0" borderId="29" xfId="94" applyNumberFormat="1" applyFont="1" applyBorder="1" applyAlignment="1">
      <alignment horizontal="center" vertical="center" wrapText="1"/>
      <protection/>
    </xf>
    <xf numFmtId="3" fontId="63" fillId="0" borderId="34" xfId="94" applyNumberFormat="1" applyFont="1" applyBorder="1" applyAlignment="1">
      <alignment horizontal="center" vertical="center" wrapText="1"/>
      <protection/>
    </xf>
    <xf numFmtId="3" fontId="30" fillId="0" borderId="24" xfId="94" applyNumberFormat="1" applyFont="1" applyFill="1" applyBorder="1">
      <alignment/>
      <protection/>
    </xf>
    <xf numFmtId="3" fontId="70" fillId="0" borderId="23" xfId="0" applyNumberFormat="1" applyFont="1" applyBorder="1" applyAlignment="1">
      <alignment horizontal="right" wrapText="1"/>
    </xf>
    <xf numFmtId="3" fontId="51" fillId="0" borderId="23" xfId="100" applyNumberFormat="1" applyFont="1" applyBorder="1">
      <alignment/>
      <protection/>
    </xf>
    <xf numFmtId="0" fontId="70" fillId="0" borderId="25" xfId="0" applyFont="1" applyBorder="1" applyAlignment="1">
      <alignment wrapText="1"/>
    </xf>
    <xf numFmtId="0" fontId="63" fillId="0" borderId="51" xfId="94" applyFont="1" applyBorder="1" applyAlignment="1">
      <alignment horizontal="center" vertical="center" wrapText="1"/>
      <protection/>
    </xf>
    <xf numFmtId="0" fontId="16" fillId="24" borderId="15" xfId="98" applyFont="1" applyFill="1" applyBorder="1">
      <alignment/>
      <protection/>
    </xf>
    <xf numFmtId="3" fontId="16" fillId="24" borderId="10" xfId="98" applyNumberFormat="1" applyFont="1" applyFill="1" applyBorder="1" applyAlignment="1" applyProtection="1">
      <alignment vertical="center" wrapText="1"/>
      <protection locked="0"/>
    </xf>
    <xf numFmtId="3" fontId="16" fillId="24" borderId="10" xfId="98" applyNumberFormat="1" applyFill="1" applyBorder="1">
      <alignment/>
      <protection/>
    </xf>
    <xf numFmtId="3" fontId="16" fillId="24" borderId="15" xfId="98" applyNumberFormat="1" applyFont="1" applyFill="1" applyBorder="1" applyAlignment="1">
      <alignment horizontal="right"/>
      <protection/>
    </xf>
    <xf numFmtId="3" fontId="30" fillId="0" borderId="18" xfId="94" applyNumberFormat="1" applyFont="1" applyBorder="1" applyAlignment="1">
      <alignment horizontal="center" vertical="center" wrapText="1"/>
      <protection/>
    </xf>
    <xf numFmtId="3" fontId="30" fillId="0" borderId="42" xfId="94" applyNumberFormat="1" applyFont="1" applyBorder="1" applyAlignment="1">
      <alignment horizontal="center" vertical="center" wrapText="1"/>
      <protection/>
    </xf>
    <xf numFmtId="3" fontId="30" fillId="0" borderId="52" xfId="94" applyNumberFormat="1" applyFont="1" applyBorder="1" applyAlignment="1">
      <alignment horizontal="center" vertical="center" wrapText="1"/>
      <protection/>
    </xf>
    <xf numFmtId="3" fontId="30" fillId="0" borderId="53" xfId="94" applyNumberFormat="1" applyFont="1" applyBorder="1" applyAlignment="1">
      <alignment horizontal="center" vertical="center" wrapText="1"/>
      <protection/>
    </xf>
    <xf numFmtId="0" fontId="29" fillId="0" borderId="0" xfId="94" applyFont="1" applyBorder="1" applyAlignment="1">
      <alignment horizontal="center"/>
      <protection/>
    </xf>
    <xf numFmtId="0" fontId="30" fillId="0" borderId="18" xfId="94" applyFont="1" applyBorder="1" applyAlignment="1">
      <alignment horizontal="center" vertical="center" wrapText="1"/>
      <protection/>
    </xf>
    <xf numFmtId="0" fontId="30" fillId="0" borderId="42" xfId="94" applyFont="1" applyBorder="1" applyAlignment="1">
      <alignment horizontal="center" vertical="center" wrapText="1"/>
      <protection/>
    </xf>
    <xf numFmtId="3" fontId="30" fillId="0" borderId="42" xfId="94" applyNumberFormat="1" applyFont="1" applyBorder="1" applyAlignment="1">
      <alignment horizontal="center" vertical="center"/>
      <protection/>
    </xf>
    <xf numFmtId="0" fontId="27" fillId="0" borderId="0" xfId="94" applyFont="1" applyBorder="1" applyAlignment="1">
      <alignment horizontal="center"/>
      <protection/>
    </xf>
    <xf numFmtId="0" fontId="25" fillId="0" borderId="44" xfId="94" applyFont="1" applyBorder="1" applyAlignment="1">
      <alignment horizontal="center" vertical="center" wrapText="1"/>
      <protection/>
    </xf>
    <xf numFmtId="0" fontId="25" fillId="0" borderId="25" xfId="94" applyFont="1" applyBorder="1" applyAlignment="1">
      <alignment horizontal="center" vertical="center" wrapText="1"/>
      <protection/>
    </xf>
    <xf numFmtId="0" fontId="25" fillId="0" borderId="54" xfId="94" applyFont="1" applyBorder="1" applyAlignment="1">
      <alignment horizontal="center" vertical="center" wrapText="1"/>
      <protection/>
    </xf>
    <xf numFmtId="3" fontId="30" fillId="0" borderId="45" xfId="94" applyNumberFormat="1" applyFont="1" applyBorder="1" applyAlignment="1">
      <alignment horizontal="center" vertical="center"/>
      <protection/>
    </xf>
    <xf numFmtId="3" fontId="30" fillId="0" borderId="46" xfId="94" applyNumberFormat="1" applyFont="1" applyBorder="1" applyAlignment="1">
      <alignment horizontal="center" vertical="center"/>
      <protection/>
    </xf>
    <xf numFmtId="0" fontId="64" fillId="0" borderId="45" xfId="94" applyFont="1" applyBorder="1" applyAlignment="1">
      <alignment horizontal="center" vertical="center" wrapText="1"/>
      <protection/>
    </xf>
    <xf numFmtId="0" fontId="64" fillId="0" borderId="10" xfId="94" applyFont="1" applyBorder="1" applyAlignment="1">
      <alignment horizontal="center" vertical="center" wrapText="1"/>
      <protection/>
    </xf>
    <xf numFmtId="0" fontId="64" fillId="0" borderId="18" xfId="94" applyFont="1" applyBorder="1" applyAlignment="1">
      <alignment horizontal="center" vertical="center" wrapText="1"/>
      <protection/>
    </xf>
    <xf numFmtId="0" fontId="64" fillId="0" borderId="48" xfId="94" applyFont="1" applyBorder="1" applyAlignment="1">
      <alignment horizontal="center" vertical="center"/>
      <protection/>
    </xf>
    <xf numFmtId="0" fontId="64" fillId="0" borderId="51" xfId="94" applyFont="1" applyBorder="1" applyAlignment="1">
      <alignment horizontal="center" vertical="center"/>
      <protection/>
    </xf>
    <xf numFmtId="0" fontId="33" fillId="0" borderId="0" xfId="94" applyFont="1" applyBorder="1" applyAlignment="1">
      <alignment horizontal="right"/>
      <protection/>
    </xf>
    <xf numFmtId="0" fontId="52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5" fillId="0" borderId="0" xfId="100" applyBorder="1" applyAlignment="1" applyProtection="1">
      <alignment horizontal="right"/>
      <protection locked="0"/>
    </xf>
    <xf numFmtId="0" fontId="15" fillId="0" borderId="0" xfId="100" applyFont="1" applyBorder="1" applyAlignment="1" applyProtection="1">
      <alignment horizontal="right"/>
      <protection locked="0"/>
    </xf>
    <xf numFmtId="0" fontId="38" fillId="0" borderId="0" xfId="100" applyFont="1" applyBorder="1" applyAlignment="1" applyProtection="1">
      <alignment horizontal="center" vertical="center" wrapText="1"/>
      <protection locked="0"/>
    </xf>
    <xf numFmtId="0" fontId="61" fillId="0" borderId="0" xfId="98" applyFont="1" applyAlignment="1">
      <alignment horizontal="center"/>
      <protection/>
    </xf>
    <xf numFmtId="0" fontId="62" fillId="0" borderId="0" xfId="98" applyFont="1" applyAlignment="1">
      <alignment horizontal="center"/>
      <protection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2.sz.mell.2013.évi fejlesztés" xfId="98"/>
    <cellStyle name="Normál_2006.I.févi pénzügyi mérleg" xfId="99"/>
    <cellStyle name="Normál_Táblák 01-08 08.31." xfId="100"/>
    <cellStyle name="Normal_tanusitv" xfId="101"/>
    <cellStyle name="Note" xfId="102"/>
    <cellStyle name="Output" xfId="103"/>
    <cellStyle name="Összesen" xfId="104"/>
    <cellStyle name="Currency" xfId="105"/>
    <cellStyle name="Currency [0]" xfId="106"/>
    <cellStyle name="Rossz" xfId="107"/>
    <cellStyle name="Semleges" xfId="108"/>
    <cellStyle name="Számítás" xfId="109"/>
    <cellStyle name="Percent" xfId="110"/>
    <cellStyle name="Százalék 2" xfId="111"/>
    <cellStyle name="Title" xfId="112"/>
    <cellStyle name="Total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80"/>
  <sheetViews>
    <sheetView tabSelected="1" zoomScale="120" zoomScaleNormal="120" zoomScalePageLayoutView="0" workbookViewId="0" topLeftCell="F1">
      <selection activeCell="A9" sqref="A9"/>
    </sheetView>
  </sheetViews>
  <sheetFormatPr defaultColWidth="9.140625" defaultRowHeight="12.75"/>
  <cols>
    <col min="1" max="1" width="4.8515625" style="4" customWidth="1"/>
    <col min="2" max="2" width="4.140625" style="4" customWidth="1"/>
    <col min="3" max="3" width="33.7109375" style="5" customWidth="1"/>
    <col min="4" max="4" width="8.00390625" style="6" hidden="1" customWidth="1"/>
    <col min="5" max="5" width="7.8515625" style="6" hidden="1" customWidth="1"/>
    <col min="6" max="6" width="8.8515625" style="6" customWidth="1"/>
    <col min="7" max="7" width="9.00390625" style="6" customWidth="1"/>
    <col min="8" max="8" width="9.28125" style="6" customWidth="1"/>
    <col min="9" max="9" width="9.140625" style="6" customWidth="1"/>
    <col min="10" max="10" width="4.57421875" style="6" customWidth="1"/>
    <col min="11" max="11" width="36.00390625" style="6" customWidth="1"/>
    <col min="12" max="12" width="8.57421875" style="6" hidden="1" customWidth="1"/>
    <col min="13" max="13" width="7.421875" style="6" hidden="1" customWidth="1"/>
    <col min="14" max="15" width="9.00390625" style="6" customWidth="1"/>
    <col min="16" max="16" width="9.140625" style="6" customWidth="1"/>
    <col min="17" max="17" width="9.8515625" style="6" customWidth="1"/>
    <col min="18" max="16384" width="9.140625" style="7" customWidth="1"/>
  </cols>
  <sheetData>
    <row r="1" spans="1:18" s="9" customFormat="1" ht="14.25">
      <c r="A1" s="316" t="s">
        <v>116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8"/>
    </row>
    <row r="2" spans="1:18" s="9" customFormat="1" ht="21" customHeight="1">
      <c r="A2" s="312" t="s">
        <v>117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8"/>
    </row>
    <row r="3" spans="1:18" s="9" customFormat="1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12" t="s">
        <v>202</v>
      </c>
      <c r="Q3" s="312"/>
      <c r="R3" s="8"/>
    </row>
    <row r="4" spans="1:18" s="9" customFormat="1" ht="12.75" thickBot="1">
      <c r="A4" s="11"/>
      <c r="B4" s="11"/>
      <c r="C4" s="327" t="s">
        <v>0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8"/>
    </row>
    <row r="5" spans="1:18" s="9" customFormat="1" ht="12.75" customHeight="1" thickTop="1">
      <c r="A5" s="317" t="s">
        <v>118</v>
      </c>
      <c r="B5" s="322" t="s">
        <v>290</v>
      </c>
      <c r="C5" s="268"/>
      <c r="D5" s="320" t="s">
        <v>129</v>
      </c>
      <c r="E5" s="320"/>
      <c r="F5" s="320"/>
      <c r="G5" s="320"/>
      <c r="H5" s="320"/>
      <c r="I5" s="321"/>
      <c r="J5" s="325" t="s">
        <v>290</v>
      </c>
      <c r="K5" s="269"/>
      <c r="L5" s="320" t="s">
        <v>129</v>
      </c>
      <c r="M5" s="320"/>
      <c r="N5" s="320"/>
      <c r="O5" s="320"/>
      <c r="P5" s="320"/>
      <c r="Q5" s="321"/>
      <c r="R5" s="8"/>
    </row>
    <row r="6" spans="1:18" s="9" customFormat="1" ht="12.75" customHeight="1" thickBot="1">
      <c r="A6" s="318"/>
      <c r="B6" s="323"/>
      <c r="C6" s="313" t="s">
        <v>130</v>
      </c>
      <c r="D6" s="232" t="s">
        <v>131</v>
      </c>
      <c r="E6" s="232" t="s">
        <v>132</v>
      </c>
      <c r="F6" s="308" t="s">
        <v>3</v>
      </c>
      <c r="G6" s="308" t="s">
        <v>321</v>
      </c>
      <c r="H6" s="308" t="s">
        <v>347</v>
      </c>
      <c r="I6" s="310" t="s">
        <v>350</v>
      </c>
      <c r="J6" s="326"/>
      <c r="K6" s="315" t="s">
        <v>133</v>
      </c>
      <c r="L6" s="232" t="s">
        <v>131</v>
      </c>
      <c r="M6" s="232" t="s">
        <v>132</v>
      </c>
      <c r="N6" s="308" t="s">
        <v>3</v>
      </c>
      <c r="O6" s="308" t="s">
        <v>321</v>
      </c>
      <c r="P6" s="308" t="s">
        <v>351</v>
      </c>
      <c r="Q6" s="310" t="s">
        <v>350</v>
      </c>
      <c r="R6" s="8"/>
    </row>
    <row r="7" spans="1:18" s="13" customFormat="1" ht="36" customHeight="1" thickBot="1" thickTop="1">
      <c r="A7" s="319"/>
      <c r="B7" s="324"/>
      <c r="C7" s="314"/>
      <c r="D7" s="233"/>
      <c r="E7" s="233"/>
      <c r="F7" s="309"/>
      <c r="G7" s="309"/>
      <c r="H7" s="309"/>
      <c r="I7" s="311"/>
      <c r="J7" s="326"/>
      <c r="K7" s="315"/>
      <c r="L7" s="233"/>
      <c r="M7" s="233"/>
      <c r="N7" s="309"/>
      <c r="O7" s="309"/>
      <c r="P7" s="309"/>
      <c r="Q7" s="311"/>
      <c r="R7" s="12"/>
    </row>
    <row r="8" spans="1:18" s="13" customFormat="1" ht="15" customHeight="1" thickTop="1">
      <c r="A8" s="273" t="s">
        <v>119</v>
      </c>
      <c r="B8" s="274" t="s">
        <v>120</v>
      </c>
      <c r="C8" s="267" t="s">
        <v>121</v>
      </c>
      <c r="D8" s="275"/>
      <c r="E8" s="275"/>
      <c r="F8" s="275" t="s">
        <v>122</v>
      </c>
      <c r="G8" s="275" t="s">
        <v>123</v>
      </c>
      <c r="H8" s="275" t="s">
        <v>124</v>
      </c>
      <c r="I8" s="280" t="s">
        <v>125</v>
      </c>
      <c r="J8" s="279" t="s">
        <v>126</v>
      </c>
      <c r="K8" s="276" t="s">
        <v>127</v>
      </c>
      <c r="L8" s="277"/>
      <c r="M8" s="277"/>
      <c r="N8" s="277" t="s">
        <v>128</v>
      </c>
      <c r="O8" s="277" t="s">
        <v>341</v>
      </c>
      <c r="P8" s="277" t="s">
        <v>342</v>
      </c>
      <c r="Q8" s="278" t="s">
        <v>343</v>
      </c>
      <c r="R8" s="12"/>
    </row>
    <row r="9" spans="1:18" s="203" customFormat="1" ht="12">
      <c r="A9" s="303"/>
      <c r="B9" s="229"/>
      <c r="C9" s="230" t="s">
        <v>134</v>
      </c>
      <c r="D9" s="270"/>
      <c r="E9" s="270"/>
      <c r="F9" s="295"/>
      <c r="G9" s="295"/>
      <c r="H9" s="295"/>
      <c r="I9" s="296"/>
      <c r="J9" s="240"/>
      <c r="K9" s="231" t="s">
        <v>135</v>
      </c>
      <c r="L9" s="271"/>
      <c r="M9" s="271"/>
      <c r="N9" s="297"/>
      <c r="O9" s="297"/>
      <c r="P9" s="297"/>
      <c r="Q9" s="298"/>
      <c r="R9" s="202"/>
    </row>
    <row r="10" spans="1:18" ht="14.25" customHeight="1">
      <c r="A10" s="228">
        <v>1</v>
      </c>
      <c r="B10" s="14" t="s">
        <v>4</v>
      </c>
      <c r="C10" s="293" t="s">
        <v>294</v>
      </c>
      <c r="D10" s="294">
        <v>19839</v>
      </c>
      <c r="E10" s="294">
        <v>0</v>
      </c>
      <c r="F10" s="271">
        <f>SUM(F11:F12)</f>
        <v>188681</v>
      </c>
      <c r="G10" s="271">
        <f>SUM(G11:G12)</f>
        <v>155087</v>
      </c>
      <c r="H10" s="271">
        <f>SUM(H11:H12)</f>
        <v>8959</v>
      </c>
      <c r="I10" s="271">
        <f>SUM(I11:I12)</f>
        <v>164046</v>
      </c>
      <c r="J10" s="246" t="s">
        <v>306</v>
      </c>
      <c r="K10" s="19" t="s">
        <v>307</v>
      </c>
      <c r="L10" s="19">
        <v>77629</v>
      </c>
      <c r="M10" s="19">
        <v>0</v>
      </c>
      <c r="N10" s="271">
        <v>77729</v>
      </c>
      <c r="O10" s="271">
        <v>88134</v>
      </c>
      <c r="P10" s="271">
        <v>5322</v>
      </c>
      <c r="Q10" s="272">
        <f>O10+P10</f>
        <v>93456</v>
      </c>
      <c r="R10" s="17"/>
    </row>
    <row r="11" spans="1:18" ht="23.25" customHeight="1">
      <c r="A11" s="208">
        <v>2</v>
      </c>
      <c r="B11" s="241" t="s">
        <v>6</v>
      </c>
      <c r="C11" s="242" t="s">
        <v>292</v>
      </c>
      <c r="D11" s="243">
        <v>58494</v>
      </c>
      <c r="E11" s="243">
        <v>0</v>
      </c>
      <c r="F11" s="243">
        <v>159206</v>
      </c>
      <c r="G11" s="243">
        <v>112729</v>
      </c>
      <c r="H11" s="243">
        <v>5559</v>
      </c>
      <c r="I11" s="244">
        <f>G11+H11</f>
        <v>118288</v>
      </c>
      <c r="J11" s="246" t="s">
        <v>83</v>
      </c>
      <c r="K11" s="197" t="s">
        <v>308</v>
      </c>
      <c r="L11" s="19">
        <v>20445</v>
      </c>
      <c r="M11" s="19">
        <v>0</v>
      </c>
      <c r="N11" s="196">
        <v>20445</v>
      </c>
      <c r="O11" s="19">
        <v>22263</v>
      </c>
      <c r="P11" s="19">
        <v>350</v>
      </c>
      <c r="Q11" s="272">
        <f>O11+P11</f>
        <v>22613</v>
      </c>
      <c r="R11" s="17"/>
    </row>
    <row r="12" spans="1:18" ht="18.75">
      <c r="A12" s="228">
        <v>3</v>
      </c>
      <c r="B12" s="241" t="s">
        <v>15</v>
      </c>
      <c r="C12" s="242" t="s">
        <v>293</v>
      </c>
      <c r="D12" s="19"/>
      <c r="E12" s="19"/>
      <c r="F12" s="243">
        <v>29475</v>
      </c>
      <c r="G12" s="243">
        <v>42358</v>
      </c>
      <c r="H12" s="243">
        <v>3400</v>
      </c>
      <c r="I12" s="244">
        <f>G12+H12</f>
        <v>45758</v>
      </c>
      <c r="J12" s="246" t="s">
        <v>87</v>
      </c>
      <c r="K12" s="19" t="s">
        <v>309</v>
      </c>
      <c r="L12" s="19"/>
      <c r="M12" s="19"/>
      <c r="N12" s="196">
        <v>72234</v>
      </c>
      <c r="O12" s="19">
        <v>83779</v>
      </c>
      <c r="P12" s="19">
        <v>-5763</v>
      </c>
      <c r="Q12" s="272">
        <f>O12+P12</f>
        <v>78016</v>
      </c>
      <c r="R12" s="17"/>
    </row>
    <row r="13" spans="1:18" ht="12">
      <c r="A13" s="208">
        <v>4</v>
      </c>
      <c r="B13" s="14" t="s">
        <v>20</v>
      </c>
      <c r="C13" s="211" t="s">
        <v>302</v>
      </c>
      <c r="D13" s="19"/>
      <c r="E13" s="19"/>
      <c r="F13" s="19">
        <v>58494</v>
      </c>
      <c r="G13" s="19">
        <v>73100</v>
      </c>
      <c r="H13" s="19">
        <v>-5835</v>
      </c>
      <c r="I13" s="234">
        <f>G13+H13</f>
        <v>67265</v>
      </c>
      <c r="J13" s="246" t="s">
        <v>103</v>
      </c>
      <c r="K13" s="19" t="s">
        <v>310</v>
      </c>
      <c r="L13" s="19"/>
      <c r="M13" s="19"/>
      <c r="N13" s="196">
        <v>7200</v>
      </c>
      <c r="O13" s="19">
        <v>9390</v>
      </c>
      <c r="P13" s="19">
        <v>1136</v>
      </c>
      <c r="Q13" s="272">
        <f>O13+P13</f>
        <v>10526</v>
      </c>
      <c r="R13" s="17"/>
    </row>
    <row r="14" spans="1:18" ht="14.25" customHeight="1">
      <c r="A14" s="228">
        <v>5</v>
      </c>
      <c r="B14" s="14" t="s">
        <v>36</v>
      </c>
      <c r="C14" s="211" t="s">
        <v>291</v>
      </c>
      <c r="D14" s="19"/>
      <c r="E14" s="19"/>
      <c r="F14" s="19">
        <v>25359</v>
      </c>
      <c r="G14" s="19">
        <v>33794</v>
      </c>
      <c r="H14" s="19">
        <v>-1433</v>
      </c>
      <c r="I14" s="234">
        <f>G14+H14</f>
        <v>32361</v>
      </c>
      <c r="J14" s="246" t="s">
        <v>105</v>
      </c>
      <c r="K14" s="19" t="s">
        <v>311</v>
      </c>
      <c r="L14" s="19"/>
      <c r="M14" s="19"/>
      <c r="N14" s="196">
        <v>43805</v>
      </c>
      <c r="O14" s="19">
        <v>47668</v>
      </c>
      <c r="P14" s="19">
        <v>-482</v>
      </c>
      <c r="Q14" s="272">
        <f>O14+P14</f>
        <v>47186</v>
      </c>
      <c r="R14" s="17"/>
    </row>
    <row r="15" spans="1:18" ht="21.75" customHeight="1">
      <c r="A15" s="208">
        <v>6</v>
      </c>
      <c r="B15" s="14" t="s">
        <v>301</v>
      </c>
      <c r="C15" s="211" t="s">
        <v>303</v>
      </c>
      <c r="D15" s="19"/>
      <c r="E15" s="19"/>
      <c r="F15" s="19">
        <v>2050</v>
      </c>
      <c r="G15" s="19">
        <v>100</v>
      </c>
      <c r="H15" s="19"/>
      <c r="I15" s="234">
        <f>G15+H15</f>
        <v>100</v>
      </c>
      <c r="J15" s="246"/>
      <c r="K15" s="19"/>
      <c r="L15" s="19"/>
      <c r="M15" s="19"/>
      <c r="N15" s="196"/>
      <c r="O15" s="19"/>
      <c r="P15" s="196"/>
      <c r="Q15" s="210"/>
      <c r="R15" s="17"/>
    </row>
    <row r="16" spans="1:18" ht="12.75" customHeight="1">
      <c r="A16" s="228">
        <v>7</v>
      </c>
      <c r="B16" s="14"/>
      <c r="C16" s="211"/>
      <c r="D16" s="20" t="e">
        <f>D10+#REF!+D11</f>
        <v>#REF!</v>
      </c>
      <c r="E16" s="20" t="e">
        <f>E10+#REF!+E11</f>
        <v>#REF!</v>
      </c>
      <c r="F16" s="19"/>
      <c r="G16" s="19"/>
      <c r="H16" s="19"/>
      <c r="I16" s="234"/>
      <c r="J16" s="246"/>
      <c r="K16" s="19"/>
      <c r="L16" s="20">
        <f>SUM(L10:L14)</f>
        <v>98074</v>
      </c>
      <c r="M16" s="20">
        <f>SUM(M10:M14)</f>
        <v>0</v>
      </c>
      <c r="N16" s="196"/>
      <c r="O16" s="19"/>
      <c r="P16" s="196"/>
      <c r="Q16" s="210"/>
      <c r="R16" s="17"/>
    </row>
    <row r="17" spans="1:18" ht="12">
      <c r="A17" s="228">
        <v>8</v>
      </c>
      <c r="B17" s="14"/>
      <c r="C17" s="212" t="s">
        <v>136</v>
      </c>
      <c r="D17" s="18"/>
      <c r="E17" s="18"/>
      <c r="F17" s="20">
        <f>F10+F13+F14+F15</f>
        <v>274584</v>
      </c>
      <c r="G17" s="20">
        <f>G10+G13+G14+G15</f>
        <v>262081</v>
      </c>
      <c r="H17" s="20">
        <f>H10+H13+H14+H15</f>
        <v>1691</v>
      </c>
      <c r="I17" s="20">
        <f>I10+I13+I14+I15</f>
        <v>263772</v>
      </c>
      <c r="J17" s="247"/>
      <c r="K17" s="20" t="s">
        <v>137</v>
      </c>
      <c r="L17" s="16"/>
      <c r="M17" s="16"/>
      <c r="N17" s="20">
        <f>SUM(N10:N14)</f>
        <v>221413</v>
      </c>
      <c r="O17" s="20">
        <f>SUM(O10:O14)</f>
        <v>251234</v>
      </c>
      <c r="P17" s="20">
        <f>SUM(P10:P14)</f>
        <v>563</v>
      </c>
      <c r="Q17" s="213">
        <f>SUM(Q10:Q14)</f>
        <v>251797</v>
      </c>
      <c r="R17" s="17"/>
    </row>
    <row r="18" spans="1:18" ht="12">
      <c r="A18" s="208">
        <v>9</v>
      </c>
      <c r="B18" s="14"/>
      <c r="C18" s="214"/>
      <c r="D18" s="201"/>
      <c r="E18" s="201"/>
      <c r="F18" s="18"/>
      <c r="G18" s="18"/>
      <c r="H18" s="18"/>
      <c r="I18" s="236"/>
      <c r="J18" s="248"/>
      <c r="K18" s="16"/>
      <c r="L18" s="201"/>
      <c r="M18" s="201"/>
      <c r="N18" s="16"/>
      <c r="O18" s="18"/>
      <c r="P18" s="16"/>
      <c r="Q18" s="215"/>
      <c r="R18" s="17"/>
    </row>
    <row r="19" spans="1:18" s="203" customFormat="1" ht="18" customHeight="1">
      <c r="A19" s="228">
        <v>10</v>
      </c>
      <c r="B19" s="200"/>
      <c r="C19" s="216" t="s">
        <v>138</v>
      </c>
      <c r="D19" s="19">
        <v>0</v>
      </c>
      <c r="E19" s="19">
        <v>0</v>
      </c>
      <c r="F19" s="201"/>
      <c r="G19" s="201"/>
      <c r="H19" s="201"/>
      <c r="I19" s="237"/>
      <c r="J19" s="249"/>
      <c r="K19" s="201" t="s">
        <v>139</v>
      </c>
      <c r="L19" s="19">
        <v>66610</v>
      </c>
      <c r="M19" s="19">
        <v>0</v>
      </c>
      <c r="N19" s="206"/>
      <c r="O19" s="201"/>
      <c r="P19" s="206"/>
      <c r="Q19" s="207"/>
      <c r="R19" s="202"/>
    </row>
    <row r="20" spans="1:18" ht="15" customHeight="1">
      <c r="A20" s="208">
        <v>11</v>
      </c>
      <c r="B20" s="14" t="s">
        <v>295</v>
      </c>
      <c r="C20" s="211" t="s">
        <v>296</v>
      </c>
      <c r="D20" s="243">
        <v>0</v>
      </c>
      <c r="E20" s="243">
        <v>0</v>
      </c>
      <c r="F20" s="19">
        <f>SUM(F21:F22)</f>
        <v>14220</v>
      </c>
      <c r="G20" s="19">
        <f>SUM(G21:G22)</f>
        <v>42920</v>
      </c>
      <c r="H20" s="19">
        <f>SUM(H21:H22)</f>
        <v>0</v>
      </c>
      <c r="I20" s="19">
        <f>SUM(I21:I22)</f>
        <v>42920</v>
      </c>
      <c r="J20" s="246" t="s">
        <v>106</v>
      </c>
      <c r="K20" s="19" t="s">
        <v>312</v>
      </c>
      <c r="L20" s="19">
        <v>20930</v>
      </c>
      <c r="M20" s="19">
        <v>0</v>
      </c>
      <c r="N20" s="19">
        <v>66610</v>
      </c>
      <c r="O20" s="19">
        <v>47555</v>
      </c>
      <c r="P20" s="19">
        <v>320</v>
      </c>
      <c r="Q20" s="209">
        <f>O20+P20</f>
        <v>47875</v>
      </c>
      <c r="R20" s="17"/>
    </row>
    <row r="21" spans="1:18" ht="12">
      <c r="A21" s="228">
        <v>12</v>
      </c>
      <c r="B21" s="241" t="s">
        <v>240</v>
      </c>
      <c r="C21" s="242" t="s">
        <v>318</v>
      </c>
      <c r="D21" s="243">
        <v>0</v>
      </c>
      <c r="E21" s="243">
        <v>0</v>
      </c>
      <c r="F21" s="243">
        <v>0</v>
      </c>
      <c r="G21" s="243">
        <v>17893</v>
      </c>
      <c r="H21" s="243">
        <v>0</v>
      </c>
      <c r="I21" s="244">
        <f>G21+H21</f>
        <v>17893</v>
      </c>
      <c r="J21" s="246" t="s">
        <v>108</v>
      </c>
      <c r="K21" s="19" t="s">
        <v>313</v>
      </c>
      <c r="L21" s="19">
        <v>9000</v>
      </c>
      <c r="M21" s="19">
        <v>0</v>
      </c>
      <c r="N21" s="19">
        <v>20930</v>
      </c>
      <c r="O21" s="19">
        <v>46231</v>
      </c>
      <c r="P21" s="19">
        <v>1808</v>
      </c>
      <c r="Q21" s="209">
        <f>O21+P21</f>
        <v>48039</v>
      </c>
      <c r="R21" s="17"/>
    </row>
    <row r="22" spans="1:18" ht="12">
      <c r="A22" s="208">
        <v>13</v>
      </c>
      <c r="B22" s="241" t="s">
        <v>241</v>
      </c>
      <c r="C22" s="242" t="s">
        <v>298</v>
      </c>
      <c r="D22" s="19"/>
      <c r="E22" s="19"/>
      <c r="F22" s="243">
        <v>14220</v>
      </c>
      <c r="G22" s="243">
        <v>25027</v>
      </c>
      <c r="H22" s="243">
        <v>0</v>
      </c>
      <c r="I22" s="244">
        <f>G22+H22</f>
        <v>25027</v>
      </c>
      <c r="J22" s="246" t="s">
        <v>110</v>
      </c>
      <c r="K22" s="19" t="s">
        <v>314</v>
      </c>
      <c r="L22" s="19"/>
      <c r="M22" s="19"/>
      <c r="N22" s="19">
        <f>L21+M21</f>
        <v>9000</v>
      </c>
      <c r="O22" s="19">
        <v>0</v>
      </c>
      <c r="P22" s="19">
        <v>0</v>
      </c>
      <c r="Q22" s="209">
        <f>O22+P22</f>
        <v>0</v>
      </c>
      <c r="R22" s="17"/>
    </row>
    <row r="23" spans="1:18" ht="12">
      <c r="A23" s="228">
        <v>14</v>
      </c>
      <c r="B23" s="14" t="s">
        <v>53</v>
      </c>
      <c r="C23" s="211" t="s">
        <v>299</v>
      </c>
      <c r="D23" s="196"/>
      <c r="E23" s="196"/>
      <c r="F23" s="19">
        <v>0</v>
      </c>
      <c r="G23" s="19">
        <v>357</v>
      </c>
      <c r="H23" s="19">
        <v>0</v>
      </c>
      <c r="I23" s="234">
        <v>357</v>
      </c>
      <c r="J23" s="246"/>
      <c r="K23" s="197"/>
      <c r="L23" s="19"/>
      <c r="M23" s="19"/>
      <c r="N23" s="19"/>
      <c r="O23" s="19"/>
      <c r="P23" s="19"/>
      <c r="Q23" s="209"/>
      <c r="R23" s="17"/>
    </row>
    <row r="24" spans="1:18" ht="12">
      <c r="A24" s="228">
        <v>15</v>
      </c>
      <c r="B24" s="14" t="s">
        <v>59</v>
      </c>
      <c r="C24" s="211" t="s">
        <v>304</v>
      </c>
      <c r="D24" s="18"/>
      <c r="E24" s="18"/>
      <c r="F24" s="19">
        <v>0</v>
      </c>
      <c r="G24" s="19">
        <v>9000</v>
      </c>
      <c r="H24" s="19">
        <v>0</v>
      </c>
      <c r="I24" s="234">
        <v>9000</v>
      </c>
      <c r="J24" s="246"/>
      <c r="K24" s="19"/>
      <c r="L24" s="16"/>
      <c r="M24" s="16"/>
      <c r="N24" s="19"/>
      <c r="O24" s="19"/>
      <c r="P24" s="19"/>
      <c r="Q24" s="209"/>
      <c r="R24" s="17"/>
    </row>
    <row r="25" spans="1:18" s="21" customFormat="1" ht="12">
      <c r="A25" s="208">
        <v>16</v>
      </c>
      <c r="B25" s="14"/>
      <c r="C25" s="217"/>
      <c r="D25" s="20">
        <f>SUM(D21:D24)</f>
        <v>0</v>
      </c>
      <c r="E25" s="20">
        <f>SUM(E21:E23)</f>
        <v>0</v>
      </c>
      <c r="F25" s="16"/>
      <c r="G25" s="16"/>
      <c r="H25" s="16"/>
      <c r="I25" s="238"/>
      <c r="J25" s="246"/>
      <c r="K25" s="16"/>
      <c r="L25" s="20">
        <f>SUM(L19:L23)</f>
        <v>96540</v>
      </c>
      <c r="M25" s="20">
        <f>SUM(M19:M23)</f>
        <v>0</v>
      </c>
      <c r="N25" s="16"/>
      <c r="O25" s="16"/>
      <c r="P25" s="16"/>
      <c r="Q25" s="215"/>
      <c r="R25" s="22"/>
    </row>
    <row r="26" spans="1:18" ht="12">
      <c r="A26" s="228">
        <v>17</v>
      </c>
      <c r="B26" s="14"/>
      <c r="C26" s="212" t="s">
        <v>140</v>
      </c>
      <c r="D26" s="20"/>
      <c r="E26" s="20"/>
      <c r="F26" s="20">
        <f>F20+F23+F24</f>
        <v>14220</v>
      </c>
      <c r="G26" s="20">
        <f>G20+G23+G24</f>
        <v>52277</v>
      </c>
      <c r="H26" s="20">
        <f>H20+H23+H24</f>
        <v>0</v>
      </c>
      <c r="I26" s="20">
        <f>I20+I23+I24</f>
        <v>52277</v>
      </c>
      <c r="J26" s="247"/>
      <c r="K26" s="20" t="s">
        <v>141</v>
      </c>
      <c r="L26" s="20"/>
      <c r="M26" s="20"/>
      <c r="N26" s="20">
        <f>SUM(N20:N22)</f>
        <v>96540</v>
      </c>
      <c r="O26" s="20">
        <f>SUM(O20:O22)</f>
        <v>93786</v>
      </c>
      <c r="P26" s="20">
        <f>SUM(P20:P22)</f>
        <v>2128</v>
      </c>
      <c r="Q26" s="213">
        <f>SUM(Q20:Q22)</f>
        <v>95914</v>
      </c>
      <c r="R26" s="17"/>
    </row>
    <row r="27" spans="1:18" ht="12">
      <c r="A27" s="208">
        <v>18</v>
      </c>
      <c r="B27" s="14"/>
      <c r="C27" s="212"/>
      <c r="D27" s="201" t="e">
        <f>SUM(D16,D25)</f>
        <v>#REF!</v>
      </c>
      <c r="E27" s="201" t="e">
        <f>SUM(E16,E25)</f>
        <v>#REF!</v>
      </c>
      <c r="F27" s="20"/>
      <c r="G27" s="20"/>
      <c r="H27" s="20"/>
      <c r="I27" s="235"/>
      <c r="J27" s="247"/>
      <c r="K27" s="20"/>
      <c r="L27" s="201">
        <f aca="true" t="shared" si="0" ref="L27:Q28">L16+L25</f>
        <v>194614</v>
      </c>
      <c r="M27" s="201">
        <f t="shared" si="0"/>
        <v>0</v>
      </c>
      <c r="N27" s="20"/>
      <c r="O27" s="20"/>
      <c r="P27" s="20"/>
      <c r="Q27" s="213"/>
      <c r="R27" s="17"/>
    </row>
    <row r="28" spans="1:18" s="203" customFormat="1" ht="18" customHeight="1">
      <c r="A28" s="228">
        <v>19</v>
      </c>
      <c r="B28" s="200"/>
      <c r="C28" s="216" t="s">
        <v>317</v>
      </c>
      <c r="D28" s="15"/>
      <c r="E28" s="15"/>
      <c r="F28" s="201">
        <f>F17+F26</f>
        <v>288804</v>
      </c>
      <c r="G28" s="201">
        <f>G17+G26</f>
        <v>314358</v>
      </c>
      <c r="H28" s="201">
        <f>H17+H26</f>
        <v>1691</v>
      </c>
      <c r="I28" s="201">
        <f>I17+I26</f>
        <v>316049</v>
      </c>
      <c r="J28" s="249"/>
      <c r="K28" s="201" t="s">
        <v>315</v>
      </c>
      <c r="L28" s="15"/>
      <c r="M28" s="15"/>
      <c r="N28" s="201">
        <f t="shared" si="0"/>
        <v>317953</v>
      </c>
      <c r="O28" s="201">
        <f t="shared" si="0"/>
        <v>345020</v>
      </c>
      <c r="P28" s="201">
        <f t="shared" si="0"/>
        <v>2691</v>
      </c>
      <c r="Q28" s="218">
        <f t="shared" si="0"/>
        <v>347711</v>
      </c>
      <c r="R28" s="202"/>
    </row>
    <row r="29" spans="1:18" ht="12">
      <c r="A29" s="208">
        <v>20</v>
      </c>
      <c r="B29" s="14"/>
      <c r="C29" s="219"/>
      <c r="D29" s="201"/>
      <c r="E29" s="201"/>
      <c r="F29" s="15"/>
      <c r="G29" s="15"/>
      <c r="H29" s="15"/>
      <c r="I29" s="239"/>
      <c r="J29" s="250"/>
      <c r="K29" s="15"/>
      <c r="L29" s="201"/>
      <c r="M29" s="201"/>
      <c r="N29" s="15"/>
      <c r="O29" s="15"/>
      <c r="P29" s="15"/>
      <c r="Q29" s="220"/>
      <c r="R29" s="17"/>
    </row>
    <row r="30" spans="1:18" s="205" customFormat="1" ht="15.75" customHeight="1">
      <c r="A30" s="228">
        <v>21</v>
      </c>
      <c r="B30" s="200"/>
      <c r="C30" s="221" t="s">
        <v>142</v>
      </c>
      <c r="D30" s="19">
        <v>0</v>
      </c>
      <c r="E30" s="19">
        <v>0</v>
      </c>
      <c r="F30" s="201"/>
      <c r="G30" s="201"/>
      <c r="H30" s="201"/>
      <c r="I30" s="237"/>
      <c r="J30" s="249"/>
      <c r="K30" s="201" t="s">
        <v>143</v>
      </c>
      <c r="L30" s="198"/>
      <c r="M30" s="198"/>
      <c r="N30" s="201"/>
      <c r="O30" s="201"/>
      <c r="P30" s="201"/>
      <c r="Q30" s="218"/>
      <c r="R30" s="204"/>
    </row>
    <row r="31" spans="1:18" s="21" customFormat="1" ht="12">
      <c r="A31" s="228">
        <v>22</v>
      </c>
      <c r="B31" s="14" t="s">
        <v>352</v>
      </c>
      <c r="C31" s="197" t="s">
        <v>354</v>
      </c>
      <c r="D31" s="201" t="e">
        <f>D27+#REF!</f>
        <v>#REF!</v>
      </c>
      <c r="E31" s="201" t="e">
        <f>E27+#REF!+#REF!</f>
        <v>#REF!</v>
      </c>
      <c r="F31" s="19">
        <v>0</v>
      </c>
      <c r="G31" s="19">
        <v>10000</v>
      </c>
      <c r="H31" s="19">
        <v>-10000</v>
      </c>
      <c r="I31" s="234">
        <f>G31+H31</f>
        <v>0</v>
      </c>
      <c r="J31" s="246"/>
      <c r="K31" s="19"/>
      <c r="L31" s="198"/>
      <c r="M31" s="198"/>
      <c r="N31" s="198"/>
      <c r="O31" s="19"/>
      <c r="P31" s="198"/>
      <c r="Q31" s="222">
        <v>0</v>
      </c>
      <c r="R31" s="22"/>
    </row>
    <row r="32" spans="1:18" s="21" customFormat="1" ht="12">
      <c r="A32" s="208">
        <v>23</v>
      </c>
      <c r="B32" s="14" t="s">
        <v>199</v>
      </c>
      <c r="C32" s="197" t="s">
        <v>355</v>
      </c>
      <c r="D32" s="19"/>
      <c r="E32" s="19"/>
      <c r="F32" s="19">
        <v>24000</v>
      </c>
      <c r="G32" s="19">
        <v>0</v>
      </c>
      <c r="H32" s="19">
        <v>11000</v>
      </c>
      <c r="I32" s="234">
        <f>G32+H32</f>
        <v>11000</v>
      </c>
      <c r="J32" s="246" t="s">
        <v>336</v>
      </c>
      <c r="K32" s="19" t="s">
        <v>358</v>
      </c>
      <c r="L32" s="198"/>
      <c r="M32" s="198"/>
      <c r="N32" s="198"/>
      <c r="O32" s="19"/>
      <c r="P32" s="198">
        <v>3606</v>
      </c>
      <c r="Q32" s="222">
        <f>P32</f>
        <v>3606</v>
      </c>
      <c r="R32" s="22"/>
    </row>
    <row r="33" spans="1:18" s="21" customFormat="1" ht="12">
      <c r="A33" s="228">
        <v>24</v>
      </c>
      <c r="B33" s="14" t="s">
        <v>65</v>
      </c>
      <c r="C33" s="197" t="s">
        <v>356</v>
      </c>
      <c r="D33" s="19"/>
      <c r="E33" s="19"/>
      <c r="F33" s="19">
        <v>5149</v>
      </c>
      <c r="G33" s="19">
        <v>20662</v>
      </c>
      <c r="H33" s="19">
        <v>0</v>
      </c>
      <c r="I33" s="234">
        <f>G33+H33</f>
        <v>20662</v>
      </c>
      <c r="J33" s="246"/>
      <c r="K33" s="19"/>
      <c r="L33" s="198"/>
      <c r="M33" s="198"/>
      <c r="N33" s="198"/>
      <c r="O33" s="19"/>
      <c r="P33" s="198"/>
      <c r="Q33" s="222"/>
      <c r="R33" s="22"/>
    </row>
    <row r="34" spans="1:18" s="203" customFormat="1" ht="15.75" customHeight="1">
      <c r="A34" s="208">
        <v>25</v>
      </c>
      <c r="B34" s="14" t="s">
        <v>353</v>
      </c>
      <c r="C34" s="197" t="s">
        <v>357</v>
      </c>
      <c r="D34" s="201" t="e">
        <f>D30+#REF!</f>
        <v>#REF!</v>
      </c>
      <c r="E34" s="201" t="e">
        <f>E30+#REF!+#REF!</f>
        <v>#REF!</v>
      </c>
      <c r="F34" s="19">
        <v>0</v>
      </c>
      <c r="G34" s="19">
        <v>0</v>
      </c>
      <c r="H34" s="19">
        <v>3606</v>
      </c>
      <c r="I34" s="234">
        <f>H34</f>
        <v>3606</v>
      </c>
      <c r="J34" s="246"/>
      <c r="K34" s="19"/>
      <c r="L34" s="201" t="e">
        <f>#REF!</f>
        <v>#REF!</v>
      </c>
      <c r="M34" s="201" t="e">
        <f>#REF!</f>
        <v>#REF!</v>
      </c>
      <c r="N34" s="198"/>
      <c r="O34" s="19"/>
      <c r="P34" s="198"/>
      <c r="Q34" s="222"/>
      <c r="R34" s="202"/>
    </row>
    <row r="35" spans="1:18" s="203" customFormat="1" ht="11.25">
      <c r="A35" s="228">
        <v>26</v>
      </c>
      <c r="B35" s="200"/>
      <c r="C35" s="216" t="s">
        <v>144</v>
      </c>
      <c r="D35" s="201"/>
      <c r="E35" s="201"/>
      <c r="F35" s="201">
        <f>SUM(F32:F33)</f>
        <v>29149</v>
      </c>
      <c r="G35" s="201">
        <f>SUM(G31:G34)</f>
        <v>30662</v>
      </c>
      <c r="H35" s="201">
        <f>SUM(H31:H34)</f>
        <v>4606</v>
      </c>
      <c r="I35" s="201">
        <f>SUM(I31:I34)</f>
        <v>35268</v>
      </c>
      <c r="J35" s="249"/>
      <c r="K35" s="201" t="s">
        <v>145</v>
      </c>
      <c r="L35" s="201"/>
      <c r="M35" s="201"/>
      <c r="N35" s="201">
        <f>N31</f>
        <v>0</v>
      </c>
      <c r="O35" s="201">
        <f>O31</f>
        <v>0</v>
      </c>
      <c r="P35" s="201">
        <f>SUM(P32)</f>
        <v>3606</v>
      </c>
      <c r="Q35" s="201">
        <f>SUM(Q32)</f>
        <v>3606</v>
      </c>
      <c r="R35" s="202"/>
    </row>
    <row r="36" spans="1:18" s="199" customFormat="1" ht="21.75" customHeight="1" thickBot="1">
      <c r="A36" s="208">
        <v>27</v>
      </c>
      <c r="B36" s="200"/>
      <c r="C36" s="216"/>
      <c r="D36" s="225" t="e">
        <f>D27+D34</f>
        <v>#REF!</v>
      </c>
      <c r="E36" s="225" t="e">
        <f>E27+E34</f>
        <v>#REF!</v>
      </c>
      <c r="F36" s="201"/>
      <c r="G36" s="201"/>
      <c r="H36" s="201"/>
      <c r="I36" s="237"/>
      <c r="J36" s="249"/>
      <c r="K36" s="201"/>
      <c r="L36" s="225" t="e">
        <f>L27+L34</f>
        <v>#REF!</v>
      </c>
      <c r="M36" s="225" t="e">
        <f>M27+M34</f>
        <v>#REF!</v>
      </c>
      <c r="N36" s="201"/>
      <c r="O36" s="201"/>
      <c r="P36" s="201"/>
      <c r="Q36" s="218"/>
      <c r="R36" s="17"/>
    </row>
    <row r="37" spans="1:18" ht="13.5" thickBot="1" thickTop="1">
      <c r="A37" s="245">
        <v>28</v>
      </c>
      <c r="B37" s="223"/>
      <c r="C37" s="224" t="s">
        <v>305</v>
      </c>
      <c r="D37" s="24"/>
      <c r="E37" s="24"/>
      <c r="F37" s="225">
        <f>F28+F35</f>
        <v>317953</v>
      </c>
      <c r="G37" s="225">
        <f>G28+G35</f>
        <v>345020</v>
      </c>
      <c r="H37" s="299">
        <f>H28+H35</f>
        <v>6297</v>
      </c>
      <c r="I37" s="225">
        <f>I28+I35</f>
        <v>351317</v>
      </c>
      <c r="J37" s="251"/>
      <c r="K37" s="226" t="s">
        <v>316</v>
      </c>
      <c r="L37" s="24"/>
      <c r="M37" s="24"/>
      <c r="N37" s="225">
        <f>N28+N35</f>
        <v>317953</v>
      </c>
      <c r="O37" s="225">
        <f>O28+O35</f>
        <v>345020</v>
      </c>
      <c r="P37" s="225">
        <f>P28+P35</f>
        <v>6297</v>
      </c>
      <c r="Q37" s="227">
        <f>Q28+Q35</f>
        <v>351317</v>
      </c>
      <c r="R37" s="17"/>
    </row>
    <row r="38" spans="3:18" ht="12.75" thickTop="1">
      <c r="C38" s="23"/>
      <c r="D38" s="26"/>
      <c r="E38" s="26"/>
      <c r="F38" s="24"/>
      <c r="G38" s="24"/>
      <c r="H38" s="24"/>
      <c r="I38" s="24"/>
      <c r="J38" s="24"/>
      <c r="K38" s="24"/>
      <c r="L38" s="26"/>
      <c r="M38" s="26"/>
      <c r="N38" s="24"/>
      <c r="O38" s="24"/>
      <c r="P38" s="24"/>
      <c r="Q38" s="24"/>
      <c r="R38" s="17"/>
    </row>
    <row r="39" spans="3:18" ht="12"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7"/>
    </row>
    <row r="40" spans="3:18" ht="12"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7"/>
    </row>
    <row r="41" spans="3:18" ht="12"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7"/>
    </row>
    <row r="42" spans="3:18" ht="12"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7"/>
    </row>
    <row r="43" spans="3:18" ht="12"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7"/>
    </row>
    <row r="44" spans="3:18" ht="12"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7"/>
    </row>
    <row r="45" spans="3:18" ht="12"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7"/>
    </row>
    <row r="46" spans="3:18" ht="12"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7"/>
    </row>
    <row r="47" spans="3:18" ht="12"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7"/>
    </row>
    <row r="48" spans="3:18" ht="12"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7"/>
    </row>
    <row r="49" spans="3:18" ht="12"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7"/>
    </row>
    <row r="50" spans="3:18" ht="12"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7"/>
    </row>
    <row r="51" spans="3:18" ht="12"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7"/>
    </row>
    <row r="52" spans="1:18" ht="12">
      <c r="A52" s="7"/>
      <c r="B52" s="7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7"/>
    </row>
    <row r="53" spans="1:18" ht="12">
      <c r="A53" s="7"/>
      <c r="B53" s="7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7"/>
    </row>
    <row r="54" spans="1:18" ht="12">
      <c r="A54" s="7"/>
      <c r="B54" s="7"/>
      <c r="C54" s="25"/>
      <c r="D54" s="28"/>
      <c r="E54" s="28"/>
      <c r="F54" s="26"/>
      <c r="G54" s="26"/>
      <c r="H54" s="26"/>
      <c r="I54" s="26"/>
      <c r="J54" s="26"/>
      <c r="K54" s="26"/>
      <c r="L54" s="28"/>
      <c r="M54" s="28"/>
      <c r="N54" s="26"/>
      <c r="O54" s="26"/>
      <c r="P54" s="26"/>
      <c r="Q54" s="26"/>
      <c r="R54" s="29"/>
    </row>
    <row r="55" spans="1:18" ht="11.25">
      <c r="A55" s="7"/>
      <c r="B55" s="7"/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9"/>
    </row>
    <row r="56" spans="1:18" ht="11.25">
      <c r="A56" s="7"/>
      <c r="B56" s="7"/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9"/>
    </row>
    <row r="57" spans="1:18" ht="11.25">
      <c r="A57" s="7"/>
      <c r="B57" s="7"/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9"/>
    </row>
    <row r="58" spans="1:18" ht="11.25">
      <c r="A58" s="7"/>
      <c r="B58" s="7"/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</row>
    <row r="59" spans="1:18" ht="11.25">
      <c r="A59" s="7"/>
      <c r="B59" s="7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9"/>
    </row>
    <row r="60" spans="1:18" ht="11.25">
      <c r="A60" s="7"/>
      <c r="B60" s="7"/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9"/>
    </row>
    <row r="61" spans="1:18" ht="11.25">
      <c r="A61" s="7"/>
      <c r="B61" s="7"/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9"/>
    </row>
    <row r="62" spans="1:18" ht="11.25">
      <c r="A62" s="7"/>
      <c r="B62" s="7"/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9"/>
    </row>
    <row r="63" spans="1:18" ht="11.25">
      <c r="A63" s="7"/>
      <c r="B63" s="7"/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9"/>
    </row>
    <row r="64" spans="1:18" ht="11.25">
      <c r="A64" s="7"/>
      <c r="B64" s="7"/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</row>
    <row r="65" spans="1:18" ht="11.25">
      <c r="A65" s="7"/>
      <c r="B65" s="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9"/>
    </row>
    <row r="66" spans="1:18" ht="11.25">
      <c r="A66" s="7"/>
      <c r="B66" s="7"/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spans="1:18" ht="11.25">
      <c r="A67" s="7"/>
      <c r="B67" s="7"/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spans="1:18" ht="11.25">
      <c r="A68" s="7"/>
      <c r="B68" s="7"/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9"/>
    </row>
    <row r="69" spans="1:18" ht="11.25">
      <c r="A69" s="7"/>
      <c r="B69" s="7"/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9"/>
    </row>
    <row r="70" spans="1:18" ht="11.25">
      <c r="A70" s="7"/>
      <c r="B70" s="7"/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9"/>
    </row>
    <row r="71" spans="1:18" ht="11.25">
      <c r="A71" s="7"/>
      <c r="B71" s="7"/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9"/>
    </row>
    <row r="72" spans="1:18" ht="11.25">
      <c r="A72" s="7"/>
      <c r="B72" s="7"/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9"/>
    </row>
    <row r="73" spans="1:18" ht="11.25">
      <c r="A73" s="7"/>
      <c r="B73" s="7"/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9"/>
    </row>
    <row r="74" spans="1:18" ht="11.25">
      <c r="A74" s="7"/>
      <c r="B74" s="7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9"/>
    </row>
    <row r="75" spans="1:18" ht="11.25">
      <c r="A75" s="7"/>
      <c r="B75" s="7"/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9"/>
    </row>
    <row r="76" spans="1:18" ht="11.25">
      <c r="A76" s="7"/>
      <c r="B76" s="7"/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9"/>
    </row>
    <row r="77" spans="1:18" ht="11.25">
      <c r="A77" s="7"/>
      <c r="B77" s="7"/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9"/>
    </row>
    <row r="78" spans="1:18" ht="11.25">
      <c r="A78" s="7"/>
      <c r="B78" s="7"/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9"/>
    </row>
    <row r="79" spans="1:18" ht="11.25">
      <c r="A79" s="7"/>
      <c r="B79" s="7"/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9"/>
    </row>
    <row r="80" spans="1:17" ht="11.25">
      <c r="A80" s="7"/>
      <c r="B80" s="7"/>
      <c r="C80" s="27"/>
      <c r="F80" s="28"/>
      <c r="G80" s="28"/>
      <c r="H80" s="28"/>
      <c r="I80" s="28"/>
      <c r="J80" s="28"/>
      <c r="K80" s="28"/>
      <c r="N80" s="28"/>
      <c r="O80" s="28"/>
      <c r="P80" s="28"/>
      <c r="Q80" s="28"/>
    </row>
  </sheetData>
  <sheetProtection selectLockedCells="1" selectUnlockedCells="1"/>
  <mergeCells count="19">
    <mergeCell ref="A1:Q1"/>
    <mergeCell ref="P3:Q3"/>
    <mergeCell ref="A5:A7"/>
    <mergeCell ref="D5:I5"/>
    <mergeCell ref="F6:F7"/>
    <mergeCell ref="L5:Q5"/>
    <mergeCell ref="B5:B7"/>
    <mergeCell ref="J5:J7"/>
    <mergeCell ref="C4:Q4"/>
    <mergeCell ref="G6:G7"/>
    <mergeCell ref="O6:O7"/>
    <mergeCell ref="P6:P7"/>
    <mergeCell ref="Q6:Q7"/>
    <mergeCell ref="A2:Q2"/>
    <mergeCell ref="H6:H7"/>
    <mergeCell ref="I6:I7"/>
    <mergeCell ref="C6:C7"/>
    <mergeCell ref="K6:K7"/>
    <mergeCell ref="N6:N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view="pageBreakPreview" zoomScaleSheetLayoutView="100" zoomScalePageLayoutView="0" workbookViewId="0" topLeftCell="A7">
      <selection activeCell="D39" sqref="D39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10.57421875" style="0" customWidth="1"/>
  </cols>
  <sheetData>
    <row r="1" spans="1:6" ht="30" customHeight="1">
      <c r="A1" s="328" t="s">
        <v>288</v>
      </c>
      <c r="B1" s="328"/>
      <c r="C1" s="328"/>
      <c r="D1" s="328"/>
      <c r="E1" s="328"/>
      <c r="F1" s="328"/>
    </row>
    <row r="2" spans="1:6" ht="18" customHeight="1">
      <c r="A2" s="329" t="s">
        <v>201</v>
      </c>
      <c r="B2" s="329"/>
      <c r="C2" s="329"/>
      <c r="D2" s="329"/>
      <c r="E2" s="329"/>
      <c r="F2" s="329"/>
    </row>
    <row r="3" spans="1:6" ht="17.25" customHeight="1">
      <c r="A3" s="68"/>
      <c r="B3" s="64"/>
      <c r="C3" s="63"/>
      <c r="D3" s="65"/>
      <c r="E3" s="329" t="s">
        <v>266</v>
      </c>
      <c r="F3" s="329"/>
    </row>
    <row r="4" spans="1:6" ht="13.5" thickBot="1">
      <c r="A4" s="65"/>
      <c r="B4" s="65"/>
      <c r="C4" s="66"/>
      <c r="D4" s="65"/>
      <c r="E4" s="65"/>
      <c r="F4" s="67" t="s">
        <v>0</v>
      </c>
    </row>
    <row r="5" spans="1:6" ht="44.25" customHeight="1" thickBot="1" thickTop="1">
      <c r="A5" s="162" t="s">
        <v>1</v>
      </c>
      <c r="B5" s="105" t="s">
        <v>2</v>
      </c>
      <c r="C5" s="106" t="s">
        <v>3</v>
      </c>
      <c r="D5" s="106" t="s">
        <v>321</v>
      </c>
      <c r="E5" s="106" t="s">
        <v>326</v>
      </c>
      <c r="F5" s="107" t="s">
        <v>327</v>
      </c>
    </row>
    <row r="6" spans="1:6" ht="12.75" customHeight="1" thickTop="1">
      <c r="A6" s="260" t="s">
        <v>119</v>
      </c>
      <c r="B6" s="261" t="s">
        <v>120</v>
      </c>
      <c r="C6" s="261" t="s">
        <v>121</v>
      </c>
      <c r="D6" s="261" t="s">
        <v>122</v>
      </c>
      <c r="E6" s="261" t="s">
        <v>123</v>
      </c>
      <c r="F6" s="262" t="s">
        <v>124</v>
      </c>
    </row>
    <row r="7" spans="1:6" ht="21.75" customHeight="1">
      <c r="A7" s="102" t="s">
        <v>4</v>
      </c>
      <c r="B7" s="103" t="s">
        <v>5</v>
      </c>
      <c r="C7" s="157">
        <f>C8+C15</f>
        <v>188681</v>
      </c>
      <c r="D7" s="157">
        <f>D8+D15</f>
        <v>146087</v>
      </c>
      <c r="E7" s="157">
        <f>E8+E15</f>
        <v>8959</v>
      </c>
      <c r="F7" s="158">
        <f>F8+F15</f>
        <v>155046</v>
      </c>
    </row>
    <row r="8" spans="1:6" ht="21.75" customHeight="1">
      <c r="A8" s="91" t="s">
        <v>6</v>
      </c>
      <c r="B8" s="92" t="s">
        <v>7</v>
      </c>
      <c r="C8" s="138">
        <f>SUM(C9:C14)</f>
        <v>159206</v>
      </c>
      <c r="D8" s="138">
        <f>SUM(D9:D14)</f>
        <v>112729</v>
      </c>
      <c r="E8" s="138">
        <f>SUM(E9:E14)</f>
        <v>5559</v>
      </c>
      <c r="F8" s="139">
        <f>SUM(F9:F14)</f>
        <v>118288</v>
      </c>
    </row>
    <row r="9" spans="1:6" ht="21.75" customHeight="1">
      <c r="A9" s="93" t="s">
        <v>203</v>
      </c>
      <c r="B9" s="94" t="s">
        <v>8</v>
      </c>
      <c r="C9" s="140">
        <v>46546</v>
      </c>
      <c r="D9" s="140">
        <v>46546</v>
      </c>
      <c r="E9" s="140"/>
      <c r="F9" s="141">
        <v>46546</v>
      </c>
    </row>
    <row r="10" spans="1:6" ht="21.75" customHeight="1">
      <c r="A10" s="93" t="s">
        <v>204</v>
      </c>
      <c r="B10" s="94" t="s">
        <v>9</v>
      </c>
      <c r="C10" s="140">
        <v>42582</v>
      </c>
      <c r="D10" s="140">
        <v>42582</v>
      </c>
      <c r="E10" s="140"/>
      <c r="F10" s="141">
        <f aca="true" t="shared" si="0" ref="F10:F15">D10+E10</f>
        <v>42582</v>
      </c>
    </row>
    <row r="11" spans="1:6" ht="21.75" customHeight="1">
      <c r="A11" s="93" t="s">
        <v>205</v>
      </c>
      <c r="B11" s="94" t="s">
        <v>10</v>
      </c>
      <c r="C11" s="140">
        <v>18197</v>
      </c>
      <c r="D11" s="140">
        <v>18197</v>
      </c>
      <c r="E11" s="140">
        <v>715</v>
      </c>
      <c r="F11" s="141">
        <f t="shared" si="0"/>
        <v>18912</v>
      </c>
    </row>
    <row r="12" spans="1:6" ht="21.75" customHeight="1">
      <c r="A12" s="93" t="s">
        <v>206</v>
      </c>
      <c r="B12" s="94" t="s">
        <v>11</v>
      </c>
      <c r="C12" s="140">
        <v>1004</v>
      </c>
      <c r="D12" s="140">
        <v>1004</v>
      </c>
      <c r="E12" s="140"/>
      <c r="F12" s="141">
        <f t="shared" si="0"/>
        <v>1004</v>
      </c>
    </row>
    <row r="13" spans="1:6" ht="21.75" customHeight="1">
      <c r="A13" s="93" t="s">
        <v>207</v>
      </c>
      <c r="B13" s="142" t="s">
        <v>12</v>
      </c>
      <c r="C13" s="143">
        <v>77</v>
      </c>
      <c r="D13" s="140">
        <v>400</v>
      </c>
      <c r="E13" s="140">
        <v>-8</v>
      </c>
      <c r="F13" s="141">
        <f t="shared" si="0"/>
        <v>392</v>
      </c>
    </row>
    <row r="14" spans="1:6" ht="21.75" customHeight="1">
      <c r="A14" s="93" t="s">
        <v>208</v>
      </c>
      <c r="B14" s="142" t="s">
        <v>13</v>
      </c>
      <c r="C14" s="142">
        <v>50800</v>
      </c>
      <c r="D14" s="140">
        <v>4000</v>
      </c>
      <c r="E14" s="140">
        <v>4852</v>
      </c>
      <c r="F14" s="141">
        <f t="shared" si="0"/>
        <v>8852</v>
      </c>
    </row>
    <row r="15" spans="1:6" ht="21.75" customHeight="1">
      <c r="A15" s="91" t="s">
        <v>15</v>
      </c>
      <c r="B15" s="92" t="s">
        <v>16</v>
      </c>
      <c r="C15" s="138">
        <v>29475</v>
      </c>
      <c r="D15" s="138">
        <v>33358</v>
      </c>
      <c r="E15" s="138">
        <v>3400</v>
      </c>
      <c r="F15" s="139">
        <f t="shared" si="0"/>
        <v>36758</v>
      </c>
    </row>
    <row r="16" spans="1:6" ht="21.75" customHeight="1">
      <c r="A16" s="95" t="s">
        <v>17</v>
      </c>
      <c r="B16" s="96" t="s">
        <v>18</v>
      </c>
      <c r="C16" s="136">
        <f>SUM(C17:C18)</f>
        <v>14220</v>
      </c>
      <c r="D16" s="136">
        <f>SUM(D17:D18)</f>
        <v>42920</v>
      </c>
      <c r="E16" s="136">
        <f>SUM(E17:E18)</f>
        <v>0</v>
      </c>
      <c r="F16" s="137">
        <f>SUM(F17:F18)</f>
        <v>42920</v>
      </c>
    </row>
    <row r="17" spans="1:6" ht="21.75" customHeight="1">
      <c r="A17" s="93" t="s">
        <v>240</v>
      </c>
      <c r="B17" s="94" t="s">
        <v>19</v>
      </c>
      <c r="C17" s="140">
        <v>0</v>
      </c>
      <c r="D17" s="140">
        <v>17893</v>
      </c>
      <c r="E17" s="144"/>
      <c r="F17" s="141">
        <v>17893</v>
      </c>
    </row>
    <row r="18" spans="1:6" ht="21.75" customHeight="1">
      <c r="A18" s="93" t="s">
        <v>241</v>
      </c>
      <c r="B18" s="94" t="s">
        <v>297</v>
      </c>
      <c r="C18" s="140">
        <v>14220</v>
      </c>
      <c r="D18" s="140">
        <v>25027</v>
      </c>
      <c r="E18" s="140">
        <v>0</v>
      </c>
      <c r="F18" s="141">
        <f>D18+E18</f>
        <v>25027</v>
      </c>
    </row>
    <row r="19" spans="1:6" ht="21.75" customHeight="1">
      <c r="A19" s="95" t="s">
        <v>20</v>
      </c>
      <c r="B19" s="96" t="s">
        <v>21</v>
      </c>
      <c r="C19" s="136">
        <f>C20+C27</f>
        <v>58494</v>
      </c>
      <c r="D19" s="136">
        <f>D20+D27</f>
        <v>73100</v>
      </c>
      <c r="E19" s="136">
        <f>E20+E27</f>
        <v>-5900</v>
      </c>
      <c r="F19" s="137">
        <f>F20+F27</f>
        <v>67200</v>
      </c>
    </row>
    <row r="20" spans="1:6" s="252" customFormat="1" ht="23.25" customHeight="1">
      <c r="A20" s="93" t="s">
        <v>22</v>
      </c>
      <c r="B20" s="94" t="s">
        <v>23</v>
      </c>
      <c r="C20" s="140">
        <f>C21+C23+C24</f>
        <v>58414</v>
      </c>
      <c r="D20" s="140">
        <v>73020</v>
      </c>
      <c r="E20" s="140">
        <f>E21+E23+E24</f>
        <v>-5960</v>
      </c>
      <c r="F20" s="141">
        <f>F21+F23+F24</f>
        <v>67060</v>
      </c>
    </row>
    <row r="21" spans="1:6" s="252" customFormat="1" ht="21.75" customHeight="1" hidden="1">
      <c r="A21" s="93" t="s">
        <v>24</v>
      </c>
      <c r="B21" s="94" t="s">
        <v>25</v>
      </c>
      <c r="C21" s="140">
        <f>C22</f>
        <v>56019</v>
      </c>
      <c r="D21" s="140">
        <v>70625</v>
      </c>
      <c r="E21" s="140">
        <f>E22</f>
        <v>-6000</v>
      </c>
      <c r="F21" s="141">
        <f>F22</f>
        <v>64625</v>
      </c>
    </row>
    <row r="22" spans="1:6" s="252" customFormat="1" ht="21.75" customHeight="1" hidden="1">
      <c r="A22" s="93"/>
      <c r="B22" s="94" t="s">
        <v>26</v>
      </c>
      <c r="C22" s="140">
        <v>56019</v>
      </c>
      <c r="D22" s="140">
        <v>70625</v>
      </c>
      <c r="E22" s="154">
        <v>-6000</v>
      </c>
      <c r="F22" s="141">
        <f>D22+E22</f>
        <v>64625</v>
      </c>
    </row>
    <row r="23" spans="1:6" s="252" customFormat="1" ht="21.75" customHeight="1" hidden="1">
      <c r="A23" s="93" t="s">
        <v>27</v>
      </c>
      <c r="B23" s="94" t="s">
        <v>28</v>
      </c>
      <c r="C23" s="140">
        <v>2120</v>
      </c>
      <c r="D23" s="140">
        <v>2120</v>
      </c>
      <c r="E23" s="94">
        <v>141</v>
      </c>
      <c r="F23" s="141">
        <f aca="true" t="shared" si="1" ref="F23:F29">D23+E23</f>
        <v>2261</v>
      </c>
    </row>
    <row r="24" spans="1:6" s="252" customFormat="1" ht="21.75" customHeight="1" hidden="1">
      <c r="A24" s="93" t="s">
        <v>29</v>
      </c>
      <c r="B24" s="94" t="s">
        <v>30</v>
      </c>
      <c r="C24" s="140">
        <f>SUM(C25:C26)</f>
        <v>275</v>
      </c>
      <c r="D24" s="140">
        <f>SUM(D25:D26)</f>
        <v>275</v>
      </c>
      <c r="E24" s="140">
        <v>-101</v>
      </c>
      <c r="F24" s="141">
        <f>D24+E24</f>
        <v>174</v>
      </c>
    </row>
    <row r="25" spans="1:6" s="252" customFormat="1" ht="21.75" customHeight="1" hidden="1">
      <c r="A25" s="93"/>
      <c r="B25" s="94" t="s">
        <v>31</v>
      </c>
      <c r="C25" s="140">
        <v>75</v>
      </c>
      <c r="D25" s="140">
        <v>75</v>
      </c>
      <c r="E25" s="94"/>
      <c r="F25" s="141">
        <f t="shared" si="1"/>
        <v>75</v>
      </c>
    </row>
    <row r="26" spans="1:6" s="252" customFormat="1" ht="21.75" customHeight="1" hidden="1">
      <c r="A26" s="93"/>
      <c r="B26" s="94" t="s">
        <v>32</v>
      </c>
      <c r="C26" s="140">
        <v>200</v>
      </c>
      <c r="D26" s="140">
        <v>200</v>
      </c>
      <c r="E26" s="94">
        <v>-101</v>
      </c>
      <c r="F26" s="141">
        <f t="shared" si="1"/>
        <v>99</v>
      </c>
    </row>
    <row r="27" spans="1:6" s="252" customFormat="1" ht="21.75" customHeight="1">
      <c r="A27" s="93" t="s">
        <v>33</v>
      </c>
      <c r="B27" s="94" t="s">
        <v>34</v>
      </c>
      <c r="C27" s="140">
        <f>SUM(C28:C29)</f>
        <v>80</v>
      </c>
      <c r="D27" s="140">
        <f>SUM(D28:D29)</f>
        <v>80</v>
      </c>
      <c r="E27" s="140">
        <f>E29</f>
        <v>60</v>
      </c>
      <c r="F27" s="141">
        <f t="shared" si="1"/>
        <v>140</v>
      </c>
    </row>
    <row r="28" spans="1:6" ht="21.75" customHeight="1" hidden="1">
      <c r="A28" s="93"/>
      <c r="B28" s="145" t="s">
        <v>35</v>
      </c>
      <c r="C28" s="147">
        <v>50</v>
      </c>
      <c r="D28" s="147">
        <v>50</v>
      </c>
      <c r="E28" s="145"/>
      <c r="F28" s="141">
        <f t="shared" si="1"/>
        <v>50</v>
      </c>
    </row>
    <row r="29" spans="1:6" ht="21.75" customHeight="1" hidden="1">
      <c r="A29" s="93"/>
      <c r="B29" s="145" t="s">
        <v>191</v>
      </c>
      <c r="C29" s="146">
        <v>30</v>
      </c>
      <c r="D29" s="146">
        <v>30</v>
      </c>
      <c r="E29" s="145">
        <v>60</v>
      </c>
      <c r="F29" s="141">
        <f t="shared" si="1"/>
        <v>90</v>
      </c>
    </row>
    <row r="30" spans="1:6" ht="21.75" customHeight="1">
      <c r="A30" s="95" t="s">
        <v>36</v>
      </c>
      <c r="B30" s="96" t="s">
        <v>37</v>
      </c>
      <c r="C30" s="136">
        <f>SUM(C31:C38)</f>
        <v>25359</v>
      </c>
      <c r="D30" s="136">
        <f>SUM(D31:D38)</f>
        <v>33659</v>
      </c>
      <c r="E30" s="136">
        <f>SUM(E31:E38)</f>
        <v>-1490</v>
      </c>
      <c r="F30" s="137">
        <f>SUM(F31:F38)</f>
        <v>32169</v>
      </c>
    </row>
    <row r="31" spans="1:6" ht="21.75" customHeight="1" hidden="1">
      <c r="A31" s="93" t="s">
        <v>38</v>
      </c>
      <c r="B31" s="94" t="s">
        <v>192</v>
      </c>
      <c r="C31" s="140">
        <v>9000</v>
      </c>
      <c r="D31" s="140">
        <v>9000</v>
      </c>
      <c r="E31" s="140">
        <v>-400</v>
      </c>
      <c r="F31" s="141">
        <f aca="true" t="shared" si="2" ref="F31:F38">D31+E31</f>
        <v>8600</v>
      </c>
    </row>
    <row r="32" spans="1:6" ht="21.75" customHeight="1" hidden="1">
      <c r="A32" s="93" t="s">
        <v>39</v>
      </c>
      <c r="B32" s="94" t="s">
        <v>40</v>
      </c>
      <c r="C32" s="140">
        <v>550</v>
      </c>
      <c r="D32" s="140">
        <v>550</v>
      </c>
      <c r="E32" s="140">
        <v>-140</v>
      </c>
      <c r="F32" s="141">
        <f t="shared" si="2"/>
        <v>410</v>
      </c>
    </row>
    <row r="33" spans="1:6" ht="21.75" customHeight="1" hidden="1">
      <c r="A33" s="93" t="s">
        <v>41</v>
      </c>
      <c r="B33" s="94" t="s">
        <v>42</v>
      </c>
      <c r="C33" s="140">
        <v>1575</v>
      </c>
      <c r="D33" s="140">
        <v>6175</v>
      </c>
      <c r="E33" s="140">
        <v>510</v>
      </c>
      <c r="F33" s="141">
        <f t="shared" si="2"/>
        <v>6685</v>
      </c>
    </row>
    <row r="34" spans="1:6" ht="18.75" customHeight="1" hidden="1">
      <c r="A34" s="93" t="s">
        <v>43</v>
      </c>
      <c r="B34" s="94" t="s">
        <v>44</v>
      </c>
      <c r="C34" s="140">
        <v>8650</v>
      </c>
      <c r="D34" s="140">
        <v>10650</v>
      </c>
      <c r="E34" s="140">
        <v>-950</v>
      </c>
      <c r="F34" s="141">
        <f t="shared" si="2"/>
        <v>9700</v>
      </c>
    </row>
    <row r="35" spans="1:6" ht="24.75" customHeight="1" hidden="1">
      <c r="A35" s="93" t="s">
        <v>45</v>
      </c>
      <c r="B35" s="94" t="s">
        <v>46</v>
      </c>
      <c r="C35" s="140">
        <v>5084</v>
      </c>
      <c r="D35" s="140">
        <v>6284</v>
      </c>
      <c r="E35" s="140">
        <v>-320</v>
      </c>
      <c r="F35" s="141">
        <f t="shared" si="2"/>
        <v>5964</v>
      </c>
    </row>
    <row r="36" spans="1:6" ht="21.75" customHeight="1" hidden="1">
      <c r="A36" s="159" t="s">
        <v>47</v>
      </c>
      <c r="B36" s="160" t="s">
        <v>48</v>
      </c>
      <c r="C36" s="161">
        <v>0</v>
      </c>
      <c r="D36" s="161">
        <v>0</v>
      </c>
      <c r="E36" s="161">
        <v>0</v>
      </c>
      <c r="F36" s="141">
        <f t="shared" si="2"/>
        <v>0</v>
      </c>
    </row>
    <row r="37" spans="1:6" ht="21.75" customHeight="1" hidden="1">
      <c r="A37" s="93" t="s">
        <v>49</v>
      </c>
      <c r="B37" s="94" t="s">
        <v>50</v>
      </c>
      <c r="C37" s="144">
        <v>500</v>
      </c>
      <c r="D37" s="144">
        <v>500</v>
      </c>
      <c r="E37" s="140"/>
      <c r="F37" s="141">
        <f t="shared" si="2"/>
        <v>500</v>
      </c>
    </row>
    <row r="38" spans="1:6" ht="21.75" customHeight="1" hidden="1">
      <c r="A38" s="93" t="s">
        <v>51</v>
      </c>
      <c r="B38" s="94" t="s">
        <v>52</v>
      </c>
      <c r="C38" s="94"/>
      <c r="D38" s="94">
        <v>500</v>
      </c>
      <c r="E38" s="140">
        <v>-190</v>
      </c>
      <c r="F38" s="257">
        <f t="shared" si="2"/>
        <v>310</v>
      </c>
    </row>
    <row r="39" spans="1:6" ht="21.75" customHeight="1">
      <c r="A39" s="95" t="s">
        <v>53</v>
      </c>
      <c r="B39" s="96" t="s">
        <v>54</v>
      </c>
      <c r="C39" s="149">
        <f>SUM(C40)</f>
        <v>0</v>
      </c>
      <c r="D39" s="149">
        <f>SUM(D40)</f>
        <v>357</v>
      </c>
      <c r="E39" s="149">
        <f>SUM(E40)</f>
        <v>0</v>
      </c>
      <c r="F39" s="150">
        <f>SUM(F40)</f>
        <v>357</v>
      </c>
    </row>
    <row r="40" spans="1:6" ht="23.25" customHeight="1" hidden="1">
      <c r="A40" s="93" t="s">
        <v>193</v>
      </c>
      <c r="B40" s="94" t="s">
        <v>194</v>
      </c>
      <c r="C40" s="144">
        <v>0</v>
      </c>
      <c r="D40" s="140">
        <v>357</v>
      </c>
      <c r="E40" s="94" t="s">
        <v>14</v>
      </c>
      <c r="F40" s="141">
        <v>357</v>
      </c>
    </row>
    <row r="41" spans="1:6" ht="21.75" customHeight="1">
      <c r="A41" s="95" t="s">
        <v>55</v>
      </c>
      <c r="B41" s="96" t="s">
        <v>56</v>
      </c>
      <c r="C41" s="136">
        <f>SUM(C42:C43)</f>
        <v>2050</v>
      </c>
      <c r="D41" s="136">
        <f>SUM(D42:D43)</f>
        <v>100</v>
      </c>
      <c r="E41" s="136">
        <f>SUM(E42:E43)</f>
        <v>0</v>
      </c>
      <c r="F41" s="137">
        <f>SUM(F42:F43)</f>
        <v>100</v>
      </c>
    </row>
    <row r="42" spans="1:6" ht="21.75" customHeight="1" hidden="1">
      <c r="A42" s="93" t="s">
        <v>195</v>
      </c>
      <c r="B42" s="94" t="s">
        <v>57</v>
      </c>
      <c r="C42" s="140">
        <v>50</v>
      </c>
      <c r="D42" s="140">
        <v>100</v>
      </c>
      <c r="E42" s="140">
        <f>F42-D42</f>
        <v>0</v>
      </c>
      <c r="F42" s="141">
        <v>100</v>
      </c>
    </row>
    <row r="43" spans="1:6" ht="21.75" customHeight="1" hidden="1">
      <c r="A43" s="93" t="s">
        <v>196</v>
      </c>
      <c r="B43" s="94" t="s">
        <v>58</v>
      </c>
      <c r="C43" s="94">
        <v>2000</v>
      </c>
      <c r="D43" s="94">
        <v>0</v>
      </c>
      <c r="E43" s="140">
        <f>F43-D43</f>
        <v>0</v>
      </c>
      <c r="F43" s="148">
        <v>0</v>
      </c>
    </row>
    <row r="44" spans="1:6" ht="21.75" customHeight="1">
      <c r="A44" s="95" t="s">
        <v>59</v>
      </c>
      <c r="B44" s="96" t="s">
        <v>300</v>
      </c>
      <c r="C44" s="96">
        <f>SUM(C45)</f>
        <v>0</v>
      </c>
      <c r="D44" s="96">
        <f>SUM(D45)</f>
        <v>9000</v>
      </c>
      <c r="E44" s="96">
        <f>SUM(E45)</f>
        <v>0</v>
      </c>
      <c r="F44" s="151">
        <f>SUM(F45)</f>
        <v>9000</v>
      </c>
    </row>
    <row r="45" spans="1:6" ht="21.75" customHeight="1" hidden="1">
      <c r="A45" s="93" t="s">
        <v>197</v>
      </c>
      <c r="B45" s="94" t="s">
        <v>198</v>
      </c>
      <c r="C45" s="94">
        <v>0</v>
      </c>
      <c r="D45" s="94">
        <v>9000</v>
      </c>
      <c r="E45" s="94">
        <f>F45-D45</f>
        <v>0</v>
      </c>
      <c r="F45" s="148">
        <v>9000</v>
      </c>
    </row>
    <row r="46" spans="1:6" ht="30" customHeight="1">
      <c r="A46" s="98" t="s">
        <v>280</v>
      </c>
      <c r="B46" s="99" t="s">
        <v>61</v>
      </c>
      <c r="C46" s="152">
        <f>C7+C16+C19+C30+C39+C41+C44</f>
        <v>288804</v>
      </c>
      <c r="D46" s="152">
        <f>D7+D16+D19+D30+D39+D41+D44</f>
        <v>305223</v>
      </c>
      <c r="E46" s="152">
        <f>E7+E16+E19+E30+E39+E41+E44</f>
        <v>1569</v>
      </c>
      <c r="F46" s="153">
        <f>F7+F16+F19+F30+F39+F41+F44</f>
        <v>306792</v>
      </c>
    </row>
    <row r="47" spans="1:6" ht="21.75" customHeight="1">
      <c r="A47" s="95" t="s">
        <v>62</v>
      </c>
      <c r="B47" s="96" t="s">
        <v>63</v>
      </c>
      <c r="C47" s="136">
        <f>SUM(C49:C50)</f>
        <v>29000</v>
      </c>
      <c r="D47" s="136">
        <f>SUM(D48:D50)</f>
        <v>30306</v>
      </c>
      <c r="E47" s="136">
        <f>SUM(E48:E51)</f>
        <v>4606</v>
      </c>
      <c r="F47" s="137">
        <f>SUM(F48:F51)</f>
        <v>34912</v>
      </c>
    </row>
    <row r="48" spans="1:6" ht="21.75" customHeight="1">
      <c r="A48" s="93" t="s">
        <v>319</v>
      </c>
      <c r="B48" s="94" t="s">
        <v>320</v>
      </c>
      <c r="C48" s="140">
        <v>5000</v>
      </c>
      <c r="D48" s="140">
        <v>10000</v>
      </c>
      <c r="E48" s="144">
        <v>-10000</v>
      </c>
      <c r="F48" s="141">
        <f>D48+E48</f>
        <v>0</v>
      </c>
    </row>
    <row r="49" spans="1:6" ht="21.75" customHeight="1">
      <c r="A49" s="93" t="s">
        <v>199</v>
      </c>
      <c r="B49" s="94" t="s">
        <v>64</v>
      </c>
      <c r="C49" s="140">
        <v>24000</v>
      </c>
      <c r="D49" s="140">
        <v>0</v>
      </c>
      <c r="E49" s="154">
        <v>11000</v>
      </c>
      <c r="F49" s="257">
        <f>D49+E49</f>
        <v>11000</v>
      </c>
    </row>
    <row r="50" spans="1:6" ht="21.75" customHeight="1">
      <c r="A50" s="93" t="s">
        <v>65</v>
      </c>
      <c r="B50" s="94" t="s">
        <v>66</v>
      </c>
      <c r="C50" s="140">
        <v>5000</v>
      </c>
      <c r="D50" s="140">
        <v>20306</v>
      </c>
      <c r="E50" s="144">
        <v>0</v>
      </c>
      <c r="F50" s="141">
        <v>20306</v>
      </c>
    </row>
    <row r="51" spans="1:6" ht="21.75" customHeight="1">
      <c r="A51" s="93" t="s">
        <v>328</v>
      </c>
      <c r="B51" s="94" t="s">
        <v>329</v>
      </c>
      <c r="C51" s="140">
        <v>0</v>
      </c>
      <c r="D51" s="140">
        <v>0</v>
      </c>
      <c r="E51" s="144">
        <v>3606</v>
      </c>
      <c r="F51" s="141">
        <f>D51+E51</f>
        <v>3606</v>
      </c>
    </row>
    <row r="52" spans="1:6" s="69" customFormat="1" ht="37.5" customHeight="1" thickBot="1">
      <c r="A52" s="100" t="s">
        <v>200</v>
      </c>
      <c r="B52" s="101" t="s">
        <v>67</v>
      </c>
      <c r="C52" s="155">
        <f>C46+C47</f>
        <v>317804</v>
      </c>
      <c r="D52" s="155">
        <f>D46+D47</f>
        <v>335529</v>
      </c>
      <c r="E52" s="155">
        <f>E46+E47</f>
        <v>6175</v>
      </c>
      <c r="F52" s="156">
        <f>F46+F47</f>
        <v>341704</v>
      </c>
    </row>
    <row r="53" spans="1:6" ht="15.75" thickTop="1">
      <c r="A53" s="3"/>
      <c r="B53" s="3"/>
      <c r="C53" s="3"/>
      <c r="D53" s="3"/>
      <c r="E53" s="3"/>
      <c r="F53" s="1"/>
    </row>
  </sheetData>
  <sheetProtection/>
  <mergeCells count="3">
    <mergeCell ref="A1:F1"/>
    <mergeCell ref="A2:F2"/>
    <mergeCell ref="E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rowBreaks count="1" manualBreakCount="1">
    <brk id="5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7.140625" style="0" customWidth="1"/>
    <col min="2" max="2" width="44.421875" style="0" customWidth="1"/>
    <col min="3" max="3" width="10.57421875" style="0" customWidth="1"/>
    <col min="4" max="4" width="11.421875" style="0" customWidth="1"/>
    <col min="5" max="5" width="10.28125" style="0" customWidth="1"/>
    <col min="6" max="6" width="10.140625" style="0" customWidth="1"/>
  </cols>
  <sheetData>
    <row r="1" spans="1:6" ht="30" customHeight="1">
      <c r="A1" s="328" t="s">
        <v>289</v>
      </c>
      <c r="B1" s="328"/>
      <c r="C1" s="328"/>
      <c r="D1" s="328"/>
      <c r="E1" s="328"/>
      <c r="F1" s="328"/>
    </row>
    <row r="2" spans="1:6" ht="18" customHeight="1">
      <c r="A2" s="329" t="s">
        <v>201</v>
      </c>
      <c r="B2" s="329"/>
      <c r="C2" s="329"/>
      <c r="D2" s="329"/>
      <c r="E2" s="329"/>
      <c r="F2" s="329"/>
    </row>
    <row r="3" spans="1:6" ht="19.5" customHeight="1">
      <c r="A3" s="68"/>
      <c r="B3" s="64"/>
      <c r="C3" s="63"/>
      <c r="D3" s="65"/>
      <c r="E3" s="329" t="s">
        <v>270</v>
      </c>
      <c r="F3" s="329"/>
    </row>
    <row r="4" spans="1:6" ht="13.5" thickBot="1">
      <c r="A4" s="65"/>
      <c r="B4" s="65"/>
      <c r="C4" s="66"/>
      <c r="D4" s="65"/>
      <c r="E4" s="65"/>
      <c r="F4" s="67" t="s">
        <v>0</v>
      </c>
    </row>
    <row r="5" spans="1:6" ht="44.25" customHeight="1" thickBot="1">
      <c r="A5" s="192" t="s">
        <v>1</v>
      </c>
      <c r="B5" s="193" t="s">
        <v>2</v>
      </c>
      <c r="C5" s="194" t="s">
        <v>3</v>
      </c>
      <c r="D5" s="194" t="s">
        <v>330</v>
      </c>
      <c r="E5" s="194" t="s">
        <v>326</v>
      </c>
      <c r="F5" s="195" t="s">
        <v>327</v>
      </c>
    </row>
    <row r="6" spans="1:6" ht="12.75" customHeight="1" thickTop="1">
      <c r="A6" s="260" t="s">
        <v>119</v>
      </c>
      <c r="B6" s="261" t="s">
        <v>120</v>
      </c>
      <c r="C6" s="261" t="s">
        <v>121</v>
      </c>
      <c r="D6" s="261" t="s">
        <v>122</v>
      </c>
      <c r="E6" s="261" t="s">
        <v>123</v>
      </c>
      <c r="F6" s="262" t="s">
        <v>124</v>
      </c>
    </row>
    <row r="7" spans="1:6" s="71" customFormat="1" ht="21.75" customHeight="1">
      <c r="A7" s="190" t="s">
        <v>68</v>
      </c>
      <c r="B7" s="103" t="s">
        <v>69</v>
      </c>
      <c r="C7" s="157">
        <f>C8+C16</f>
        <v>44547</v>
      </c>
      <c r="D7" s="157">
        <f>D8+D16</f>
        <v>47967</v>
      </c>
      <c r="E7" s="157">
        <f>E8+E16</f>
        <v>5277</v>
      </c>
      <c r="F7" s="191">
        <f>F8+F16</f>
        <v>53244</v>
      </c>
    </row>
    <row r="8" spans="1:6" s="70" customFormat="1" ht="21.75" customHeight="1" hidden="1">
      <c r="A8" s="165" t="s">
        <v>70</v>
      </c>
      <c r="B8" s="92" t="s">
        <v>71</v>
      </c>
      <c r="C8" s="138">
        <f>SUM(C9:C15)</f>
        <v>38117</v>
      </c>
      <c r="D8" s="138">
        <f>SUM(D9:D15)</f>
        <v>41337</v>
      </c>
      <c r="E8" s="138">
        <f>SUM(E9:E15)</f>
        <v>5277</v>
      </c>
      <c r="F8" s="166">
        <f>SUM(F9:F15)</f>
        <v>46614</v>
      </c>
    </row>
    <row r="9" spans="1:6" s="70" customFormat="1" ht="22.5" customHeight="1" hidden="1">
      <c r="A9" s="167" t="s">
        <v>209</v>
      </c>
      <c r="B9" s="94" t="s">
        <v>72</v>
      </c>
      <c r="C9" s="140">
        <v>33161</v>
      </c>
      <c r="D9" s="140">
        <v>35326</v>
      </c>
      <c r="E9" s="140">
        <v>4596</v>
      </c>
      <c r="F9" s="174">
        <f>D9+E9</f>
        <v>39922</v>
      </c>
    </row>
    <row r="10" spans="1:6" s="70" customFormat="1" ht="22.5" customHeight="1" hidden="1">
      <c r="A10" s="167" t="s">
        <v>331</v>
      </c>
      <c r="B10" s="94" t="s">
        <v>332</v>
      </c>
      <c r="C10" s="140"/>
      <c r="D10" s="140"/>
      <c r="E10" s="140">
        <v>260</v>
      </c>
      <c r="F10" s="174">
        <f>E10+D10</f>
        <v>260</v>
      </c>
    </row>
    <row r="11" spans="1:6" s="70" customFormat="1" ht="21.75" customHeight="1" hidden="1">
      <c r="A11" s="167" t="s">
        <v>210</v>
      </c>
      <c r="B11" s="94" t="s">
        <v>73</v>
      </c>
      <c r="C11" s="94">
        <v>790</v>
      </c>
      <c r="D11" s="94">
        <v>910</v>
      </c>
      <c r="E11" s="140"/>
      <c r="F11" s="174">
        <f>D11+E11</f>
        <v>910</v>
      </c>
    </row>
    <row r="12" spans="1:6" s="70" customFormat="1" ht="21.75" customHeight="1" hidden="1">
      <c r="A12" s="167" t="s">
        <v>211</v>
      </c>
      <c r="B12" s="94" t="s">
        <v>74</v>
      </c>
      <c r="C12" s="144">
        <v>2330</v>
      </c>
      <c r="D12" s="140">
        <v>2330</v>
      </c>
      <c r="E12" s="140">
        <v>421</v>
      </c>
      <c r="F12" s="174">
        <f>D12+E12</f>
        <v>2751</v>
      </c>
    </row>
    <row r="13" spans="1:6" s="70" customFormat="1" ht="21.75" customHeight="1" hidden="1">
      <c r="A13" s="167" t="s">
        <v>212</v>
      </c>
      <c r="B13" s="94" t="s">
        <v>75</v>
      </c>
      <c r="C13" s="94">
        <v>231</v>
      </c>
      <c r="D13" s="94">
        <v>231</v>
      </c>
      <c r="E13" s="140"/>
      <c r="F13" s="174">
        <f>D13+E13</f>
        <v>231</v>
      </c>
    </row>
    <row r="14" spans="1:6" s="70" customFormat="1" ht="21.75" customHeight="1" hidden="1">
      <c r="A14" s="167" t="s">
        <v>213</v>
      </c>
      <c r="B14" s="94" t="s">
        <v>76</v>
      </c>
      <c r="C14" s="144">
        <v>1425</v>
      </c>
      <c r="D14" s="144">
        <v>760</v>
      </c>
      <c r="E14" s="140"/>
      <c r="F14" s="174">
        <f>D14+E14</f>
        <v>760</v>
      </c>
    </row>
    <row r="15" spans="1:6" s="70" customFormat="1" ht="21.75" customHeight="1" hidden="1">
      <c r="A15" s="167" t="s">
        <v>214</v>
      </c>
      <c r="B15" s="94" t="s">
        <v>77</v>
      </c>
      <c r="C15" s="94">
        <v>180</v>
      </c>
      <c r="D15" s="94">
        <v>1780</v>
      </c>
      <c r="E15" s="140"/>
      <c r="F15" s="174">
        <f>D15+E15</f>
        <v>1780</v>
      </c>
    </row>
    <row r="16" spans="1:6" s="70" customFormat="1" ht="21.75" customHeight="1" hidden="1">
      <c r="A16" s="165" t="s">
        <v>78</v>
      </c>
      <c r="B16" s="92" t="s">
        <v>79</v>
      </c>
      <c r="C16" s="138">
        <f>SUM(C17:C19)</f>
        <v>6430</v>
      </c>
      <c r="D16" s="138">
        <f>SUM(D17:D19)</f>
        <v>6630</v>
      </c>
      <c r="E16" s="138"/>
      <c r="F16" s="166">
        <f>SUM(F17:F19)</f>
        <v>6630</v>
      </c>
    </row>
    <row r="17" spans="1:6" s="70" customFormat="1" ht="21.75" customHeight="1" hidden="1">
      <c r="A17" s="167" t="s">
        <v>215</v>
      </c>
      <c r="B17" s="94" t="s">
        <v>80</v>
      </c>
      <c r="C17" s="140">
        <v>2800</v>
      </c>
      <c r="D17" s="140">
        <v>2800</v>
      </c>
      <c r="E17" s="140"/>
      <c r="F17" s="168">
        <v>2800</v>
      </c>
    </row>
    <row r="18" spans="1:6" s="70" customFormat="1" ht="28.5" customHeight="1" hidden="1">
      <c r="A18" s="167" t="s">
        <v>216</v>
      </c>
      <c r="B18" s="94" t="s">
        <v>81</v>
      </c>
      <c r="C18" s="94">
        <v>2730</v>
      </c>
      <c r="D18" s="94">
        <v>2730</v>
      </c>
      <c r="E18" s="94" t="s">
        <v>14</v>
      </c>
      <c r="F18" s="168">
        <v>2730</v>
      </c>
    </row>
    <row r="19" spans="1:6" s="70" customFormat="1" ht="21.75" customHeight="1" hidden="1">
      <c r="A19" s="167" t="s">
        <v>217</v>
      </c>
      <c r="B19" s="94" t="s">
        <v>82</v>
      </c>
      <c r="C19" s="140">
        <v>900</v>
      </c>
      <c r="D19" s="140">
        <v>1100</v>
      </c>
      <c r="E19" s="94" t="s">
        <v>14</v>
      </c>
      <c r="F19" s="168">
        <v>1100</v>
      </c>
    </row>
    <row r="20" spans="1:6" s="71" customFormat="1" ht="34.5" customHeight="1">
      <c r="A20" s="163" t="s">
        <v>83</v>
      </c>
      <c r="B20" s="97" t="s">
        <v>238</v>
      </c>
      <c r="C20" s="170">
        <f>SUM(C21:C23)</f>
        <v>11545</v>
      </c>
      <c r="D20" s="170">
        <f>SUM(D21:D23)</f>
        <v>11950</v>
      </c>
      <c r="E20" s="170">
        <v>0</v>
      </c>
      <c r="F20" s="171">
        <f>SUM(F21:F23)</f>
        <v>11950</v>
      </c>
    </row>
    <row r="21" spans="1:6" s="70" customFormat="1" ht="21.75" customHeight="1" hidden="1">
      <c r="A21" s="167"/>
      <c r="B21" s="145" t="s">
        <v>84</v>
      </c>
      <c r="C21" s="146">
        <v>10645</v>
      </c>
      <c r="D21" s="146">
        <v>11050</v>
      </c>
      <c r="E21" s="145" t="s">
        <v>14</v>
      </c>
      <c r="F21" s="172">
        <v>11050</v>
      </c>
    </row>
    <row r="22" spans="1:6" s="70" customFormat="1" ht="21.75" customHeight="1" hidden="1">
      <c r="A22" s="167"/>
      <c r="B22" s="145" t="s">
        <v>85</v>
      </c>
      <c r="C22" s="147">
        <v>425</v>
      </c>
      <c r="D22" s="147">
        <v>425</v>
      </c>
      <c r="E22" s="145" t="s">
        <v>14</v>
      </c>
      <c r="F22" s="173">
        <v>425</v>
      </c>
    </row>
    <row r="23" spans="1:6" s="70" customFormat="1" ht="21.75" customHeight="1" hidden="1">
      <c r="A23" s="167"/>
      <c r="B23" s="145" t="s">
        <v>86</v>
      </c>
      <c r="C23" s="147">
        <v>475</v>
      </c>
      <c r="D23" s="147">
        <v>475</v>
      </c>
      <c r="E23" s="147"/>
      <c r="F23" s="173">
        <v>475</v>
      </c>
    </row>
    <row r="24" spans="1:6" s="71" customFormat="1" ht="21.75" customHeight="1">
      <c r="A24" s="163" t="s">
        <v>87</v>
      </c>
      <c r="B24" s="96" t="s">
        <v>88</v>
      </c>
      <c r="C24" s="136">
        <f>C25+C28+C31+C37+C38</f>
        <v>63146</v>
      </c>
      <c r="D24" s="136">
        <f>D25+D28+D31+D37+D38</f>
        <v>72556</v>
      </c>
      <c r="E24" s="136">
        <f>E25+E28+E31+E37+E38</f>
        <v>-5610</v>
      </c>
      <c r="F24" s="164">
        <f>F25+F28+F31+F37+F38</f>
        <v>66946</v>
      </c>
    </row>
    <row r="25" spans="1:6" s="72" customFormat="1" ht="21.75" customHeight="1" hidden="1">
      <c r="A25" s="165" t="s">
        <v>89</v>
      </c>
      <c r="B25" s="92" t="s">
        <v>90</v>
      </c>
      <c r="C25" s="138">
        <f>SUM(C26:C27)</f>
        <v>23562</v>
      </c>
      <c r="D25" s="138">
        <f>SUM(D26:D27)</f>
        <v>25182</v>
      </c>
      <c r="E25" s="138">
        <f>SUM(E26:E27)</f>
        <v>-721</v>
      </c>
      <c r="F25" s="166">
        <f>SUM(F26:F27)</f>
        <v>24461</v>
      </c>
    </row>
    <row r="26" spans="1:6" s="72" customFormat="1" ht="21.75" customHeight="1" hidden="1">
      <c r="A26" s="167" t="s">
        <v>222</v>
      </c>
      <c r="B26" s="94" t="s">
        <v>224</v>
      </c>
      <c r="C26" s="140">
        <v>4637</v>
      </c>
      <c r="D26" s="140">
        <v>6437</v>
      </c>
      <c r="E26" s="154">
        <v>-560</v>
      </c>
      <c r="F26" s="174">
        <f>D26+E26</f>
        <v>5877</v>
      </c>
    </row>
    <row r="27" spans="1:6" s="72" customFormat="1" ht="21.75" customHeight="1" hidden="1">
      <c r="A27" s="167" t="s">
        <v>223</v>
      </c>
      <c r="B27" s="94" t="s">
        <v>225</v>
      </c>
      <c r="C27" s="140">
        <v>18925</v>
      </c>
      <c r="D27" s="140">
        <v>18745</v>
      </c>
      <c r="E27" s="154">
        <v>-161</v>
      </c>
      <c r="F27" s="174">
        <f>D27+E27</f>
        <v>18584</v>
      </c>
    </row>
    <row r="28" spans="1:6" s="72" customFormat="1" ht="21.75" customHeight="1" hidden="1">
      <c r="A28" s="165" t="s">
        <v>91</v>
      </c>
      <c r="B28" s="92" t="s">
        <v>92</v>
      </c>
      <c r="C28" s="138">
        <f>SUM(C29:C30)</f>
        <v>990</v>
      </c>
      <c r="D28" s="138">
        <f>SUM(D29:D30)</f>
        <v>1040</v>
      </c>
      <c r="E28" s="138">
        <f>SUM(E29:E30)</f>
        <v>-196</v>
      </c>
      <c r="F28" s="166">
        <f>SUM(F29:F30)</f>
        <v>844</v>
      </c>
    </row>
    <row r="29" spans="1:6" s="70" customFormat="1" ht="21.75" customHeight="1" hidden="1">
      <c r="A29" s="167" t="s">
        <v>218</v>
      </c>
      <c r="B29" s="94" t="s">
        <v>220</v>
      </c>
      <c r="C29" s="140">
        <v>50</v>
      </c>
      <c r="D29" s="140">
        <v>0</v>
      </c>
      <c r="E29" s="154"/>
      <c r="F29" s="174">
        <v>0</v>
      </c>
    </row>
    <row r="30" spans="1:6" s="70" customFormat="1" ht="21.75" customHeight="1" hidden="1">
      <c r="A30" s="167" t="s">
        <v>219</v>
      </c>
      <c r="B30" s="94" t="s">
        <v>221</v>
      </c>
      <c r="C30" s="140">
        <v>940</v>
      </c>
      <c r="D30" s="140">
        <v>1040</v>
      </c>
      <c r="E30" s="94">
        <v>-196</v>
      </c>
      <c r="F30" s="174">
        <f>D30+E30</f>
        <v>844</v>
      </c>
    </row>
    <row r="31" spans="1:6" s="72" customFormat="1" ht="21.75" customHeight="1" hidden="1">
      <c r="A31" s="165" t="s">
        <v>93</v>
      </c>
      <c r="B31" s="92" t="s">
        <v>94</v>
      </c>
      <c r="C31" s="138">
        <f>SUM(C32:C36)</f>
        <v>25112</v>
      </c>
      <c r="D31" s="138">
        <f>SUM(D32:D36)</f>
        <v>31335</v>
      </c>
      <c r="E31" s="138">
        <f>SUM(E32:E36)</f>
        <v>-2333</v>
      </c>
      <c r="F31" s="166">
        <f>SUM(F32:F36)</f>
        <v>29002</v>
      </c>
    </row>
    <row r="32" spans="1:6" s="70" customFormat="1" ht="21.75" customHeight="1" hidden="1">
      <c r="A32" s="167" t="s">
        <v>226</v>
      </c>
      <c r="B32" s="142" t="s">
        <v>95</v>
      </c>
      <c r="C32" s="142">
        <v>9137</v>
      </c>
      <c r="D32" s="94">
        <v>9137</v>
      </c>
      <c r="E32" s="94">
        <v>-1755</v>
      </c>
      <c r="F32" s="169">
        <f>D32+E32</f>
        <v>7382</v>
      </c>
    </row>
    <row r="33" spans="1:6" s="70" customFormat="1" ht="21.75" customHeight="1" hidden="1">
      <c r="A33" s="167" t="s">
        <v>227</v>
      </c>
      <c r="B33" s="142" t="s">
        <v>228</v>
      </c>
      <c r="C33" s="142">
        <v>50</v>
      </c>
      <c r="D33" s="94">
        <v>300</v>
      </c>
      <c r="E33" s="94"/>
      <c r="F33" s="169">
        <f>D33+E33</f>
        <v>300</v>
      </c>
    </row>
    <row r="34" spans="1:6" s="70" customFormat="1" ht="21.75" customHeight="1" hidden="1">
      <c r="A34" s="167" t="s">
        <v>229</v>
      </c>
      <c r="B34" s="94" t="s">
        <v>230</v>
      </c>
      <c r="C34" s="144">
        <v>4230</v>
      </c>
      <c r="D34" s="144">
        <v>4703</v>
      </c>
      <c r="E34" s="94">
        <v>-1011</v>
      </c>
      <c r="F34" s="169">
        <f>D34+E34</f>
        <v>3692</v>
      </c>
    </row>
    <row r="35" spans="1:6" s="70" customFormat="1" ht="21.75" customHeight="1" hidden="1">
      <c r="A35" s="167" t="s">
        <v>231</v>
      </c>
      <c r="B35" s="94" t="s">
        <v>233</v>
      </c>
      <c r="C35" s="144">
        <v>5265</v>
      </c>
      <c r="D35" s="144">
        <v>11765</v>
      </c>
      <c r="E35" s="94">
        <v>713</v>
      </c>
      <c r="F35" s="169">
        <f>D35+E35</f>
        <v>12478</v>
      </c>
    </row>
    <row r="36" spans="1:6" s="70" customFormat="1" ht="21.75" customHeight="1" hidden="1">
      <c r="A36" s="167" t="s">
        <v>232</v>
      </c>
      <c r="B36" s="94" t="s">
        <v>96</v>
      </c>
      <c r="C36" s="140">
        <v>6430</v>
      </c>
      <c r="D36" s="140">
        <v>5430</v>
      </c>
      <c r="E36" s="94">
        <v>-280</v>
      </c>
      <c r="F36" s="169">
        <f>D36+E36</f>
        <v>5150</v>
      </c>
    </row>
    <row r="37" spans="1:6" s="72" customFormat="1" ht="21.75" customHeight="1" hidden="1">
      <c r="A37" s="186" t="s">
        <v>97</v>
      </c>
      <c r="B37" s="187" t="s">
        <v>98</v>
      </c>
      <c r="C37" s="188">
        <v>320</v>
      </c>
      <c r="D37" s="188">
        <v>320</v>
      </c>
      <c r="E37" s="188"/>
      <c r="F37" s="189">
        <v>320</v>
      </c>
    </row>
    <row r="38" spans="1:6" s="72" customFormat="1" ht="21.75" customHeight="1" hidden="1">
      <c r="A38" s="165" t="s">
        <v>99</v>
      </c>
      <c r="B38" s="92" t="s">
        <v>100</v>
      </c>
      <c r="C38" s="138">
        <f>SUM(C39:C42)</f>
        <v>13162</v>
      </c>
      <c r="D38" s="138">
        <f>SUM(D39:D42)</f>
        <v>14679</v>
      </c>
      <c r="E38" s="138">
        <f>SUM(E39:E42)</f>
        <v>-2360</v>
      </c>
      <c r="F38" s="166">
        <f>SUM(F39:F42)</f>
        <v>12319</v>
      </c>
    </row>
    <row r="39" spans="1:6" s="70" customFormat="1" ht="21.75" customHeight="1" hidden="1">
      <c r="A39" s="167" t="s">
        <v>234</v>
      </c>
      <c r="B39" s="94" t="s">
        <v>101</v>
      </c>
      <c r="C39" s="140">
        <v>12112</v>
      </c>
      <c r="D39" s="140">
        <v>12729</v>
      </c>
      <c r="E39" s="140">
        <v>-2400</v>
      </c>
      <c r="F39" s="174">
        <f>D39+E39</f>
        <v>10329</v>
      </c>
    </row>
    <row r="40" spans="1:6" s="70" customFormat="1" ht="21.75" customHeight="1" hidden="1">
      <c r="A40" s="167" t="s">
        <v>235</v>
      </c>
      <c r="B40" s="94" t="s">
        <v>236</v>
      </c>
      <c r="C40" s="140"/>
      <c r="D40" s="140">
        <v>700</v>
      </c>
      <c r="E40" s="140"/>
      <c r="F40" s="174">
        <f>D40+E40</f>
        <v>700</v>
      </c>
    </row>
    <row r="41" spans="1:6" s="70" customFormat="1" ht="21.75" customHeight="1" hidden="1">
      <c r="A41" s="167" t="s">
        <v>333</v>
      </c>
      <c r="B41" s="94" t="s">
        <v>334</v>
      </c>
      <c r="C41" s="140"/>
      <c r="D41" s="140"/>
      <c r="E41" s="140">
        <v>40</v>
      </c>
      <c r="F41" s="174">
        <f>E41+D41</f>
        <v>40</v>
      </c>
    </row>
    <row r="42" spans="1:6" s="70" customFormat="1" ht="21.75" customHeight="1" hidden="1">
      <c r="A42" s="167" t="s">
        <v>237</v>
      </c>
      <c r="B42" s="94" t="s">
        <v>102</v>
      </c>
      <c r="C42" s="140">
        <v>1050</v>
      </c>
      <c r="D42" s="140">
        <v>1250</v>
      </c>
      <c r="E42" s="140">
        <v>0</v>
      </c>
      <c r="F42" s="174">
        <f>D42+E42</f>
        <v>1250</v>
      </c>
    </row>
    <row r="43" spans="1:6" s="71" customFormat="1" ht="21" customHeight="1">
      <c r="A43" s="163" t="s">
        <v>103</v>
      </c>
      <c r="B43" s="96" t="s">
        <v>104</v>
      </c>
      <c r="C43" s="136">
        <f>SUM(C44:C47)</f>
        <v>7200</v>
      </c>
      <c r="D43" s="136">
        <f>SUM(D44:D47)</f>
        <v>9390</v>
      </c>
      <c r="E43" s="136">
        <f>SUM(E44:E47)</f>
        <v>1136</v>
      </c>
      <c r="F43" s="164">
        <f>SUM(F44:F47)</f>
        <v>10526</v>
      </c>
    </row>
    <row r="44" spans="1:6" s="71" customFormat="1" ht="21.75" customHeight="1" hidden="1">
      <c r="A44" s="167" t="s">
        <v>239</v>
      </c>
      <c r="B44" s="94" t="s">
        <v>187</v>
      </c>
      <c r="C44" s="140">
        <v>100</v>
      </c>
      <c r="D44" s="140">
        <v>500</v>
      </c>
      <c r="E44" s="144">
        <v>-47</v>
      </c>
      <c r="F44" s="174">
        <f>D44+E44</f>
        <v>453</v>
      </c>
    </row>
    <row r="45" spans="1:6" s="71" customFormat="1" ht="32.25" customHeight="1" hidden="1">
      <c r="A45" s="167" t="s">
        <v>242</v>
      </c>
      <c r="B45" s="94" t="s">
        <v>243</v>
      </c>
      <c r="C45" s="140">
        <v>1800</v>
      </c>
      <c r="D45" s="140">
        <v>2200</v>
      </c>
      <c r="E45" s="144">
        <v>90</v>
      </c>
      <c r="F45" s="174">
        <f>D45+E45</f>
        <v>2290</v>
      </c>
    </row>
    <row r="46" spans="1:6" s="71" customFormat="1" ht="20.25" customHeight="1" hidden="1">
      <c r="A46" s="167" t="s">
        <v>244</v>
      </c>
      <c r="B46" s="94" t="s">
        <v>188</v>
      </c>
      <c r="C46" s="140">
        <v>1600</v>
      </c>
      <c r="D46" s="140">
        <v>1850</v>
      </c>
      <c r="E46" s="144">
        <v>0</v>
      </c>
      <c r="F46" s="174">
        <f>D46+E46</f>
        <v>1850</v>
      </c>
    </row>
    <row r="47" spans="1:6" s="71" customFormat="1" ht="24" customHeight="1" hidden="1">
      <c r="A47" s="167" t="s">
        <v>245</v>
      </c>
      <c r="B47" s="94" t="s">
        <v>189</v>
      </c>
      <c r="C47" s="140">
        <v>3700</v>
      </c>
      <c r="D47" s="140">
        <v>4840</v>
      </c>
      <c r="E47" s="144">
        <v>1093</v>
      </c>
      <c r="F47" s="174">
        <f>D47+E47</f>
        <v>5933</v>
      </c>
    </row>
    <row r="48" spans="1:6" s="71" customFormat="1" ht="21.75" customHeight="1">
      <c r="A48" s="163" t="s">
        <v>105</v>
      </c>
      <c r="B48" s="96" t="s">
        <v>190</v>
      </c>
      <c r="C48" s="136">
        <f>SUM(C49:C52)</f>
        <v>43805</v>
      </c>
      <c r="D48" s="136">
        <f>SUM(D49:D52)</f>
        <v>46986</v>
      </c>
      <c r="E48" s="136">
        <f>SUM(E49:E52)</f>
        <v>-362</v>
      </c>
      <c r="F48" s="164">
        <f>SUM(F49:F52)</f>
        <v>46624</v>
      </c>
    </row>
    <row r="49" spans="1:6" s="71" customFormat="1" ht="21.75" customHeight="1" hidden="1">
      <c r="A49" s="167" t="s">
        <v>246</v>
      </c>
      <c r="B49" s="94" t="s">
        <v>247</v>
      </c>
      <c r="C49" s="140">
        <v>0</v>
      </c>
      <c r="D49" s="140">
        <v>1416</v>
      </c>
      <c r="E49" s="140"/>
      <c r="F49" s="174">
        <v>1416</v>
      </c>
    </row>
    <row r="50" spans="1:6" s="71" customFormat="1" ht="21.75" customHeight="1" hidden="1">
      <c r="A50" s="167" t="s">
        <v>248</v>
      </c>
      <c r="B50" s="94" t="s">
        <v>335</v>
      </c>
      <c r="C50" s="140">
        <v>39655</v>
      </c>
      <c r="D50" s="140">
        <v>42420</v>
      </c>
      <c r="E50" s="140">
        <v>-12</v>
      </c>
      <c r="F50" s="174">
        <f>D50+E50</f>
        <v>42408</v>
      </c>
    </row>
    <row r="51" spans="1:6" s="71" customFormat="1" ht="30.75" customHeight="1" hidden="1">
      <c r="A51" s="167" t="s">
        <v>249</v>
      </c>
      <c r="B51" s="94" t="s">
        <v>251</v>
      </c>
      <c r="C51" s="140">
        <v>150</v>
      </c>
      <c r="D51" s="140">
        <v>150</v>
      </c>
      <c r="E51" s="140">
        <v>-150</v>
      </c>
      <c r="F51" s="174">
        <f>D51+E51</f>
        <v>0</v>
      </c>
    </row>
    <row r="52" spans="1:6" s="71" customFormat="1" ht="21.75" customHeight="1" hidden="1">
      <c r="A52" s="167" t="s">
        <v>250</v>
      </c>
      <c r="B52" s="94" t="s">
        <v>252</v>
      </c>
      <c r="C52" s="140">
        <v>4000</v>
      </c>
      <c r="D52" s="140">
        <v>3000</v>
      </c>
      <c r="E52" s="140">
        <v>-200</v>
      </c>
      <c r="F52" s="174">
        <f>D52+E52</f>
        <v>2800</v>
      </c>
    </row>
    <row r="53" spans="1:6" s="71" customFormat="1" ht="21.75" customHeight="1">
      <c r="A53" s="163" t="s">
        <v>106</v>
      </c>
      <c r="B53" s="96" t="s">
        <v>107</v>
      </c>
      <c r="C53" s="136">
        <f>SUM(C54:C56)</f>
        <v>66610</v>
      </c>
      <c r="D53" s="136">
        <f>SUM(D54:D56)</f>
        <v>47455</v>
      </c>
      <c r="E53" s="136">
        <f>SUM(E54:E56)</f>
        <v>320</v>
      </c>
      <c r="F53" s="164">
        <f>SUM(F54:F56)</f>
        <v>47775</v>
      </c>
    </row>
    <row r="54" spans="1:6" s="71" customFormat="1" ht="21.75" customHeight="1" hidden="1">
      <c r="A54" s="167" t="s">
        <v>253</v>
      </c>
      <c r="B54" s="94" t="s">
        <v>256</v>
      </c>
      <c r="C54" s="140">
        <v>51450</v>
      </c>
      <c r="D54" s="140">
        <v>38504</v>
      </c>
      <c r="E54" s="140"/>
      <c r="F54" s="174">
        <f>D54+E54</f>
        <v>38504</v>
      </c>
    </row>
    <row r="55" spans="1:6" s="71" customFormat="1" ht="21.75" customHeight="1" hidden="1">
      <c r="A55" s="167" t="s">
        <v>254</v>
      </c>
      <c r="B55" s="94" t="s">
        <v>257</v>
      </c>
      <c r="C55" s="140">
        <v>1000</v>
      </c>
      <c r="D55" s="140">
        <v>3125</v>
      </c>
      <c r="E55" s="140">
        <v>320</v>
      </c>
      <c r="F55" s="174">
        <f>D55+E55</f>
        <v>3445</v>
      </c>
    </row>
    <row r="56" spans="1:6" s="70" customFormat="1" ht="21.75" customHeight="1" hidden="1">
      <c r="A56" s="167" t="s">
        <v>255</v>
      </c>
      <c r="B56" s="94" t="s">
        <v>258</v>
      </c>
      <c r="C56" s="140">
        <v>14160</v>
      </c>
      <c r="D56" s="140">
        <v>5826</v>
      </c>
      <c r="E56" s="140"/>
      <c r="F56" s="174">
        <f>D56+E56</f>
        <v>5826</v>
      </c>
    </row>
    <row r="57" spans="1:6" s="71" customFormat="1" ht="21.75" customHeight="1">
      <c r="A57" s="163" t="s">
        <v>108</v>
      </c>
      <c r="B57" s="96" t="s">
        <v>109</v>
      </c>
      <c r="C57" s="136">
        <f>SUM(C58:C60)</f>
        <v>20930</v>
      </c>
      <c r="D57" s="136">
        <f>SUM(D58:D60)</f>
        <v>46231</v>
      </c>
      <c r="E57" s="136">
        <f>SUM(E58:E60)</f>
        <v>1808</v>
      </c>
      <c r="F57" s="164">
        <f>SUM(F58:F60)</f>
        <v>48039</v>
      </c>
    </row>
    <row r="58" spans="1:6" s="71" customFormat="1" ht="21.75" customHeight="1" hidden="1">
      <c r="A58" s="167" t="s">
        <v>259</v>
      </c>
      <c r="B58" s="94" t="s">
        <v>262</v>
      </c>
      <c r="C58" s="140">
        <v>16188</v>
      </c>
      <c r="D58" s="140">
        <v>36429</v>
      </c>
      <c r="E58" s="140">
        <v>1148</v>
      </c>
      <c r="F58" s="174">
        <f>D58+E58</f>
        <v>37577</v>
      </c>
    </row>
    <row r="59" spans="1:6" s="71" customFormat="1" ht="21.75" customHeight="1" hidden="1">
      <c r="A59" s="167" t="s">
        <v>261</v>
      </c>
      <c r="B59" s="94" t="s">
        <v>263</v>
      </c>
      <c r="C59" s="140">
        <v>320</v>
      </c>
      <c r="D59" s="140">
        <v>320</v>
      </c>
      <c r="E59" s="140"/>
      <c r="F59" s="174">
        <v>320</v>
      </c>
    </row>
    <row r="60" spans="1:6" s="70" customFormat="1" ht="21.75" customHeight="1" hidden="1">
      <c r="A60" s="167" t="s">
        <v>260</v>
      </c>
      <c r="B60" s="94" t="s">
        <v>264</v>
      </c>
      <c r="C60" s="140">
        <v>4422</v>
      </c>
      <c r="D60" s="140">
        <v>9482</v>
      </c>
      <c r="E60" s="140">
        <v>660</v>
      </c>
      <c r="F60" s="174">
        <f>D60+E60</f>
        <v>10142</v>
      </c>
    </row>
    <row r="61" spans="1:6" s="71" customFormat="1" ht="21.75" customHeight="1">
      <c r="A61" s="163" t="s">
        <v>110</v>
      </c>
      <c r="B61" s="96" t="s">
        <v>267</v>
      </c>
      <c r="C61" s="96">
        <f>SUM(C62)</f>
        <v>9000</v>
      </c>
      <c r="D61" s="96">
        <f>SUM(D62)</f>
        <v>0</v>
      </c>
      <c r="E61" s="96">
        <f>SUM(E62)</f>
        <v>0</v>
      </c>
      <c r="F61" s="175">
        <f>SUM(F62)</f>
        <v>0</v>
      </c>
    </row>
    <row r="62" spans="1:6" s="71" customFormat="1" ht="21.75" customHeight="1" hidden="1">
      <c r="A62" s="176" t="s">
        <v>268</v>
      </c>
      <c r="B62" s="111" t="s">
        <v>269</v>
      </c>
      <c r="C62" s="111">
        <v>9000</v>
      </c>
      <c r="D62" s="111">
        <v>0</v>
      </c>
      <c r="E62" s="111"/>
      <c r="F62" s="177">
        <v>0</v>
      </c>
    </row>
    <row r="63" spans="1:6" s="73" customFormat="1" ht="29.25" customHeight="1">
      <c r="A63" s="178" t="s">
        <v>279</v>
      </c>
      <c r="B63" s="179" t="s">
        <v>111</v>
      </c>
      <c r="C63" s="180">
        <f>C7+C20+C24+C43+C48+C53+C57+C61</f>
        <v>266783</v>
      </c>
      <c r="D63" s="180">
        <f>D7+D20+D24+D43+D48+D53+D57+D61</f>
        <v>282535</v>
      </c>
      <c r="E63" s="180">
        <f>E7+E20+E24+E43+E48+E53+E57+E61</f>
        <v>2569</v>
      </c>
      <c r="F63" s="181">
        <f>F7+F20+F24+F43+F48+F53+F57+F61</f>
        <v>285104</v>
      </c>
    </row>
    <row r="64" spans="1:6" s="73" customFormat="1" ht="21.75" customHeight="1">
      <c r="A64" s="178" t="s">
        <v>112</v>
      </c>
      <c r="B64" s="179" t="s">
        <v>113</v>
      </c>
      <c r="C64" s="180">
        <f>SUM(C66)</f>
        <v>51021</v>
      </c>
      <c r="D64" s="180">
        <f>SUM(D66)</f>
        <v>52994</v>
      </c>
      <c r="E64" s="180">
        <f>SUM(E65:E66)</f>
        <v>3606</v>
      </c>
      <c r="F64" s="181">
        <f>SUM(F65:F66)</f>
        <v>56600</v>
      </c>
    </row>
    <row r="65" spans="1:6" s="70" customFormat="1" ht="21.75" customHeight="1">
      <c r="A65" s="167" t="s">
        <v>336</v>
      </c>
      <c r="B65" s="94" t="s">
        <v>337</v>
      </c>
      <c r="C65" s="140">
        <v>0</v>
      </c>
      <c r="D65" s="140">
        <v>0</v>
      </c>
      <c r="E65" s="140">
        <v>3606</v>
      </c>
      <c r="F65" s="174">
        <f>E65</f>
        <v>3606</v>
      </c>
    </row>
    <row r="66" spans="1:6" s="70" customFormat="1" ht="21.75" customHeight="1">
      <c r="A66" s="167" t="s">
        <v>265</v>
      </c>
      <c r="B66" s="94" t="s">
        <v>114</v>
      </c>
      <c r="C66" s="140">
        <v>51021</v>
      </c>
      <c r="D66" s="140">
        <v>52994</v>
      </c>
      <c r="E66" s="140">
        <f>F66-D66</f>
        <v>0</v>
      </c>
      <c r="F66" s="174">
        <v>52994</v>
      </c>
    </row>
    <row r="67" spans="1:6" s="73" customFormat="1" ht="30.75" customHeight="1" thickBot="1">
      <c r="A67" s="182" t="s">
        <v>281</v>
      </c>
      <c r="B67" s="183" t="s">
        <v>115</v>
      </c>
      <c r="C67" s="184">
        <f>C63+C64</f>
        <v>317804</v>
      </c>
      <c r="D67" s="184">
        <f>D63+D64</f>
        <v>335529</v>
      </c>
      <c r="E67" s="184">
        <f>E63+E64</f>
        <v>6175</v>
      </c>
      <c r="F67" s="185">
        <f>F63+F64</f>
        <v>341704</v>
      </c>
    </row>
    <row r="68" spans="1:6" ht="12.75">
      <c r="A68" s="2"/>
      <c r="B68" s="2"/>
      <c r="C68" s="2"/>
      <c r="D68" s="2"/>
      <c r="E68" s="2"/>
      <c r="F68" s="2"/>
    </row>
  </sheetData>
  <sheetProtection/>
  <mergeCells count="3">
    <mergeCell ref="E3:F3"/>
    <mergeCell ref="A1:F1"/>
    <mergeCell ref="A2:F2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">
      <selection activeCell="C61" sqref="C61"/>
    </sheetView>
  </sheetViews>
  <sheetFormatPr defaultColWidth="9.140625" defaultRowHeight="12.75"/>
  <cols>
    <col min="1" max="1" width="7.00390625" style="55" customWidth="1"/>
    <col min="2" max="2" width="43.00390625" style="55" customWidth="1"/>
    <col min="3" max="3" width="13.28125" style="55" customWidth="1"/>
    <col min="4" max="4" width="13.421875" style="55" customWidth="1"/>
    <col min="5" max="5" width="10.7109375" style="55" customWidth="1"/>
    <col min="6" max="6" width="11.421875" style="55" customWidth="1"/>
    <col min="7" max="16384" width="9.140625" style="55" customWidth="1"/>
  </cols>
  <sheetData>
    <row r="1" spans="1:4" ht="18" customHeight="1">
      <c r="A1" s="330"/>
      <c r="B1" s="331"/>
      <c r="C1" s="74"/>
      <c r="D1" s="74"/>
    </row>
    <row r="2" spans="1:4" ht="13.5" customHeight="1">
      <c r="A2" s="53"/>
      <c r="B2" s="54"/>
      <c r="C2" s="75"/>
      <c r="D2" s="75"/>
    </row>
    <row r="3" spans="1:5" ht="29.25" customHeight="1">
      <c r="A3" s="56"/>
      <c r="B3" s="332" t="s">
        <v>271</v>
      </c>
      <c r="C3" s="332"/>
      <c r="D3" s="332"/>
      <c r="E3" s="332"/>
    </row>
    <row r="4" spans="1:5" ht="14.25" customHeight="1">
      <c r="A4" s="56"/>
      <c r="B4" s="332"/>
      <c r="C4" s="332"/>
      <c r="D4" s="332"/>
      <c r="E4" s="332"/>
    </row>
    <row r="5" spans="1:6" ht="23.25" customHeight="1">
      <c r="A5" s="56"/>
      <c r="B5" s="332" t="s">
        <v>272</v>
      </c>
      <c r="C5" s="332"/>
      <c r="D5" s="332"/>
      <c r="E5" s="332"/>
      <c r="F5" s="77" t="s">
        <v>284</v>
      </c>
    </row>
    <row r="6" spans="1:6" ht="18" customHeight="1" thickBot="1">
      <c r="A6" s="56"/>
      <c r="B6" s="57"/>
      <c r="F6" s="76" t="s">
        <v>0</v>
      </c>
    </row>
    <row r="7" spans="1:2" ht="6" customHeight="1" hidden="1">
      <c r="A7" s="58"/>
      <c r="B7" s="59"/>
    </row>
    <row r="8" spans="1:2" ht="22.5" customHeight="1" hidden="1">
      <c r="A8" s="60"/>
      <c r="B8" s="61"/>
    </row>
    <row r="9" spans="1:6" ht="42.75" customHeight="1" thickBot="1" thickTop="1">
      <c r="A9" s="104" t="s">
        <v>1</v>
      </c>
      <c r="B9" s="105" t="s">
        <v>273</v>
      </c>
      <c r="C9" s="106" t="s">
        <v>3</v>
      </c>
      <c r="D9" s="106" t="s">
        <v>321</v>
      </c>
      <c r="E9" s="106" t="s">
        <v>326</v>
      </c>
      <c r="F9" s="107" t="s">
        <v>338</v>
      </c>
    </row>
    <row r="10" spans="1:6" ht="12.75" customHeight="1" thickTop="1">
      <c r="A10" s="260" t="s">
        <v>119</v>
      </c>
      <c r="B10" s="261" t="s">
        <v>120</v>
      </c>
      <c r="C10" s="261" t="s">
        <v>121</v>
      </c>
      <c r="D10" s="261" t="s">
        <v>122</v>
      </c>
      <c r="E10" s="261" t="s">
        <v>123</v>
      </c>
      <c r="F10" s="262" t="s">
        <v>124</v>
      </c>
    </row>
    <row r="11" spans="1:6" ht="27" customHeight="1">
      <c r="A11" s="112" t="s">
        <v>4</v>
      </c>
      <c r="B11" s="113" t="s">
        <v>282</v>
      </c>
      <c r="C11" s="109">
        <f>C12</f>
        <v>0</v>
      </c>
      <c r="D11" s="109">
        <f>D12</f>
        <v>9000</v>
      </c>
      <c r="E11" s="109">
        <f>E12</f>
        <v>0</v>
      </c>
      <c r="F11" s="123">
        <f>F12</f>
        <v>9000</v>
      </c>
    </row>
    <row r="12" spans="1:6" ht="18" customHeight="1" hidden="1">
      <c r="A12" s="85" t="s">
        <v>15</v>
      </c>
      <c r="B12" s="79" t="s">
        <v>275</v>
      </c>
      <c r="C12" s="108"/>
      <c r="D12" s="108">
        <v>9000</v>
      </c>
      <c r="E12" s="108">
        <v>0</v>
      </c>
      <c r="F12" s="253">
        <f>D12+E12</f>
        <v>9000</v>
      </c>
    </row>
    <row r="13" spans="1:6" ht="27" customHeight="1">
      <c r="A13" s="112" t="s">
        <v>20</v>
      </c>
      <c r="B13" s="113" t="s">
        <v>21</v>
      </c>
      <c r="C13" s="109">
        <f>C15</f>
        <v>0</v>
      </c>
      <c r="D13" s="109">
        <f>SUM(D14)</f>
        <v>0</v>
      </c>
      <c r="E13" s="109">
        <f>SUM(E14)</f>
        <v>65</v>
      </c>
      <c r="F13" s="123">
        <f>SUM(F14)</f>
        <v>65</v>
      </c>
    </row>
    <row r="14" spans="1:6" ht="21.75" customHeight="1" hidden="1">
      <c r="A14" s="93" t="s">
        <v>339</v>
      </c>
      <c r="B14" s="94" t="s">
        <v>34</v>
      </c>
      <c r="C14" s="108">
        <v>0</v>
      </c>
      <c r="D14" s="108">
        <v>0</v>
      </c>
      <c r="E14" s="108">
        <v>65</v>
      </c>
      <c r="F14" s="253">
        <f>D14+E14</f>
        <v>65</v>
      </c>
    </row>
    <row r="15" spans="1:6" ht="18" customHeight="1">
      <c r="A15" s="114" t="s">
        <v>36</v>
      </c>
      <c r="B15" s="115" t="s">
        <v>37</v>
      </c>
      <c r="C15" s="116">
        <f>C16</f>
        <v>0</v>
      </c>
      <c r="D15" s="116">
        <f>D16</f>
        <v>135</v>
      </c>
      <c r="E15" s="116">
        <f>E16+E17</f>
        <v>57</v>
      </c>
      <c r="F15" s="117">
        <f>F16+F17</f>
        <v>192</v>
      </c>
    </row>
    <row r="16" spans="1:6" ht="12.75" hidden="1">
      <c r="A16" s="93" t="s">
        <v>38</v>
      </c>
      <c r="B16" s="94" t="s">
        <v>192</v>
      </c>
      <c r="C16" s="108">
        <v>0</v>
      </c>
      <c r="D16" s="108">
        <v>135</v>
      </c>
      <c r="E16" s="108">
        <v>52</v>
      </c>
      <c r="F16" s="253">
        <f>D16+E16</f>
        <v>187</v>
      </c>
    </row>
    <row r="17" spans="1:6" ht="12.75" hidden="1">
      <c r="A17" s="93" t="s">
        <v>49</v>
      </c>
      <c r="B17" s="94" t="s">
        <v>50</v>
      </c>
      <c r="C17" s="108">
        <v>0</v>
      </c>
      <c r="D17" s="108">
        <v>0</v>
      </c>
      <c r="E17" s="108">
        <v>5</v>
      </c>
      <c r="F17" s="253">
        <f>D17+E17</f>
        <v>5</v>
      </c>
    </row>
    <row r="18" spans="1:6" ht="28.5">
      <c r="A18" s="95" t="s">
        <v>60</v>
      </c>
      <c r="B18" s="96" t="s">
        <v>61</v>
      </c>
      <c r="C18" s="110">
        <f>C11+C15</f>
        <v>0</v>
      </c>
      <c r="D18" s="110">
        <f>D11+D13+D15</f>
        <v>9135</v>
      </c>
      <c r="E18" s="110">
        <f>E11+E13+E15</f>
        <v>122</v>
      </c>
      <c r="F18" s="301">
        <f>F11+F13+F15</f>
        <v>9257</v>
      </c>
    </row>
    <row r="19" spans="1:6" ht="15" customHeight="1">
      <c r="A19" s="114" t="s">
        <v>62</v>
      </c>
      <c r="B19" s="115" t="s">
        <v>63</v>
      </c>
      <c r="C19" s="116">
        <f>SUM(C21:C22)</f>
        <v>51170</v>
      </c>
      <c r="D19" s="116">
        <f>SUM(D21:D22)</f>
        <v>53350</v>
      </c>
      <c r="E19" s="116">
        <f>SUM(E21:E22)</f>
        <v>0</v>
      </c>
      <c r="F19" s="117">
        <f>SUM(F21:F22)</f>
        <v>53350</v>
      </c>
    </row>
    <row r="20" spans="1:6" ht="15.75" customHeight="1">
      <c r="A20" s="85"/>
      <c r="B20" s="80"/>
      <c r="C20" s="108"/>
      <c r="D20" s="108"/>
      <c r="E20" s="108"/>
      <c r="F20" s="81"/>
    </row>
    <row r="21" spans="1:6" ht="15.75" customHeight="1">
      <c r="A21" s="93" t="s">
        <v>65</v>
      </c>
      <c r="B21" s="94" t="s">
        <v>66</v>
      </c>
      <c r="C21" s="108">
        <v>149</v>
      </c>
      <c r="D21" s="108">
        <v>356</v>
      </c>
      <c r="E21" s="108">
        <v>0</v>
      </c>
      <c r="F21" s="81">
        <v>356</v>
      </c>
    </row>
    <row r="22" spans="1:6" ht="15.75" customHeight="1">
      <c r="A22" s="85" t="s">
        <v>276</v>
      </c>
      <c r="B22" s="79" t="s">
        <v>277</v>
      </c>
      <c r="C22" s="108">
        <v>51021</v>
      </c>
      <c r="D22" s="108">
        <v>52994</v>
      </c>
      <c r="E22" s="108">
        <f>F22-D22</f>
        <v>0</v>
      </c>
      <c r="F22" s="81">
        <v>52994</v>
      </c>
    </row>
    <row r="23" spans="1:6" ht="32.25" customHeight="1" thickBot="1">
      <c r="A23" s="100" t="s">
        <v>278</v>
      </c>
      <c r="B23" s="101" t="s">
        <v>67</v>
      </c>
      <c r="C23" s="82">
        <f>C18+C19</f>
        <v>51170</v>
      </c>
      <c r="D23" s="82">
        <f>D18+D19</f>
        <v>62485</v>
      </c>
      <c r="E23" s="82">
        <f>E18+E19</f>
        <v>122</v>
      </c>
      <c r="F23" s="119">
        <f>F18+F19</f>
        <v>62607</v>
      </c>
    </row>
    <row r="24" spans="1:6" ht="19.5" customHeight="1" thickTop="1">
      <c r="A24" s="86"/>
      <c r="B24" s="86"/>
      <c r="C24" s="84"/>
      <c r="D24" s="84"/>
      <c r="E24" s="84"/>
      <c r="F24" s="87"/>
    </row>
    <row r="25" spans="1:6" ht="19.5" customHeight="1" thickBot="1">
      <c r="A25" s="88"/>
      <c r="B25" s="89"/>
      <c r="C25" s="90"/>
      <c r="D25" s="90"/>
      <c r="E25" s="90"/>
      <c r="F25" s="88"/>
    </row>
    <row r="26" spans="1:6" ht="40.5" customHeight="1" thickBot="1" thickTop="1">
      <c r="A26" s="104" t="s">
        <v>1</v>
      </c>
      <c r="B26" s="105" t="s">
        <v>274</v>
      </c>
      <c r="C26" s="106" t="s">
        <v>3</v>
      </c>
      <c r="D26" s="106" t="s">
        <v>321</v>
      </c>
      <c r="E26" s="106" t="s">
        <v>326</v>
      </c>
      <c r="F26" s="107" t="s">
        <v>338</v>
      </c>
    </row>
    <row r="27" spans="1:6" ht="12.75" customHeight="1" thickTop="1">
      <c r="A27" s="260" t="s">
        <v>119</v>
      </c>
      <c r="B27" s="261" t="s">
        <v>120</v>
      </c>
      <c r="C27" s="261" t="s">
        <v>121</v>
      </c>
      <c r="D27" s="261" t="s">
        <v>122</v>
      </c>
      <c r="E27" s="261" t="s">
        <v>123</v>
      </c>
      <c r="F27" s="262" t="s">
        <v>124</v>
      </c>
    </row>
    <row r="28" spans="1:6" ht="26.25" customHeight="1">
      <c r="A28" s="112" t="s">
        <v>68</v>
      </c>
      <c r="B28" s="113" t="s">
        <v>69</v>
      </c>
      <c r="C28" s="121">
        <f>SUM(C29:C30)</f>
        <v>33182</v>
      </c>
      <c r="D28" s="121">
        <v>40722</v>
      </c>
      <c r="E28" s="121">
        <v>-510</v>
      </c>
      <c r="F28" s="122">
        <f>SUM(F29:F30)</f>
        <v>40212</v>
      </c>
    </row>
    <row r="29" spans="1:6" ht="12.75" hidden="1">
      <c r="A29" s="93" t="s">
        <v>70</v>
      </c>
      <c r="B29" s="94" t="s">
        <v>71</v>
      </c>
      <c r="C29" s="108">
        <v>33082</v>
      </c>
      <c r="D29" s="108">
        <v>33767</v>
      </c>
      <c r="E29" s="108">
        <v>210</v>
      </c>
      <c r="F29" s="253">
        <f>D29+E29</f>
        <v>33977</v>
      </c>
    </row>
    <row r="30" spans="1:6" ht="15" hidden="1">
      <c r="A30" s="85" t="s">
        <v>78</v>
      </c>
      <c r="B30" s="80" t="s">
        <v>79</v>
      </c>
      <c r="C30" s="108">
        <v>100</v>
      </c>
      <c r="D30" s="108">
        <v>6400</v>
      </c>
      <c r="E30" s="108">
        <f>+-165</f>
        <v>-165</v>
      </c>
      <c r="F30" s="253">
        <f>D30+E30</f>
        <v>6235</v>
      </c>
    </row>
    <row r="31" spans="1:6" ht="28.5">
      <c r="A31" s="114" t="s">
        <v>83</v>
      </c>
      <c r="B31" s="118" t="s">
        <v>238</v>
      </c>
      <c r="C31" s="116">
        <v>8900</v>
      </c>
      <c r="D31" s="116">
        <v>10733</v>
      </c>
      <c r="E31" s="116">
        <v>-70</v>
      </c>
      <c r="F31" s="117">
        <f>D31+E31</f>
        <v>10663</v>
      </c>
    </row>
    <row r="32" spans="1:6" ht="14.25">
      <c r="A32" s="114" t="s">
        <v>87</v>
      </c>
      <c r="B32" s="115" t="s">
        <v>88</v>
      </c>
      <c r="C32" s="116">
        <f>SUM(C33:C37)</f>
        <v>9088</v>
      </c>
      <c r="D32" s="116">
        <v>10368</v>
      </c>
      <c r="E32" s="116">
        <v>702</v>
      </c>
      <c r="F32" s="117">
        <f>SUM(F33:F37)</f>
        <v>11070</v>
      </c>
    </row>
    <row r="33" spans="1:6" ht="12.75" hidden="1">
      <c r="A33" s="93" t="s">
        <v>89</v>
      </c>
      <c r="B33" s="94" t="s">
        <v>90</v>
      </c>
      <c r="C33" s="108">
        <v>1650</v>
      </c>
      <c r="D33" s="255"/>
      <c r="E33" s="255"/>
      <c r="F33" s="259">
        <v>2810</v>
      </c>
    </row>
    <row r="34" spans="1:6" ht="12.75" hidden="1">
      <c r="A34" s="93" t="s">
        <v>91</v>
      </c>
      <c r="B34" s="94" t="s">
        <v>92</v>
      </c>
      <c r="C34" s="108">
        <v>1350</v>
      </c>
      <c r="D34" s="255"/>
      <c r="E34" s="255"/>
      <c r="F34" s="259">
        <v>1835</v>
      </c>
    </row>
    <row r="35" spans="1:6" ht="12.75" hidden="1">
      <c r="A35" s="93" t="s">
        <v>93</v>
      </c>
      <c r="B35" s="94" t="s">
        <v>94</v>
      </c>
      <c r="C35" s="120">
        <v>3150</v>
      </c>
      <c r="D35" s="258"/>
      <c r="E35" s="255"/>
      <c r="F35" s="259">
        <v>3527</v>
      </c>
    </row>
    <row r="36" spans="1:6" ht="12.75" hidden="1">
      <c r="A36" s="93" t="s">
        <v>97</v>
      </c>
      <c r="B36" s="94" t="s">
        <v>98</v>
      </c>
      <c r="C36" s="108">
        <v>950</v>
      </c>
      <c r="D36" s="255"/>
      <c r="E36" s="255"/>
      <c r="F36" s="259">
        <v>1107</v>
      </c>
    </row>
    <row r="37" spans="1:6" ht="15.75" customHeight="1" hidden="1">
      <c r="A37" s="93" t="s">
        <v>99</v>
      </c>
      <c r="B37" s="94" t="s">
        <v>100</v>
      </c>
      <c r="C37" s="108">
        <v>1988</v>
      </c>
      <c r="D37" s="255"/>
      <c r="E37" s="255"/>
      <c r="F37" s="259">
        <v>1791</v>
      </c>
    </row>
    <row r="38" spans="1:6" ht="15.75" customHeight="1">
      <c r="A38" s="114" t="s">
        <v>105</v>
      </c>
      <c r="B38" s="115" t="s">
        <v>190</v>
      </c>
      <c r="C38" s="116">
        <v>0</v>
      </c>
      <c r="D38" s="116">
        <v>562</v>
      </c>
      <c r="E38" s="116">
        <v>0</v>
      </c>
      <c r="F38" s="117">
        <f>D38+E38</f>
        <v>562</v>
      </c>
    </row>
    <row r="39" spans="1:6" ht="15.75" customHeight="1" hidden="1">
      <c r="A39" s="93" t="s">
        <v>246</v>
      </c>
      <c r="B39" s="94" t="s">
        <v>247</v>
      </c>
      <c r="C39" s="108">
        <v>0</v>
      </c>
      <c r="D39" s="108">
        <v>550</v>
      </c>
      <c r="E39" s="108">
        <v>-80</v>
      </c>
      <c r="F39" s="253">
        <f>D39+E39</f>
        <v>470</v>
      </c>
    </row>
    <row r="40" spans="1:6" ht="15.75" customHeight="1" hidden="1">
      <c r="A40" s="93" t="s">
        <v>250</v>
      </c>
      <c r="B40" s="94" t="s">
        <v>252</v>
      </c>
      <c r="C40" s="108">
        <v>0</v>
      </c>
      <c r="D40" s="108">
        <v>132</v>
      </c>
      <c r="E40" s="108">
        <v>-40</v>
      </c>
      <c r="F40" s="253">
        <f>D40+E40</f>
        <v>92</v>
      </c>
    </row>
    <row r="41" spans="1:6" ht="16.5" customHeight="1">
      <c r="A41" s="302" t="s">
        <v>106</v>
      </c>
      <c r="B41" s="254" t="s">
        <v>107</v>
      </c>
      <c r="C41" s="256"/>
      <c r="D41" s="256">
        <f>D42</f>
        <v>100</v>
      </c>
      <c r="E41" s="256">
        <f>SUM(E42:E43)</f>
        <v>0</v>
      </c>
      <c r="F41" s="300">
        <f>SUM(F42:F43)</f>
        <v>100</v>
      </c>
    </row>
    <row r="42" spans="1:6" ht="12.75" hidden="1">
      <c r="A42" s="93" t="s">
        <v>254</v>
      </c>
      <c r="B42" s="94" t="s">
        <v>257</v>
      </c>
      <c r="C42" s="140"/>
      <c r="D42" s="140">
        <v>100</v>
      </c>
      <c r="E42" s="140">
        <v>-20</v>
      </c>
      <c r="F42" s="141">
        <f>D42+E42</f>
        <v>80</v>
      </c>
    </row>
    <row r="43" spans="1:6" ht="12.75" hidden="1">
      <c r="A43" s="93" t="s">
        <v>255</v>
      </c>
      <c r="B43" s="94" t="s">
        <v>340</v>
      </c>
      <c r="C43" s="140"/>
      <c r="D43" s="140">
        <v>0</v>
      </c>
      <c r="E43" s="140">
        <v>20</v>
      </c>
      <c r="F43" s="141">
        <f>D43+E43</f>
        <v>20</v>
      </c>
    </row>
    <row r="44" spans="1:6" ht="32.25" thickBot="1">
      <c r="A44" s="100" t="s">
        <v>279</v>
      </c>
      <c r="B44" s="101" t="s">
        <v>115</v>
      </c>
      <c r="C44" s="82">
        <f>C28+C31+C32+C38</f>
        <v>51170</v>
      </c>
      <c r="D44" s="82">
        <f>D28+D31+D32+D38+D41</f>
        <v>62485</v>
      </c>
      <c r="E44" s="82">
        <f>E28+E31+E32+E38+E41</f>
        <v>122</v>
      </c>
      <c r="F44" s="119">
        <f>F28+F31+F32+F38+F41</f>
        <v>62607</v>
      </c>
    </row>
    <row r="45" spans="1:2" ht="16.5" thickTop="1">
      <c r="A45" s="78"/>
      <c r="B45" s="83"/>
    </row>
    <row r="46" ht="15.75">
      <c r="B46" s="62"/>
    </row>
  </sheetData>
  <sheetProtection/>
  <mergeCells count="3">
    <mergeCell ref="A1:B1"/>
    <mergeCell ref="B3:E4"/>
    <mergeCell ref="B5:E5"/>
  </mergeCells>
  <printOptions verticalCentered="1"/>
  <pageMargins left="0.59" right="0.5511811023622047" top="0.3937007874015748" bottom="0.3937007874015748" header="0" footer="0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C1">
      <selection activeCell="C41" sqref="C41"/>
    </sheetView>
  </sheetViews>
  <sheetFormatPr defaultColWidth="8.00390625" defaultRowHeight="12.75"/>
  <cols>
    <col min="1" max="1" width="9.8515625" style="30" hidden="1" customWidth="1"/>
    <col min="2" max="2" width="3.28125" style="30" hidden="1" customWidth="1"/>
    <col min="3" max="3" width="34.7109375" style="30" customWidth="1"/>
    <col min="4" max="5" width="11.00390625" style="30" customWidth="1"/>
    <col min="6" max="6" width="10.140625" style="30" hidden="1" customWidth="1"/>
    <col min="7" max="7" width="8.7109375" style="30" hidden="1" customWidth="1"/>
    <col min="8" max="8" width="11.57421875" style="30" customWidth="1"/>
    <col min="9" max="9" width="9.8515625" style="30" customWidth="1"/>
    <col min="10" max="10" width="35.7109375" style="30" customWidth="1"/>
    <col min="11" max="11" width="11.00390625" style="30" customWidth="1"/>
    <col min="12" max="12" width="11.421875" style="30" customWidth="1"/>
    <col min="13" max="13" width="11.57421875" style="30" customWidth="1"/>
    <col min="14" max="14" width="9.8515625" style="30" customWidth="1"/>
    <col min="15" max="16384" width="8.00390625" style="30" customWidth="1"/>
  </cols>
  <sheetData>
    <row r="1" spans="3:14" ht="30" customHeight="1">
      <c r="C1" s="333" t="s">
        <v>283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</row>
    <row r="2" spans="3:14" ht="30" customHeight="1">
      <c r="C2" s="333" t="s">
        <v>285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3:14" ht="17.25" customHeight="1">
      <c r="C3" s="333" t="s">
        <v>272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</row>
    <row r="4" spans="3:14" ht="17.25" customHeight="1">
      <c r="C4" s="124"/>
      <c r="D4" s="124"/>
      <c r="E4" s="124"/>
      <c r="F4" s="124"/>
      <c r="G4" s="124"/>
      <c r="H4" s="124"/>
      <c r="I4" s="124"/>
      <c r="J4" s="124"/>
      <c r="K4" s="124"/>
      <c r="M4" s="334" t="s">
        <v>287</v>
      </c>
      <c r="N4" s="334"/>
    </row>
    <row r="5" spans="10:14" ht="19.5" customHeight="1" thickBot="1">
      <c r="J5" s="31"/>
      <c r="N5" s="125" t="s">
        <v>0</v>
      </c>
    </row>
    <row r="6" spans="1:14" ht="36.75" customHeight="1">
      <c r="A6" s="32" t="s">
        <v>146</v>
      </c>
      <c r="B6" s="33" t="s">
        <v>147</v>
      </c>
      <c r="C6" s="34" t="s">
        <v>148</v>
      </c>
      <c r="D6" s="33" t="s">
        <v>3</v>
      </c>
      <c r="E6" s="33" t="s">
        <v>346</v>
      </c>
      <c r="F6" s="35" t="s">
        <v>146</v>
      </c>
      <c r="G6" s="33" t="s">
        <v>147</v>
      </c>
      <c r="H6" s="126" t="s">
        <v>347</v>
      </c>
      <c r="I6" s="126" t="s">
        <v>348</v>
      </c>
      <c r="J6" s="35" t="s">
        <v>149</v>
      </c>
      <c r="K6" s="33" t="s">
        <v>3</v>
      </c>
      <c r="L6" s="33" t="s">
        <v>349</v>
      </c>
      <c r="M6" s="126" t="s">
        <v>347</v>
      </c>
      <c r="N6" s="126" t="s">
        <v>350</v>
      </c>
    </row>
    <row r="7" spans="1:14" s="266" customFormat="1" ht="10.5">
      <c r="A7" s="263">
        <v>1</v>
      </c>
      <c r="B7" s="264">
        <v>2</v>
      </c>
      <c r="C7" s="264" t="s">
        <v>119</v>
      </c>
      <c r="D7" s="264" t="s">
        <v>120</v>
      </c>
      <c r="E7" s="264"/>
      <c r="F7" s="265">
        <v>5</v>
      </c>
      <c r="G7" s="264">
        <v>6</v>
      </c>
      <c r="H7" s="265" t="s">
        <v>122</v>
      </c>
      <c r="I7" s="265" t="s">
        <v>123</v>
      </c>
      <c r="J7" s="265" t="s">
        <v>124</v>
      </c>
      <c r="K7" s="264" t="s">
        <v>125</v>
      </c>
      <c r="L7" s="264" t="s">
        <v>126</v>
      </c>
      <c r="M7" s="265" t="s">
        <v>127</v>
      </c>
      <c r="N7" s="265" t="s">
        <v>128</v>
      </c>
    </row>
    <row r="8" spans="1:14" ht="14.25" customHeight="1">
      <c r="A8" s="36" t="s">
        <v>150</v>
      </c>
      <c r="B8" s="37" t="s">
        <v>151</v>
      </c>
      <c r="C8" s="38" t="s">
        <v>152</v>
      </c>
      <c r="D8" s="127">
        <v>5715</v>
      </c>
      <c r="E8" s="127">
        <v>5715</v>
      </c>
      <c r="F8" s="131" t="s">
        <v>150</v>
      </c>
      <c r="G8" s="132" t="s">
        <v>151</v>
      </c>
      <c r="H8" s="131"/>
      <c r="I8" s="131">
        <f>E8+H8</f>
        <v>5715</v>
      </c>
      <c r="J8" s="39" t="s">
        <v>153</v>
      </c>
      <c r="K8" s="127">
        <v>5000</v>
      </c>
      <c r="L8" s="290">
        <v>20306</v>
      </c>
      <c r="M8" s="281"/>
      <c r="N8" s="281">
        <v>20306</v>
      </c>
    </row>
    <row r="9" spans="1:14" ht="15" customHeight="1">
      <c r="A9" s="36" t="s">
        <v>150</v>
      </c>
      <c r="B9" s="37" t="s">
        <v>151</v>
      </c>
      <c r="C9" s="38" t="s">
        <v>154</v>
      </c>
      <c r="D9" s="134">
        <v>5515</v>
      </c>
      <c r="E9" s="134">
        <v>5515</v>
      </c>
      <c r="F9" s="131" t="s">
        <v>150</v>
      </c>
      <c r="G9" s="132" t="s">
        <v>155</v>
      </c>
      <c r="H9" s="131"/>
      <c r="I9" s="131">
        <f aca="true" t="shared" si="0" ref="I9:I18">E9+H9</f>
        <v>5515</v>
      </c>
      <c r="J9" s="39" t="s">
        <v>156</v>
      </c>
      <c r="K9" s="134">
        <v>24000</v>
      </c>
      <c r="L9" s="290">
        <v>0</v>
      </c>
      <c r="M9" s="281">
        <v>11000</v>
      </c>
      <c r="N9" s="281">
        <f>M9</f>
        <v>11000</v>
      </c>
    </row>
    <row r="10" spans="1:14" ht="12.75" customHeight="1">
      <c r="A10" s="36" t="s">
        <v>157</v>
      </c>
      <c r="B10" s="37" t="s">
        <v>158</v>
      </c>
      <c r="C10" s="38" t="s">
        <v>159</v>
      </c>
      <c r="D10" s="134">
        <v>1270</v>
      </c>
      <c r="E10" s="134">
        <v>1270</v>
      </c>
      <c r="F10" s="281" t="s">
        <v>150</v>
      </c>
      <c r="G10" s="282" t="s">
        <v>160</v>
      </c>
      <c r="H10" s="281"/>
      <c r="I10" s="281">
        <f t="shared" si="0"/>
        <v>1270</v>
      </c>
      <c r="J10" s="39" t="s">
        <v>161</v>
      </c>
      <c r="K10" s="134">
        <v>9970</v>
      </c>
      <c r="L10" s="290">
        <v>2023</v>
      </c>
      <c r="M10" s="281"/>
      <c r="N10" s="281">
        <f>L10+M10</f>
        <v>2023</v>
      </c>
    </row>
    <row r="11" spans="1:14" ht="15" customHeight="1">
      <c r="A11" s="36" t="s">
        <v>162</v>
      </c>
      <c r="B11" s="37" t="s">
        <v>163</v>
      </c>
      <c r="C11" s="38" t="s">
        <v>165</v>
      </c>
      <c r="D11" s="134">
        <v>12700</v>
      </c>
      <c r="E11" s="134">
        <v>14576</v>
      </c>
      <c r="F11" s="281" t="s">
        <v>166</v>
      </c>
      <c r="G11" s="282" t="s">
        <v>167</v>
      </c>
      <c r="H11" s="281"/>
      <c r="I11" s="281">
        <f t="shared" si="0"/>
        <v>14576</v>
      </c>
      <c r="J11" s="304" t="s">
        <v>359</v>
      </c>
      <c r="K11" s="305">
        <v>1575</v>
      </c>
      <c r="L11" s="306">
        <v>6585</v>
      </c>
      <c r="M11" s="307"/>
      <c r="N11" s="307">
        <f>L11+M11</f>
        <v>6585</v>
      </c>
    </row>
    <row r="12" spans="1:14" ht="12.75">
      <c r="A12" s="36" t="s">
        <v>150</v>
      </c>
      <c r="B12" s="37" t="s">
        <v>160</v>
      </c>
      <c r="C12" s="38" t="s">
        <v>322</v>
      </c>
      <c r="D12" s="134">
        <v>20000</v>
      </c>
      <c r="E12" s="134">
        <v>20000</v>
      </c>
      <c r="F12" s="281" t="s">
        <v>169</v>
      </c>
      <c r="G12" s="282" t="s">
        <v>170</v>
      </c>
      <c r="H12" s="281"/>
      <c r="I12" s="281">
        <f t="shared" si="0"/>
        <v>20000</v>
      </c>
      <c r="J12" s="39" t="s">
        <v>168</v>
      </c>
      <c r="K12" s="134">
        <v>4250</v>
      </c>
      <c r="L12" s="290">
        <v>2100</v>
      </c>
      <c r="M12" s="281"/>
      <c r="N12" s="281">
        <f aca="true" t="shared" si="1" ref="N12:N17">L12+M12</f>
        <v>2100</v>
      </c>
    </row>
    <row r="13" spans="1:14" ht="12.75">
      <c r="A13" s="36" t="s">
        <v>162</v>
      </c>
      <c r="B13" s="37" t="s">
        <v>163</v>
      </c>
      <c r="C13" s="43" t="s">
        <v>175</v>
      </c>
      <c r="D13" s="127">
        <v>400</v>
      </c>
      <c r="E13" s="283">
        <v>400</v>
      </c>
      <c r="F13" s="281" t="s">
        <v>162</v>
      </c>
      <c r="G13" s="282" t="s">
        <v>163</v>
      </c>
      <c r="H13" s="281"/>
      <c r="I13" s="281">
        <f t="shared" si="0"/>
        <v>400</v>
      </c>
      <c r="J13" s="39" t="s">
        <v>171</v>
      </c>
      <c r="K13" s="134">
        <v>0</v>
      </c>
      <c r="L13" s="290">
        <v>17857</v>
      </c>
      <c r="M13" s="281"/>
      <c r="N13" s="281">
        <f t="shared" si="1"/>
        <v>17857</v>
      </c>
    </row>
    <row r="14" spans="1:14" ht="16.5" customHeight="1">
      <c r="A14" s="40">
        <v>999000</v>
      </c>
      <c r="B14" s="37" t="s">
        <v>160</v>
      </c>
      <c r="C14" s="43" t="s">
        <v>323</v>
      </c>
      <c r="D14" s="127">
        <v>9000</v>
      </c>
      <c r="E14" s="283">
        <v>8080</v>
      </c>
      <c r="F14" s="281" t="s">
        <v>177</v>
      </c>
      <c r="G14" s="282" t="s">
        <v>163</v>
      </c>
      <c r="H14" s="281"/>
      <c r="I14" s="281">
        <f t="shared" si="0"/>
        <v>8080</v>
      </c>
      <c r="J14" s="42" t="s">
        <v>174</v>
      </c>
      <c r="K14" s="134">
        <v>2000</v>
      </c>
      <c r="L14" s="291">
        <v>2000</v>
      </c>
      <c r="M14" s="281"/>
      <c r="N14" s="281">
        <f t="shared" si="1"/>
        <v>2000</v>
      </c>
    </row>
    <row r="15" spans="1:14" ht="12.75">
      <c r="A15" s="36" t="s">
        <v>166</v>
      </c>
      <c r="B15" s="37" t="s">
        <v>167</v>
      </c>
      <c r="C15" s="43" t="s">
        <v>180</v>
      </c>
      <c r="D15" s="127">
        <v>2000</v>
      </c>
      <c r="E15" s="283">
        <v>2000</v>
      </c>
      <c r="F15" s="284">
        <v>562913</v>
      </c>
      <c r="G15" s="282" t="s">
        <v>158</v>
      </c>
      <c r="H15" s="281"/>
      <c r="I15" s="281">
        <f t="shared" si="0"/>
        <v>2000</v>
      </c>
      <c r="J15" s="39" t="s">
        <v>176</v>
      </c>
      <c r="K15" s="127">
        <v>850</v>
      </c>
      <c r="L15" s="290">
        <v>950</v>
      </c>
      <c r="M15" s="281">
        <v>500</v>
      </c>
      <c r="N15" s="281">
        <f t="shared" si="1"/>
        <v>1450</v>
      </c>
    </row>
    <row r="16" spans="1:14" ht="12.75">
      <c r="A16" s="36" t="s">
        <v>172</v>
      </c>
      <c r="B16" s="37" t="s">
        <v>173</v>
      </c>
      <c r="C16" s="43" t="s">
        <v>181</v>
      </c>
      <c r="D16" s="127">
        <v>4800</v>
      </c>
      <c r="E16" s="283">
        <v>4800</v>
      </c>
      <c r="F16" s="285"/>
      <c r="G16" s="286"/>
      <c r="H16" s="287"/>
      <c r="I16" s="281">
        <f t="shared" si="0"/>
        <v>4800</v>
      </c>
      <c r="J16" s="39" t="s">
        <v>178</v>
      </c>
      <c r="K16" s="127">
        <v>2670</v>
      </c>
      <c r="L16" s="290">
        <v>2670</v>
      </c>
      <c r="M16" s="281">
        <v>-500</v>
      </c>
      <c r="N16" s="281">
        <f t="shared" si="1"/>
        <v>2170</v>
      </c>
    </row>
    <row r="17" spans="1:14" ht="25.5" customHeight="1">
      <c r="A17" s="36" t="s">
        <v>166</v>
      </c>
      <c r="B17" s="37" t="s">
        <v>167</v>
      </c>
      <c r="C17" s="47" t="s">
        <v>184</v>
      </c>
      <c r="D17" s="128">
        <v>0</v>
      </c>
      <c r="E17" s="288">
        <v>28000</v>
      </c>
      <c r="F17" s="285"/>
      <c r="G17" s="286"/>
      <c r="H17" s="287">
        <v>554</v>
      </c>
      <c r="I17" s="281">
        <f t="shared" si="0"/>
        <v>28554</v>
      </c>
      <c r="J17" s="41" t="s">
        <v>179</v>
      </c>
      <c r="K17" s="127">
        <v>0</v>
      </c>
      <c r="L17" s="290">
        <v>17893</v>
      </c>
      <c r="M17" s="281"/>
      <c r="N17" s="281">
        <f t="shared" si="1"/>
        <v>17893</v>
      </c>
    </row>
    <row r="18" spans="1:14" ht="15" customHeight="1">
      <c r="A18" s="36" t="s">
        <v>150</v>
      </c>
      <c r="B18" s="37" t="s">
        <v>164</v>
      </c>
      <c r="C18" s="47" t="s">
        <v>185</v>
      </c>
      <c r="D18" s="128">
        <v>0</v>
      </c>
      <c r="E18" s="288">
        <v>2500</v>
      </c>
      <c r="F18" s="285"/>
      <c r="G18" s="286"/>
      <c r="H18" s="287"/>
      <c r="I18" s="281">
        <f t="shared" si="0"/>
        <v>2500</v>
      </c>
      <c r="J18" s="44" t="s">
        <v>182</v>
      </c>
      <c r="K18" s="127">
        <v>0</v>
      </c>
      <c r="L18" s="292">
        <v>357</v>
      </c>
      <c r="M18" s="287"/>
      <c r="N18" s="281">
        <f>L18+M18</f>
        <v>357</v>
      </c>
    </row>
    <row r="19" spans="1:14" ht="15.75" customHeight="1">
      <c r="A19" s="36" t="s">
        <v>166</v>
      </c>
      <c r="B19" s="37" t="s">
        <v>167</v>
      </c>
      <c r="C19" s="47" t="s">
        <v>324</v>
      </c>
      <c r="D19" s="135"/>
      <c r="E19" s="289">
        <v>530</v>
      </c>
      <c r="F19" s="285"/>
      <c r="G19" s="286"/>
      <c r="H19" s="287"/>
      <c r="I19" s="287">
        <v>530</v>
      </c>
      <c r="J19" s="44" t="s">
        <v>286</v>
      </c>
      <c r="K19" s="128">
        <v>0</v>
      </c>
      <c r="L19" s="292">
        <v>3047</v>
      </c>
      <c r="M19" s="287"/>
      <c r="N19" s="287">
        <v>3047</v>
      </c>
    </row>
    <row r="20" spans="1:14" ht="12.75">
      <c r="A20" s="45" t="s">
        <v>183</v>
      </c>
      <c r="B20" s="46" t="s">
        <v>158</v>
      </c>
      <c r="C20" s="47" t="s">
        <v>325</v>
      </c>
      <c r="D20" s="135"/>
      <c r="E20" s="289">
        <v>300</v>
      </c>
      <c r="F20" s="285"/>
      <c r="G20" s="286"/>
      <c r="H20" s="287"/>
      <c r="I20" s="287">
        <v>300</v>
      </c>
      <c r="J20" s="44"/>
      <c r="K20" s="128"/>
      <c r="L20" s="292"/>
      <c r="M20" s="287"/>
      <c r="N20" s="287"/>
    </row>
    <row r="21" spans="1:14" ht="12.75">
      <c r="A21" s="45"/>
      <c r="B21" s="46"/>
      <c r="C21" s="47" t="s">
        <v>344</v>
      </c>
      <c r="D21" s="135"/>
      <c r="E21" s="289"/>
      <c r="F21" s="285"/>
      <c r="G21" s="286"/>
      <c r="H21" s="287">
        <v>320</v>
      </c>
      <c r="I21" s="287">
        <f>H21</f>
        <v>320</v>
      </c>
      <c r="J21" s="44"/>
      <c r="K21" s="128"/>
      <c r="L21" s="292"/>
      <c r="M21" s="287"/>
      <c r="N21" s="287"/>
    </row>
    <row r="22" spans="1:14" ht="12.75">
      <c r="A22" s="45"/>
      <c r="B22" s="46"/>
      <c r="C22" s="47" t="s">
        <v>345</v>
      </c>
      <c r="D22" s="135"/>
      <c r="E22" s="289"/>
      <c r="F22" s="285"/>
      <c r="G22" s="286"/>
      <c r="H22" s="287">
        <v>1254</v>
      </c>
      <c r="I22" s="287">
        <f>H22</f>
        <v>1254</v>
      </c>
      <c r="J22" s="44"/>
      <c r="K22" s="128"/>
      <c r="L22" s="292"/>
      <c r="M22" s="287"/>
      <c r="N22" s="287"/>
    </row>
    <row r="23" spans="1:14" ht="12.75">
      <c r="A23" s="45"/>
      <c r="B23" s="46"/>
      <c r="C23" s="47"/>
      <c r="D23" s="135"/>
      <c r="E23" s="289"/>
      <c r="F23" s="285"/>
      <c r="G23" s="286"/>
      <c r="H23" s="287"/>
      <c r="I23" s="287"/>
      <c r="J23" s="44"/>
      <c r="K23" s="128"/>
      <c r="L23" s="130"/>
      <c r="M23" s="133"/>
      <c r="N23" s="133"/>
    </row>
    <row r="24" spans="1:14" ht="13.5" thickBot="1">
      <c r="A24" s="48"/>
      <c r="B24" s="49"/>
      <c r="C24" s="51"/>
      <c r="D24" s="129">
        <f>SUM(D8:D18)</f>
        <v>61400</v>
      </c>
      <c r="E24" s="129">
        <f>SUM(E8:G23)</f>
        <v>656599</v>
      </c>
      <c r="F24" s="129">
        <f>SUM(F8:F18)</f>
        <v>562913</v>
      </c>
      <c r="G24" s="129">
        <f>SUM(G8:G18)</f>
        <v>0</v>
      </c>
      <c r="H24" s="129">
        <f>SUM(H8:H23)</f>
        <v>2128</v>
      </c>
      <c r="I24" s="129">
        <f>SUM(I8:I23)</f>
        <v>95814</v>
      </c>
      <c r="J24" s="52"/>
      <c r="K24" s="129">
        <f>SUM(K8:K20)</f>
        <v>50315</v>
      </c>
      <c r="L24" s="129">
        <f>SUM(L8:L20)</f>
        <v>75788</v>
      </c>
      <c r="M24" s="129">
        <f>SUM(M8:M20)</f>
        <v>11000</v>
      </c>
      <c r="N24" s="129">
        <f>SUM(N8:N20)</f>
        <v>86788</v>
      </c>
    </row>
    <row r="25" spans="1:2" ht="12.75">
      <c r="A25" s="48"/>
      <c r="B25" s="49"/>
    </row>
    <row r="26" spans="1:2" ht="12.75">
      <c r="A26" s="48"/>
      <c r="B26" s="49"/>
    </row>
    <row r="27" spans="1:2" ht="13.5" thickBot="1">
      <c r="A27" s="50" t="s">
        <v>186</v>
      </c>
      <c r="B27" s="51"/>
    </row>
  </sheetData>
  <sheetProtection/>
  <mergeCells count="4">
    <mergeCell ref="C1:N1"/>
    <mergeCell ref="C2:N2"/>
    <mergeCell ref="C3:N3"/>
    <mergeCell ref="M4:N4"/>
  </mergeCells>
  <printOptions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2015-02-27T15:57:50Z</cp:lastPrinted>
  <dcterms:created xsi:type="dcterms:W3CDTF">2014-10-28T13:28:45Z</dcterms:created>
  <dcterms:modified xsi:type="dcterms:W3CDTF">2015-02-27T15:58:27Z</dcterms:modified>
  <cp:category/>
  <cp:version/>
  <cp:contentType/>
  <cp:contentStatus/>
</cp:coreProperties>
</file>