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9\4. 2019. 05. 15\"/>
    </mc:Choice>
  </mc:AlternateContent>
  <xr:revisionPtr revIDLastSave="0" documentId="13_ncr:1_{F8F9E3E1-D6BE-4AA0-B3B3-544056B2D558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1.sz. mell. Műk.mérleg" sheetId="1" r:id="rId1"/>
    <sheet name="2.sz. mell. Felhalm.mérleg" sheetId="2" r:id="rId2"/>
    <sheet name="3. sz. mell. Kiemelt előir." sheetId="3" r:id="rId3"/>
    <sheet name="4.sz.mell. Köt.,Önk., Áll." sheetId="4" r:id="rId4"/>
  </sheets>
  <definedNames>
    <definedName name="_xlnm.Print_Area" localSheetId="0">'1.sz. mell. Műk.mérleg'!$A$1:$M$26</definedName>
    <definedName name="_xlnm.Print_Area" localSheetId="1">'2.sz. mell. Felhalm.mérleg'!$A$1:$M$28</definedName>
    <definedName name="_xlnm.Print_Area" localSheetId="2">'3. sz. mell. Kiemelt előir.'!$A$1:$G$151</definedName>
    <definedName name="_xlnm.Print_Area" localSheetId="3">'4.sz.mell. Köt.,Önk., Áll.'!$A$1:$M$152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3" i="4" l="1"/>
  <c r="G143" i="4" s="1"/>
  <c r="F121" i="4"/>
  <c r="G120" i="4"/>
  <c r="G106" i="4"/>
  <c r="F109" i="4"/>
  <c r="L106" i="4"/>
  <c r="F107" i="4"/>
  <c r="J10" i="1"/>
  <c r="J8" i="1"/>
  <c r="J7" i="1"/>
  <c r="J6" i="1"/>
  <c r="D93" i="3"/>
  <c r="D92" i="3"/>
  <c r="F92" i="3"/>
  <c r="D90" i="3"/>
  <c r="L90" i="4"/>
  <c r="G90" i="4"/>
  <c r="F100" i="4"/>
  <c r="F95" i="4"/>
  <c r="F94" i="4"/>
  <c r="F93" i="4"/>
  <c r="F91" i="4"/>
  <c r="K91" i="4"/>
  <c r="L71" i="4"/>
  <c r="L84" i="4" s="1"/>
  <c r="L152" i="4" s="1"/>
  <c r="G71" i="4"/>
  <c r="G84" i="4" s="1"/>
  <c r="G152" i="4" s="1"/>
  <c r="E71" i="4"/>
  <c r="L51" i="4"/>
  <c r="K37" i="4"/>
  <c r="L34" i="4"/>
  <c r="J34" i="4"/>
  <c r="G34" i="4"/>
  <c r="G28" i="4"/>
  <c r="G27" i="4" s="1"/>
  <c r="F12" i="4"/>
  <c r="E6" i="4"/>
  <c r="D12" i="4"/>
  <c r="G20" i="4"/>
  <c r="L20" i="4"/>
  <c r="F18" i="4"/>
  <c r="G13" i="4"/>
  <c r="K9" i="4"/>
  <c r="F8" i="4"/>
  <c r="F7" i="4"/>
  <c r="L6" i="4"/>
  <c r="L61" i="4" s="1"/>
  <c r="G6" i="4"/>
  <c r="J6" i="2"/>
  <c r="D106" i="3"/>
  <c r="J11" i="1"/>
  <c r="E132" i="3"/>
  <c r="E142" i="3" s="1"/>
  <c r="F120" i="3"/>
  <c r="E119" i="3"/>
  <c r="D120" i="3"/>
  <c r="F108" i="3"/>
  <c r="F106" i="3"/>
  <c r="E105" i="3"/>
  <c r="C105" i="3"/>
  <c r="F90" i="3"/>
  <c r="F94" i="3"/>
  <c r="F95" i="3"/>
  <c r="F93" i="3"/>
  <c r="F91" i="3"/>
  <c r="E89" i="3"/>
  <c r="E70" i="3"/>
  <c r="E83" i="3" s="1"/>
  <c r="E50" i="3"/>
  <c r="F36" i="3"/>
  <c r="E33" i="3"/>
  <c r="C33" i="3"/>
  <c r="E27" i="3"/>
  <c r="E26" i="3" s="1"/>
  <c r="E19" i="3"/>
  <c r="D105" i="3" l="1"/>
  <c r="G123" i="4"/>
  <c r="E122" i="3"/>
  <c r="K34" i="4"/>
  <c r="E151" i="3"/>
  <c r="G144" i="4"/>
  <c r="E143" i="3"/>
  <c r="F6" i="4"/>
  <c r="G61" i="4"/>
  <c r="L123" i="4"/>
  <c r="L85" i="4"/>
  <c r="F17" i="3"/>
  <c r="F11" i="3"/>
  <c r="F10" i="3"/>
  <c r="F9" i="3"/>
  <c r="F8" i="3"/>
  <c r="F7" i="3"/>
  <c r="F6" i="3"/>
  <c r="D17" i="3"/>
  <c r="D11" i="3"/>
  <c r="D10" i="3"/>
  <c r="D9" i="3"/>
  <c r="D8" i="3"/>
  <c r="D7" i="3"/>
  <c r="D6" i="3"/>
  <c r="E12" i="3"/>
  <c r="D12" i="3" s="1"/>
  <c r="C12" i="3"/>
  <c r="E5" i="3"/>
  <c r="C5" i="3"/>
  <c r="E60" i="3" l="1"/>
  <c r="E84" i="3"/>
  <c r="E150" i="3"/>
  <c r="D5" i="3"/>
  <c r="G85" i="4"/>
  <c r="G151" i="4"/>
  <c r="L144" i="4"/>
  <c r="L151" i="4"/>
  <c r="L11" i="1"/>
  <c r="L10" i="1"/>
  <c r="L9" i="1"/>
  <c r="L8" i="1"/>
  <c r="L6" i="1"/>
  <c r="G15" i="1"/>
  <c r="G23" i="1" s="1"/>
  <c r="F22" i="1"/>
  <c r="F21" i="1"/>
  <c r="F20" i="1"/>
  <c r="F19" i="1"/>
  <c r="F18" i="1"/>
  <c r="F17" i="1"/>
  <c r="F16" i="1"/>
  <c r="F13" i="1"/>
  <c r="F12" i="1"/>
  <c r="F11" i="1"/>
  <c r="F10" i="1"/>
  <c r="F9" i="1"/>
  <c r="F8" i="1"/>
  <c r="F7" i="1"/>
  <c r="F6" i="1"/>
  <c r="K23" i="1"/>
  <c r="K14" i="1"/>
  <c r="K24" i="1" l="1"/>
  <c r="F14" i="2"/>
  <c r="L9" i="2"/>
  <c r="L8" i="2"/>
  <c r="L6" i="2"/>
  <c r="G13" i="2"/>
  <c r="G25" i="2" s="1"/>
  <c r="G26" i="2" s="1"/>
  <c r="G12" i="2"/>
  <c r="E12" i="2"/>
  <c r="K12" i="2"/>
  <c r="K26" i="2" s="1"/>
  <c r="G14" i="1"/>
  <c r="G24" i="1" l="1"/>
  <c r="M138" i="4"/>
  <c r="H138" i="4"/>
  <c r="C138" i="4"/>
  <c r="M133" i="4"/>
  <c r="H133" i="4"/>
  <c r="E133" i="4"/>
  <c r="E143" i="4" s="1"/>
  <c r="C133" i="4"/>
  <c r="M128" i="4"/>
  <c r="H128" i="4"/>
  <c r="C128" i="4"/>
  <c r="M124" i="4"/>
  <c r="M143" i="4" s="1"/>
  <c r="H124" i="4"/>
  <c r="C124" i="4"/>
  <c r="D121" i="4"/>
  <c r="M120" i="4"/>
  <c r="H120" i="4"/>
  <c r="E120" i="4"/>
  <c r="C120" i="4"/>
  <c r="D109" i="4"/>
  <c r="D107" i="4"/>
  <c r="M106" i="4"/>
  <c r="J106" i="4"/>
  <c r="H106" i="4"/>
  <c r="E106" i="4"/>
  <c r="C106" i="4"/>
  <c r="D100" i="4"/>
  <c r="D96" i="4"/>
  <c r="D95" i="4"/>
  <c r="D94" i="4"/>
  <c r="D93" i="4"/>
  <c r="I92" i="4"/>
  <c r="D92" i="4"/>
  <c r="I91" i="4"/>
  <c r="D91" i="4"/>
  <c r="M90" i="4"/>
  <c r="J90" i="4"/>
  <c r="H90" i="4"/>
  <c r="E90" i="4"/>
  <c r="C90" i="4"/>
  <c r="C123" i="4" s="1"/>
  <c r="E84" i="4"/>
  <c r="M78" i="4"/>
  <c r="H78" i="4"/>
  <c r="C78" i="4"/>
  <c r="M74" i="4"/>
  <c r="H74" i="4"/>
  <c r="C74" i="4"/>
  <c r="D72" i="4"/>
  <c r="M71" i="4"/>
  <c r="J71" i="4"/>
  <c r="J84" i="4" s="1"/>
  <c r="J152" i="4" s="1"/>
  <c r="H71" i="4"/>
  <c r="C71" i="4"/>
  <c r="D71" i="4" s="1"/>
  <c r="M66" i="4"/>
  <c r="H66" i="4"/>
  <c r="C66" i="4"/>
  <c r="M62" i="4"/>
  <c r="H62" i="4"/>
  <c r="C62" i="4"/>
  <c r="M56" i="4"/>
  <c r="H56" i="4"/>
  <c r="C56" i="4"/>
  <c r="M51" i="4"/>
  <c r="J51" i="4"/>
  <c r="H51" i="4"/>
  <c r="C51" i="4"/>
  <c r="M45" i="4"/>
  <c r="H45" i="4"/>
  <c r="C45" i="4"/>
  <c r="M34" i="4"/>
  <c r="H34" i="4"/>
  <c r="E34" i="4"/>
  <c r="C34" i="4"/>
  <c r="E28" i="4"/>
  <c r="C28" i="4"/>
  <c r="M27" i="4"/>
  <c r="H27" i="4"/>
  <c r="E27" i="4"/>
  <c r="C27" i="4"/>
  <c r="D25" i="4"/>
  <c r="D21" i="4"/>
  <c r="M20" i="4"/>
  <c r="J20" i="4"/>
  <c r="H20" i="4"/>
  <c r="E20" i="4"/>
  <c r="C20" i="4"/>
  <c r="D18" i="4"/>
  <c r="M13" i="4"/>
  <c r="H13" i="4"/>
  <c r="E13" i="4"/>
  <c r="C13" i="4"/>
  <c r="I9" i="4"/>
  <c r="D8" i="4"/>
  <c r="M6" i="4"/>
  <c r="J6" i="4"/>
  <c r="H6" i="4"/>
  <c r="C6" i="4"/>
  <c r="G132" i="3"/>
  <c r="G142" i="3" s="1"/>
  <c r="C132" i="3"/>
  <c r="C142" i="3" s="1"/>
  <c r="G119" i="3"/>
  <c r="F119" i="3" s="1"/>
  <c r="C119" i="3"/>
  <c r="D119" i="3" s="1"/>
  <c r="D108" i="3"/>
  <c r="G105" i="3"/>
  <c r="F105" i="3" s="1"/>
  <c r="D99" i="3"/>
  <c r="D95" i="3"/>
  <c r="C94" i="3"/>
  <c r="D94" i="3" s="1"/>
  <c r="D91" i="3"/>
  <c r="G89" i="3"/>
  <c r="D71" i="3"/>
  <c r="G70" i="3"/>
  <c r="C70" i="3"/>
  <c r="C83" i="3" s="1"/>
  <c r="C55" i="3"/>
  <c r="G50" i="3"/>
  <c r="C50" i="3"/>
  <c r="C44" i="3"/>
  <c r="G33" i="3"/>
  <c r="F33" i="3" s="1"/>
  <c r="G27" i="3"/>
  <c r="G26" i="3" s="1"/>
  <c r="C27" i="3"/>
  <c r="C26" i="3" s="1"/>
  <c r="D24" i="3"/>
  <c r="D20" i="3"/>
  <c r="G19" i="3"/>
  <c r="C19" i="3"/>
  <c r="G12" i="3"/>
  <c r="F12" i="3" s="1"/>
  <c r="G5" i="3"/>
  <c r="F5" i="3" s="1"/>
  <c r="I25" i="2"/>
  <c r="C19" i="2"/>
  <c r="E13" i="2"/>
  <c r="F13" i="2" s="1"/>
  <c r="C13" i="2"/>
  <c r="M12" i="2"/>
  <c r="I12" i="2"/>
  <c r="C12" i="2"/>
  <c r="J8" i="2"/>
  <c r="D6" i="2"/>
  <c r="M23" i="1"/>
  <c r="I23" i="1"/>
  <c r="C20" i="1"/>
  <c r="D16" i="1"/>
  <c r="E15" i="1"/>
  <c r="C15" i="1"/>
  <c r="M14" i="1"/>
  <c r="I14" i="1"/>
  <c r="J14" i="1" s="1"/>
  <c r="E14" i="1"/>
  <c r="F14" i="1" s="1"/>
  <c r="C14" i="1"/>
  <c r="J9" i="1"/>
  <c r="D7" i="1"/>
  <c r="D6" i="1"/>
  <c r="C25" i="2" l="1"/>
  <c r="H123" i="4"/>
  <c r="H61" i="4"/>
  <c r="H85" i="4" s="1"/>
  <c r="C84" i="4"/>
  <c r="C85" i="4" s="1"/>
  <c r="I26" i="2"/>
  <c r="J26" i="2" s="1"/>
  <c r="E25" i="2"/>
  <c r="F25" i="2" s="1"/>
  <c r="H84" i="4"/>
  <c r="G122" i="3"/>
  <c r="F122" i="3" s="1"/>
  <c r="F143" i="3" s="1"/>
  <c r="F89" i="3"/>
  <c r="D90" i="4"/>
  <c r="F90" i="4"/>
  <c r="J12" i="2"/>
  <c r="C23" i="1"/>
  <c r="D70" i="3"/>
  <c r="D20" i="4"/>
  <c r="M84" i="4"/>
  <c r="M152" i="4" s="1"/>
  <c r="E152" i="4"/>
  <c r="D120" i="4"/>
  <c r="F120" i="4"/>
  <c r="C151" i="3"/>
  <c r="D15" i="1"/>
  <c r="F15" i="1"/>
  <c r="J61" i="4"/>
  <c r="J85" i="4" s="1"/>
  <c r="K6" i="4"/>
  <c r="C61" i="4"/>
  <c r="I90" i="4"/>
  <c r="J123" i="4"/>
  <c r="K123" i="4" s="1"/>
  <c r="K90" i="4"/>
  <c r="D106" i="4"/>
  <c r="F106" i="4"/>
  <c r="C143" i="4"/>
  <c r="M24" i="1"/>
  <c r="L24" i="1" s="1"/>
  <c r="L14" i="1"/>
  <c r="F13" i="4"/>
  <c r="E61" i="4"/>
  <c r="M26" i="2"/>
  <c r="L26" i="2" s="1"/>
  <c r="L12" i="2"/>
  <c r="J23" i="1"/>
  <c r="D19" i="3"/>
  <c r="I24" i="1"/>
  <c r="J24" i="1" s="1"/>
  <c r="E26" i="2"/>
  <c r="F26" i="2" s="1"/>
  <c r="C89" i="3"/>
  <c r="D89" i="3" s="1"/>
  <c r="M61" i="4"/>
  <c r="M151" i="4" s="1"/>
  <c r="D13" i="4"/>
  <c r="M123" i="4"/>
  <c r="M144" i="4" s="1"/>
  <c r="H143" i="4"/>
  <c r="H144" i="4" s="1"/>
  <c r="D6" i="4"/>
  <c r="G60" i="3"/>
  <c r="D12" i="2"/>
  <c r="C60" i="3"/>
  <c r="C84" i="3" s="1"/>
  <c r="D84" i="3" s="1"/>
  <c r="G83" i="3"/>
  <c r="G151" i="3" s="1"/>
  <c r="C151" i="4"/>
  <c r="C144" i="4"/>
  <c r="J144" i="4"/>
  <c r="K144" i="4" s="1"/>
  <c r="I6" i="4"/>
  <c r="E123" i="4"/>
  <c r="F123" i="4" s="1"/>
  <c r="C122" i="3"/>
  <c r="C143" i="3" s="1"/>
  <c r="D143" i="3" s="1"/>
  <c r="C26" i="2"/>
  <c r="D26" i="2" s="1"/>
  <c r="D14" i="1"/>
  <c r="E23" i="1"/>
  <c r="C24" i="1"/>
  <c r="H151" i="4" l="1"/>
  <c r="C152" i="4"/>
  <c r="I61" i="4"/>
  <c r="G143" i="3"/>
  <c r="I123" i="4"/>
  <c r="D84" i="4"/>
  <c r="M85" i="4"/>
  <c r="C26" i="1"/>
  <c r="D23" i="1"/>
  <c r="F23" i="1"/>
  <c r="D61" i="4"/>
  <c r="F61" i="4"/>
  <c r="J151" i="4"/>
  <c r="K61" i="4"/>
  <c r="H152" i="4"/>
  <c r="D83" i="3"/>
  <c r="E24" i="1"/>
  <c r="I85" i="4"/>
  <c r="K85" i="4"/>
  <c r="G150" i="3"/>
  <c r="F60" i="3"/>
  <c r="D60" i="3"/>
  <c r="G84" i="3"/>
  <c r="F84" i="3" s="1"/>
  <c r="I144" i="4"/>
  <c r="E144" i="4"/>
  <c r="D123" i="4"/>
  <c r="E151" i="4"/>
  <c r="E85" i="4"/>
  <c r="D122" i="3"/>
  <c r="C150" i="3"/>
  <c r="D85" i="4" l="1"/>
  <c r="F85" i="4"/>
  <c r="D144" i="4"/>
  <c r="F144" i="4"/>
  <c r="D24" i="1"/>
  <c r="F24" i="1"/>
</calcChain>
</file>

<file path=xl/sharedStrings.xml><?xml version="1.0" encoding="utf-8"?>
<sst xmlns="http://schemas.openxmlformats.org/spreadsheetml/2006/main" count="784" uniqueCount="349">
  <si>
    <t>Diósberény Község Önkormányzata</t>
  </si>
  <si>
    <t>Forintban!</t>
  </si>
  <si>
    <t>Sor-
szám</t>
  </si>
  <si>
    <t>Bevételek</t>
  </si>
  <si>
    <t>Kiadások</t>
  </si>
  <si>
    <t>Megnevezés</t>
  </si>
  <si>
    <t>2018. évi előirányzat</t>
  </si>
  <si>
    <t>2018.09.19.       I. módosítás</t>
  </si>
  <si>
    <t>2018.évi módosított előirányzat</t>
  </si>
  <si>
    <t>2018.09.19.     I. módosítás</t>
  </si>
  <si>
    <t>3.</t>
  </si>
  <si>
    <t>4.</t>
  </si>
  <si>
    <t>5.</t>
  </si>
  <si>
    <t>6.</t>
  </si>
  <si>
    <t>7.</t>
  </si>
  <si>
    <t>8.</t>
  </si>
  <si>
    <t>9.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</si>
  <si>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</si>
  <si>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</si>
  <si>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</si>
  <si>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</si>
  <si>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</si>
  <si>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</si>
  <si>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</si>
  <si>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</si>
  <si>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</si>
  <si>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</si>
  <si>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</si>
  <si>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</si>
  <si>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</si>
  <si>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</si>
  <si>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</si>
  <si>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ÁHK.visszatérítendő kölcsön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</si>
  <si>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</si>
  <si>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</si>
  <si>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</si>
  <si>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</si>
  <si>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</si>
  <si>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</si>
  <si>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</si>
  <si>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</si>
  <si>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</si>
  <si>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</si>
  <si>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</si>
  <si>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</si>
  <si>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</si>
  <si>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</si>
  <si>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</si>
  <si>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</si>
  <si>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</si>
  <si>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</si>
  <si>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</si>
  <si>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</si>
  <si>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</si>
  <si>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</si>
  <si>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</si>
  <si>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</si>
  <si>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</si>
  <si>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</si>
  <si>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</si>
  <si>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</si>
  <si>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</si>
  <si>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</si>
  <si>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</si>
  <si>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</si>
  <si>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</si>
  <si>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</si>
  <si>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</si>
  <si>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</si>
  <si>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</si>
  <si>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</si>
  <si>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</si>
  <si>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</si>
  <si>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</si>
  <si>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</si>
  <si>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</si>
  <si>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</si>
  <si>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</si>
  <si>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</si>
  <si>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</si>
  <si>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</si>
  <si>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</si>
  <si>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</si>
  <si>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</si>
  <si>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</si>
  <si>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</si>
  <si>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</si>
  <si>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</si>
  <si>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                                                            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</si>
  <si>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</si>
  <si>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</si>
  <si>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</si>
  <si>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</si>
  <si>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</si>
  <si>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</si>
  <si>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</si>
  <si>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</si>
  <si>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</si>
  <si>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</si>
  <si>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</si>
  <si>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</si>
  <si>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</si>
  <si>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</si>
  <si>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</si>
  <si>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</si>
  <si>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</si>
  <si>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</si>
  <si>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B E V É T E L E K</t>
  </si>
  <si>
    <t>Bevételi jogcím</t>
  </si>
  <si>
    <t xml:space="preserve">2018.09.19.      I.módosítás 
</t>
  </si>
  <si>
    <t xml:space="preserve">2018.évi módosított előirányzat
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</si>
  <si>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</si>
  <si>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</si>
  <si>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</si>
  <si>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</si>
  <si>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</si>
  <si>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</si>
  <si>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</si>
  <si>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</si>
  <si>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</si>
  <si>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</si>
  <si>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</si>
  <si>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</si>
  <si>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</si>
  <si>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</si>
  <si>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</si>
  <si>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</si>
  <si>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</si>
  <si>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</si>
  <si>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</si>
  <si>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</si>
  <si>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</si>
  <si>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</si>
  <si>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</si>
  <si>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</si>
  <si>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</si>
  <si>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</si>
  <si>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</si>
  <si>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</si>
  <si>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</si>
  <si>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</si>
  <si>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</si>
  <si>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</si>
  <si>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</si>
  <si>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</si>
  <si>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</si>
  <si>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</si>
  <si>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</si>
  <si>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</si>
  <si>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</si>
  <si>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</si>
  <si>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</si>
  <si>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</si>
  <si>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</si>
  <si>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</si>
  <si>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</si>
  <si>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</si>
  <si>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</si>
  <si>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</si>
  <si>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</si>
  <si>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</si>
  <si>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</si>
  <si>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</si>
  <si>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</si>
  <si>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</si>
  <si>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</si>
  <si>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</si>
  <si>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</si>
  <si>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</si>
  <si>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</si>
  <si>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</si>
  <si>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</si>
  <si>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</si>
  <si>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</si>
  <si>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</si>
  <si>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</si>
  <si>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</si>
  <si>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</si>
  <si>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</si>
  <si>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</si>
  <si>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</si>
  <si>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</si>
  <si>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</si>
  <si>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</si>
  <si>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</si>
  <si>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</si>
  <si>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</si>
  <si>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</si>
  <si>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</si>
  <si>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</si>
  <si>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</si>
  <si>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</si>
  <si>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</si>
  <si>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</si>
  <si>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</si>
  <si>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</si>
  <si>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</si>
  <si>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</si>
  <si>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</si>
  <si>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</si>
  <si>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</si>
  <si>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</si>
  <si>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</si>
  <si>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</si>
  <si>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</si>
  <si>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</si>
  <si>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</si>
  <si>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</si>
  <si>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</si>
  <si>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</si>
  <si>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</si>
  <si>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</si>
  <si>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</si>
  <si>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</si>
  <si>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</si>
  <si>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</si>
  <si>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</si>
  <si>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</si>
  <si>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</si>
  <si>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</si>
  <si>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</si>
  <si>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</si>
  <si>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</si>
  <si>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</si>
  <si>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</si>
  <si>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</si>
  <si>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</si>
  <si>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</si>
  <si>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</si>
  <si>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</si>
  <si>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</si>
  <si>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</si>
  <si>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</si>
  <si>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</si>
  <si>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</si>
  <si>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</si>
  <si>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</si>
  <si>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</si>
  <si>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</si>
  <si>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</si>
  <si>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</si>
  <si>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</si>
  <si>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</si>
  <si>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</si>
  <si>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</si>
  <si>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</si>
  <si>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</si>
  <si>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</si>
  <si>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</si>
  <si>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</si>
  <si>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</si>
  <si>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</si>
  <si>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</si>
  <si>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</si>
  <si>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</si>
  <si>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</si>
  <si>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</si>
  <si>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</si>
  <si>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</si>
  <si>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</si>
  <si>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</si>
  <si>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</si>
  <si>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</si>
  <si>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</si>
  <si>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</si>
  <si>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</si>
  <si>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</si>
  <si>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</si>
  <si>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</si>
  <si>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</si>
  <si>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</si>
  <si>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</si>
  <si>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</si>
  <si>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</si>
  <si>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</si>
  <si>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</si>
  <si>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</si>
  <si>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</si>
  <si>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</si>
  <si>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</si>
  <si>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</si>
  <si>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</si>
  <si>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</si>
  <si>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</si>
  <si>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</si>
  <si>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</si>
  <si>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</si>
  <si>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</si>
  <si>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</si>
  <si>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</si>
  <si>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</si>
  <si>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</si>
  <si>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</si>
  <si>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</si>
  <si>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</si>
  <si>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</si>
  <si>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</si>
  <si>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</si>
  <si>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</si>
  <si>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</si>
  <si>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</si>
  <si>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</si>
  <si>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</si>
  <si>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</si>
  <si>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</si>
  <si>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</si>
  <si>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</si>
  <si>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</si>
  <si>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</si>
  <si>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</si>
  <si>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</si>
  <si>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</si>
  <si>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</si>
  <si>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</si>
  <si>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</si>
  <si>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</si>
  <si>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</si>
  <si>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</si>
  <si>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</si>
  <si>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</si>
  <si>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</si>
  <si>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</si>
  <si>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</si>
  <si>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</si>
  <si>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</si>
  <si>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</si>
  <si>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</si>
  <si>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</si>
  <si>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</si>
  <si>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</si>
  <si>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</si>
  <si>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</si>
  <si>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</si>
  <si>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2018.09.19.                 I. módosítás</t>
  </si>
  <si>
    <t>2018.09.19.                                 I. módosítás</t>
  </si>
  <si>
    <t>Helyi adók  (4.1.1.+4.1.2.)</t>
  </si>
  <si>
    <t>Rövid lejáratú  hitelek, kölcsönök felvétele</t>
  </si>
  <si>
    <t>2018.09.19.                       I. módosítás</t>
  </si>
  <si>
    <r>
      <t xml:space="preserve">   Működési költségvetés kiadásai </t>
    </r>
    <r>
      <rPr>
        <sz val="16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</si>
  <si>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6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</si>
  <si>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</si>
  <si>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</si>
  <si>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</si>
  <si>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2018.09.19.            I. módosítás</t>
  </si>
  <si>
    <t>2018.12.31.        II.módosítás</t>
  </si>
  <si>
    <t>2018.12.31.    II.módosítás</t>
  </si>
  <si>
    <t>2018.12.31.  II.módosítás</t>
  </si>
  <si>
    <t>I. Működési célú bevételek és kiadások mérlege</t>
  </si>
  <si>
    <t>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</si>
</sst>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#,###"/>
  </numFmts>
  <fonts count="3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charset val="238"/>
    </font>
    <font>
      <i/>
      <sz val="9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1"/>
      <color theme="1"/>
      <name val="Times New Roman CE"/>
      <charset val="238"/>
    </font>
    <font>
      <b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79"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165" fontId="2" fillId="0" borderId="0" xfId="0" applyNumberFormat="1" applyFont="1" applyFill="1" applyAlignment="1" applyProtection="1">
      <alignment horizontal="center" textRotation="180"/>
    </xf>
    <xf numFmtId="165" fontId="4" fillId="0" borderId="0" xfId="0" applyNumberFormat="1" applyFont="1" applyFill="1" applyAlignment="1" applyProtection="1">
      <alignment horizontal="right" wrapText="1"/>
    </xf>
    <xf numFmtId="165" fontId="5" fillId="0" borderId="0" xfId="0" applyNumberFormat="1" applyFont="1" applyFill="1" applyAlignment="1" applyProtection="1">
      <alignment horizontal="right" wrapText="1"/>
    </xf>
    <xf numFmtId="165" fontId="6" fillId="0" borderId="2" xfId="0" applyNumberFormat="1" applyFont="1" applyFill="1" applyBorder="1" applyAlignment="1" applyProtection="1">
      <alignment horizontal="centerContinuous" vertical="center" wrapText="1"/>
    </xf>
    <xf numFmtId="165" fontId="6" fillId="0" borderId="3" xfId="0" applyNumberFormat="1" applyFont="1" applyFill="1" applyBorder="1" applyAlignment="1" applyProtection="1">
      <alignment horizontal="centerContinuous" vertical="center" wrapText="1"/>
    </xf>
    <xf numFmtId="165" fontId="6" fillId="0" borderId="4" xfId="0" applyNumberFormat="1" applyFont="1" applyFill="1" applyBorder="1" applyAlignment="1" applyProtection="1">
      <alignment horizontal="centerContinuous" vertical="center" wrapText="1"/>
    </xf>
    <xf numFmtId="165" fontId="6" fillId="0" borderId="2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6" fillId="0" borderId="10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center"/>
    </xf>
    <xf numFmtId="165" fontId="6" fillId="0" borderId="9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9" fillId="0" borderId="11" xfId="0" applyNumberFormat="1" applyFont="1" applyFill="1" applyBorder="1" applyAlignment="1" applyProtection="1">
      <alignment horizontal="center" vertical="center" wrapText="1"/>
    </xf>
    <xf numFmtId="165" fontId="9" fillId="0" borderId="12" xfId="0" applyNumberFormat="1" applyFont="1" applyFill="1" applyBorder="1" applyAlignment="1" applyProtection="1">
      <alignment horizontal="left" vertical="center" wrapText="1" indent="1"/>
    </xf>
    <xf numFmtId="165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0" applyNumberFormat="1" applyFont="1" applyFill="1" applyBorder="1" applyAlignment="1" applyProtection="1">
      <alignment horizontal="center" vertical="center" wrapText="1"/>
    </xf>
    <xf numFmtId="165" fontId="9" fillId="0" borderId="16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9" xfId="0" applyNumberFormat="1" applyFont="1" applyFill="1" applyBorder="1" applyAlignment="1" applyProtection="1">
      <alignment horizontal="left" vertical="center" wrapText="1" indent="1"/>
    </xf>
    <xf numFmtId="165" fontId="2" fillId="0" borderId="20" xfId="0" applyNumberFormat="1" applyFont="1" applyFill="1" applyBorder="1" applyAlignment="1" applyProtection="1">
      <alignment horizontal="center" textRotation="180"/>
    </xf>
    <xf numFmtId="165" fontId="2" fillId="0" borderId="21" xfId="0" applyNumberFormat="1" applyFont="1" applyFill="1" applyBorder="1" applyAlignment="1" applyProtection="1">
      <alignment horizontal="center" wrapText="1"/>
    </xf>
    <xf numFmtId="165" fontId="6" fillId="0" borderId="2" xfId="0" applyNumberFormat="1" applyFont="1" applyFill="1" applyBorder="1" applyAlignment="1" applyProtection="1">
      <alignment horizontal="left" vertical="center" wrapText="1" indent="1"/>
    </xf>
    <xf numFmtId="165" fontId="6" fillId="0" borderId="3" xfId="0" applyNumberFormat="1" applyFont="1" applyFill="1" applyBorder="1" applyAlignment="1" applyProtection="1">
      <alignment horizontal="right" vertical="center" wrapText="1" indent="1"/>
    </xf>
    <xf numFmtId="165" fontId="6" fillId="0" borderId="9" xfId="0" applyNumberFormat="1" applyFont="1" applyFill="1" applyBorder="1" applyAlignment="1" applyProtection="1">
      <alignment horizontal="right" vertical="center" wrapText="1" indent="1"/>
    </xf>
    <xf numFmtId="3" fontId="6" fillId="0" borderId="3" xfId="0" applyNumberFormat="1" applyFont="1" applyFill="1" applyBorder="1" applyAlignment="1" applyProtection="1">
      <alignment horizontal="center" vertical="center"/>
    </xf>
    <xf numFmtId="165" fontId="2" fillId="0" borderId="19" xfId="0" applyNumberFormat="1" applyFont="1" applyFill="1" applyBorder="1" applyAlignment="1" applyProtection="1">
      <alignment horizontal="left" vertical="center" wrapText="1" indent="1"/>
    </xf>
    <xf numFmtId="165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13" xfId="0" applyNumberFormat="1" applyFont="1" applyFill="1" applyBorder="1" applyAlignment="1" applyProtection="1">
      <alignment horizontal="center" textRotation="180"/>
    </xf>
    <xf numFmtId="165" fontId="2" fillId="0" borderId="14" xfId="0" applyNumberFormat="1" applyFont="1" applyFill="1" applyBorder="1" applyAlignment="1" applyProtection="1">
      <alignment horizontal="center" wrapText="1"/>
    </xf>
    <xf numFmtId="165" fontId="2" fillId="0" borderId="17" xfId="0" applyNumberFormat="1" applyFont="1" applyFill="1" applyBorder="1" applyAlignment="1" applyProtection="1">
      <alignment horizontal="center" textRotation="180"/>
    </xf>
    <xf numFmtId="165" fontId="2" fillId="0" borderId="18" xfId="0" applyNumberFormat="1" applyFont="1" applyFill="1" applyBorder="1" applyAlignment="1" applyProtection="1">
      <alignment horizontal="center" wrapText="1"/>
    </xf>
    <xf numFmtId="165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16" xfId="0" applyNumberFormat="1" applyFont="1" applyFill="1" applyBorder="1" applyAlignment="1" applyProtection="1">
      <alignment horizontal="left" vertical="center" wrapText="1" indent="1"/>
    </xf>
    <xf numFmtId="165" fontId="2" fillId="0" borderId="17" xfId="0" applyNumberFormat="1" applyFont="1" applyFill="1" applyBorder="1" applyAlignment="1" applyProtection="1">
      <alignment horizontal="right" vertical="center" wrapText="1" indent="1"/>
    </xf>
    <xf numFmtId="165" fontId="2" fillId="0" borderId="18" xfId="0" applyNumberFormat="1" applyFont="1" applyFill="1" applyBorder="1" applyAlignment="1" applyProtection="1">
      <alignment horizontal="right" vertical="center" wrapText="1" indent="1"/>
    </xf>
    <xf numFmtId="165" fontId="9" fillId="0" borderId="26" xfId="0" applyNumberFormat="1" applyFont="1" applyFill="1" applyBorder="1" applyAlignment="1" applyProtection="1">
      <alignment horizontal="left" vertical="center" wrapText="1" indent="1"/>
    </xf>
    <xf numFmtId="165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3" xfId="0" applyNumberFormat="1" applyFont="1" applyFill="1" applyBorder="1" applyAlignment="1" applyProtection="1">
      <alignment horizontal="center" textRotation="180"/>
    </xf>
    <xf numFmtId="3" fontId="6" fillId="0" borderId="3" xfId="0" applyNumberFormat="1" applyFont="1" applyFill="1" applyBorder="1" applyAlignment="1" applyProtection="1">
      <alignment horizontal="center"/>
    </xf>
    <xf numFmtId="165" fontId="2" fillId="0" borderId="9" xfId="0" applyNumberFormat="1" applyFont="1" applyFill="1" applyBorder="1" applyAlignment="1" applyProtection="1">
      <alignment horizont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vertical="center" wrapText="1"/>
    </xf>
    <xf numFmtId="3" fontId="11" fillId="0" borderId="13" xfId="0" applyNumberFormat="1" applyFont="1" applyFill="1" applyBorder="1" applyAlignment="1" applyProtection="1">
      <alignment horizontal="center"/>
    </xf>
    <xf numFmtId="165" fontId="11" fillId="0" borderId="18" xfId="0" applyNumberFormat="1" applyFont="1" applyFill="1" applyBorder="1" applyAlignment="1" applyProtection="1">
      <alignment horizontal="center" wrapText="1"/>
    </xf>
    <xf numFmtId="3" fontId="11" fillId="0" borderId="13" xfId="0" applyNumberFormat="1" applyFont="1" applyFill="1" applyBorder="1" applyAlignment="1" applyProtection="1">
      <alignment horizontal="center" vertical="center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5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2" xfId="0" applyNumberFormat="1" applyFont="1" applyFill="1" applyBorder="1" applyAlignment="1" applyProtection="1">
      <alignment horizontal="center" vertical="center" wrapText="1"/>
    </xf>
    <xf numFmtId="165" fontId="11" fillId="0" borderId="23" xfId="0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4" xfId="0" applyNumberFormat="1" applyFont="1" applyFill="1" applyBorder="1" applyAlignment="1" applyProtection="1">
      <alignment horizontal="right" vertical="center" wrapText="1" indent="1"/>
    </xf>
    <xf numFmtId="165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Alignment="1" applyProtection="1">
      <alignment horizontal="right" vertical="center"/>
    </xf>
    <xf numFmtId="165" fontId="13" fillId="0" borderId="0" xfId="0" applyNumberFormat="1" applyFont="1" applyFill="1" applyAlignment="1" applyProtection="1">
      <alignment horizontal="right" vertical="center"/>
    </xf>
    <xf numFmtId="165" fontId="9" fillId="0" borderId="18" xfId="0" applyNumberFormat="1" applyFont="1" applyFill="1" applyBorder="1" applyAlignment="1" applyProtection="1">
      <alignment wrapText="1"/>
      <protection locked="0"/>
    </xf>
    <xf numFmtId="165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16" xfId="0" applyNumberFormat="1" applyFont="1" applyFill="1" applyBorder="1" applyAlignment="1" applyProtection="1">
      <alignment horizontal="left" vertical="center" wrapText="1" indent="2"/>
    </xf>
    <xf numFmtId="165" fontId="2" fillId="0" borderId="13" xfId="0" applyNumberFormat="1" applyFont="1" applyFill="1" applyBorder="1" applyAlignment="1" applyProtection="1">
      <alignment horizontal="right" vertical="center" wrapText="1" indent="1"/>
    </xf>
    <xf numFmtId="165" fontId="2" fillId="0" borderId="14" xfId="0" applyNumberFormat="1" applyFont="1" applyFill="1" applyBorder="1" applyAlignment="1" applyProtection="1">
      <alignment horizontal="right" vertical="center" wrapText="1" indent="1"/>
    </xf>
    <xf numFmtId="165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12" xfId="0" applyNumberFormat="1" applyFont="1" applyFill="1" applyBorder="1" applyAlignment="1" applyProtection="1">
      <alignment horizontal="left" vertical="center" wrapText="1" indent="2"/>
    </xf>
    <xf numFmtId="165" fontId="9" fillId="0" borderId="26" xfId="0" applyNumberFormat="1" applyFont="1" applyFill="1" applyBorder="1" applyAlignment="1" applyProtection="1">
      <alignment horizontal="left" vertical="center" wrapText="1" indent="2"/>
    </xf>
    <xf numFmtId="165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3" xfId="0" applyNumberFormat="1" applyFon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vertical="center"/>
    </xf>
    <xf numFmtId="0" fontId="14" fillId="0" borderId="0" xfId="1" applyFill="1" applyProtection="1"/>
    <xf numFmtId="0" fontId="14" fillId="0" borderId="0" xfId="1" applyFont="1" applyFill="1" applyAlignment="1" applyProtection="1">
      <alignment horizontal="right" vertical="center" indent="1"/>
    </xf>
    <xf numFmtId="0" fontId="15" fillId="0" borderId="0" xfId="0" applyFont="1" applyFill="1" applyBorder="1" applyAlignment="1" applyProtection="1">
      <alignment horizontal="right" vertical="center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6" fillId="0" borderId="0" xfId="1" applyFont="1" applyFill="1" applyProtection="1"/>
    <xf numFmtId="0" fontId="1" fillId="0" borderId="10" xfId="1" applyFont="1" applyFill="1" applyBorder="1" applyAlignment="1" applyProtection="1">
      <alignment horizontal="left" vertical="center" wrapText="1" indent="1"/>
    </xf>
    <xf numFmtId="165" fontId="1" fillId="0" borderId="8" xfId="1" applyNumberFormat="1" applyFont="1" applyFill="1" applyBorder="1" applyAlignment="1" applyProtection="1">
      <alignment horizontal="right" vertical="center" wrapText="1"/>
    </xf>
    <xf numFmtId="165" fontId="12" fillId="0" borderId="10" xfId="1" applyNumberFormat="1" applyFont="1" applyFill="1" applyBorder="1" applyProtection="1"/>
    <xf numFmtId="165" fontId="1" fillId="0" borderId="10" xfId="1" applyNumberFormat="1" applyFont="1" applyFill="1" applyBorder="1" applyAlignment="1" applyProtection="1">
      <alignment horizontal="right" vertical="center" wrapText="1"/>
    </xf>
    <xf numFmtId="49" fontId="17" fillId="0" borderId="11" xfId="1" applyNumberFormat="1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5" fontId="17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7" fillId="0" borderId="15" xfId="1" applyNumberFormat="1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left" vertical="center" wrapText="1" indent="1"/>
    </xf>
    <xf numFmtId="165" fontId="17" fillId="0" borderId="15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15" xfId="1" applyNumberFormat="1" applyFont="1" applyFill="1" applyBorder="1" applyProtection="1"/>
    <xf numFmtId="0" fontId="16" fillId="0" borderId="15" xfId="1" applyFont="1" applyFill="1" applyBorder="1" applyProtection="1"/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left" vertical="center" wrapText="1" indent="1"/>
    </xf>
    <xf numFmtId="3" fontId="17" fillId="0" borderId="25" xfId="1" applyNumberFormat="1" applyFont="1" applyFill="1" applyBorder="1" applyProtection="1"/>
    <xf numFmtId="0" fontId="19" fillId="0" borderId="10" xfId="0" applyFont="1" applyBorder="1" applyAlignment="1" applyProtection="1">
      <alignment horizontal="left" vertical="center" wrapText="1" indent="1"/>
    </xf>
    <xf numFmtId="0" fontId="16" fillId="0" borderId="11" xfId="1" applyFont="1" applyFill="1" applyBorder="1" applyProtection="1"/>
    <xf numFmtId="165" fontId="17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25" xfId="1" applyFont="1" applyFill="1" applyBorder="1" applyProtection="1"/>
    <xf numFmtId="3" fontId="17" fillId="0" borderId="11" xfId="1" applyNumberFormat="1" applyFont="1" applyFill="1" applyBorder="1" applyProtection="1"/>
    <xf numFmtId="165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0" fontId="16" fillId="0" borderId="10" xfId="1" applyFont="1" applyFill="1" applyBorder="1" applyProtection="1"/>
    <xf numFmtId="165" fontId="17" fillId="0" borderId="11" xfId="1" applyNumberFormat="1" applyFont="1" applyFill="1" applyBorder="1" applyAlignment="1" applyProtection="1">
      <alignment horizontal="right" vertical="center" wrapText="1"/>
    </xf>
    <xf numFmtId="164" fontId="1" fillId="0" borderId="10" xfId="1" applyNumberFormat="1" applyFont="1" applyFill="1" applyBorder="1" applyAlignment="1" applyProtection="1">
      <alignment horizontal="right" vertical="center" wrapText="1"/>
    </xf>
    <xf numFmtId="0" fontId="16" fillId="0" borderId="28" xfId="1" applyFont="1" applyFill="1" applyBorder="1" applyProtection="1"/>
    <xf numFmtId="165" fontId="1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29" xfId="1" applyFont="1" applyFill="1" applyBorder="1" applyProtection="1"/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10" xfId="0" applyNumberFormat="1" applyFont="1" applyBorder="1" applyAlignment="1" applyProtection="1">
      <alignment horizontal="center" vertical="center" wrapText="1"/>
    </xf>
    <xf numFmtId="3" fontId="12" fillId="0" borderId="10" xfId="1" applyNumberFormat="1" applyFont="1" applyFill="1" applyBorder="1" applyProtection="1"/>
    <xf numFmtId="49" fontId="18" fillId="0" borderId="11" xfId="0" applyNumberFormat="1" applyFont="1" applyBorder="1" applyAlignment="1" applyProtection="1">
      <alignment horizontal="center" vertical="center" wrapText="1"/>
    </xf>
    <xf numFmtId="49" fontId="18" fillId="0" borderId="15" xfId="0" applyNumberFormat="1" applyFont="1" applyBorder="1" applyAlignment="1" applyProtection="1">
      <alignment horizontal="center" vertical="center" wrapText="1"/>
    </xf>
    <xf numFmtId="49" fontId="18" fillId="0" borderId="25" xfId="0" applyNumberFormat="1" applyFont="1" applyBorder="1" applyAlignment="1" applyProtection="1">
      <alignment horizontal="center" vertical="center" wrapText="1"/>
    </xf>
    <xf numFmtId="165" fontId="1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 indent="1"/>
    </xf>
    <xf numFmtId="165" fontId="12" fillId="0" borderId="10" xfId="1" applyNumberFormat="1" applyFont="1" applyFill="1" applyBorder="1" applyAlignment="1" applyProtection="1">
      <alignment horizontal="center" vertical="center"/>
    </xf>
    <xf numFmtId="0" fontId="17" fillId="0" borderId="0" xfId="1" applyFont="1" applyFill="1" applyProtection="1"/>
    <xf numFmtId="0" fontId="20" fillId="0" borderId="32" xfId="0" applyFont="1" applyFill="1" applyBorder="1" applyAlignment="1" applyProtection="1">
      <alignment horizontal="right"/>
    </xf>
    <xf numFmtId="0" fontId="14" fillId="0" borderId="0" xfId="1" applyFill="1" applyAlignment="1" applyProtection="1"/>
    <xf numFmtId="0" fontId="15" fillId="0" borderId="32" xfId="0" applyFont="1" applyFill="1" applyBorder="1" applyAlignment="1" applyProtection="1">
      <alignment horizontal="right"/>
    </xf>
    <xf numFmtId="0" fontId="12" fillId="0" borderId="10" xfId="1" applyNumberFormat="1" applyFont="1" applyFill="1" applyBorder="1" applyAlignment="1" applyProtection="1">
      <alignment horizontal="center" vertical="center"/>
    </xf>
    <xf numFmtId="0" fontId="21" fillId="0" borderId="0" xfId="1" applyFont="1" applyFill="1" applyProtection="1"/>
    <xf numFmtId="0" fontId="1" fillId="0" borderId="1" xfId="1" applyFont="1" applyFill="1" applyBorder="1" applyAlignment="1" applyProtection="1">
      <alignment vertical="center" wrapText="1"/>
    </xf>
    <xf numFmtId="165" fontId="1" fillId="0" borderId="1" xfId="1" applyNumberFormat="1" applyFont="1" applyFill="1" applyBorder="1" applyAlignment="1" applyProtection="1">
      <alignment horizontal="right" vertical="center" wrapText="1" indent="1"/>
    </xf>
    <xf numFmtId="49" fontId="17" fillId="0" borderId="28" xfId="1" applyNumberFormat="1" applyFont="1" applyFill="1" applyBorder="1" applyAlignment="1" applyProtection="1">
      <alignment horizontal="center" vertical="center" wrapText="1"/>
    </xf>
    <xf numFmtId="0" fontId="17" fillId="0" borderId="28" xfId="1" applyFont="1" applyFill="1" applyBorder="1" applyAlignment="1" applyProtection="1">
      <alignment horizontal="left" vertical="center" wrapText="1" indent="1"/>
    </xf>
    <xf numFmtId="165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1" xfId="1" applyNumberFormat="1" applyFill="1" applyBorder="1" applyProtection="1"/>
    <xf numFmtId="3" fontId="14" fillId="0" borderId="28" xfId="1" applyNumberFormat="1" applyFill="1" applyBorder="1" applyProtection="1"/>
    <xf numFmtId="0" fontId="17" fillId="0" borderId="15" xfId="1" applyFont="1" applyFill="1" applyBorder="1" applyAlignment="1" applyProtection="1">
      <alignment horizontal="left" vertical="center" wrapText="1" indent="1"/>
    </xf>
    <xf numFmtId="165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5" xfId="1" applyNumberFormat="1" applyFill="1" applyBorder="1" applyProtection="1"/>
    <xf numFmtId="165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15" xfId="1" applyFont="1" applyFill="1" applyBorder="1" applyAlignment="1" applyProtection="1">
      <alignment horizontal="left" indent="6"/>
    </xf>
    <xf numFmtId="0" fontId="14" fillId="0" borderId="15" xfId="1" applyFill="1" applyBorder="1" applyProtection="1"/>
    <xf numFmtId="0" fontId="17" fillId="0" borderId="15" xfId="1" applyFont="1" applyFill="1" applyBorder="1" applyAlignment="1" applyProtection="1">
      <alignment horizontal="left" vertical="center" wrapText="1" indent="6"/>
    </xf>
    <xf numFmtId="49" fontId="17" fillId="0" borderId="22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6"/>
    </xf>
    <xf numFmtId="49" fontId="17" fillId="0" borderId="29" xfId="1" applyNumberFormat="1" applyFont="1" applyFill="1" applyBorder="1" applyAlignment="1" applyProtection="1">
      <alignment horizontal="center" vertical="center" wrapText="1"/>
    </xf>
    <xf numFmtId="0" fontId="17" fillId="0" borderId="29" xfId="1" applyFont="1" applyFill="1" applyBorder="1" applyAlignment="1" applyProtection="1">
      <alignment horizontal="left" vertical="center" wrapText="1" indent="6"/>
    </xf>
    <xf numFmtId="165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1" applyFill="1" applyBorder="1" applyProtection="1"/>
    <xf numFmtId="3" fontId="14" fillId="0" borderId="29" xfId="1" applyNumberFormat="1" applyFill="1" applyBorder="1" applyProtection="1"/>
    <xf numFmtId="0" fontId="1" fillId="0" borderId="10" xfId="1" applyFont="1" applyFill="1" applyBorder="1" applyAlignment="1" applyProtection="1">
      <alignment vertical="center" wrapText="1"/>
    </xf>
    <xf numFmtId="165" fontId="1" fillId="0" borderId="10" xfId="1" applyNumberFormat="1" applyFont="1" applyFill="1" applyBorder="1" applyAlignment="1" applyProtection="1">
      <alignment horizontal="right" vertical="center" wrapText="1" indent="1"/>
    </xf>
    <xf numFmtId="3" fontId="12" fillId="0" borderId="28" xfId="1" applyNumberFormat="1" applyFont="1" applyFill="1" applyBorder="1" applyProtection="1"/>
    <xf numFmtId="165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4" fillId="0" borderId="25" xfId="1" applyFill="1" applyBorder="1" applyProtection="1"/>
    <xf numFmtId="165" fontId="17" fillId="0" borderId="15" xfId="1" applyNumberFormat="1" applyFont="1" applyFill="1" applyBorder="1" applyAlignment="1" applyProtection="1">
      <alignment horizontal="right" wrapText="1"/>
      <protection locked="0"/>
    </xf>
    <xf numFmtId="0" fontId="17" fillId="0" borderId="11" xfId="1" applyFont="1" applyFill="1" applyBorder="1" applyAlignment="1" applyProtection="1">
      <alignment horizontal="left" vertical="center" wrapText="1" indent="6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14" fillId="0" borderId="10" xfId="1" applyFill="1" applyBorder="1" applyProtection="1"/>
    <xf numFmtId="0" fontId="14" fillId="0" borderId="28" xfId="1" applyFill="1" applyBorder="1" applyProtection="1"/>
    <xf numFmtId="165" fontId="12" fillId="0" borderId="10" xfId="1" applyNumberFormat="1" applyFont="1" applyFill="1" applyBorder="1" applyAlignment="1" applyProtection="1">
      <alignment horizontal="right" vertical="center" wrapText="1" indent="1"/>
    </xf>
    <xf numFmtId="165" fontId="19" fillId="0" borderId="10" xfId="0" applyNumberFormat="1" applyFont="1" applyBorder="1" applyAlignment="1" applyProtection="1">
      <alignment horizontal="right" vertical="center" wrapText="1" indent="1"/>
    </xf>
    <xf numFmtId="165" fontId="19" fillId="0" borderId="10" xfId="0" quotePrefix="1" applyNumberFormat="1" applyFont="1" applyBorder="1" applyAlignment="1" applyProtection="1">
      <alignment horizontal="right" vertical="center" wrapText="1" indent="1"/>
    </xf>
    <xf numFmtId="0" fontId="22" fillId="0" borderId="0" xfId="1" applyFont="1" applyFill="1" applyProtection="1"/>
    <xf numFmtId="0" fontId="12" fillId="0" borderId="0" xfId="1" applyFont="1" applyFill="1" applyProtection="1"/>
    <xf numFmtId="49" fontId="19" fillId="0" borderId="33" xfId="0" applyNumberFormat="1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5" fontId="19" fillId="0" borderId="27" xfId="0" quotePrefix="1" applyNumberFormat="1" applyFont="1" applyBorder="1" applyAlignment="1" applyProtection="1">
      <alignment horizontal="right" vertical="center" wrapText="1" indent="1"/>
    </xf>
    <xf numFmtId="0" fontId="16" fillId="0" borderId="27" xfId="1" applyFont="1" applyFill="1" applyBorder="1" applyProtection="1"/>
    <xf numFmtId="0" fontId="12" fillId="0" borderId="10" xfId="1" applyFont="1" applyFill="1" applyBorder="1" applyAlignment="1" applyProtection="1">
      <alignment horizontal="center"/>
    </xf>
    <xf numFmtId="0" fontId="12" fillId="0" borderId="10" xfId="1" applyFont="1" applyFill="1" applyBorder="1" applyProtection="1"/>
    <xf numFmtId="49" fontId="12" fillId="0" borderId="0" xfId="1" applyNumberFormat="1" applyFont="1" applyFill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/>
    </xf>
    <xf numFmtId="0" fontId="20" fillId="0" borderId="32" xfId="0" applyFont="1" applyFill="1" applyBorder="1" applyAlignment="1" applyProtection="1">
      <alignment horizontal="right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 indent="1"/>
    </xf>
    <xf numFmtId="49" fontId="14" fillId="0" borderId="0" xfId="1" applyNumberFormat="1" applyFont="1" applyFill="1" applyAlignment="1" applyProtection="1">
      <alignment horizontal="center" vertical="center"/>
    </xf>
    <xf numFmtId="0" fontId="14" fillId="0" borderId="0" xfId="1" applyFont="1" applyFill="1" applyProtection="1"/>
    <xf numFmtId="0" fontId="23" fillId="0" borderId="0" xfId="1" applyFont="1" applyFill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center" vertical="center" wrapText="1"/>
    </xf>
    <xf numFmtId="0" fontId="24" fillId="0" borderId="0" xfId="1" applyFont="1" applyFill="1" applyAlignment="1" applyProtection="1">
      <alignment wrapText="1"/>
    </xf>
    <xf numFmtId="49" fontId="19" fillId="0" borderId="0" xfId="1" applyNumberFormat="1" applyFont="1" applyFill="1" applyAlignment="1" applyProtection="1">
      <alignment horizontal="left" vertical="center" wrapText="1"/>
    </xf>
    <xf numFmtId="0" fontId="25" fillId="0" borderId="0" xfId="1" applyFont="1" applyFill="1" applyAlignment="1" applyProtection="1">
      <alignment horizontal="center" vertical="center" wrapText="1"/>
    </xf>
    <xf numFmtId="0" fontId="26" fillId="0" borderId="32" xfId="0" applyFont="1" applyFill="1" applyBorder="1" applyAlignment="1" applyProtection="1">
      <alignment horizontal="right" vertical="center"/>
    </xf>
    <xf numFmtId="0" fontId="24" fillId="0" borderId="0" xfId="1" applyFont="1" applyFill="1" applyProtection="1"/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5" fillId="0" borderId="34" xfId="1" applyFont="1" applyFill="1" applyBorder="1" applyAlignment="1" applyProtection="1">
      <alignment horizontal="center" vertical="center" wrapText="1"/>
    </xf>
    <xf numFmtId="0" fontId="23" fillId="0" borderId="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7" fillId="0" borderId="0" xfId="1" applyFont="1" applyFill="1" applyProtection="1"/>
    <xf numFmtId="49" fontId="23" fillId="0" borderId="35" xfId="1" applyNumberFormat="1" applyFont="1" applyFill="1" applyBorder="1" applyAlignment="1" applyProtection="1">
      <alignment horizontal="center" vertical="center" wrapText="1"/>
    </xf>
    <xf numFmtId="0" fontId="25" fillId="0" borderId="36" xfId="1" applyFont="1" applyFill="1" applyBorder="1" applyAlignment="1" applyProtection="1">
      <alignment horizontal="center" vertical="center" wrapText="1"/>
    </xf>
    <xf numFmtId="0" fontId="23" fillId="0" borderId="37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23" fillId="0" borderId="38" xfId="1" applyFont="1" applyFill="1" applyBorder="1" applyAlignment="1" applyProtection="1">
      <alignment horizontal="center" vertical="center" wrapText="1"/>
    </xf>
    <xf numFmtId="0" fontId="27" fillId="0" borderId="0" xfId="1" applyFont="1" applyFill="1" applyAlignment="1" applyProtection="1">
      <alignment horizontal="center"/>
    </xf>
    <xf numFmtId="165" fontId="23" fillId="0" borderId="5" xfId="1" applyNumberFormat="1" applyFont="1" applyFill="1" applyBorder="1" applyAlignment="1" applyProtection="1">
      <alignment horizontal="right" vertical="center" wrapText="1"/>
    </xf>
    <xf numFmtId="164" fontId="23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23" fillId="0" borderId="10" xfId="1" applyNumberFormat="1" applyFont="1" applyFill="1" applyBorder="1" applyAlignment="1" applyProtection="1">
      <alignment horizontal="right" vertical="center" wrapText="1"/>
    </xf>
    <xf numFmtId="165" fontId="23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23" fillId="0" borderId="7" xfId="1" applyNumberFormat="1" applyFont="1" applyFill="1" applyBorder="1" applyAlignment="1" applyProtection="1">
      <alignment horizontal="right" vertical="center" wrapText="1"/>
    </xf>
    <xf numFmtId="49" fontId="27" fillId="0" borderId="12" xfId="1" applyNumberFormat="1" applyFont="1" applyFill="1" applyBorder="1" applyAlignment="1" applyProtection="1">
      <alignment horizontal="center" vertical="center" wrapText="1"/>
    </xf>
    <xf numFmtId="165" fontId="27" fillId="0" borderId="40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41" xfId="1" applyNumberFormat="1" applyFont="1" applyFill="1" applyBorder="1" applyAlignment="1" applyProtection="1">
      <alignment horizontal="right" vertical="center" wrapText="1"/>
      <protection locked="0"/>
    </xf>
    <xf numFmtId="49" fontId="27" fillId="0" borderId="16" xfId="1" applyNumberFormat="1" applyFont="1" applyFill="1" applyBorder="1" applyAlignment="1" applyProtection="1">
      <alignment horizontal="center" vertical="center" wrapText="1"/>
    </xf>
    <xf numFmtId="165" fontId="27" fillId="0" borderId="43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44" xfId="1" applyNumberFormat="1" applyFont="1" applyFill="1" applyBorder="1" applyAlignment="1" applyProtection="1">
      <alignment horizontal="right" vertical="center" wrapText="1"/>
      <protection locked="0"/>
    </xf>
    <xf numFmtId="49" fontId="27" fillId="0" borderId="26" xfId="1" applyNumberFormat="1" applyFont="1" applyFill="1" applyBorder="1" applyAlignment="1" applyProtection="1">
      <alignment horizontal="center" vertical="center" wrapText="1"/>
    </xf>
    <xf numFmtId="165" fontId="27" fillId="0" borderId="46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25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47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40" xfId="1" applyNumberFormat="1" applyFont="1" applyFill="1" applyBorder="1" applyAlignment="1" applyProtection="1">
      <alignment horizontal="right" vertical="center" wrapText="1"/>
    </xf>
    <xf numFmtId="165" fontId="27" fillId="0" borderId="11" xfId="1" applyNumberFormat="1" applyFont="1" applyFill="1" applyBorder="1" applyAlignment="1" applyProtection="1">
      <alignment horizontal="right" vertical="center" wrapText="1"/>
    </xf>
    <xf numFmtId="165" fontId="27" fillId="0" borderId="41" xfId="1" applyNumberFormat="1" applyFont="1" applyFill="1" applyBorder="1" applyAlignment="1" applyProtection="1">
      <alignment horizontal="right" vertical="center" wrapText="1"/>
    </xf>
    <xf numFmtId="49" fontId="27" fillId="0" borderId="48" xfId="1" applyNumberFormat="1" applyFont="1" applyFill="1" applyBorder="1" applyAlignment="1" applyProtection="1">
      <alignment horizontal="center" vertical="center" wrapText="1"/>
    </xf>
    <xf numFmtId="165" fontId="27" fillId="0" borderId="50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51" xfId="1" applyNumberFormat="1" applyFont="1" applyFill="1" applyBorder="1" applyAlignment="1" applyProtection="1">
      <alignment horizontal="right" vertical="center" wrapText="1"/>
      <protection locked="0"/>
    </xf>
    <xf numFmtId="49" fontId="23" fillId="0" borderId="5" xfId="1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49" fontId="27" fillId="0" borderId="12" xfId="0" applyNumberFormat="1" applyFont="1" applyBorder="1" applyAlignment="1" applyProtection="1">
      <alignment horizontal="center" vertical="center" wrapText="1"/>
    </xf>
    <xf numFmtId="165" fontId="23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23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23" fillId="0" borderId="48" xfId="0" applyNumberFormat="1" applyFont="1" applyBorder="1" applyAlignment="1" applyProtection="1">
      <alignment horizontal="center" vertical="center" wrapText="1"/>
    </xf>
    <xf numFmtId="165" fontId="23" fillId="0" borderId="0" xfId="1" applyNumberFormat="1" applyFont="1" applyFill="1" applyBorder="1" applyAlignment="1" applyProtection="1">
      <alignment horizontal="center" vertical="center"/>
    </xf>
    <xf numFmtId="0" fontId="29" fillId="0" borderId="32" xfId="0" applyFont="1" applyFill="1" applyBorder="1" applyAlignment="1" applyProtection="1">
      <alignment horizontal="right" vertical="center"/>
    </xf>
    <xf numFmtId="0" fontId="27" fillId="0" borderId="0" xfId="1" applyFont="1" applyFill="1" applyAlignment="1" applyProtection="1"/>
    <xf numFmtId="0" fontId="23" fillId="0" borderId="9" xfId="1" applyFont="1" applyFill="1" applyBorder="1" applyAlignment="1" applyProtection="1">
      <alignment horizontal="center" vertical="center" wrapText="1"/>
    </xf>
    <xf numFmtId="0" fontId="25" fillId="0" borderId="36" xfId="1" applyFont="1" applyFill="1" applyBorder="1" applyAlignment="1" applyProtection="1">
      <alignment vertical="center" wrapText="1"/>
    </xf>
    <xf numFmtId="165" fontId="23" fillId="0" borderId="37" xfId="1" applyNumberFormat="1" applyFont="1" applyFill="1" applyBorder="1" applyAlignment="1" applyProtection="1">
      <alignment horizontal="right" vertical="center" wrapText="1"/>
    </xf>
    <xf numFmtId="165" fontId="23" fillId="0" borderId="1" xfId="1" applyNumberFormat="1" applyFont="1" applyFill="1" applyBorder="1" applyAlignment="1" applyProtection="1">
      <alignment horizontal="right" vertical="center" wrapText="1"/>
    </xf>
    <xf numFmtId="165" fontId="23" fillId="0" borderId="38" xfId="1" applyNumberFormat="1" applyFont="1" applyFill="1" applyBorder="1" applyAlignment="1" applyProtection="1">
      <alignment horizontal="right" vertical="center" wrapText="1"/>
    </xf>
    <xf numFmtId="165" fontId="23" fillId="0" borderId="52" xfId="1" applyNumberFormat="1" applyFont="1" applyFill="1" applyBorder="1" applyAlignment="1" applyProtection="1">
      <alignment horizontal="right" vertical="center" wrapText="1"/>
    </xf>
    <xf numFmtId="49" fontId="27" fillId="0" borderId="53" xfId="1" applyNumberFormat="1" applyFont="1" applyFill="1" applyBorder="1" applyAlignment="1" applyProtection="1">
      <alignment horizontal="center" vertical="center" wrapText="1"/>
    </xf>
    <xf numFmtId="165" fontId="27" fillId="0" borderId="55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28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56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57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21" xfId="1" applyNumberFormat="1" applyFont="1" applyFill="1" applyBorder="1" applyAlignment="1" applyProtection="1">
      <alignment horizontal="right" vertical="center" wrapText="1"/>
      <protection locked="0"/>
    </xf>
    <xf numFmtId="49" fontId="27" fillId="0" borderId="19" xfId="1" applyNumberFormat="1" applyFont="1" applyFill="1" applyBorder="1" applyAlignment="1" applyProtection="1">
      <alignment horizontal="center" vertical="center" wrapText="1"/>
    </xf>
    <xf numFmtId="49" fontId="27" fillId="0" borderId="59" xfId="1" applyNumberFormat="1" applyFont="1" applyFill="1" applyBorder="1" applyAlignment="1" applyProtection="1">
      <alignment horizontal="center" vertical="center" wrapText="1"/>
    </xf>
    <xf numFmtId="165" fontId="27" fillId="0" borderId="61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62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31" xfId="1" applyNumberFormat="1" applyFont="1" applyFill="1" applyBorder="1" applyAlignment="1" applyProtection="1">
      <alignment horizontal="right" vertical="center" wrapText="1"/>
      <protection locked="0"/>
    </xf>
    <xf numFmtId="0" fontId="25" fillId="0" borderId="34" xfId="1" applyFont="1" applyFill="1" applyBorder="1" applyAlignment="1" applyProtection="1">
      <alignment vertical="center" wrapText="1"/>
    </xf>
    <xf numFmtId="165" fontId="23" fillId="0" borderId="9" xfId="1" applyNumberFormat="1" applyFont="1" applyFill="1" applyBorder="1" applyAlignment="1" applyProtection="1">
      <alignment horizontal="right" vertical="center" wrapText="1"/>
    </xf>
    <xf numFmtId="165" fontId="27" fillId="0" borderId="14" xfId="1" applyNumberFormat="1" applyFont="1" applyFill="1" applyBorder="1" applyAlignment="1" applyProtection="1">
      <alignment horizontal="right" vertical="center" wrapText="1"/>
      <protection locked="0"/>
    </xf>
    <xf numFmtId="165" fontId="27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23" fillId="0" borderId="5" xfId="0" applyNumberFormat="1" applyFont="1" applyBorder="1" applyAlignment="1" applyProtection="1">
      <alignment horizontal="right" vertical="center" wrapText="1"/>
    </xf>
    <xf numFmtId="165" fontId="23" fillId="0" borderId="10" xfId="0" applyNumberFormat="1" applyFont="1" applyBorder="1" applyAlignment="1" applyProtection="1">
      <alignment horizontal="right" vertical="center" wrapText="1"/>
    </xf>
    <xf numFmtId="165" fontId="23" fillId="0" borderId="7" xfId="0" applyNumberFormat="1" applyFont="1" applyBorder="1" applyAlignment="1" applyProtection="1">
      <alignment horizontal="right" vertical="center" wrapText="1"/>
    </xf>
    <xf numFmtId="165" fontId="23" fillId="0" borderId="9" xfId="0" applyNumberFormat="1" applyFont="1" applyBorder="1" applyAlignment="1" applyProtection="1">
      <alignment horizontal="right" vertical="center" wrapText="1"/>
    </xf>
    <xf numFmtId="165" fontId="23" fillId="0" borderId="5" xfId="0" quotePrefix="1" applyNumberFormat="1" applyFont="1" applyBorder="1" applyAlignment="1" applyProtection="1">
      <alignment horizontal="right" vertical="center" wrapText="1"/>
    </xf>
    <xf numFmtId="165" fontId="23" fillId="0" borderId="10" xfId="0" quotePrefix="1" applyNumberFormat="1" applyFont="1" applyBorder="1" applyAlignment="1" applyProtection="1">
      <alignment horizontal="right" vertical="center" wrapText="1"/>
    </xf>
    <xf numFmtId="165" fontId="23" fillId="0" borderId="7" xfId="0" quotePrefix="1" applyNumberFormat="1" applyFont="1" applyBorder="1" applyAlignment="1" applyProtection="1">
      <alignment horizontal="right" vertical="center" wrapText="1"/>
    </xf>
    <xf numFmtId="165" fontId="23" fillId="0" borderId="9" xfId="0" quotePrefix="1" applyNumberFormat="1" applyFont="1" applyBorder="1" applyAlignment="1" applyProtection="1">
      <alignment horizontal="right" vertical="center" wrapText="1"/>
    </xf>
    <xf numFmtId="0" fontId="31" fillId="0" borderId="0" xfId="1" applyFont="1" applyFill="1" applyProtection="1"/>
    <xf numFmtId="0" fontId="23" fillId="0" borderId="0" xfId="1" applyFont="1" applyFill="1" applyProtection="1"/>
    <xf numFmtId="49" fontId="23" fillId="0" borderId="0" xfId="0" applyNumberFormat="1" applyFont="1" applyBorder="1" applyAlignment="1" applyProtection="1">
      <alignment horizontal="center" vertical="center" wrapText="1"/>
    </xf>
    <xf numFmtId="165" fontId="23" fillId="0" borderId="0" xfId="0" quotePrefix="1" applyNumberFormat="1" applyFont="1" applyBorder="1" applyAlignment="1" applyProtection="1">
      <alignment horizontal="right" vertical="center" wrapText="1"/>
    </xf>
    <xf numFmtId="0" fontId="23" fillId="0" borderId="10" xfId="1" applyFont="1" applyFill="1" applyBorder="1" applyAlignment="1" applyProtection="1">
      <alignment horizontal="right"/>
    </xf>
    <xf numFmtId="49" fontId="23" fillId="0" borderId="0" xfId="1" applyNumberFormat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right"/>
    </xf>
    <xf numFmtId="0" fontId="25" fillId="0" borderId="10" xfId="1" applyFont="1" applyFill="1" applyBorder="1" applyAlignment="1" applyProtection="1">
      <alignment vertical="center" wrapText="1"/>
    </xf>
    <xf numFmtId="165" fontId="23" fillId="0" borderId="10" xfId="1" applyNumberFormat="1" applyFont="1" applyFill="1" applyBorder="1" applyAlignment="1" applyProtection="1">
      <alignment horizontal="right" vertical="center" wrapText="1" indent="1"/>
    </xf>
    <xf numFmtId="49" fontId="18" fillId="0" borderId="0" xfId="1" applyNumberFormat="1" applyFont="1" applyFill="1" applyAlignment="1" applyProtection="1">
      <alignment horizontal="center" vertical="center"/>
    </xf>
    <xf numFmtId="0" fontId="18" fillId="0" borderId="0" xfId="1" applyFont="1" applyFill="1" applyAlignment="1" applyProtection="1">
      <alignment horizontal="right" vertical="center"/>
    </xf>
    <xf numFmtId="0" fontId="18" fillId="0" borderId="0" xfId="1" applyFont="1" applyFill="1" applyProtection="1"/>
    <xf numFmtId="49" fontId="24" fillId="0" borderId="0" xfId="1" applyNumberFormat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right" vertical="center"/>
    </xf>
    <xf numFmtId="165" fontId="6" fillId="0" borderId="6" xfId="0" applyNumberFormat="1" applyFont="1" applyFill="1" applyBorder="1" applyAlignment="1" applyProtection="1">
      <alignment horizontal="centerContinuous" vertical="center" wrapText="1"/>
    </xf>
    <xf numFmtId="3" fontId="32" fillId="0" borderId="13" xfId="0" applyNumberFormat="1" applyFont="1" applyFill="1" applyBorder="1" applyAlignment="1" applyProtection="1">
      <alignment horizontal="center"/>
    </xf>
    <xf numFmtId="165" fontId="23" fillId="0" borderId="0" xfId="1" applyNumberFormat="1" applyFont="1" applyFill="1" applyBorder="1" applyAlignment="1" applyProtection="1">
      <alignment horizontal="center" vertical="center"/>
    </xf>
    <xf numFmtId="3" fontId="12" fillId="0" borderId="1" xfId="1" applyNumberFormat="1" applyFont="1" applyFill="1" applyBorder="1" applyProtection="1"/>
    <xf numFmtId="0" fontId="14" fillId="0" borderId="7" xfId="1" applyFill="1" applyBorder="1" applyProtection="1"/>
    <xf numFmtId="3" fontId="12" fillId="0" borderId="15" xfId="1" applyNumberFormat="1" applyFont="1" applyFill="1" applyBorder="1" applyProtection="1"/>
    <xf numFmtId="165" fontId="17" fillId="0" borderId="15" xfId="1" applyNumberFormat="1" applyFont="1" applyFill="1" applyBorder="1" applyProtection="1"/>
    <xf numFmtId="164" fontId="12" fillId="0" borderId="10" xfId="1" applyNumberFormat="1" applyFont="1" applyFill="1" applyBorder="1" applyProtection="1"/>
    <xf numFmtId="3" fontId="12" fillId="0" borderId="11" xfId="1" applyNumberFormat="1" applyFont="1" applyFill="1" applyBorder="1" applyProtection="1"/>
    <xf numFmtId="165" fontId="33" fillId="0" borderId="10" xfId="0" applyNumberFormat="1" applyFont="1" applyFill="1" applyBorder="1" applyAlignment="1" applyProtection="1">
      <alignment horizontal="center" vertical="center" wrapText="1"/>
    </xf>
    <xf numFmtId="165" fontId="33" fillId="0" borderId="9" xfId="0" applyNumberFormat="1" applyFont="1" applyFill="1" applyBorder="1" applyAlignment="1" applyProtection="1">
      <alignment horizontal="center" vertical="center" wrapText="1"/>
    </xf>
    <xf numFmtId="3" fontId="27" fillId="0" borderId="0" xfId="1" applyNumberFormat="1" applyFont="1" applyFill="1" applyProtection="1"/>
    <xf numFmtId="3" fontId="2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27" fillId="0" borderId="16" xfId="1" applyFont="1" applyFill="1" applyBorder="1" applyProtection="1"/>
    <xf numFmtId="0" fontId="27" fillId="0" borderId="17" xfId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8" xfId="0" applyNumberFormat="1" applyFont="1" applyFill="1" applyBorder="1" applyAlignment="1" applyProtection="1">
      <alignment horizontal="center" vertical="center" wrapText="1"/>
    </xf>
    <xf numFmtId="165" fontId="6" fillId="0" borderId="5" xfId="0" applyNumberFormat="1" applyFont="1" applyFill="1" applyBorder="1" applyAlignment="1" applyProtection="1">
      <alignment horizontal="center" vertical="center" wrapText="1"/>
    </xf>
    <xf numFmtId="165" fontId="6" fillId="0" borderId="6" xfId="0" applyNumberFormat="1" applyFont="1" applyFill="1" applyBorder="1" applyAlignment="1" applyProtection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10" fillId="0" borderId="27" xfId="0" applyNumberFormat="1" applyFont="1" applyFill="1" applyBorder="1" applyAlignment="1" applyProtection="1">
      <alignment horizontal="center" vertical="center" wrapText="1"/>
    </xf>
    <xf numFmtId="165" fontId="6" fillId="0" borderId="28" xfId="0" applyNumberFormat="1" applyFont="1" applyFill="1" applyBorder="1" applyAlignment="1" applyProtection="1">
      <alignment horizontal="center" vertical="center" wrapText="1"/>
    </xf>
    <xf numFmtId="165" fontId="6" fillId="0" borderId="29" xfId="0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alignment horizontal="center"/>
    </xf>
    <xf numFmtId="165" fontId="5" fillId="0" borderId="32" xfId="1" applyNumberFormat="1" applyFont="1" applyFill="1" applyBorder="1" applyAlignment="1" applyProtection="1">
      <alignment horizontal="left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165" fontId="5" fillId="0" borderId="32" xfId="1" applyNumberFormat="1" applyFont="1" applyFill="1" applyBorder="1" applyAlignment="1" applyProtection="1">
      <alignment horizontal="left"/>
    </xf>
    <xf numFmtId="0" fontId="12" fillId="0" borderId="5" xfId="1" applyFont="1" applyFill="1" applyBorder="1" applyAlignment="1" applyProtection="1">
      <alignment horizontal="left"/>
    </xf>
    <xf numFmtId="0" fontId="12" fillId="0" borderId="6" xfId="1" applyFont="1" applyFill="1" applyBorder="1" applyAlignment="1" applyProtection="1">
      <alignment horizontal="left"/>
    </xf>
    <xf numFmtId="0" fontId="23" fillId="0" borderId="0" xfId="1" applyFont="1" applyFill="1" applyAlignment="1" applyProtection="1">
      <alignment horizontal="center"/>
    </xf>
    <xf numFmtId="165" fontId="29" fillId="0" borderId="32" xfId="1" applyNumberFormat="1" applyFont="1" applyFill="1" applyBorder="1" applyAlignment="1" applyProtection="1">
      <alignment horizontal="left" vertical="center"/>
    </xf>
    <xf numFmtId="49" fontId="23" fillId="0" borderId="0" xfId="1" applyNumberFormat="1" applyFont="1" applyFill="1" applyAlignment="1" applyProtection="1">
      <alignment horizontal="left" vertical="center" wrapText="1"/>
    </xf>
    <xf numFmtId="165" fontId="26" fillId="0" borderId="32" xfId="1" applyNumberFormat="1" applyFont="1" applyFill="1" applyBorder="1" applyAlignment="1" applyProtection="1">
      <alignment horizontal="left" vertical="center"/>
    </xf>
    <xf numFmtId="165" fontId="23" fillId="0" borderId="0" xfId="1" applyNumberFormat="1" applyFont="1" applyFill="1" applyBorder="1" applyAlignment="1" applyProtection="1">
      <alignment horizontal="center" vertical="center"/>
    </xf>
    <xf numFmtId="165" fontId="29" fillId="0" borderId="32" xfId="1" applyNumberFormat="1" applyFont="1" applyFill="1" applyBorder="1" applyAlignment="1" applyProtection="1">
      <alignment horizontal="left"/>
    </xf>
    <xf numFmtId="0" fontId="23" fillId="0" borderId="10" xfId="1" applyFont="1" applyFill="1" applyBorder="1" applyAlignment="1" applyProtection="1">
      <alignment horizontal="left"/>
    </xf>
    <xf numFmtId="165" fontId="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53" xfId="0" applyNumberFormat="1" applyFont="1" applyFill="1" applyBorder="1" applyAlignment="1" applyProtection="1">
      <alignment horizontal="left" vertical="center" wrapText="1" indent="1"/>
    </xf>
    <xf numFmtId="165" fontId="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4" xfId="0" applyNumberFormat="1" applyFont="1" applyFill="1" applyBorder="1" applyAlignment="1" applyProtection="1">
      <alignment horizontal="center"/>
    </xf>
    <xf numFmtId="165" fontId="11" fillId="0" borderId="64" xfId="0" applyNumberFormat="1" applyFont="1" applyFill="1" applyBorder="1" applyAlignment="1" applyProtection="1">
      <alignment horizontal="center" wrapText="1"/>
    </xf>
    <xf numFmtId="165" fontId="11" fillId="0" borderId="57" xfId="0" applyNumberFormat="1" applyFont="1" applyFill="1" applyBorder="1" applyAlignment="1" applyProtection="1">
      <alignment horizontal="center" wrapText="1"/>
    </xf>
    <xf numFmtId="165" fontId="11" fillId="0" borderId="17" xfId="0" applyNumberFormat="1" applyFont="1" applyFill="1" applyBorder="1" applyAlignment="1" applyProtection="1">
      <alignment horizontal="center" wrapText="1"/>
    </xf>
    <xf numFmtId="165" fontId="11" fillId="0" borderId="16" xfId="0" applyNumberFormat="1" applyFont="1" applyFill="1" applyBorder="1" applyAlignment="1" applyProtection="1">
      <alignment horizontal="left" vertical="center" wrapText="1" indent="1"/>
    </xf>
    <xf numFmtId="165" fontId="11" fillId="0" borderId="17" xfId="0" applyNumberFormat="1" applyFont="1" applyFill="1" applyBorder="1" applyAlignment="1" applyProtection="1">
      <alignment horizontal="center" vertical="center" wrapText="1"/>
    </xf>
    <xf numFmtId="165" fontId="2" fillId="0" borderId="20" xfId="0" applyNumberFormat="1" applyFont="1" applyFill="1" applyBorder="1" applyAlignment="1" applyProtection="1">
      <alignment horizontal="center" wrapText="1"/>
    </xf>
    <xf numFmtId="3" fontId="11" fillId="0" borderId="3" xfId="0" applyNumberFormat="1" applyFont="1" applyFill="1" applyBorder="1" applyAlignment="1" applyProtection="1">
      <alignment horizontal="center"/>
    </xf>
    <xf numFmtId="165" fontId="2" fillId="0" borderId="13" xfId="0" applyNumberFormat="1" applyFont="1" applyFill="1" applyBorder="1" applyAlignment="1" applyProtection="1">
      <alignment horizontal="center" wrapText="1"/>
    </xf>
    <xf numFmtId="165" fontId="2" fillId="0" borderId="17" xfId="0" applyNumberFormat="1" applyFont="1" applyFill="1" applyBorder="1" applyAlignment="1" applyProtection="1">
      <alignment horizontal="center" wrapText="1"/>
    </xf>
    <xf numFmtId="165" fontId="11" fillId="0" borderId="12" xfId="0" applyNumberFormat="1" applyFont="1" applyFill="1" applyBorder="1" applyAlignment="1" applyProtection="1">
      <alignment horizontal="left" vertical="center" wrapText="1" indent="1"/>
    </xf>
    <xf numFmtId="165" fontId="6" fillId="0" borderId="3" xfId="0" applyNumberFormat="1" applyFont="1" applyFill="1" applyBorder="1" applyAlignment="1" applyProtection="1">
      <alignment horizontal="center" wrapText="1"/>
    </xf>
    <xf numFmtId="165" fontId="12" fillId="0" borderId="0" xfId="0" applyNumberFormat="1" applyFont="1" applyFill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9" fillId="0" borderId="17" xfId="0" applyNumberFormat="1" applyFont="1" applyFill="1" applyBorder="1" applyAlignment="1" applyProtection="1">
      <alignment wrapText="1"/>
      <protection locked="0"/>
    </xf>
    <xf numFmtId="0" fontId="11" fillId="0" borderId="6" xfId="0" applyFont="1" applyBorder="1" applyAlignment="1"/>
    <xf numFmtId="0" fontId="11" fillId="0" borderId="7" xfId="0" applyFont="1" applyBorder="1" applyAlignment="1"/>
    <xf numFmtId="165" fontId="11" fillId="0" borderId="13" xfId="0" applyNumberFormat="1" applyFont="1" applyFill="1" applyBorder="1" applyAlignment="1" applyProtection="1">
      <alignment vertical="center" wrapText="1"/>
    </xf>
    <xf numFmtId="165" fontId="11" fillId="0" borderId="14" xfId="0" applyNumberFormat="1" applyFont="1" applyFill="1" applyBorder="1" applyAlignment="1" applyProtection="1">
      <alignment vertical="center" wrapText="1"/>
    </xf>
    <xf numFmtId="165" fontId="11" fillId="0" borderId="17" xfId="0" applyNumberFormat="1" applyFont="1" applyFill="1" applyBorder="1" applyAlignment="1" applyProtection="1">
      <alignment vertical="center" wrapText="1"/>
    </xf>
    <xf numFmtId="165" fontId="11" fillId="0" borderId="18" xfId="0" applyNumberFormat="1" applyFont="1" applyFill="1" applyBorder="1" applyAlignment="1" applyProtection="1">
      <alignment vertical="center" wrapText="1"/>
    </xf>
    <xf numFmtId="165" fontId="11" fillId="0" borderId="20" xfId="0" applyNumberFormat="1" applyFont="1" applyFill="1" applyBorder="1" applyAlignment="1" applyProtection="1">
      <alignment vertical="center" wrapText="1"/>
    </xf>
    <xf numFmtId="165" fontId="11" fillId="0" borderId="21" xfId="0" applyNumberFormat="1" applyFont="1" applyFill="1" applyBorder="1" applyAlignment="1" applyProtection="1">
      <alignment vertical="center" wrapText="1"/>
    </xf>
    <xf numFmtId="165" fontId="11" fillId="0" borderId="11" xfId="0" applyNumberFormat="1" applyFont="1" applyFill="1" applyBorder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165" fontId="11" fillId="0" borderId="3" xfId="0" applyNumberFormat="1" applyFont="1" applyFill="1" applyBorder="1" applyAlignment="1" applyProtection="1">
      <alignment vertical="center" wrapText="1"/>
    </xf>
    <xf numFmtId="165" fontId="11" fillId="0" borderId="9" xfId="0" applyNumberFormat="1" applyFont="1" applyFill="1" applyBorder="1" applyAlignment="1" applyProtection="1">
      <alignment vertical="center" wrapText="1"/>
    </xf>
    <xf numFmtId="165" fontId="14" fillId="0" borderId="28" xfId="1" applyNumberFormat="1" applyFont="1" applyFill="1" applyBorder="1" applyProtection="1"/>
    <xf numFmtId="165" fontId="14" fillId="0" borderId="15" xfId="1" applyNumberFormat="1" applyFont="1" applyFill="1" applyBorder="1" applyProtection="1"/>
    <xf numFmtId="165" fontId="14" fillId="0" borderId="29" xfId="1" applyNumberFormat="1" applyFont="1" applyFill="1" applyBorder="1" applyProtection="1"/>
    <xf numFmtId="0" fontId="25" fillId="0" borderId="34" xfId="1" applyFont="1" applyFill="1" applyBorder="1" applyAlignment="1" applyProtection="1">
      <alignment horizontal="left" vertical="center" wrapText="1"/>
    </xf>
    <xf numFmtId="0" fontId="28" fillId="0" borderId="39" xfId="0" applyFont="1" applyBorder="1" applyAlignment="1" applyProtection="1">
      <alignment horizontal="left" vertical="center" wrapText="1"/>
    </xf>
    <xf numFmtId="0" fontId="28" fillId="0" borderId="42" xfId="0" applyFont="1" applyBorder="1" applyAlignment="1" applyProtection="1">
      <alignment horizontal="left" vertical="center" wrapText="1"/>
    </xf>
    <xf numFmtId="0" fontId="28" fillId="0" borderId="45" xfId="0" applyFont="1" applyBorder="1" applyAlignment="1" applyProtection="1">
      <alignment horizontal="left" vertical="center" wrapText="1"/>
    </xf>
    <xf numFmtId="0" fontId="25" fillId="0" borderId="34" xfId="0" applyFont="1" applyBorder="1" applyAlignment="1" applyProtection="1">
      <alignment horizontal="left" vertical="center" wrapText="1"/>
    </xf>
    <xf numFmtId="0" fontId="28" fillId="0" borderId="49" xfId="0" applyFont="1" applyBorder="1" applyAlignment="1" applyProtection="1">
      <alignment horizontal="left" vertical="center" wrapText="1"/>
    </xf>
    <xf numFmtId="0" fontId="25" fillId="0" borderId="9" xfId="1" applyFont="1" applyFill="1" applyBorder="1" applyAlignment="1" applyProtection="1">
      <alignment horizontal="left" vertical="center" wrapText="1"/>
    </xf>
    <xf numFmtId="0" fontId="25" fillId="0" borderId="49" xfId="0" applyFont="1" applyBorder="1" applyAlignment="1" applyProtection="1">
      <alignment horizontal="left" vertical="center" wrapText="1"/>
    </xf>
    <xf numFmtId="0" fontId="28" fillId="0" borderId="54" xfId="1" applyFont="1" applyFill="1" applyBorder="1" applyAlignment="1" applyProtection="1">
      <alignment horizontal="left" vertical="center" wrapText="1"/>
    </xf>
    <xf numFmtId="0" fontId="28" fillId="0" borderId="42" xfId="1" applyFont="1" applyFill="1" applyBorder="1" applyAlignment="1" applyProtection="1">
      <alignment horizontal="left" vertical="center" wrapText="1"/>
    </xf>
    <xf numFmtId="0" fontId="28" fillId="0" borderId="58" xfId="1" applyFont="1" applyFill="1" applyBorder="1" applyAlignment="1" applyProtection="1">
      <alignment horizontal="left" vertical="center" wrapText="1"/>
    </xf>
    <xf numFmtId="0" fontId="28" fillId="0" borderId="0" xfId="1" applyFont="1" applyFill="1" applyBorder="1" applyAlignment="1" applyProtection="1">
      <alignment horizontal="left" vertical="center" wrapText="1"/>
    </xf>
    <xf numFmtId="0" fontId="28" fillId="0" borderId="42" xfId="1" applyFont="1" applyFill="1" applyBorder="1" applyAlignment="1" applyProtection="1">
      <alignment horizontal="left" wrapText="1"/>
    </xf>
    <xf numFmtId="0" fontId="28" fillId="0" borderId="45" xfId="1" applyFont="1" applyFill="1" applyBorder="1" applyAlignment="1" applyProtection="1">
      <alignment horizontal="left" vertical="center" wrapText="1"/>
    </xf>
    <xf numFmtId="0" fontId="28" fillId="0" borderId="60" xfId="1" applyFont="1" applyFill="1" applyBorder="1" applyAlignment="1" applyProtection="1">
      <alignment horizontal="left" vertical="center" wrapText="1"/>
    </xf>
    <xf numFmtId="0" fontId="28" fillId="0" borderId="39" xfId="1" applyFont="1" applyFill="1" applyBorder="1" applyAlignment="1" applyProtection="1">
      <alignment horizontal="left" vertical="center" wrapText="1"/>
    </xf>
    <xf numFmtId="0" fontId="25" fillId="0" borderId="7" xfId="1" applyFont="1" applyFill="1" applyBorder="1" applyAlignment="1" applyProtection="1">
      <alignment horizontal="left" vertical="center" wrapText="1"/>
    </xf>
    <xf numFmtId="0" fontId="28" fillId="0" borderId="63" xfId="1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1" applyFont="1" applyFill="1" applyAlignment="1" applyProtection="1">
      <alignment horizontal="center" wrapText="1"/>
    </xf>
    <xf numFmtId="0" fontId="28" fillId="0" borderId="0" xfId="1" applyFont="1" applyFill="1" applyAlignment="1" applyProtection="1">
      <alignment wrapText="1"/>
    </xf>
    <xf numFmtId="0" fontId="26" fillId="0" borderId="32" xfId="0" applyFont="1" applyFill="1" applyBorder="1" applyAlignment="1" applyProtection="1">
      <alignment horizontal="right" vertical="center" wrapText="1"/>
    </xf>
    <xf numFmtId="0" fontId="27" fillId="0" borderId="18" xfId="1" applyFont="1" applyFill="1" applyBorder="1" applyAlignment="1" applyProtection="1">
      <alignment wrapText="1"/>
    </xf>
    <xf numFmtId="0" fontId="27" fillId="0" borderId="0" xfId="1" applyFont="1" applyFill="1" applyAlignment="1" applyProtection="1">
      <alignment wrapText="1"/>
    </xf>
    <xf numFmtId="0" fontId="30" fillId="0" borderId="32" xfId="0" applyFont="1" applyFill="1" applyBorder="1" applyAlignment="1" applyProtection="1">
      <alignment horizontal="right" vertical="center" wrapText="1"/>
    </xf>
    <xf numFmtId="0" fontId="23" fillId="0" borderId="10" xfId="1" applyFont="1" applyFill="1" applyBorder="1" applyAlignment="1" applyProtection="1">
      <alignment horizontal="right" wrapText="1"/>
    </xf>
    <xf numFmtId="0" fontId="18" fillId="0" borderId="0" xfId="1" applyFont="1" applyFill="1" applyAlignment="1" applyProtection="1">
      <alignment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view="pageBreakPreview" topLeftCell="B1" zoomScale="60" zoomScaleNormal="100" workbookViewId="0">
      <selection activeCell="E7" sqref="E7"/>
    </sheetView>
  </sheetViews>
  <sheetFormatPr defaultRowHeight="15" x14ac:dyDescent="0.25"/>
  <cols>
    <col min="1" max="1" width="5.85546875" style="1" customWidth="1"/>
    <col min="2" max="2" width="47.28515625" style="48" customWidth="1"/>
    <col min="3" max="7" width="14" style="1" customWidth="1"/>
    <col min="8" max="8" width="47.28515625" style="1" customWidth="1"/>
    <col min="9" max="9" width="14" style="1" customWidth="1"/>
    <col min="10" max="12" width="12.5703125" style="1" customWidth="1"/>
    <col min="13" max="13" width="14.7109375" style="1" customWidth="1"/>
    <col min="14" max="260" width="9.140625" style="1"/>
    <col min="261" max="261" width="5.85546875" style="1" customWidth="1"/>
    <col min="262" max="262" width="47.28515625" style="1" customWidth="1"/>
    <col min="263" max="265" width="14" style="1" customWidth="1"/>
    <col min="266" max="266" width="47.28515625" style="1" customWidth="1"/>
    <col min="267" max="267" width="14" style="1" customWidth="1"/>
    <col min="268" max="268" width="12.5703125" style="1" customWidth="1"/>
    <col min="269" max="269" width="11.42578125" style="1" customWidth="1"/>
    <col min="270" max="516" width="9.140625" style="1"/>
    <col min="517" max="517" width="5.85546875" style="1" customWidth="1"/>
    <col min="518" max="518" width="47.28515625" style="1" customWidth="1"/>
    <col min="519" max="521" width="14" style="1" customWidth="1"/>
    <col min="522" max="522" width="47.28515625" style="1" customWidth="1"/>
    <col min="523" max="523" width="14" style="1" customWidth="1"/>
    <col min="524" max="524" width="12.5703125" style="1" customWidth="1"/>
    <col min="525" max="525" width="11.42578125" style="1" customWidth="1"/>
    <col min="526" max="772" width="9.140625" style="1"/>
    <col min="773" max="773" width="5.85546875" style="1" customWidth="1"/>
    <col min="774" max="774" width="47.28515625" style="1" customWidth="1"/>
    <col min="775" max="777" width="14" style="1" customWidth="1"/>
    <col min="778" max="778" width="47.28515625" style="1" customWidth="1"/>
    <col min="779" max="779" width="14" style="1" customWidth="1"/>
    <col min="780" max="780" width="12.5703125" style="1" customWidth="1"/>
    <col min="781" max="781" width="11.42578125" style="1" customWidth="1"/>
    <col min="782" max="1028" width="9.140625" style="1"/>
    <col min="1029" max="1029" width="5.85546875" style="1" customWidth="1"/>
    <col min="1030" max="1030" width="47.28515625" style="1" customWidth="1"/>
    <col min="1031" max="1033" width="14" style="1" customWidth="1"/>
    <col min="1034" max="1034" width="47.28515625" style="1" customWidth="1"/>
    <col min="1035" max="1035" width="14" style="1" customWidth="1"/>
    <col min="1036" max="1036" width="12.5703125" style="1" customWidth="1"/>
    <col min="1037" max="1037" width="11.42578125" style="1" customWidth="1"/>
    <col min="1038" max="1284" width="9.140625" style="1"/>
    <col min="1285" max="1285" width="5.85546875" style="1" customWidth="1"/>
    <col min="1286" max="1286" width="47.28515625" style="1" customWidth="1"/>
    <col min="1287" max="1289" width="14" style="1" customWidth="1"/>
    <col min="1290" max="1290" width="47.28515625" style="1" customWidth="1"/>
    <col min="1291" max="1291" width="14" style="1" customWidth="1"/>
    <col min="1292" max="1292" width="12.5703125" style="1" customWidth="1"/>
    <col min="1293" max="1293" width="11.42578125" style="1" customWidth="1"/>
    <col min="1294" max="1540" width="9.140625" style="1"/>
    <col min="1541" max="1541" width="5.85546875" style="1" customWidth="1"/>
    <col min="1542" max="1542" width="47.28515625" style="1" customWidth="1"/>
    <col min="1543" max="1545" width="14" style="1" customWidth="1"/>
    <col min="1546" max="1546" width="47.28515625" style="1" customWidth="1"/>
    <col min="1547" max="1547" width="14" style="1" customWidth="1"/>
    <col min="1548" max="1548" width="12.5703125" style="1" customWidth="1"/>
    <col min="1549" max="1549" width="11.42578125" style="1" customWidth="1"/>
    <col min="1550" max="1796" width="9.140625" style="1"/>
    <col min="1797" max="1797" width="5.85546875" style="1" customWidth="1"/>
    <col min="1798" max="1798" width="47.28515625" style="1" customWidth="1"/>
    <col min="1799" max="1801" width="14" style="1" customWidth="1"/>
    <col min="1802" max="1802" width="47.28515625" style="1" customWidth="1"/>
    <col min="1803" max="1803" width="14" style="1" customWidth="1"/>
    <col min="1804" max="1804" width="12.5703125" style="1" customWidth="1"/>
    <col min="1805" max="1805" width="11.42578125" style="1" customWidth="1"/>
    <col min="1806" max="2052" width="9.140625" style="1"/>
    <col min="2053" max="2053" width="5.85546875" style="1" customWidth="1"/>
    <col min="2054" max="2054" width="47.28515625" style="1" customWidth="1"/>
    <col min="2055" max="2057" width="14" style="1" customWidth="1"/>
    <col min="2058" max="2058" width="47.28515625" style="1" customWidth="1"/>
    <col min="2059" max="2059" width="14" style="1" customWidth="1"/>
    <col min="2060" max="2060" width="12.5703125" style="1" customWidth="1"/>
    <col min="2061" max="2061" width="11.42578125" style="1" customWidth="1"/>
    <col min="2062" max="2308" width="9.140625" style="1"/>
    <col min="2309" max="2309" width="5.85546875" style="1" customWidth="1"/>
    <col min="2310" max="2310" width="47.28515625" style="1" customWidth="1"/>
    <col min="2311" max="2313" width="14" style="1" customWidth="1"/>
    <col min="2314" max="2314" width="47.28515625" style="1" customWidth="1"/>
    <col min="2315" max="2315" width="14" style="1" customWidth="1"/>
    <col min="2316" max="2316" width="12.5703125" style="1" customWidth="1"/>
    <col min="2317" max="2317" width="11.42578125" style="1" customWidth="1"/>
    <col min="2318" max="2564" width="9.140625" style="1"/>
    <col min="2565" max="2565" width="5.85546875" style="1" customWidth="1"/>
    <col min="2566" max="2566" width="47.28515625" style="1" customWidth="1"/>
    <col min="2567" max="2569" width="14" style="1" customWidth="1"/>
    <col min="2570" max="2570" width="47.28515625" style="1" customWidth="1"/>
    <col min="2571" max="2571" width="14" style="1" customWidth="1"/>
    <col min="2572" max="2572" width="12.5703125" style="1" customWidth="1"/>
    <col min="2573" max="2573" width="11.42578125" style="1" customWidth="1"/>
    <col min="2574" max="2820" width="9.140625" style="1"/>
    <col min="2821" max="2821" width="5.85546875" style="1" customWidth="1"/>
    <col min="2822" max="2822" width="47.28515625" style="1" customWidth="1"/>
    <col min="2823" max="2825" width="14" style="1" customWidth="1"/>
    <col min="2826" max="2826" width="47.28515625" style="1" customWidth="1"/>
    <col min="2827" max="2827" width="14" style="1" customWidth="1"/>
    <col min="2828" max="2828" width="12.5703125" style="1" customWidth="1"/>
    <col min="2829" max="2829" width="11.42578125" style="1" customWidth="1"/>
    <col min="2830" max="3076" width="9.140625" style="1"/>
    <col min="3077" max="3077" width="5.85546875" style="1" customWidth="1"/>
    <col min="3078" max="3078" width="47.28515625" style="1" customWidth="1"/>
    <col min="3079" max="3081" width="14" style="1" customWidth="1"/>
    <col min="3082" max="3082" width="47.28515625" style="1" customWidth="1"/>
    <col min="3083" max="3083" width="14" style="1" customWidth="1"/>
    <col min="3084" max="3084" width="12.5703125" style="1" customWidth="1"/>
    <col min="3085" max="3085" width="11.42578125" style="1" customWidth="1"/>
    <col min="3086" max="3332" width="9.140625" style="1"/>
    <col min="3333" max="3333" width="5.85546875" style="1" customWidth="1"/>
    <col min="3334" max="3334" width="47.28515625" style="1" customWidth="1"/>
    <col min="3335" max="3337" width="14" style="1" customWidth="1"/>
    <col min="3338" max="3338" width="47.28515625" style="1" customWidth="1"/>
    <col min="3339" max="3339" width="14" style="1" customWidth="1"/>
    <col min="3340" max="3340" width="12.5703125" style="1" customWidth="1"/>
    <col min="3341" max="3341" width="11.42578125" style="1" customWidth="1"/>
    <col min="3342" max="3588" width="9.140625" style="1"/>
    <col min="3589" max="3589" width="5.85546875" style="1" customWidth="1"/>
    <col min="3590" max="3590" width="47.28515625" style="1" customWidth="1"/>
    <col min="3591" max="3593" width="14" style="1" customWidth="1"/>
    <col min="3594" max="3594" width="47.28515625" style="1" customWidth="1"/>
    <col min="3595" max="3595" width="14" style="1" customWidth="1"/>
    <col min="3596" max="3596" width="12.5703125" style="1" customWidth="1"/>
    <col min="3597" max="3597" width="11.42578125" style="1" customWidth="1"/>
    <col min="3598" max="3844" width="9.140625" style="1"/>
    <col min="3845" max="3845" width="5.85546875" style="1" customWidth="1"/>
    <col min="3846" max="3846" width="47.28515625" style="1" customWidth="1"/>
    <col min="3847" max="3849" width="14" style="1" customWidth="1"/>
    <col min="3850" max="3850" width="47.28515625" style="1" customWidth="1"/>
    <col min="3851" max="3851" width="14" style="1" customWidth="1"/>
    <col min="3852" max="3852" width="12.5703125" style="1" customWidth="1"/>
    <col min="3853" max="3853" width="11.42578125" style="1" customWidth="1"/>
    <col min="3854" max="4100" width="9.140625" style="1"/>
    <col min="4101" max="4101" width="5.85546875" style="1" customWidth="1"/>
    <col min="4102" max="4102" width="47.28515625" style="1" customWidth="1"/>
    <col min="4103" max="4105" width="14" style="1" customWidth="1"/>
    <col min="4106" max="4106" width="47.28515625" style="1" customWidth="1"/>
    <col min="4107" max="4107" width="14" style="1" customWidth="1"/>
    <col min="4108" max="4108" width="12.5703125" style="1" customWidth="1"/>
    <col min="4109" max="4109" width="11.42578125" style="1" customWidth="1"/>
    <col min="4110" max="4356" width="9.140625" style="1"/>
    <col min="4357" max="4357" width="5.85546875" style="1" customWidth="1"/>
    <col min="4358" max="4358" width="47.28515625" style="1" customWidth="1"/>
    <col min="4359" max="4361" width="14" style="1" customWidth="1"/>
    <col min="4362" max="4362" width="47.28515625" style="1" customWidth="1"/>
    <col min="4363" max="4363" width="14" style="1" customWidth="1"/>
    <col min="4364" max="4364" width="12.5703125" style="1" customWidth="1"/>
    <col min="4365" max="4365" width="11.42578125" style="1" customWidth="1"/>
    <col min="4366" max="4612" width="9.140625" style="1"/>
    <col min="4613" max="4613" width="5.85546875" style="1" customWidth="1"/>
    <col min="4614" max="4614" width="47.28515625" style="1" customWidth="1"/>
    <col min="4615" max="4617" width="14" style="1" customWidth="1"/>
    <col min="4618" max="4618" width="47.28515625" style="1" customWidth="1"/>
    <col min="4619" max="4619" width="14" style="1" customWidth="1"/>
    <col min="4620" max="4620" width="12.5703125" style="1" customWidth="1"/>
    <col min="4621" max="4621" width="11.42578125" style="1" customWidth="1"/>
    <col min="4622" max="4868" width="9.140625" style="1"/>
    <col min="4869" max="4869" width="5.85546875" style="1" customWidth="1"/>
    <col min="4870" max="4870" width="47.28515625" style="1" customWidth="1"/>
    <col min="4871" max="4873" width="14" style="1" customWidth="1"/>
    <col min="4874" max="4874" width="47.28515625" style="1" customWidth="1"/>
    <col min="4875" max="4875" width="14" style="1" customWidth="1"/>
    <col min="4876" max="4876" width="12.5703125" style="1" customWidth="1"/>
    <col min="4877" max="4877" width="11.42578125" style="1" customWidth="1"/>
    <col min="4878" max="5124" width="9.140625" style="1"/>
    <col min="5125" max="5125" width="5.85546875" style="1" customWidth="1"/>
    <col min="5126" max="5126" width="47.28515625" style="1" customWidth="1"/>
    <col min="5127" max="5129" width="14" style="1" customWidth="1"/>
    <col min="5130" max="5130" width="47.28515625" style="1" customWidth="1"/>
    <col min="5131" max="5131" width="14" style="1" customWidth="1"/>
    <col min="5132" max="5132" width="12.5703125" style="1" customWidth="1"/>
    <col min="5133" max="5133" width="11.42578125" style="1" customWidth="1"/>
    <col min="5134" max="5380" width="9.140625" style="1"/>
    <col min="5381" max="5381" width="5.85546875" style="1" customWidth="1"/>
    <col min="5382" max="5382" width="47.28515625" style="1" customWidth="1"/>
    <col min="5383" max="5385" width="14" style="1" customWidth="1"/>
    <col min="5386" max="5386" width="47.28515625" style="1" customWidth="1"/>
    <col min="5387" max="5387" width="14" style="1" customWidth="1"/>
    <col min="5388" max="5388" width="12.5703125" style="1" customWidth="1"/>
    <col min="5389" max="5389" width="11.42578125" style="1" customWidth="1"/>
    <col min="5390" max="5636" width="9.140625" style="1"/>
    <col min="5637" max="5637" width="5.85546875" style="1" customWidth="1"/>
    <col min="5638" max="5638" width="47.28515625" style="1" customWidth="1"/>
    <col min="5639" max="5641" width="14" style="1" customWidth="1"/>
    <col min="5642" max="5642" width="47.28515625" style="1" customWidth="1"/>
    <col min="5643" max="5643" width="14" style="1" customWidth="1"/>
    <col min="5644" max="5644" width="12.5703125" style="1" customWidth="1"/>
    <col min="5645" max="5645" width="11.42578125" style="1" customWidth="1"/>
    <col min="5646" max="5892" width="9.140625" style="1"/>
    <col min="5893" max="5893" width="5.85546875" style="1" customWidth="1"/>
    <col min="5894" max="5894" width="47.28515625" style="1" customWidth="1"/>
    <col min="5895" max="5897" width="14" style="1" customWidth="1"/>
    <col min="5898" max="5898" width="47.28515625" style="1" customWidth="1"/>
    <col min="5899" max="5899" width="14" style="1" customWidth="1"/>
    <col min="5900" max="5900" width="12.5703125" style="1" customWidth="1"/>
    <col min="5901" max="5901" width="11.42578125" style="1" customWidth="1"/>
    <col min="5902" max="6148" width="9.140625" style="1"/>
    <col min="6149" max="6149" width="5.85546875" style="1" customWidth="1"/>
    <col min="6150" max="6150" width="47.28515625" style="1" customWidth="1"/>
    <col min="6151" max="6153" width="14" style="1" customWidth="1"/>
    <col min="6154" max="6154" width="47.28515625" style="1" customWidth="1"/>
    <col min="6155" max="6155" width="14" style="1" customWidth="1"/>
    <col min="6156" max="6156" width="12.5703125" style="1" customWidth="1"/>
    <col min="6157" max="6157" width="11.42578125" style="1" customWidth="1"/>
    <col min="6158" max="6404" width="9.140625" style="1"/>
    <col min="6405" max="6405" width="5.85546875" style="1" customWidth="1"/>
    <col min="6406" max="6406" width="47.28515625" style="1" customWidth="1"/>
    <col min="6407" max="6409" width="14" style="1" customWidth="1"/>
    <col min="6410" max="6410" width="47.28515625" style="1" customWidth="1"/>
    <col min="6411" max="6411" width="14" style="1" customWidth="1"/>
    <col min="6412" max="6412" width="12.5703125" style="1" customWidth="1"/>
    <col min="6413" max="6413" width="11.42578125" style="1" customWidth="1"/>
    <col min="6414" max="6660" width="9.140625" style="1"/>
    <col min="6661" max="6661" width="5.85546875" style="1" customWidth="1"/>
    <col min="6662" max="6662" width="47.28515625" style="1" customWidth="1"/>
    <col min="6663" max="6665" width="14" style="1" customWidth="1"/>
    <col min="6666" max="6666" width="47.28515625" style="1" customWidth="1"/>
    <col min="6667" max="6667" width="14" style="1" customWidth="1"/>
    <col min="6668" max="6668" width="12.5703125" style="1" customWidth="1"/>
    <col min="6669" max="6669" width="11.42578125" style="1" customWidth="1"/>
    <col min="6670" max="6916" width="9.140625" style="1"/>
    <col min="6917" max="6917" width="5.85546875" style="1" customWidth="1"/>
    <col min="6918" max="6918" width="47.28515625" style="1" customWidth="1"/>
    <col min="6919" max="6921" width="14" style="1" customWidth="1"/>
    <col min="6922" max="6922" width="47.28515625" style="1" customWidth="1"/>
    <col min="6923" max="6923" width="14" style="1" customWidth="1"/>
    <col min="6924" max="6924" width="12.5703125" style="1" customWidth="1"/>
    <col min="6925" max="6925" width="11.42578125" style="1" customWidth="1"/>
    <col min="6926" max="7172" width="9.140625" style="1"/>
    <col min="7173" max="7173" width="5.85546875" style="1" customWidth="1"/>
    <col min="7174" max="7174" width="47.28515625" style="1" customWidth="1"/>
    <col min="7175" max="7177" width="14" style="1" customWidth="1"/>
    <col min="7178" max="7178" width="47.28515625" style="1" customWidth="1"/>
    <col min="7179" max="7179" width="14" style="1" customWidth="1"/>
    <col min="7180" max="7180" width="12.5703125" style="1" customWidth="1"/>
    <col min="7181" max="7181" width="11.42578125" style="1" customWidth="1"/>
    <col min="7182" max="7428" width="9.140625" style="1"/>
    <col min="7429" max="7429" width="5.85546875" style="1" customWidth="1"/>
    <col min="7430" max="7430" width="47.28515625" style="1" customWidth="1"/>
    <col min="7431" max="7433" width="14" style="1" customWidth="1"/>
    <col min="7434" max="7434" width="47.28515625" style="1" customWidth="1"/>
    <col min="7435" max="7435" width="14" style="1" customWidth="1"/>
    <col min="7436" max="7436" width="12.5703125" style="1" customWidth="1"/>
    <col min="7437" max="7437" width="11.42578125" style="1" customWidth="1"/>
    <col min="7438" max="7684" width="9.140625" style="1"/>
    <col min="7685" max="7685" width="5.85546875" style="1" customWidth="1"/>
    <col min="7686" max="7686" width="47.28515625" style="1" customWidth="1"/>
    <col min="7687" max="7689" width="14" style="1" customWidth="1"/>
    <col min="7690" max="7690" width="47.28515625" style="1" customWidth="1"/>
    <col min="7691" max="7691" width="14" style="1" customWidth="1"/>
    <col min="7692" max="7692" width="12.5703125" style="1" customWidth="1"/>
    <col min="7693" max="7693" width="11.42578125" style="1" customWidth="1"/>
    <col min="7694" max="7940" width="9.140625" style="1"/>
    <col min="7941" max="7941" width="5.85546875" style="1" customWidth="1"/>
    <col min="7942" max="7942" width="47.28515625" style="1" customWidth="1"/>
    <col min="7943" max="7945" width="14" style="1" customWidth="1"/>
    <col min="7946" max="7946" width="47.28515625" style="1" customWidth="1"/>
    <col min="7947" max="7947" width="14" style="1" customWidth="1"/>
    <col min="7948" max="7948" width="12.5703125" style="1" customWidth="1"/>
    <col min="7949" max="7949" width="11.42578125" style="1" customWidth="1"/>
    <col min="7950" max="8196" width="9.140625" style="1"/>
    <col min="8197" max="8197" width="5.85546875" style="1" customWidth="1"/>
    <col min="8198" max="8198" width="47.28515625" style="1" customWidth="1"/>
    <col min="8199" max="8201" width="14" style="1" customWidth="1"/>
    <col min="8202" max="8202" width="47.28515625" style="1" customWidth="1"/>
    <col min="8203" max="8203" width="14" style="1" customWidth="1"/>
    <col min="8204" max="8204" width="12.5703125" style="1" customWidth="1"/>
    <col min="8205" max="8205" width="11.42578125" style="1" customWidth="1"/>
    <col min="8206" max="8452" width="9.140625" style="1"/>
    <col min="8453" max="8453" width="5.85546875" style="1" customWidth="1"/>
    <col min="8454" max="8454" width="47.28515625" style="1" customWidth="1"/>
    <col min="8455" max="8457" width="14" style="1" customWidth="1"/>
    <col min="8458" max="8458" width="47.28515625" style="1" customWidth="1"/>
    <col min="8459" max="8459" width="14" style="1" customWidth="1"/>
    <col min="8460" max="8460" width="12.5703125" style="1" customWidth="1"/>
    <col min="8461" max="8461" width="11.42578125" style="1" customWidth="1"/>
    <col min="8462" max="8708" width="9.140625" style="1"/>
    <col min="8709" max="8709" width="5.85546875" style="1" customWidth="1"/>
    <col min="8710" max="8710" width="47.28515625" style="1" customWidth="1"/>
    <col min="8711" max="8713" width="14" style="1" customWidth="1"/>
    <col min="8714" max="8714" width="47.28515625" style="1" customWidth="1"/>
    <col min="8715" max="8715" width="14" style="1" customWidth="1"/>
    <col min="8716" max="8716" width="12.5703125" style="1" customWidth="1"/>
    <col min="8717" max="8717" width="11.42578125" style="1" customWidth="1"/>
    <col min="8718" max="8964" width="9.140625" style="1"/>
    <col min="8965" max="8965" width="5.85546875" style="1" customWidth="1"/>
    <col min="8966" max="8966" width="47.28515625" style="1" customWidth="1"/>
    <col min="8967" max="8969" width="14" style="1" customWidth="1"/>
    <col min="8970" max="8970" width="47.28515625" style="1" customWidth="1"/>
    <col min="8971" max="8971" width="14" style="1" customWidth="1"/>
    <col min="8972" max="8972" width="12.5703125" style="1" customWidth="1"/>
    <col min="8973" max="8973" width="11.42578125" style="1" customWidth="1"/>
    <col min="8974" max="9220" width="9.140625" style="1"/>
    <col min="9221" max="9221" width="5.85546875" style="1" customWidth="1"/>
    <col min="9222" max="9222" width="47.28515625" style="1" customWidth="1"/>
    <col min="9223" max="9225" width="14" style="1" customWidth="1"/>
    <col min="9226" max="9226" width="47.28515625" style="1" customWidth="1"/>
    <col min="9227" max="9227" width="14" style="1" customWidth="1"/>
    <col min="9228" max="9228" width="12.5703125" style="1" customWidth="1"/>
    <col min="9229" max="9229" width="11.42578125" style="1" customWidth="1"/>
    <col min="9230" max="9476" width="9.140625" style="1"/>
    <col min="9477" max="9477" width="5.85546875" style="1" customWidth="1"/>
    <col min="9478" max="9478" width="47.28515625" style="1" customWidth="1"/>
    <col min="9479" max="9481" width="14" style="1" customWidth="1"/>
    <col min="9482" max="9482" width="47.28515625" style="1" customWidth="1"/>
    <col min="9483" max="9483" width="14" style="1" customWidth="1"/>
    <col min="9484" max="9484" width="12.5703125" style="1" customWidth="1"/>
    <col min="9485" max="9485" width="11.42578125" style="1" customWidth="1"/>
    <col min="9486" max="9732" width="9.140625" style="1"/>
    <col min="9733" max="9733" width="5.85546875" style="1" customWidth="1"/>
    <col min="9734" max="9734" width="47.28515625" style="1" customWidth="1"/>
    <col min="9735" max="9737" width="14" style="1" customWidth="1"/>
    <col min="9738" max="9738" width="47.28515625" style="1" customWidth="1"/>
    <col min="9739" max="9739" width="14" style="1" customWidth="1"/>
    <col min="9740" max="9740" width="12.5703125" style="1" customWidth="1"/>
    <col min="9741" max="9741" width="11.42578125" style="1" customWidth="1"/>
    <col min="9742" max="9988" width="9.140625" style="1"/>
    <col min="9989" max="9989" width="5.85546875" style="1" customWidth="1"/>
    <col min="9990" max="9990" width="47.28515625" style="1" customWidth="1"/>
    <col min="9991" max="9993" width="14" style="1" customWidth="1"/>
    <col min="9994" max="9994" width="47.28515625" style="1" customWidth="1"/>
    <col min="9995" max="9995" width="14" style="1" customWidth="1"/>
    <col min="9996" max="9996" width="12.5703125" style="1" customWidth="1"/>
    <col min="9997" max="9997" width="11.42578125" style="1" customWidth="1"/>
    <col min="9998" max="10244" width="9.140625" style="1"/>
    <col min="10245" max="10245" width="5.85546875" style="1" customWidth="1"/>
    <col min="10246" max="10246" width="47.28515625" style="1" customWidth="1"/>
    <col min="10247" max="10249" width="14" style="1" customWidth="1"/>
    <col min="10250" max="10250" width="47.28515625" style="1" customWidth="1"/>
    <col min="10251" max="10251" width="14" style="1" customWidth="1"/>
    <col min="10252" max="10252" width="12.5703125" style="1" customWidth="1"/>
    <col min="10253" max="10253" width="11.42578125" style="1" customWidth="1"/>
    <col min="10254" max="10500" width="9.140625" style="1"/>
    <col min="10501" max="10501" width="5.85546875" style="1" customWidth="1"/>
    <col min="10502" max="10502" width="47.28515625" style="1" customWidth="1"/>
    <col min="10503" max="10505" width="14" style="1" customWidth="1"/>
    <col min="10506" max="10506" width="47.28515625" style="1" customWidth="1"/>
    <col min="10507" max="10507" width="14" style="1" customWidth="1"/>
    <col min="10508" max="10508" width="12.5703125" style="1" customWidth="1"/>
    <col min="10509" max="10509" width="11.42578125" style="1" customWidth="1"/>
    <col min="10510" max="10756" width="9.140625" style="1"/>
    <col min="10757" max="10757" width="5.85546875" style="1" customWidth="1"/>
    <col min="10758" max="10758" width="47.28515625" style="1" customWidth="1"/>
    <col min="10759" max="10761" width="14" style="1" customWidth="1"/>
    <col min="10762" max="10762" width="47.28515625" style="1" customWidth="1"/>
    <col min="10763" max="10763" width="14" style="1" customWidth="1"/>
    <col min="10764" max="10764" width="12.5703125" style="1" customWidth="1"/>
    <col min="10765" max="10765" width="11.42578125" style="1" customWidth="1"/>
    <col min="10766" max="11012" width="9.140625" style="1"/>
    <col min="11013" max="11013" width="5.85546875" style="1" customWidth="1"/>
    <col min="11014" max="11014" width="47.28515625" style="1" customWidth="1"/>
    <col min="11015" max="11017" width="14" style="1" customWidth="1"/>
    <col min="11018" max="11018" width="47.28515625" style="1" customWidth="1"/>
    <col min="11019" max="11019" width="14" style="1" customWidth="1"/>
    <col min="11020" max="11020" width="12.5703125" style="1" customWidth="1"/>
    <col min="11021" max="11021" width="11.42578125" style="1" customWidth="1"/>
    <col min="11022" max="11268" width="9.140625" style="1"/>
    <col min="11269" max="11269" width="5.85546875" style="1" customWidth="1"/>
    <col min="11270" max="11270" width="47.28515625" style="1" customWidth="1"/>
    <col min="11271" max="11273" width="14" style="1" customWidth="1"/>
    <col min="11274" max="11274" width="47.28515625" style="1" customWidth="1"/>
    <col min="11275" max="11275" width="14" style="1" customWidth="1"/>
    <col min="11276" max="11276" width="12.5703125" style="1" customWidth="1"/>
    <col min="11277" max="11277" width="11.42578125" style="1" customWidth="1"/>
    <col min="11278" max="11524" width="9.140625" style="1"/>
    <col min="11525" max="11525" width="5.85546875" style="1" customWidth="1"/>
    <col min="11526" max="11526" width="47.28515625" style="1" customWidth="1"/>
    <col min="11527" max="11529" width="14" style="1" customWidth="1"/>
    <col min="11530" max="11530" width="47.28515625" style="1" customWidth="1"/>
    <col min="11531" max="11531" width="14" style="1" customWidth="1"/>
    <col min="11532" max="11532" width="12.5703125" style="1" customWidth="1"/>
    <col min="11533" max="11533" width="11.42578125" style="1" customWidth="1"/>
    <col min="11534" max="11780" width="9.140625" style="1"/>
    <col min="11781" max="11781" width="5.85546875" style="1" customWidth="1"/>
    <col min="11782" max="11782" width="47.28515625" style="1" customWidth="1"/>
    <col min="11783" max="11785" width="14" style="1" customWidth="1"/>
    <col min="11786" max="11786" width="47.28515625" style="1" customWidth="1"/>
    <col min="11787" max="11787" width="14" style="1" customWidth="1"/>
    <col min="11788" max="11788" width="12.5703125" style="1" customWidth="1"/>
    <col min="11789" max="11789" width="11.42578125" style="1" customWidth="1"/>
    <col min="11790" max="12036" width="9.140625" style="1"/>
    <col min="12037" max="12037" width="5.85546875" style="1" customWidth="1"/>
    <col min="12038" max="12038" width="47.28515625" style="1" customWidth="1"/>
    <col min="12039" max="12041" width="14" style="1" customWidth="1"/>
    <col min="12042" max="12042" width="47.28515625" style="1" customWidth="1"/>
    <col min="12043" max="12043" width="14" style="1" customWidth="1"/>
    <col min="12044" max="12044" width="12.5703125" style="1" customWidth="1"/>
    <col min="12045" max="12045" width="11.42578125" style="1" customWidth="1"/>
    <col min="12046" max="12292" width="9.140625" style="1"/>
    <col min="12293" max="12293" width="5.85546875" style="1" customWidth="1"/>
    <col min="12294" max="12294" width="47.28515625" style="1" customWidth="1"/>
    <col min="12295" max="12297" width="14" style="1" customWidth="1"/>
    <col min="12298" max="12298" width="47.28515625" style="1" customWidth="1"/>
    <col min="12299" max="12299" width="14" style="1" customWidth="1"/>
    <col min="12300" max="12300" width="12.5703125" style="1" customWidth="1"/>
    <col min="12301" max="12301" width="11.42578125" style="1" customWidth="1"/>
    <col min="12302" max="12548" width="9.140625" style="1"/>
    <col min="12549" max="12549" width="5.85546875" style="1" customWidth="1"/>
    <col min="12550" max="12550" width="47.28515625" style="1" customWidth="1"/>
    <col min="12551" max="12553" width="14" style="1" customWidth="1"/>
    <col min="12554" max="12554" width="47.28515625" style="1" customWidth="1"/>
    <col min="12555" max="12555" width="14" style="1" customWidth="1"/>
    <col min="12556" max="12556" width="12.5703125" style="1" customWidth="1"/>
    <col min="12557" max="12557" width="11.42578125" style="1" customWidth="1"/>
    <col min="12558" max="12804" width="9.140625" style="1"/>
    <col min="12805" max="12805" width="5.85546875" style="1" customWidth="1"/>
    <col min="12806" max="12806" width="47.28515625" style="1" customWidth="1"/>
    <col min="12807" max="12809" width="14" style="1" customWidth="1"/>
    <col min="12810" max="12810" width="47.28515625" style="1" customWidth="1"/>
    <col min="12811" max="12811" width="14" style="1" customWidth="1"/>
    <col min="12812" max="12812" width="12.5703125" style="1" customWidth="1"/>
    <col min="12813" max="12813" width="11.42578125" style="1" customWidth="1"/>
    <col min="12814" max="13060" width="9.140625" style="1"/>
    <col min="13061" max="13061" width="5.85546875" style="1" customWidth="1"/>
    <col min="13062" max="13062" width="47.28515625" style="1" customWidth="1"/>
    <col min="13063" max="13065" width="14" style="1" customWidth="1"/>
    <col min="13066" max="13066" width="47.28515625" style="1" customWidth="1"/>
    <col min="13067" max="13067" width="14" style="1" customWidth="1"/>
    <col min="13068" max="13068" width="12.5703125" style="1" customWidth="1"/>
    <col min="13069" max="13069" width="11.42578125" style="1" customWidth="1"/>
    <col min="13070" max="13316" width="9.140625" style="1"/>
    <col min="13317" max="13317" width="5.85546875" style="1" customWidth="1"/>
    <col min="13318" max="13318" width="47.28515625" style="1" customWidth="1"/>
    <col min="13319" max="13321" width="14" style="1" customWidth="1"/>
    <col min="13322" max="13322" width="47.28515625" style="1" customWidth="1"/>
    <col min="13323" max="13323" width="14" style="1" customWidth="1"/>
    <col min="13324" max="13324" width="12.5703125" style="1" customWidth="1"/>
    <col min="13325" max="13325" width="11.42578125" style="1" customWidth="1"/>
    <col min="13326" max="13572" width="9.140625" style="1"/>
    <col min="13573" max="13573" width="5.85546875" style="1" customWidth="1"/>
    <col min="13574" max="13574" width="47.28515625" style="1" customWidth="1"/>
    <col min="13575" max="13577" width="14" style="1" customWidth="1"/>
    <col min="13578" max="13578" width="47.28515625" style="1" customWidth="1"/>
    <col min="13579" max="13579" width="14" style="1" customWidth="1"/>
    <col min="13580" max="13580" width="12.5703125" style="1" customWidth="1"/>
    <col min="13581" max="13581" width="11.42578125" style="1" customWidth="1"/>
    <col min="13582" max="13828" width="9.140625" style="1"/>
    <col min="13829" max="13829" width="5.85546875" style="1" customWidth="1"/>
    <col min="13830" max="13830" width="47.28515625" style="1" customWidth="1"/>
    <col min="13831" max="13833" width="14" style="1" customWidth="1"/>
    <col min="13834" max="13834" width="47.28515625" style="1" customWidth="1"/>
    <col min="13835" max="13835" width="14" style="1" customWidth="1"/>
    <col min="13836" max="13836" width="12.5703125" style="1" customWidth="1"/>
    <col min="13837" max="13837" width="11.42578125" style="1" customWidth="1"/>
    <col min="13838" max="14084" width="9.140625" style="1"/>
    <col min="14085" max="14085" width="5.85546875" style="1" customWidth="1"/>
    <col min="14086" max="14086" width="47.28515625" style="1" customWidth="1"/>
    <col min="14087" max="14089" width="14" style="1" customWidth="1"/>
    <col min="14090" max="14090" width="47.28515625" style="1" customWidth="1"/>
    <col min="14091" max="14091" width="14" style="1" customWidth="1"/>
    <col min="14092" max="14092" width="12.5703125" style="1" customWidth="1"/>
    <col min="14093" max="14093" width="11.42578125" style="1" customWidth="1"/>
    <col min="14094" max="14340" width="9.140625" style="1"/>
    <col min="14341" max="14341" width="5.85546875" style="1" customWidth="1"/>
    <col min="14342" max="14342" width="47.28515625" style="1" customWidth="1"/>
    <col min="14343" max="14345" width="14" style="1" customWidth="1"/>
    <col min="14346" max="14346" width="47.28515625" style="1" customWidth="1"/>
    <col min="14347" max="14347" width="14" style="1" customWidth="1"/>
    <col min="14348" max="14348" width="12.5703125" style="1" customWidth="1"/>
    <col min="14349" max="14349" width="11.42578125" style="1" customWidth="1"/>
    <col min="14350" max="14596" width="9.140625" style="1"/>
    <col min="14597" max="14597" width="5.85546875" style="1" customWidth="1"/>
    <col min="14598" max="14598" width="47.28515625" style="1" customWidth="1"/>
    <col min="14599" max="14601" width="14" style="1" customWidth="1"/>
    <col min="14602" max="14602" width="47.28515625" style="1" customWidth="1"/>
    <col min="14603" max="14603" width="14" style="1" customWidth="1"/>
    <col min="14604" max="14604" width="12.5703125" style="1" customWidth="1"/>
    <col min="14605" max="14605" width="11.42578125" style="1" customWidth="1"/>
    <col min="14606" max="14852" width="9.140625" style="1"/>
    <col min="14853" max="14853" width="5.85546875" style="1" customWidth="1"/>
    <col min="14854" max="14854" width="47.28515625" style="1" customWidth="1"/>
    <col min="14855" max="14857" width="14" style="1" customWidth="1"/>
    <col min="14858" max="14858" width="47.28515625" style="1" customWidth="1"/>
    <col min="14859" max="14859" width="14" style="1" customWidth="1"/>
    <col min="14860" max="14860" width="12.5703125" style="1" customWidth="1"/>
    <col min="14861" max="14861" width="11.42578125" style="1" customWidth="1"/>
    <col min="14862" max="15108" width="9.140625" style="1"/>
    <col min="15109" max="15109" width="5.85546875" style="1" customWidth="1"/>
    <col min="15110" max="15110" width="47.28515625" style="1" customWidth="1"/>
    <col min="15111" max="15113" width="14" style="1" customWidth="1"/>
    <col min="15114" max="15114" width="47.28515625" style="1" customWidth="1"/>
    <col min="15115" max="15115" width="14" style="1" customWidth="1"/>
    <col min="15116" max="15116" width="12.5703125" style="1" customWidth="1"/>
    <col min="15117" max="15117" width="11.42578125" style="1" customWidth="1"/>
    <col min="15118" max="15364" width="9.140625" style="1"/>
    <col min="15365" max="15365" width="5.85546875" style="1" customWidth="1"/>
    <col min="15366" max="15366" width="47.28515625" style="1" customWidth="1"/>
    <col min="15367" max="15369" width="14" style="1" customWidth="1"/>
    <col min="15370" max="15370" width="47.28515625" style="1" customWidth="1"/>
    <col min="15371" max="15371" width="14" style="1" customWidth="1"/>
    <col min="15372" max="15372" width="12.5703125" style="1" customWidth="1"/>
    <col min="15373" max="15373" width="11.42578125" style="1" customWidth="1"/>
    <col min="15374" max="15620" width="9.140625" style="1"/>
    <col min="15621" max="15621" width="5.85546875" style="1" customWidth="1"/>
    <col min="15622" max="15622" width="47.28515625" style="1" customWidth="1"/>
    <col min="15623" max="15625" width="14" style="1" customWidth="1"/>
    <col min="15626" max="15626" width="47.28515625" style="1" customWidth="1"/>
    <col min="15627" max="15627" width="14" style="1" customWidth="1"/>
    <col min="15628" max="15628" width="12.5703125" style="1" customWidth="1"/>
    <col min="15629" max="15629" width="11.42578125" style="1" customWidth="1"/>
    <col min="15630" max="15876" width="9.140625" style="1"/>
    <col min="15877" max="15877" width="5.85546875" style="1" customWidth="1"/>
    <col min="15878" max="15878" width="47.28515625" style="1" customWidth="1"/>
    <col min="15879" max="15881" width="14" style="1" customWidth="1"/>
    <col min="15882" max="15882" width="47.28515625" style="1" customWidth="1"/>
    <col min="15883" max="15883" width="14" style="1" customWidth="1"/>
    <col min="15884" max="15884" width="12.5703125" style="1" customWidth="1"/>
    <col min="15885" max="15885" width="11.42578125" style="1" customWidth="1"/>
    <col min="15886" max="16132" width="9.140625" style="1"/>
    <col min="16133" max="16133" width="5.85546875" style="1" customWidth="1"/>
    <col min="16134" max="16134" width="47.28515625" style="1" customWidth="1"/>
    <col min="16135" max="16137" width="14" style="1" customWidth="1"/>
    <col min="16138" max="16138" width="47.28515625" style="1" customWidth="1"/>
    <col min="16139" max="16139" width="14" style="1" customWidth="1"/>
    <col min="16140" max="16140" width="12.5703125" style="1" customWidth="1"/>
    <col min="16141" max="16141" width="11.42578125" style="1" customWidth="1"/>
    <col min="16142" max="16384" width="9.140625" style="1"/>
  </cols>
  <sheetData>
    <row r="1" spans="1:13" ht="27.75" customHeight="1" x14ac:dyDescent="0.25">
      <c r="A1" s="333" t="s">
        <v>347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5.75" thickBot="1" x14ac:dyDescent="0.25">
      <c r="A2" s="49"/>
      <c r="B2" s="334" t="s">
        <v>0</v>
      </c>
      <c r="C2" s="3"/>
      <c r="D2" s="3"/>
      <c r="E2" s="3"/>
      <c r="F2" s="3"/>
      <c r="G2" s="3"/>
      <c r="H2" s="49"/>
      <c r="I2" s="49"/>
      <c r="J2" s="2"/>
      <c r="K2" s="2"/>
      <c r="L2" s="2"/>
      <c r="M2" s="4" t="s">
        <v>1</v>
      </c>
    </row>
    <row r="3" spans="1:13" ht="15.75" thickBot="1" x14ac:dyDescent="0.3">
      <c r="A3" s="297" t="s">
        <v>2</v>
      </c>
      <c r="B3" s="5" t="s">
        <v>3</v>
      </c>
      <c r="C3" s="6"/>
      <c r="D3" s="7"/>
      <c r="E3" s="7"/>
      <c r="F3" s="282"/>
      <c r="G3" s="282"/>
      <c r="H3" s="299" t="s">
        <v>4</v>
      </c>
      <c r="I3" s="300"/>
      <c r="J3" s="300"/>
      <c r="K3" s="300"/>
      <c r="L3" s="300"/>
      <c r="M3" s="301"/>
    </row>
    <row r="4" spans="1:13" s="11" customFormat="1" ht="39" thickBot="1" x14ac:dyDescent="0.3">
      <c r="A4" s="298"/>
      <c r="B4" s="8" t="s">
        <v>5</v>
      </c>
      <c r="C4" s="9" t="s">
        <v>6</v>
      </c>
      <c r="D4" s="9" t="s">
        <v>343</v>
      </c>
      <c r="E4" s="9" t="s">
        <v>8</v>
      </c>
      <c r="F4" s="9" t="s">
        <v>344</v>
      </c>
      <c r="G4" s="10" t="s">
        <v>8</v>
      </c>
      <c r="H4" s="8" t="s">
        <v>5</v>
      </c>
      <c r="I4" s="9" t="s">
        <v>6</v>
      </c>
      <c r="J4" s="9" t="s">
        <v>9</v>
      </c>
      <c r="K4" s="9" t="s">
        <v>8</v>
      </c>
      <c r="L4" s="9" t="s">
        <v>344</v>
      </c>
      <c r="M4" s="10" t="s">
        <v>8</v>
      </c>
    </row>
    <row r="5" spans="1:13" s="15" customFormat="1" ht="13.5" thickBot="1" x14ac:dyDescent="0.25">
      <c r="A5" s="12">
        <v>1</v>
      </c>
      <c r="B5" s="8">
        <v>2</v>
      </c>
      <c r="C5" s="9" t="s">
        <v>10</v>
      </c>
      <c r="D5" s="9" t="s">
        <v>11</v>
      </c>
      <c r="E5" s="9" t="s">
        <v>12</v>
      </c>
      <c r="F5" s="9" t="s">
        <v>13</v>
      </c>
      <c r="G5" s="10" t="s">
        <v>14</v>
      </c>
      <c r="H5" s="8" t="s">
        <v>15</v>
      </c>
      <c r="I5" s="9" t="s">
        <v>16</v>
      </c>
      <c r="J5" s="13" t="s">
        <v>35</v>
      </c>
      <c r="K5" s="332" t="s">
        <v>38</v>
      </c>
      <c r="L5" s="13" t="s">
        <v>41</v>
      </c>
      <c r="M5" s="14" t="s">
        <v>44</v>
      </c>
    </row>
    <row r="6" spans="1:13" x14ac:dyDescent="0.25">
      <c r="A6" s="16" t="s">
        <v>17</v>
      </c>
      <c r="B6" s="17" t="s">
        <v>18</v>
      </c>
      <c r="C6" s="18">
        <v>96567586</v>
      </c>
      <c r="D6" s="18">
        <f>E6-C6</f>
        <v>628601</v>
      </c>
      <c r="E6" s="18">
        <v>97196187</v>
      </c>
      <c r="F6" s="18">
        <f t="shared" ref="F6:F24" si="0">G6-E6</f>
        <v>698239</v>
      </c>
      <c r="G6" s="318">
        <v>97894426</v>
      </c>
      <c r="H6" s="319" t="s">
        <v>19</v>
      </c>
      <c r="I6" s="320">
        <v>12358009</v>
      </c>
      <c r="J6" s="321">
        <f>K6-I6</f>
        <v>5045604</v>
      </c>
      <c r="K6" s="322">
        <v>17403613</v>
      </c>
      <c r="L6" s="321">
        <f>M6-K6</f>
        <v>2651389</v>
      </c>
      <c r="M6" s="323">
        <v>20055002</v>
      </c>
    </row>
    <row r="7" spans="1:13" ht="25.5" x14ac:dyDescent="0.25">
      <c r="A7" s="20" t="s">
        <v>20</v>
      </c>
      <c r="B7" s="21" t="s">
        <v>21</v>
      </c>
      <c r="C7" s="22">
        <v>1610625</v>
      </c>
      <c r="D7" s="18">
        <f>E7-C7</f>
        <v>5841522</v>
      </c>
      <c r="E7" s="22">
        <v>7452147</v>
      </c>
      <c r="F7" s="18">
        <f t="shared" si="0"/>
        <v>3367530</v>
      </c>
      <c r="G7" s="23">
        <v>10819677</v>
      </c>
      <c r="H7" s="21" t="s">
        <v>22</v>
      </c>
      <c r="I7" s="22">
        <v>2303661</v>
      </c>
      <c r="J7" s="50">
        <f>K7-I7</f>
        <v>507317</v>
      </c>
      <c r="K7" s="324">
        <v>2810978</v>
      </c>
      <c r="L7" s="50"/>
      <c r="M7" s="51">
        <v>2810978</v>
      </c>
    </row>
    <row r="8" spans="1:13" x14ac:dyDescent="0.25">
      <c r="A8" s="20" t="s">
        <v>10</v>
      </c>
      <c r="B8" s="21" t="s">
        <v>23</v>
      </c>
      <c r="C8" s="22"/>
      <c r="D8" s="22"/>
      <c r="E8" s="22"/>
      <c r="F8" s="18">
        <f t="shared" si="0"/>
        <v>0</v>
      </c>
      <c r="G8" s="23"/>
      <c r="H8" s="325" t="s">
        <v>24</v>
      </c>
      <c r="I8" s="22">
        <v>17121879</v>
      </c>
      <c r="J8" s="50">
        <f>K8-I8</f>
        <v>450322</v>
      </c>
      <c r="K8" s="324">
        <v>17572201</v>
      </c>
      <c r="L8" s="50">
        <f>M8-K8</f>
        <v>5592393</v>
      </c>
      <c r="M8" s="51">
        <v>23164594</v>
      </c>
    </row>
    <row r="9" spans="1:13" x14ac:dyDescent="0.25">
      <c r="A9" s="20" t="s">
        <v>11</v>
      </c>
      <c r="B9" s="21" t="s">
        <v>25</v>
      </c>
      <c r="C9" s="22">
        <v>9630000</v>
      </c>
      <c r="D9" s="22"/>
      <c r="E9" s="22">
        <v>9630000</v>
      </c>
      <c r="F9" s="18">
        <f t="shared" si="0"/>
        <v>0</v>
      </c>
      <c r="G9" s="23">
        <v>9630000</v>
      </c>
      <c r="H9" s="21" t="s">
        <v>26</v>
      </c>
      <c r="I9" s="22">
        <v>2477040</v>
      </c>
      <c r="J9" s="50">
        <f t="shared" ref="J9" si="1">M9-I9</f>
        <v>1924430</v>
      </c>
      <c r="K9" s="324">
        <v>2770460</v>
      </c>
      <c r="L9" s="50">
        <f>M9-K9</f>
        <v>1631010</v>
      </c>
      <c r="M9" s="51">
        <v>4401470</v>
      </c>
    </row>
    <row r="10" spans="1:13" x14ac:dyDescent="0.25">
      <c r="A10" s="20" t="s">
        <v>12</v>
      </c>
      <c r="B10" s="24" t="s">
        <v>27</v>
      </c>
      <c r="C10" s="22">
        <v>36000</v>
      </c>
      <c r="D10" s="22"/>
      <c r="E10" s="22">
        <v>36000</v>
      </c>
      <c r="F10" s="18">
        <f t="shared" si="0"/>
        <v>0</v>
      </c>
      <c r="G10" s="23">
        <v>36000</v>
      </c>
      <c r="H10" s="21" t="s">
        <v>28</v>
      </c>
      <c r="I10" s="22">
        <v>77161813</v>
      </c>
      <c r="J10" s="50">
        <f>K10-I10</f>
        <v>1701449</v>
      </c>
      <c r="K10" s="324">
        <v>78863262</v>
      </c>
      <c r="L10" s="50">
        <f>M10-K10</f>
        <v>4291226</v>
      </c>
      <c r="M10" s="51">
        <v>83154488</v>
      </c>
    </row>
    <row r="11" spans="1:13" x14ac:dyDescent="0.25">
      <c r="A11" s="20" t="s">
        <v>13</v>
      </c>
      <c r="B11" s="21" t="s">
        <v>29</v>
      </c>
      <c r="C11" s="22"/>
      <c r="D11" s="22"/>
      <c r="E11" s="22"/>
      <c r="F11" s="18">
        <f t="shared" si="0"/>
        <v>0</v>
      </c>
      <c r="G11" s="23"/>
      <c r="H11" s="21" t="s">
        <v>30</v>
      </c>
      <c r="I11" s="22">
        <v>7439066</v>
      </c>
      <c r="J11" s="50">
        <f>K11-I11</f>
        <v>2568733</v>
      </c>
      <c r="K11" s="324">
        <v>10007799</v>
      </c>
      <c r="L11" s="50">
        <f>M11-K11</f>
        <v>-9984856</v>
      </c>
      <c r="M11" s="51">
        <v>22943</v>
      </c>
    </row>
    <row r="12" spans="1:13" x14ac:dyDescent="0.25">
      <c r="A12" s="20" t="s">
        <v>14</v>
      </c>
      <c r="B12" s="21" t="s">
        <v>31</v>
      </c>
      <c r="C12" s="22">
        <v>2677296</v>
      </c>
      <c r="D12" s="22"/>
      <c r="E12" s="22">
        <v>2677296</v>
      </c>
      <c r="F12" s="18">
        <f t="shared" si="0"/>
        <v>78000</v>
      </c>
      <c r="G12" s="23">
        <v>2755296</v>
      </c>
      <c r="H12" s="55"/>
      <c r="I12" s="22"/>
      <c r="J12" s="52"/>
      <c r="K12" s="326"/>
      <c r="L12" s="52"/>
      <c r="M12" s="53"/>
    </row>
    <row r="13" spans="1:13" ht="15.75" thickBot="1" x14ac:dyDescent="0.25">
      <c r="A13" s="54" t="s">
        <v>15</v>
      </c>
      <c r="B13" s="55" t="s">
        <v>32</v>
      </c>
      <c r="C13" s="22">
        <v>313580</v>
      </c>
      <c r="D13" s="22"/>
      <c r="E13" s="22">
        <v>313580</v>
      </c>
      <c r="F13" s="32">
        <f t="shared" si="0"/>
        <v>0</v>
      </c>
      <c r="G13" s="23">
        <v>313580</v>
      </c>
      <c r="H13" s="67"/>
      <c r="I13" s="22"/>
      <c r="J13" s="25"/>
      <c r="K13" s="327"/>
      <c r="L13" s="25"/>
      <c r="M13" s="26"/>
    </row>
    <row r="14" spans="1:13" ht="15.75" thickBot="1" x14ac:dyDescent="0.3">
      <c r="A14" s="12" t="s">
        <v>16</v>
      </c>
      <c r="B14" s="27" t="s">
        <v>33</v>
      </c>
      <c r="C14" s="28">
        <f>SUM(C6,C7,C9,C10,C12,C13)</f>
        <v>110835087</v>
      </c>
      <c r="D14" s="28">
        <f>E14-C14</f>
        <v>6470123</v>
      </c>
      <c r="E14" s="28">
        <f>SUM(E6,E7,E9,E10,E12,E13)</f>
        <v>117305210</v>
      </c>
      <c r="F14" s="44">
        <f>G14-E14</f>
        <v>4143769</v>
      </c>
      <c r="G14" s="29">
        <f>SUM(G6,G7,G9,G10,G12,G13)</f>
        <v>121448979</v>
      </c>
      <c r="H14" s="27" t="s">
        <v>34</v>
      </c>
      <c r="I14" s="28">
        <f>SUM(I6:I13)</f>
        <v>118861468</v>
      </c>
      <c r="J14" s="30">
        <f>K14-I14</f>
        <v>10566845</v>
      </c>
      <c r="K14" s="28">
        <f>SUM(K6:K13)</f>
        <v>129428313</v>
      </c>
      <c r="L14" s="328">
        <f>M14-K14</f>
        <v>4181162</v>
      </c>
      <c r="M14" s="29">
        <f>SUM(M6:M13)</f>
        <v>133609475</v>
      </c>
    </row>
    <row r="15" spans="1:13" x14ac:dyDescent="0.2">
      <c r="A15" s="56" t="s">
        <v>35</v>
      </c>
      <c r="B15" s="31" t="s">
        <v>36</v>
      </c>
      <c r="C15" s="57">
        <f>SUM(C16:C19)</f>
        <v>11112764</v>
      </c>
      <c r="D15" s="58">
        <f>E15-C15</f>
        <v>4096722</v>
      </c>
      <c r="E15" s="57">
        <f>SUM(E16:E19)</f>
        <v>15209486</v>
      </c>
      <c r="F15" s="18">
        <f t="shared" si="0"/>
        <v>37393</v>
      </c>
      <c r="G15" s="59">
        <f>SUM(G16:G19)</f>
        <v>15246879</v>
      </c>
      <c r="H15" s="21" t="s">
        <v>37</v>
      </c>
      <c r="I15" s="32"/>
      <c r="J15" s="33"/>
      <c r="K15" s="329"/>
      <c r="L15" s="33"/>
      <c r="M15" s="34"/>
    </row>
    <row r="16" spans="1:13" x14ac:dyDescent="0.2">
      <c r="A16" s="54" t="s">
        <v>38</v>
      </c>
      <c r="B16" s="21" t="s">
        <v>39</v>
      </c>
      <c r="C16" s="60">
        <v>11112764</v>
      </c>
      <c r="D16" s="58">
        <f>E16-C16</f>
        <v>4096722</v>
      </c>
      <c r="E16" s="60">
        <v>15209486</v>
      </c>
      <c r="F16" s="18">
        <f t="shared" si="0"/>
        <v>37393</v>
      </c>
      <c r="G16" s="61">
        <v>15246879</v>
      </c>
      <c r="H16" s="21" t="s">
        <v>40</v>
      </c>
      <c r="I16" s="22"/>
      <c r="J16" s="35"/>
      <c r="K16" s="330"/>
      <c r="L16" s="35"/>
      <c r="M16" s="36"/>
    </row>
    <row r="17" spans="1:13" x14ac:dyDescent="0.2">
      <c r="A17" s="54" t="s">
        <v>41</v>
      </c>
      <c r="B17" s="21" t="s">
        <v>42</v>
      </c>
      <c r="C17" s="22"/>
      <c r="D17" s="22"/>
      <c r="E17" s="22"/>
      <c r="F17" s="18">
        <f t="shared" si="0"/>
        <v>0</v>
      </c>
      <c r="G17" s="23"/>
      <c r="H17" s="21" t="s">
        <v>43</v>
      </c>
      <c r="I17" s="22"/>
      <c r="J17" s="35"/>
      <c r="K17" s="330"/>
      <c r="L17" s="35"/>
      <c r="M17" s="36"/>
    </row>
    <row r="18" spans="1:13" x14ac:dyDescent="0.2">
      <c r="A18" s="54" t="s">
        <v>44</v>
      </c>
      <c r="B18" s="21" t="s">
        <v>45</v>
      </c>
      <c r="C18" s="22"/>
      <c r="D18" s="22"/>
      <c r="E18" s="22"/>
      <c r="F18" s="18">
        <f t="shared" si="0"/>
        <v>0</v>
      </c>
      <c r="G18" s="23"/>
      <c r="H18" s="21" t="s">
        <v>46</v>
      </c>
      <c r="I18" s="22"/>
      <c r="J18" s="35"/>
      <c r="K18" s="330"/>
      <c r="L18" s="35"/>
      <c r="M18" s="36"/>
    </row>
    <row r="19" spans="1:13" x14ac:dyDescent="0.2">
      <c r="A19" s="54" t="s">
        <v>47</v>
      </c>
      <c r="B19" s="21" t="s">
        <v>48</v>
      </c>
      <c r="C19" s="22"/>
      <c r="D19" s="32"/>
      <c r="E19" s="32"/>
      <c r="F19" s="18">
        <f t="shared" si="0"/>
        <v>0</v>
      </c>
      <c r="G19" s="37"/>
      <c r="H19" s="24" t="s">
        <v>49</v>
      </c>
      <c r="I19" s="22"/>
      <c r="J19" s="35"/>
      <c r="K19" s="330"/>
      <c r="L19" s="35"/>
      <c r="M19" s="36"/>
    </row>
    <row r="20" spans="1:13" x14ac:dyDescent="0.2">
      <c r="A20" s="54" t="s">
        <v>50</v>
      </c>
      <c r="B20" s="38" t="s">
        <v>51</v>
      </c>
      <c r="C20" s="39">
        <f>SUM(C21:C22)</f>
        <v>0</v>
      </c>
      <c r="D20" s="39"/>
      <c r="E20" s="39"/>
      <c r="F20" s="18">
        <f t="shared" si="0"/>
        <v>0</v>
      </c>
      <c r="G20" s="40"/>
      <c r="H20" s="21" t="s">
        <v>52</v>
      </c>
      <c r="I20" s="22"/>
      <c r="J20" s="35"/>
      <c r="K20" s="330"/>
      <c r="L20" s="35"/>
      <c r="M20" s="36"/>
    </row>
    <row r="21" spans="1:13" x14ac:dyDescent="0.25">
      <c r="A21" s="54" t="s">
        <v>53</v>
      </c>
      <c r="B21" s="24" t="s">
        <v>54</v>
      </c>
      <c r="C21" s="32"/>
      <c r="D21" s="32"/>
      <c r="E21" s="32"/>
      <c r="F21" s="18">
        <f t="shared" si="0"/>
        <v>0</v>
      </c>
      <c r="G21" s="37"/>
      <c r="H21" s="331" t="s">
        <v>55</v>
      </c>
      <c r="I21" s="32">
        <v>3086383</v>
      </c>
      <c r="J21" s="35"/>
      <c r="K21" s="324">
        <v>3086383</v>
      </c>
      <c r="L21" s="35"/>
      <c r="M21" s="51">
        <v>3086383</v>
      </c>
    </row>
    <row r="22" spans="1:13" ht="15.75" thickBot="1" x14ac:dyDescent="0.25">
      <c r="A22" s="62" t="s">
        <v>56</v>
      </c>
      <c r="B22" s="41" t="s">
        <v>57</v>
      </c>
      <c r="C22" s="42"/>
      <c r="D22" s="42"/>
      <c r="E22" s="42"/>
      <c r="F22" s="32">
        <f t="shared" si="0"/>
        <v>0</v>
      </c>
      <c r="G22" s="43"/>
      <c r="H22" s="55" t="s">
        <v>58</v>
      </c>
      <c r="I22" s="22"/>
      <c r="J22" s="25"/>
      <c r="K22" s="327"/>
      <c r="L22" s="25"/>
      <c r="M22" s="26"/>
    </row>
    <row r="23" spans="1:13" ht="26.25" thickBot="1" x14ac:dyDescent="0.3">
      <c r="A23" s="12" t="s">
        <v>59</v>
      </c>
      <c r="B23" s="27" t="s">
        <v>60</v>
      </c>
      <c r="C23" s="28">
        <f>SUM(C15,C20)</f>
        <v>11112764</v>
      </c>
      <c r="D23" s="44">
        <f>E23-C23</f>
        <v>4096722</v>
      </c>
      <c r="E23" s="28">
        <f>SUM(E15,E20)</f>
        <v>15209486</v>
      </c>
      <c r="F23" s="44">
        <f>G23-E23</f>
        <v>37393</v>
      </c>
      <c r="G23" s="29">
        <f>SUM(G15,G20)</f>
        <v>15246879</v>
      </c>
      <c r="H23" s="27" t="s">
        <v>61</v>
      </c>
      <c r="I23" s="28">
        <f>SUM(I15:I22)</f>
        <v>3086383</v>
      </c>
      <c r="J23" s="45">
        <f>M23-I23</f>
        <v>0</v>
      </c>
      <c r="K23" s="28">
        <f>SUM(K15:K22)</f>
        <v>3086383</v>
      </c>
      <c r="L23" s="45"/>
      <c r="M23" s="29">
        <f>SUM(M15:M22)</f>
        <v>3086383</v>
      </c>
    </row>
    <row r="24" spans="1:13" ht="15.75" thickBot="1" x14ac:dyDescent="0.25">
      <c r="A24" s="12" t="s">
        <v>62</v>
      </c>
      <c r="B24" s="27" t="s">
        <v>63</v>
      </c>
      <c r="C24" s="28">
        <f>SUM(C14,C23)</f>
        <v>121947851</v>
      </c>
      <c r="D24" s="44">
        <f>E24-C24</f>
        <v>10566845</v>
      </c>
      <c r="E24" s="28">
        <f>SUM(E14,E23)</f>
        <v>132514696</v>
      </c>
      <c r="F24" s="44">
        <f t="shared" si="0"/>
        <v>4181162</v>
      </c>
      <c r="G24" s="29">
        <f>SUM(G14,G23)</f>
        <v>136695858</v>
      </c>
      <c r="H24" s="27" t="s">
        <v>64</v>
      </c>
      <c r="I24" s="28">
        <f>SUM(I14,I23)</f>
        <v>121947851</v>
      </c>
      <c r="J24" s="46">
        <f>K24-I24</f>
        <v>10566845</v>
      </c>
      <c r="K24" s="28">
        <f>SUM(K14,K23)</f>
        <v>132514696</v>
      </c>
      <c r="L24" s="283">
        <f>M24-K24</f>
        <v>4181162</v>
      </c>
      <c r="M24" s="29">
        <f>SUM(M14,M23)</f>
        <v>136695858</v>
      </c>
    </row>
    <row r="25" spans="1:13" ht="15.75" thickBot="1" x14ac:dyDescent="0.25">
      <c r="A25" s="12" t="s">
        <v>65</v>
      </c>
      <c r="B25" s="27" t="s">
        <v>66</v>
      </c>
      <c r="C25" s="28"/>
      <c r="D25" s="28"/>
      <c r="E25" s="28"/>
      <c r="F25" s="28"/>
      <c r="G25" s="29"/>
      <c r="H25" s="27" t="s">
        <v>67</v>
      </c>
      <c r="I25" s="28"/>
      <c r="J25" s="45"/>
      <c r="K25" s="45"/>
      <c r="L25" s="45"/>
      <c r="M25" s="47"/>
    </row>
    <row r="26" spans="1:13" ht="15.75" thickBot="1" x14ac:dyDescent="0.25">
      <c r="A26" s="12" t="s">
        <v>68</v>
      </c>
      <c r="B26" s="27" t="s">
        <v>69</v>
      </c>
      <c r="C26" s="28" t="str">
        <f>IF(C14+C15-I24&lt;0,I24-(C14+C15),"-")</f>
        <v>-</v>
      </c>
      <c r="D26" s="28"/>
      <c r="E26" s="28"/>
      <c r="F26" s="28"/>
      <c r="G26" s="29"/>
      <c r="H26" s="27" t="s">
        <v>70</v>
      </c>
      <c r="I26" s="28"/>
      <c r="J26" s="45"/>
      <c r="K26" s="45"/>
      <c r="L26" s="45"/>
      <c r="M26" s="47"/>
    </row>
    <row r="27" spans="1:13" ht="18.75" x14ac:dyDescent="0.25">
      <c r="B27" s="302"/>
      <c r="C27" s="302"/>
      <c r="D27" s="302"/>
      <c r="E27" s="302"/>
      <c r="F27" s="302"/>
      <c r="G27" s="302"/>
      <c r="H27" s="302"/>
    </row>
  </sheetData>
  <mergeCells count="4">
    <mergeCell ref="A3:A4"/>
    <mergeCell ref="H3:M3"/>
    <mergeCell ref="B27:H27"/>
    <mergeCell ref="A1:M1"/>
  </mergeCells>
  <pageMargins left="0.31496062992125984" right="0.31496062992125984" top="0.55118110236220474" bottom="0.35433070866141736" header="0.31496062992125984" footer="0.31496062992125984"/>
  <pageSetup paperSize="9" scale="57" orientation="landscape" r:id="rId1"/>
  <headerFooter>
    <oddHeader>&amp;R&amp;"Times New Roman,Félkövér dőlt"&amp;12 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view="pageLayout" zoomScaleNormal="100" workbookViewId="0">
      <selection activeCell="B2" sqref="B2"/>
    </sheetView>
  </sheetViews>
  <sheetFormatPr defaultRowHeight="15" x14ac:dyDescent="0.25"/>
  <cols>
    <col min="1" max="1" width="5.85546875" style="1" customWidth="1"/>
    <col min="2" max="2" width="50.42578125" style="48" customWidth="1"/>
    <col min="3" max="7" width="12.7109375" style="1" customWidth="1"/>
    <col min="8" max="8" width="51.85546875" style="1" customWidth="1"/>
    <col min="9" max="9" width="14" style="1" customWidth="1"/>
    <col min="10" max="12" width="13.42578125" style="76" customWidth="1"/>
    <col min="13" max="13" width="12.7109375" style="1" customWidth="1"/>
    <col min="14" max="260" width="9.140625" style="1"/>
    <col min="261" max="261" width="5.85546875" style="1" customWidth="1"/>
    <col min="262" max="262" width="50.42578125" style="1" customWidth="1"/>
    <col min="263" max="265" width="12.7109375" style="1" customWidth="1"/>
    <col min="266" max="266" width="51.85546875" style="1" customWidth="1"/>
    <col min="267" max="267" width="14" style="1" customWidth="1"/>
    <col min="268" max="268" width="13.42578125" style="1" customWidth="1"/>
    <col min="269" max="269" width="12.7109375" style="1" customWidth="1"/>
    <col min="270" max="516" width="9.140625" style="1"/>
    <col min="517" max="517" width="5.85546875" style="1" customWidth="1"/>
    <col min="518" max="518" width="50.42578125" style="1" customWidth="1"/>
    <col min="519" max="521" width="12.7109375" style="1" customWidth="1"/>
    <col min="522" max="522" width="51.85546875" style="1" customWidth="1"/>
    <col min="523" max="523" width="14" style="1" customWidth="1"/>
    <col min="524" max="524" width="13.42578125" style="1" customWidth="1"/>
    <col min="525" max="525" width="12.7109375" style="1" customWidth="1"/>
    <col min="526" max="772" width="9.140625" style="1"/>
    <col min="773" max="773" width="5.85546875" style="1" customWidth="1"/>
    <col min="774" max="774" width="50.42578125" style="1" customWidth="1"/>
    <col min="775" max="777" width="12.7109375" style="1" customWidth="1"/>
    <col min="778" max="778" width="51.85546875" style="1" customWidth="1"/>
    <col min="779" max="779" width="14" style="1" customWidth="1"/>
    <col min="780" max="780" width="13.42578125" style="1" customWidth="1"/>
    <col min="781" max="781" width="12.7109375" style="1" customWidth="1"/>
    <col min="782" max="1028" width="9.140625" style="1"/>
    <col min="1029" max="1029" width="5.85546875" style="1" customWidth="1"/>
    <col min="1030" max="1030" width="50.42578125" style="1" customWidth="1"/>
    <col min="1031" max="1033" width="12.7109375" style="1" customWidth="1"/>
    <col min="1034" max="1034" width="51.85546875" style="1" customWidth="1"/>
    <col min="1035" max="1035" width="14" style="1" customWidth="1"/>
    <col min="1036" max="1036" width="13.42578125" style="1" customWidth="1"/>
    <col min="1037" max="1037" width="12.7109375" style="1" customWidth="1"/>
    <col min="1038" max="1284" width="9.140625" style="1"/>
    <col min="1285" max="1285" width="5.85546875" style="1" customWidth="1"/>
    <col min="1286" max="1286" width="50.42578125" style="1" customWidth="1"/>
    <col min="1287" max="1289" width="12.7109375" style="1" customWidth="1"/>
    <col min="1290" max="1290" width="51.85546875" style="1" customWidth="1"/>
    <col min="1291" max="1291" width="14" style="1" customWidth="1"/>
    <col min="1292" max="1292" width="13.42578125" style="1" customWidth="1"/>
    <col min="1293" max="1293" width="12.7109375" style="1" customWidth="1"/>
    <col min="1294" max="1540" width="9.140625" style="1"/>
    <col min="1541" max="1541" width="5.85546875" style="1" customWidth="1"/>
    <col min="1542" max="1542" width="50.42578125" style="1" customWidth="1"/>
    <col min="1543" max="1545" width="12.7109375" style="1" customWidth="1"/>
    <col min="1546" max="1546" width="51.85546875" style="1" customWidth="1"/>
    <col min="1547" max="1547" width="14" style="1" customWidth="1"/>
    <col min="1548" max="1548" width="13.42578125" style="1" customWidth="1"/>
    <col min="1549" max="1549" width="12.7109375" style="1" customWidth="1"/>
    <col min="1550" max="1796" width="9.140625" style="1"/>
    <col min="1797" max="1797" width="5.85546875" style="1" customWidth="1"/>
    <col min="1798" max="1798" width="50.42578125" style="1" customWidth="1"/>
    <col min="1799" max="1801" width="12.7109375" style="1" customWidth="1"/>
    <col min="1802" max="1802" width="51.85546875" style="1" customWidth="1"/>
    <col min="1803" max="1803" width="14" style="1" customWidth="1"/>
    <col min="1804" max="1804" width="13.42578125" style="1" customWidth="1"/>
    <col min="1805" max="1805" width="12.7109375" style="1" customWidth="1"/>
    <col min="1806" max="2052" width="9.140625" style="1"/>
    <col min="2053" max="2053" width="5.85546875" style="1" customWidth="1"/>
    <col min="2054" max="2054" width="50.42578125" style="1" customWidth="1"/>
    <col min="2055" max="2057" width="12.7109375" style="1" customWidth="1"/>
    <col min="2058" max="2058" width="51.85546875" style="1" customWidth="1"/>
    <col min="2059" max="2059" width="14" style="1" customWidth="1"/>
    <col min="2060" max="2060" width="13.42578125" style="1" customWidth="1"/>
    <col min="2061" max="2061" width="12.7109375" style="1" customWidth="1"/>
    <col min="2062" max="2308" width="9.140625" style="1"/>
    <col min="2309" max="2309" width="5.85546875" style="1" customWidth="1"/>
    <col min="2310" max="2310" width="50.42578125" style="1" customWidth="1"/>
    <col min="2311" max="2313" width="12.7109375" style="1" customWidth="1"/>
    <col min="2314" max="2314" width="51.85546875" style="1" customWidth="1"/>
    <col min="2315" max="2315" width="14" style="1" customWidth="1"/>
    <col min="2316" max="2316" width="13.42578125" style="1" customWidth="1"/>
    <col min="2317" max="2317" width="12.7109375" style="1" customWidth="1"/>
    <col min="2318" max="2564" width="9.140625" style="1"/>
    <col min="2565" max="2565" width="5.85546875" style="1" customWidth="1"/>
    <col min="2566" max="2566" width="50.42578125" style="1" customWidth="1"/>
    <col min="2567" max="2569" width="12.7109375" style="1" customWidth="1"/>
    <col min="2570" max="2570" width="51.85546875" style="1" customWidth="1"/>
    <col min="2571" max="2571" width="14" style="1" customWidth="1"/>
    <col min="2572" max="2572" width="13.42578125" style="1" customWidth="1"/>
    <col min="2573" max="2573" width="12.7109375" style="1" customWidth="1"/>
    <col min="2574" max="2820" width="9.140625" style="1"/>
    <col min="2821" max="2821" width="5.85546875" style="1" customWidth="1"/>
    <col min="2822" max="2822" width="50.42578125" style="1" customWidth="1"/>
    <col min="2823" max="2825" width="12.7109375" style="1" customWidth="1"/>
    <col min="2826" max="2826" width="51.85546875" style="1" customWidth="1"/>
    <col min="2827" max="2827" width="14" style="1" customWidth="1"/>
    <col min="2828" max="2828" width="13.42578125" style="1" customWidth="1"/>
    <col min="2829" max="2829" width="12.7109375" style="1" customWidth="1"/>
    <col min="2830" max="3076" width="9.140625" style="1"/>
    <col min="3077" max="3077" width="5.85546875" style="1" customWidth="1"/>
    <col min="3078" max="3078" width="50.42578125" style="1" customWidth="1"/>
    <col min="3079" max="3081" width="12.7109375" style="1" customWidth="1"/>
    <col min="3082" max="3082" width="51.85546875" style="1" customWidth="1"/>
    <col min="3083" max="3083" width="14" style="1" customWidth="1"/>
    <col min="3084" max="3084" width="13.42578125" style="1" customWidth="1"/>
    <col min="3085" max="3085" width="12.7109375" style="1" customWidth="1"/>
    <col min="3086" max="3332" width="9.140625" style="1"/>
    <col min="3333" max="3333" width="5.85546875" style="1" customWidth="1"/>
    <col min="3334" max="3334" width="50.42578125" style="1" customWidth="1"/>
    <col min="3335" max="3337" width="12.7109375" style="1" customWidth="1"/>
    <col min="3338" max="3338" width="51.85546875" style="1" customWidth="1"/>
    <col min="3339" max="3339" width="14" style="1" customWidth="1"/>
    <col min="3340" max="3340" width="13.42578125" style="1" customWidth="1"/>
    <col min="3341" max="3341" width="12.7109375" style="1" customWidth="1"/>
    <col min="3342" max="3588" width="9.140625" style="1"/>
    <col min="3589" max="3589" width="5.85546875" style="1" customWidth="1"/>
    <col min="3590" max="3590" width="50.42578125" style="1" customWidth="1"/>
    <col min="3591" max="3593" width="12.7109375" style="1" customWidth="1"/>
    <col min="3594" max="3594" width="51.85546875" style="1" customWidth="1"/>
    <col min="3595" max="3595" width="14" style="1" customWidth="1"/>
    <col min="3596" max="3596" width="13.42578125" style="1" customWidth="1"/>
    <col min="3597" max="3597" width="12.7109375" style="1" customWidth="1"/>
    <col min="3598" max="3844" width="9.140625" style="1"/>
    <col min="3845" max="3845" width="5.85546875" style="1" customWidth="1"/>
    <col min="3846" max="3846" width="50.42578125" style="1" customWidth="1"/>
    <col min="3847" max="3849" width="12.7109375" style="1" customWidth="1"/>
    <col min="3850" max="3850" width="51.85546875" style="1" customWidth="1"/>
    <col min="3851" max="3851" width="14" style="1" customWidth="1"/>
    <col min="3852" max="3852" width="13.42578125" style="1" customWidth="1"/>
    <col min="3853" max="3853" width="12.7109375" style="1" customWidth="1"/>
    <col min="3854" max="4100" width="9.140625" style="1"/>
    <col min="4101" max="4101" width="5.85546875" style="1" customWidth="1"/>
    <col min="4102" max="4102" width="50.42578125" style="1" customWidth="1"/>
    <col min="4103" max="4105" width="12.7109375" style="1" customWidth="1"/>
    <col min="4106" max="4106" width="51.85546875" style="1" customWidth="1"/>
    <col min="4107" max="4107" width="14" style="1" customWidth="1"/>
    <col min="4108" max="4108" width="13.42578125" style="1" customWidth="1"/>
    <col min="4109" max="4109" width="12.7109375" style="1" customWidth="1"/>
    <col min="4110" max="4356" width="9.140625" style="1"/>
    <col min="4357" max="4357" width="5.85546875" style="1" customWidth="1"/>
    <col min="4358" max="4358" width="50.42578125" style="1" customWidth="1"/>
    <col min="4359" max="4361" width="12.7109375" style="1" customWidth="1"/>
    <col min="4362" max="4362" width="51.85546875" style="1" customWidth="1"/>
    <col min="4363" max="4363" width="14" style="1" customWidth="1"/>
    <col min="4364" max="4364" width="13.42578125" style="1" customWidth="1"/>
    <col min="4365" max="4365" width="12.7109375" style="1" customWidth="1"/>
    <col min="4366" max="4612" width="9.140625" style="1"/>
    <col min="4613" max="4613" width="5.85546875" style="1" customWidth="1"/>
    <col min="4614" max="4614" width="50.42578125" style="1" customWidth="1"/>
    <col min="4615" max="4617" width="12.7109375" style="1" customWidth="1"/>
    <col min="4618" max="4618" width="51.85546875" style="1" customWidth="1"/>
    <col min="4619" max="4619" width="14" style="1" customWidth="1"/>
    <col min="4620" max="4620" width="13.42578125" style="1" customWidth="1"/>
    <col min="4621" max="4621" width="12.7109375" style="1" customWidth="1"/>
    <col min="4622" max="4868" width="9.140625" style="1"/>
    <col min="4869" max="4869" width="5.85546875" style="1" customWidth="1"/>
    <col min="4870" max="4870" width="50.42578125" style="1" customWidth="1"/>
    <col min="4871" max="4873" width="12.7109375" style="1" customWidth="1"/>
    <col min="4874" max="4874" width="51.85546875" style="1" customWidth="1"/>
    <col min="4875" max="4875" width="14" style="1" customWidth="1"/>
    <col min="4876" max="4876" width="13.42578125" style="1" customWidth="1"/>
    <col min="4877" max="4877" width="12.7109375" style="1" customWidth="1"/>
    <col min="4878" max="5124" width="9.140625" style="1"/>
    <col min="5125" max="5125" width="5.85546875" style="1" customWidth="1"/>
    <col min="5126" max="5126" width="50.42578125" style="1" customWidth="1"/>
    <col min="5127" max="5129" width="12.7109375" style="1" customWidth="1"/>
    <col min="5130" max="5130" width="51.85546875" style="1" customWidth="1"/>
    <col min="5131" max="5131" width="14" style="1" customWidth="1"/>
    <col min="5132" max="5132" width="13.42578125" style="1" customWidth="1"/>
    <col min="5133" max="5133" width="12.7109375" style="1" customWidth="1"/>
    <col min="5134" max="5380" width="9.140625" style="1"/>
    <col min="5381" max="5381" width="5.85546875" style="1" customWidth="1"/>
    <col min="5382" max="5382" width="50.42578125" style="1" customWidth="1"/>
    <col min="5383" max="5385" width="12.7109375" style="1" customWidth="1"/>
    <col min="5386" max="5386" width="51.85546875" style="1" customWidth="1"/>
    <col min="5387" max="5387" width="14" style="1" customWidth="1"/>
    <col min="5388" max="5388" width="13.42578125" style="1" customWidth="1"/>
    <col min="5389" max="5389" width="12.7109375" style="1" customWidth="1"/>
    <col min="5390" max="5636" width="9.140625" style="1"/>
    <col min="5637" max="5637" width="5.85546875" style="1" customWidth="1"/>
    <col min="5638" max="5638" width="50.42578125" style="1" customWidth="1"/>
    <col min="5639" max="5641" width="12.7109375" style="1" customWidth="1"/>
    <col min="5642" max="5642" width="51.85546875" style="1" customWidth="1"/>
    <col min="5643" max="5643" width="14" style="1" customWidth="1"/>
    <col min="5644" max="5644" width="13.42578125" style="1" customWidth="1"/>
    <col min="5645" max="5645" width="12.7109375" style="1" customWidth="1"/>
    <col min="5646" max="5892" width="9.140625" style="1"/>
    <col min="5893" max="5893" width="5.85546875" style="1" customWidth="1"/>
    <col min="5894" max="5894" width="50.42578125" style="1" customWidth="1"/>
    <col min="5895" max="5897" width="12.7109375" style="1" customWidth="1"/>
    <col min="5898" max="5898" width="51.85546875" style="1" customWidth="1"/>
    <col min="5899" max="5899" width="14" style="1" customWidth="1"/>
    <col min="5900" max="5900" width="13.42578125" style="1" customWidth="1"/>
    <col min="5901" max="5901" width="12.7109375" style="1" customWidth="1"/>
    <col min="5902" max="6148" width="9.140625" style="1"/>
    <col min="6149" max="6149" width="5.85546875" style="1" customWidth="1"/>
    <col min="6150" max="6150" width="50.42578125" style="1" customWidth="1"/>
    <col min="6151" max="6153" width="12.7109375" style="1" customWidth="1"/>
    <col min="6154" max="6154" width="51.85546875" style="1" customWidth="1"/>
    <col min="6155" max="6155" width="14" style="1" customWidth="1"/>
    <col min="6156" max="6156" width="13.42578125" style="1" customWidth="1"/>
    <col min="6157" max="6157" width="12.7109375" style="1" customWidth="1"/>
    <col min="6158" max="6404" width="9.140625" style="1"/>
    <col min="6405" max="6405" width="5.85546875" style="1" customWidth="1"/>
    <col min="6406" max="6406" width="50.42578125" style="1" customWidth="1"/>
    <col min="6407" max="6409" width="12.7109375" style="1" customWidth="1"/>
    <col min="6410" max="6410" width="51.85546875" style="1" customWidth="1"/>
    <col min="6411" max="6411" width="14" style="1" customWidth="1"/>
    <col min="6412" max="6412" width="13.42578125" style="1" customWidth="1"/>
    <col min="6413" max="6413" width="12.7109375" style="1" customWidth="1"/>
    <col min="6414" max="6660" width="9.140625" style="1"/>
    <col min="6661" max="6661" width="5.85546875" style="1" customWidth="1"/>
    <col min="6662" max="6662" width="50.42578125" style="1" customWidth="1"/>
    <col min="6663" max="6665" width="12.7109375" style="1" customWidth="1"/>
    <col min="6666" max="6666" width="51.85546875" style="1" customWidth="1"/>
    <col min="6667" max="6667" width="14" style="1" customWidth="1"/>
    <col min="6668" max="6668" width="13.42578125" style="1" customWidth="1"/>
    <col min="6669" max="6669" width="12.7109375" style="1" customWidth="1"/>
    <col min="6670" max="6916" width="9.140625" style="1"/>
    <col min="6917" max="6917" width="5.85546875" style="1" customWidth="1"/>
    <col min="6918" max="6918" width="50.42578125" style="1" customWidth="1"/>
    <col min="6919" max="6921" width="12.7109375" style="1" customWidth="1"/>
    <col min="6922" max="6922" width="51.85546875" style="1" customWidth="1"/>
    <col min="6923" max="6923" width="14" style="1" customWidth="1"/>
    <col min="6924" max="6924" width="13.42578125" style="1" customWidth="1"/>
    <col min="6925" max="6925" width="12.7109375" style="1" customWidth="1"/>
    <col min="6926" max="7172" width="9.140625" style="1"/>
    <col min="7173" max="7173" width="5.85546875" style="1" customWidth="1"/>
    <col min="7174" max="7174" width="50.42578125" style="1" customWidth="1"/>
    <col min="7175" max="7177" width="12.7109375" style="1" customWidth="1"/>
    <col min="7178" max="7178" width="51.85546875" style="1" customWidth="1"/>
    <col min="7179" max="7179" width="14" style="1" customWidth="1"/>
    <col min="7180" max="7180" width="13.42578125" style="1" customWidth="1"/>
    <col min="7181" max="7181" width="12.7109375" style="1" customWidth="1"/>
    <col min="7182" max="7428" width="9.140625" style="1"/>
    <col min="7429" max="7429" width="5.85546875" style="1" customWidth="1"/>
    <col min="7430" max="7430" width="50.42578125" style="1" customWidth="1"/>
    <col min="7431" max="7433" width="12.7109375" style="1" customWidth="1"/>
    <col min="7434" max="7434" width="51.85546875" style="1" customWidth="1"/>
    <col min="7435" max="7435" width="14" style="1" customWidth="1"/>
    <col min="7436" max="7436" width="13.42578125" style="1" customWidth="1"/>
    <col min="7437" max="7437" width="12.7109375" style="1" customWidth="1"/>
    <col min="7438" max="7684" width="9.140625" style="1"/>
    <col min="7685" max="7685" width="5.85546875" style="1" customWidth="1"/>
    <col min="7686" max="7686" width="50.42578125" style="1" customWidth="1"/>
    <col min="7687" max="7689" width="12.7109375" style="1" customWidth="1"/>
    <col min="7690" max="7690" width="51.85546875" style="1" customWidth="1"/>
    <col min="7691" max="7691" width="14" style="1" customWidth="1"/>
    <col min="7692" max="7692" width="13.42578125" style="1" customWidth="1"/>
    <col min="7693" max="7693" width="12.7109375" style="1" customWidth="1"/>
    <col min="7694" max="7940" width="9.140625" style="1"/>
    <col min="7941" max="7941" width="5.85546875" style="1" customWidth="1"/>
    <col min="7942" max="7942" width="50.42578125" style="1" customWidth="1"/>
    <col min="7943" max="7945" width="12.7109375" style="1" customWidth="1"/>
    <col min="7946" max="7946" width="51.85546875" style="1" customWidth="1"/>
    <col min="7947" max="7947" width="14" style="1" customWidth="1"/>
    <col min="7948" max="7948" width="13.42578125" style="1" customWidth="1"/>
    <col min="7949" max="7949" width="12.7109375" style="1" customWidth="1"/>
    <col min="7950" max="8196" width="9.140625" style="1"/>
    <col min="8197" max="8197" width="5.85546875" style="1" customWidth="1"/>
    <col min="8198" max="8198" width="50.42578125" style="1" customWidth="1"/>
    <col min="8199" max="8201" width="12.7109375" style="1" customWidth="1"/>
    <col min="8202" max="8202" width="51.85546875" style="1" customWidth="1"/>
    <col min="8203" max="8203" width="14" style="1" customWidth="1"/>
    <col min="8204" max="8204" width="13.42578125" style="1" customWidth="1"/>
    <col min="8205" max="8205" width="12.7109375" style="1" customWidth="1"/>
    <col min="8206" max="8452" width="9.140625" style="1"/>
    <col min="8453" max="8453" width="5.85546875" style="1" customWidth="1"/>
    <col min="8454" max="8454" width="50.42578125" style="1" customWidth="1"/>
    <col min="8455" max="8457" width="12.7109375" style="1" customWidth="1"/>
    <col min="8458" max="8458" width="51.85546875" style="1" customWidth="1"/>
    <col min="8459" max="8459" width="14" style="1" customWidth="1"/>
    <col min="8460" max="8460" width="13.42578125" style="1" customWidth="1"/>
    <col min="8461" max="8461" width="12.7109375" style="1" customWidth="1"/>
    <col min="8462" max="8708" width="9.140625" style="1"/>
    <col min="8709" max="8709" width="5.85546875" style="1" customWidth="1"/>
    <col min="8710" max="8710" width="50.42578125" style="1" customWidth="1"/>
    <col min="8711" max="8713" width="12.7109375" style="1" customWidth="1"/>
    <col min="8714" max="8714" width="51.85546875" style="1" customWidth="1"/>
    <col min="8715" max="8715" width="14" style="1" customWidth="1"/>
    <col min="8716" max="8716" width="13.42578125" style="1" customWidth="1"/>
    <col min="8717" max="8717" width="12.7109375" style="1" customWidth="1"/>
    <col min="8718" max="8964" width="9.140625" style="1"/>
    <col min="8965" max="8965" width="5.85546875" style="1" customWidth="1"/>
    <col min="8966" max="8966" width="50.42578125" style="1" customWidth="1"/>
    <col min="8967" max="8969" width="12.7109375" style="1" customWidth="1"/>
    <col min="8970" max="8970" width="51.85546875" style="1" customWidth="1"/>
    <col min="8971" max="8971" width="14" style="1" customWidth="1"/>
    <col min="8972" max="8972" width="13.42578125" style="1" customWidth="1"/>
    <col min="8973" max="8973" width="12.7109375" style="1" customWidth="1"/>
    <col min="8974" max="9220" width="9.140625" style="1"/>
    <col min="9221" max="9221" width="5.85546875" style="1" customWidth="1"/>
    <col min="9222" max="9222" width="50.42578125" style="1" customWidth="1"/>
    <col min="9223" max="9225" width="12.7109375" style="1" customWidth="1"/>
    <col min="9226" max="9226" width="51.85546875" style="1" customWidth="1"/>
    <col min="9227" max="9227" width="14" style="1" customWidth="1"/>
    <col min="9228" max="9228" width="13.42578125" style="1" customWidth="1"/>
    <col min="9229" max="9229" width="12.7109375" style="1" customWidth="1"/>
    <col min="9230" max="9476" width="9.140625" style="1"/>
    <col min="9477" max="9477" width="5.85546875" style="1" customWidth="1"/>
    <col min="9478" max="9478" width="50.42578125" style="1" customWidth="1"/>
    <col min="9479" max="9481" width="12.7109375" style="1" customWidth="1"/>
    <col min="9482" max="9482" width="51.85546875" style="1" customWidth="1"/>
    <col min="9483" max="9483" width="14" style="1" customWidth="1"/>
    <col min="9484" max="9484" width="13.42578125" style="1" customWidth="1"/>
    <col min="9485" max="9485" width="12.7109375" style="1" customWidth="1"/>
    <col min="9486" max="9732" width="9.140625" style="1"/>
    <col min="9733" max="9733" width="5.85546875" style="1" customWidth="1"/>
    <col min="9734" max="9734" width="50.42578125" style="1" customWidth="1"/>
    <col min="9735" max="9737" width="12.7109375" style="1" customWidth="1"/>
    <col min="9738" max="9738" width="51.85546875" style="1" customWidth="1"/>
    <col min="9739" max="9739" width="14" style="1" customWidth="1"/>
    <col min="9740" max="9740" width="13.42578125" style="1" customWidth="1"/>
    <col min="9741" max="9741" width="12.7109375" style="1" customWidth="1"/>
    <col min="9742" max="9988" width="9.140625" style="1"/>
    <col min="9989" max="9989" width="5.85546875" style="1" customWidth="1"/>
    <col min="9990" max="9990" width="50.42578125" style="1" customWidth="1"/>
    <col min="9991" max="9993" width="12.7109375" style="1" customWidth="1"/>
    <col min="9994" max="9994" width="51.85546875" style="1" customWidth="1"/>
    <col min="9995" max="9995" width="14" style="1" customWidth="1"/>
    <col min="9996" max="9996" width="13.42578125" style="1" customWidth="1"/>
    <col min="9997" max="9997" width="12.7109375" style="1" customWidth="1"/>
    <col min="9998" max="10244" width="9.140625" style="1"/>
    <col min="10245" max="10245" width="5.85546875" style="1" customWidth="1"/>
    <col min="10246" max="10246" width="50.42578125" style="1" customWidth="1"/>
    <col min="10247" max="10249" width="12.7109375" style="1" customWidth="1"/>
    <col min="10250" max="10250" width="51.85546875" style="1" customWidth="1"/>
    <col min="10251" max="10251" width="14" style="1" customWidth="1"/>
    <col min="10252" max="10252" width="13.42578125" style="1" customWidth="1"/>
    <col min="10253" max="10253" width="12.7109375" style="1" customWidth="1"/>
    <col min="10254" max="10500" width="9.140625" style="1"/>
    <col min="10501" max="10501" width="5.85546875" style="1" customWidth="1"/>
    <col min="10502" max="10502" width="50.42578125" style="1" customWidth="1"/>
    <col min="10503" max="10505" width="12.7109375" style="1" customWidth="1"/>
    <col min="10506" max="10506" width="51.85546875" style="1" customWidth="1"/>
    <col min="10507" max="10507" width="14" style="1" customWidth="1"/>
    <col min="10508" max="10508" width="13.42578125" style="1" customWidth="1"/>
    <col min="10509" max="10509" width="12.7109375" style="1" customWidth="1"/>
    <col min="10510" max="10756" width="9.140625" style="1"/>
    <col min="10757" max="10757" width="5.85546875" style="1" customWidth="1"/>
    <col min="10758" max="10758" width="50.42578125" style="1" customWidth="1"/>
    <col min="10759" max="10761" width="12.7109375" style="1" customWidth="1"/>
    <col min="10762" max="10762" width="51.85546875" style="1" customWidth="1"/>
    <col min="10763" max="10763" width="14" style="1" customWidth="1"/>
    <col min="10764" max="10764" width="13.42578125" style="1" customWidth="1"/>
    <col min="10765" max="10765" width="12.7109375" style="1" customWidth="1"/>
    <col min="10766" max="11012" width="9.140625" style="1"/>
    <col min="11013" max="11013" width="5.85546875" style="1" customWidth="1"/>
    <col min="11014" max="11014" width="50.42578125" style="1" customWidth="1"/>
    <col min="11015" max="11017" width="12.7109375" style="1" customWidth="1"/>
    <col min="11018" max="11018" width="51.85546875" style="1" customWidth="1"/>
    <col min="11019" max="11019" width="14" style="1" customWidth="1"/>
    <col min="11020" max="11020" width="13.42578125" style="1" customWidth="1"/>
    <col min="11021" max="11021" width="12.7109375" style="1" customWidth="1"/>
    <col min="11022" max="11268" width="9.140625" style="1"/>
    <col min="11269" max="11269" width="5.85546875" style="1" customWidth="1"/>
    <col min="11270" max="11270" width="50.42578125" style="1" customWidth="1"/>
    <col min="11271" max="11273" width="12.7109375" style="1" customWidth="1"/>
    <col min="11274" max="11274" width="51.85546875" style="1" customWidth="1"/>
    <col min="11275" max="11275" width="14" style="1" customWidth="1"/>
    <col min="11276" max="11276" width="13.42578125" style="1" customWidth="1"/>
    <col min="11277" max="11277" width="12.7109375" style="1" customWidth="1"/>
    <col min="11278" max="11524" width="9.140625" style="1"/>
    <col min="11525" max="11525" width="5.85546875" style="1" customWidth="1"/>
    <col min="11526" max="11526" width="50.42578125" style="1" customWidth="1"/>
    <col min="11527" max="11529" width="12.7109375" style="1" customWidth="1"/>
    <col min="11530" max="11530" width="51.85546875" style="1" customWidth="1"/>
    <col min="11531" max="11531" width="14" style="1" customWidth="1"/>
    <col min="11532" max="11532" width="13.42578125" style="1" customWidth="1"/>
    <col min="11533" max="11533" width="12.7109375" style="1" customWidth="1"/>
    <col min="11534" max="11780" width="9.140625" style="1"/>
    <col min="11781" max="11781" width="5.85546875" style="1" customWidth="1"/>
    <col min="11782" max="11782" width="50.42578125" style="1" customWidth="1"/>
    <col min="11783" max="11785" width="12.7109375" style="1" customWidth="1"/>
    <col min="11786" max="11786" width="51.85546875" style="1" customWidth="1"/>
    <col min="11787" max="11787" width="14" style="1" customWidth="1"/>
    <col min="11788" max="11788" width="13.42578125" style="1" customWidth="1"/>
    <col min="11789" max="11789" width="12.7109375" style="1" customWidth="1"/>
    <col min="11790" max="12036" width="9.140625" style="1"/>
    <col min="12037" max="12037" width="5.85546875" style="1" customWidth="1"/>
    <col min="12038" max="12038" width="50.42578125" style="1" customWidth="1"/>
    <col min="12039" max="12041" width="12.7109375" style="1" customWidth="1"/>
    <col min="12042" max="12042" width="51.85546875" style="1" customWidth="1"/>
    <col min="12043" max="12043" width="14" style="1" customWidth="1"/>
    <col min="12044" max="12044" width="13.42578125" style="1" customWidth="1"/>
    <col min="12045" max="12045" width="12.7109375" style="1" customWidth="1"/>
    <col min="12046" max="12292" width="9.140625" style="1"/>
    <col min="12293" max="12293" width="5.85546875" style="1" customWidth="1"/>
    <col min="12294" max="12294" width="50.42578125" style="1" customWidth="1"/>
    <col min="12295" max="12297" width="12.7109375" style="1" customWidth="1"/>
    <col min="12298" max="12298" width="51.85546875" style="1" customWidth="1"/>
    <col min="12299" max="12299" width="14" style="1" customWidth="1"/>
    <col min="12300" max="12300" width="13.42578125" style="1" customWidth="1"/>
    <col min="12301" max="12301" width="12.7109375" style="1" customWidth="1"/>
    <col min="12302" max="12548" width="9.140625" style="1"/>
    <col min="12549" max="12549" width="5.85546875" style="1" customWidth="1"/>
    <col min="12550" max="12550" width="50.42578125" style="1" customWidth="1"/>
    <col min="12551" max="12553" width="12.7109375" style="1" customWidth="1"/>
    <col min="12554" max="12554" width="51.85546875" style="1" customWidth="1"/>
    <col min="12555" max="12555" width="14" style="1" customWidth="1"/>
    <col min="12556" max="12556" width="13.42578125" style="1" customWidth="1"/>
    <col min="12557" max="12557" width="12.7109375" style="1" customWidth="1"/>
    <col min="12558" max="12804" width="9.140625" style="1"/>
    <col min="12805" max="12805" width="5.85546875" style="1" customWidth="1"/>
    <col min="12806" max="12806" width="50.42578125" style="1" customWidth="1"/>
    <col min="12807" max="12809" width="12.7109375" style="1" customWidth="1"/>
    <col min="12810" max="12810" width="51.85546875" style="1" customWidth="1"/>
    <col min="12811" max="12811" width="14" style="1" customWidth="1"/>
    <col min="12812" max="12812" width="13.42578125" style="1" customWidth="1"/>
    <col min="12813" max="12813" width="12.7109375" style="1" customWidth="1"/>
    <col min="12814" max="13060" width="9.140625" style="1"/>
    <col min="13061" max="13061" width="5.85546875" style="1" customWidth="1"/>
    <col min="13062" max="13062" width="50.42578125" style="1" customWidth="1"/>
    <col min="13063" max="13065" width="12.7109375" style="1" customWidth="1"/>
    <col min="13066" max="13066" width="51.85546875" style="1" customWidth="1"/>
    <col min="13067" max="13067" width="14" style="1" customWidth="1"/>
    <col min="13068" max="13068" width="13.42578125" style="1" customWidth="1"/>
    <col min="13069" max="13069" width="12.7109375" style="1" customWidth="1"/>
    <col min="13070" max="13316" width="9.140625" style="1"/>
    <col min="13317" max="13317" width="5.85546875" style="1" customWidth="1"/>
    <col min="13318" max="13318" width="50.42578125" style="1" customWidth="1"/>
    <col min="13319" max="13321" width="12.7109375" style="1" customWidth="1"/>
    <col min="13322" max="13322" width="51.85546875" style="1" customWidth="1"/>
    <col min="13323" max="13323" width="14" style="1" customWidth="1"/>
    <col min="13324" max="13324" width="13.42578125" style="1" customWidth="1"/>
    <col min="13325" max="13325" width="12.7109375" style="1" customWidth="1"/>
    <col min="13326" max="13572" width="9.140625" style="1"/>
    <col min="13573" max="13573" width="5.85546875" style="1" customWidth="1"/>
    <col min="13574" max="13574" width="50.42578125" style="1" customWidth="1"/>
    <col min="13575" max="13577" width="12.7109375" style="1" customWidth="1"/>
    <col min="13578" max="13578" width="51.85546875" style="1" customWidth="1"/>
    <col min="13579" max="13579" width="14" style="1" customWidth="1"/>
    <col min="13580" max="13580" width="13.42578125" style="1" customWidth="1"/>
    <col min="13581" max="13581" width="12.7109375" style="1" customWidth="1"/>
    <col min="13582" max="13828" width="9.140625" style="1"/>
    <col min="13829" max="13829" width="5.85546875" style="1" customWidth="1"/>
    <col min="13830" max="13830" width="50.42578125" style="1" customWidth="1"/>
    <col min="13831" max="13833" width="12.7109375" style="1" customWidth="1"/>
    <col min="13834" max="13834" width="51.85546875" style="1" customWidth="1"/>
    <col min="13835" max="13835" width="14" style="1" customWidth="1"/>
    <col min="13836" max="13836" width="13.42578125" style="1" customWidth="1"/>
    <col min="13837" max="13837" width="12.7109375" style="1" customWidth="1"/>
    <col min="13838" max="14084" width="9.140625" style="1"/>
    <col min="14085" max="14085" width="5.85546875" style="1" customWidth="1"/>
    <col min="14086" max="14086" width="50.42578125" style="1" customWidth="1"/>
    <col min="14087" max="14089" width="12.7109375" style="1" customWidth="1"/>
    <col min="14090" max="14090" width="51.85546875" style="1" customWidth="1"/>
    <col min="14091" max="14091" width="14" style="1" customWidth="1"/>
    <col min="14092" max="14092" width="13.42578125" style="1" customWidth="1"/>
    <col min="14093" max="14093" width="12.7109375" style="1" customWidth="1"/>
    <col min="14094" max="14340" width="9.140625" style="1"/>
    <col min="14341" max="14341" width="5.85546875" style="1" customWidth="1"/>
    <col min="14342" max="14342" width="50.42578125" style="1" customWidth="1"/>
    <col min="14343" max="14345" width="12.7109375" style="1" customWidth="1"/>
    <col min="14346" max="14346" width="51.85546875" style="1" customWidth="1"/>
    <col min="14347" max="14347" width="14" style="1" customWidth="1"/>
    <col min="14348" max="14348" width="13.42578125" style="1" customWidth="1"/>
    <col min="14349" max="14349" width="12.7109375" style="1" customWidth="1"/>
    <col min="14350" max="14596" width="9.140625" style="1"/>
    <col min="14597" max="14597" width="5.85546875" style="1" customWidth="1"/>
    <col min="14598" max="14598" width="50.42578125" style="1" customWidth="1"/>
    <col min="14599" max="14601" width="12.7109375" style="1" customWidth="1"/>
    <col min="14602" max="14602" width="51.85546875" style="1" customWidth="1"/>
    <col min="14603" max="14603" width="14" style="1" customWidth="1"/>
    <col min="14604" max="14604" width="13.42578125" style="1" customWidth="1"/>
    <col min="14605" max="14605" width="12.7109375" style="1" customWidth="1"/>
    <col min="14606" max="14852" width="9.140625" style="1"/>
    <col min="14853" max="14853" width="5.85546875" style="1" customWidth="1"/>
    <col min="14854" max="14854" width="50.42578125" style="1" customWidth="1"/>
    <col min="14855" max="14857" width="12.7109375" style="1" customWidth="1"/>
    <col min="14858" max="14858" width="51.85546875" style="1" customWidth="1"/>
    <col min="14859" max="14859" width="14" style="1" customWidth="1"/>
    <col min="14860" max="14860" width="13.42578125" style="1" customWidth="1"/>
    <col min="14861" max="14861" width="12.7109375" style="1" customWidth="1"/>
    <col min="14862" max="15108" width="9.140625" style="1"/>
    <col min="15109" max="15109" width="5.85546875" style="1" customWidth="1"/>
    <col min="15110" max="15110" width="50.42578125" style="1" customWidth="1"/>
    <col min="15111" max="15113" width="12.7109375" style="1" customWidth="1"/>
    <col min="15114" max="15114" width="51.85546875" style="1" customWidth="1"/>
    <col min="15115" max="15115" width="14" style="1" customWidth="1"/>
    <col min="15116" max="15116" width="13.42578125" style="1" customWidth="1"/>
    <col min="15117" max="15117" width="12.7109375" style="1" customWidth="1"/>
    <col min="15118" max="15364" width="9.140625" style="1"/>
    <col min="15365" max="15365" width="5.85546875" style="1" customWidth="1"/>
    <col min="15366" max="15366" width="50.42578125" style="1" customWidth="1"/>
    <col min="15367" max="15369" width="12.7109375" style="1" customWidth="1"/>
    <col min="15370" max="15370" width="51.85546875" style="1" customWidth="1"/>
    <col min="15371" max="15371" width="14" style="1" customWidth="1"/>
    <col min="15372" max="15372" width="13.42578125" style="1" customWidth="1"/>
    <col min="15373" max="15373" width="12.7109375" style="1" customWidth="1"/>
    <col min="15374" max="15620" width="9.140625" style="1"/>
    <col min="15621" max="15621" width="5.85546875" style="1" customWidth="1"/>
    <col min="15622" max="15622" width="50.42578125" style="1" customWidth="1"/>
    <col min="15623" max="15625" width="12.7109375" style="1" customWidth="1"/>
    <col min="15626" max="15626" width="51.85546875" style="1" customWidth="1"/>
    <col min="15627" max="15627" width="14" style="1" customWidth="1"/>
    <col min="15628" max="15628" width="13.42578125" style="1" customWidth="1"/>
    <col min="15629" max="15629" width="12.7109375" style="1" customWidth="1"/>
    <col min="15630" max="15876" width="9.140625" style="1"/>
    <col min="15877" max="15877" width="5.85546875" style="1" customWidth="1"/>
    <col min="15878" max="15878" width="50.42578125" style="1" customWidth="1"/>
    <col min="15879" max="15881" width="12.7109375" style="1" customWidth="1"/>
    <col min="15882" max="15882" width="51.85546875" style="1" customWidth="1"/>
    <col min="15883" max="15883" width="14" style="1" customWidth="1"/>
    <col min="15884" max="15884" width="13.42578125" style="1" customWidth="1"/>
    <col min="15885" max="15885" width="12.7109375" style="1" customWidth="1"/>
    <col min="15886" max="16132" width="9.140625" style="1"/>
    <col min="16133" max="16133" width="5.85546875" style="1" customWidth="1"/>
    <col min="16134" max="16134" width="50.42578125" style="1" customWidth="1"/>
    <col min="16135" max="16137" width="12.7109375" style="1" customWidth="1"/>
    <col min="16138" max="16138" width="51.85546875" style="1" customWidth="1"/>
    <col min="16139" max="16139" width="14" style="1" customWidth="1"/>
    <col min="16140" max="16140" width="13.42578125" style="1" customWidth="1"/>
    <col min="16141" max="16141" width="12.7109375" style="1" customWidth="1"/>
    <col min="16142" max="16384" width="9.140625" style="1"/>
  </cols>
  <sheetData>
    <row r="1" spans="1:13" ht="38.25" customHeight="1" x14ac:dyDescent="0.25">
      <c r="A1" s="49"/>
      <c r="B1" s="333" t="s">
        <v>348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5.75" thickBot="1" x14ac:dyDescent="0.3">
      <c r="A2" s="49"/>
      <c r="B2" s="334" t="s">
        <v>0</v>
      </c>
      <c r="C2" s="63"/>
      <c r="D2" s="63"/>
      <c r="E2" s="63"/>
      <c r="F2" s="63"/>
      <c r="G2" s="63"/>
      <c r="H2" s="49"/>
      <c r="I2" s="49"/>
      <c r="J2" s="2"/>
      <c r="K2" s="2"/>
      <c r="L2" s="2"/>
      <c r="M2" s="64" t="s">
        <v>1</v>
      </c>
    </row>
    <row r="3" spans="1:13" ht="13.5" customHeight="1" thickBot="1" x14ac:dyDescent="0.3">
      <c r="A3" s="303" t="s">
        <v>2</v>
      </c>
      <c r="B3" s="5" t="s">
        <v>3</v>
      </c>
      <c r="C3" s="6"/>
      <c r="D3" s="7"/>
      <c r="E3" s="7"/>
      <c r="F3" s="282"/>
      <c r="G3" s="282"/>
      <c r="H3" s="299" t="s">
        <v>4</v>
      </c>
      <c r="I3" s="336"/>
      <c r="J3" s="336"/>
      <c r="K3" s="336"/>
      <c r="L3" s="336"/>
      <c r="M3" s="337"/>
    </row>
    <row r="4" spans="1:13" s="11" customFormat="1" ht="39" thickBot="1" x14ac:dyDescent="0.3">
      <c r="A4" s="304"/>
      <c r="B4" s="8" t="s">
        <v>5</v>
      </c>
      <c r="C4" s="9" t="s">
        <v>6</v>
      </c>
      <c r="D4" s="9" t="s">
        <v>7</v>
      </c>
      <c r="E4" s="9" t="s">
        <v>8</v>
      </c>
      <c r="F4" s="9" t="s">
        <v>345</v>
      </c>
      <c r="G4" s="10" t="s">
        <v>8</v>
      </c>
      <c r="H4" s="8" t="s">
        <v>5</v>
      </c>
      <c r="I4" s="9" t="s">
        <v>6</v>
      </c>
      <c r="J4" s="9" t="s">
        <v>7</v>
      </c>
      <c r="K4" s="9" t="s">
        <v>8</v>
      </c>
      <c r="L4" s="9" t="s">
        <v>345</v>
      </c>
      <c r="M4" s="10" t="s">
        <v>8</v>
      </c>
    </row>
    <row r="5" spans="1:13" s="11" customFormat="1" ht="13.5" thickBot="1" x14ac:dyDescent="0.25">
      <c r="A5" s="12">
        <v>1</v>
      </c>
      <c r="B5" s="8">
        <v>2</v>
      </c>
      <c r="C5" s="9">
        <v>3</v>
      </c>
      <c r="D5" s="9">
        <v>4</v>
      </c>
      <c r="E5" s="9">
        <v>5</v>
      </c>
      <c r="F5" s="9">
        <v>6</v>
      </c>
      <c r="G5" s="10">
        <v>7</v>
      </c>
      <c r="H5" s="8">
        <v>8</v>
      </c>
      <c r="I5" s="9">
        <v>9</v>
      </c>
      <c r="J5" s="46">
        <v>10</v>
      </c>
      <c r="K5" s="9">
        <v>11</v>
      </c>
      <c r="L5" s="46">
        <v>12</v>
      </c>
      <c r="M5" s="10">
        <v>13</v>
      </c>
    </row>
    <row r="6" spans="1:13" x14ac:dyDescent="0.25">
      <c r="A6" s="16" t="s">
        <v>17</v>
      </c>
      <c r="B6" s="17" t="s">
        <v>71</v>
      </c>
      <c r="C6" s="18">
        <v>17903904</v>
      </c>
      <c r="D6" s="18">
        <f>E6-C6</f>
        <v>13018632</v>
      </c>
      <c r="E6" s="18">
        <v>30922536</v>
      </c>
      <c r="F6" s="18"/>
      <c r="G6" s="19">
        <v>30922536</v>
      </c>
      <c r="H6" s="17" t="s">
        <v>72</v>
      </c>
      <c r="I6" s="18">
        <v>1153160</v>
      </c>
      <c r="J6" s="50">
        <f>K6-I6</f>
        <v>274526</v>
      </c>
      <c r="K6" s="338">
        <v>1427686</v>
      </c>
      <c r="L6" s="50">
        <f>M6-K6</f>
        <v>170940</v>
      </c>
      <c r="M6" s="339">
        <v>1598626</v>
      </c>
    </row>
    <row r="7" spans="1:13" x14ac:dyDescent="0.25">
      <c r="A7" s="20" t="s">
        <v>20</v>
      </c>
      <c r="B7" s="21" t="s">
        <v>73</v>
      </c>
      <c r="C7" s="22">
        <v>17903904</v>
      </c>
      <c r="D7" s="22"/>
      <c r="E7" s="22">
        <v>17903904</v>
      </c>
      <c r="F7" s="22"/>
      <c r="G7" s="23">
        <v>17903904</v>
      </c>
      <c r="H7" s="21" t="s">
        <v>74</v>
      </c>
      <c r="I7" s="22"/>
      <c r="J7" s="35"/>
      <c r="K7" s="340"/>
      <c r="L7" s="35"/>
      <c r="M7" s="341"/>
    </row>
    <row r="8" spans="1:13" x14ac:dyDescent="0.25">
      <c r="A8" s="20" t="s">
        <v>10</v>
      </c>
      <c r="B8" s="21" t="s">
        <v>75</v>
      </c>
      <c r="C8" s="22"/>
      <c r="D8" s="22"/>
      <c r="E8" s="22"/>
      <c r="F8" s="22"/>
      <c r="G8" s="23"/>
      <c r="H8" s="21" t="s">
        <v>76</v>
      </c>
      <c r="I8" s="22">
        <v>26985958</v>
      </c>
      <c r="J8" s="50">
        <f>M8-I8</f>
        <v>12535773</v>
      </c>
      <c r="K8" s="340">
        <v>39730064</v>
      </c>
      <c r="L8" s="50">
        <f>M8-K8</f>
        <v>-208333</v>
      </c>
      <c r="M8" s="341">
        <v>39521731</v>
      </c>
    </row>
    <row r="9" spans="1:13" x14ac:dyDescent="0.25">
      <c r="A9" s="20" t="s">
        <v>11</v>
      </c>
      <c r="B9" s="21" t="s">
        <v>77</v>
      </c>
      <c r="C9" s="22"/>
      <c r="D9" s="22"/>
      <c r="E9" s="22"/>
      <c r="F9" s="22"/>
      <c r="G9" s="23"/>
      <c r="H9" s="21" t="s">
        <v>78</v>
      </c>
      <c r="I9" s="22">
        <v>20708058</v>
      </c>
      <c r="J9" s="35"/>
      <c r="K9" s="335">
        <v>20708058</v>
      </c>
      <c r="L9" s="50">
        <f>M9-K9</f>
        <v>0</v>
      </c>
      <c r="M9" s="65">
        <v>20708058</v>
      </c>
    </row>
    <row r="10" spans="1:13" x14ac:dyDescent="0.25">
      <c r="A10" s="20" t="s">
        <v>12</v>
      </c>
      <c r="B10" s="21" t="s">
        <v>79</v>
      </c>
      <c r="C10" s="22"/>
      <c r="D10" s="22"/>
      <c r="E10" s="22"/>
      <c r="F10" s="22"/>
      <c r="G10" s="23"/>
      <c r="H10" s="21" t="s">
        <v>80</v>
      </c>
      <c r="I10" s="22"/>
      <c r="J10" s="35"/>
      <c r="K10" s="340"/>
      <c r="L10" s="35"/>
      <c r="M10" s="341"/>
    </row>
    <row r="11" spans="1:13" ht="15.75" thickBot="1" x14ac:dyDescent="0.3">
      <c r="A11" s="20" t="s">
        <v>13</v>
      </c>
      <c r="B11" s="21" t="s">
        <v>81</v>
      </c>
      <c r="C11" s="66"/>
      <c r="D11" s="66"/>
      <c r="E11" s="66"/>
      <c r="F11" s="42"/>
      <c r="G11" s="43"/>
      <c r="H11" s="67" t="s">
        <v>30</v>
      </c>
      <c r="I11" s="22"/>
      <c r="J11" s="25"/>
      <c r="K11" s="342"/>
      <c r="L11" s="25"/>
      <c r="M11" s="343"/>
    </row>
    <row r="12" spans="1:13" ht="15.75" thickBot="1" x14ac:dyDescent="0.3">
      <c r="A12" s="12" t="s">
        <v>14</v>
      </c>
      <c r="B12" s="27" t="s">
        <v>82</v>
      </c>
      <c r="C12" s="28">
        <f>SUM(C6,C8,C9,C11)</f>
        <v>17903904</v>
      </c>
      <c r="D12" s="44">
        <f>E12-C12</f>
        <v>13018632</v>
      </c>
      <c r="E12" s="28">
        <f>SUM(E6,E8,E9,E11)</f>
        <v>30922536</v>
      </c>
      <c r="F12" s="28"/>
      <c r="G12" s="29">
        <f>SUM(G6,G8,G9,G11)</f>
        <v>30922536</v>
      </c>
      <c r="H12" s="27" t="s">
        <v>83</v>
      </c>
      <c r="I12" s="28">
        <f>SUM(I6,I8,I10,I11)</f>
        <v>28139118</v>
      </c>
      <c r="J12" s="46">
        <f>K12-I12</f>
        <v>13018632</v>
      </c>
      <c r="K12" s="28">
        <f>SUM(K6,K8,K10,K11)</f>
        <v>41157750</v>
      </c>
      <c r="L12" s="328">
        <f>M12-K12</f>
        <v>-37393</v>
      </c>
      <c r="M12" s="29">
        <f>SUM(M6,M8,M10,M11)</f>
        <v>41120357</v>
      </c>
    </row>
    <row r="13" spans="1:13" x14ac:dyDescent="0.25">
      <c r="A13" s="344" t="s">
        <v>15</v>
      </c>
      <c r="B13" s="31" t="s">
        <v>84</v>
      </c>
      <c r="C13" s="345">
        <f>SUM(C14:C18)</f>
        <v>10235214</v>
      </c>
      <c r="D13" s="345"/>
      <c r="E13" s="345">
        <f>SUM(E14:E18)</f>
        <v>10235214</v>
      </c>
      <c r="F13" s="50">
        <f>G13-E13</f>
        <v>-37393</v>
      </c>
      <c r="G13" s="346">
        <f>SUM(G14:G18)</f>
        <v>10197821</v>
      </c>
      <c r="H13" s="21" t="s">
        <v>37</v>
      </c>
      <c r="I13" s="18"/>
      <c r="J13" s="33"/>
      <c r="K13" s="338"/>
      <c r="L13" s="33"/>
      <c r="M13" s="339"/>
    </row>
    <row r="14" spans="1:13" x14ac:dyDescent="0.25">
      <c r="A14" s="344" t="s">
        <v>16</v>
      </c>
      <c r="B14" s="68" t="s">
        <v>85</v>
      </c>
      <c r="C14" s="60">
        <v>10235214</v>
      </c>
      <c r="D14" s="60"/>
      <c r="E14" s="60">
        <v>10235214</v>
      </c>
      <c r="F14" s="50">
        <f>G14-E14</f>
        <v>-37393</v>
      </c>
      <c r="G14" s="61">
        <v>10197821</v>
      </c>
      <c r="H14" s="21" t="s">
        <v>86</v>
      </c>
      <c r="I14" s="22"/>
      <c r="J14" s="35"/>
      <c r="K14" s="340"/>
      <c r="L14" s="35"/>
      <c r="M14" s="341"/>
    </row>
    <row r="15" spans="1:13" x14ac:dyDescent="0.25">
      <c r="A15" s="344" t="s">
        <v>35</v>
      </c>
      <c r="B15" s="68" t="s">
        <v>87</v>
      </c>
      <c r="C15" s="22"/>
      <c r="D15" s="22"/>
      <c r="E15" s="22"/>
      <c r="F15" s="22"/>
      <c r="G15" s="23"/>
      <c r="H15" s="21" t="s">
        <v>43</v>
      </c>
      <c r="I15" s="22"/>
      <c r="J15" s="35"/>
      <c r="K15" s="340" t="s">
        <v>88</v>
      </c>
      <c r="L15" s="35"/>
      <c r="M15" s="341" t="s">
        <v>88</v>
      </c>
    </row>
    <row r="16" spans="1:13" x14ac:dyDescent="0.25">
      <c r="A16" s="344" t="s">
        <v>38</v>
      </c>
      <c r="B16" s="68" t="s">
        <v>89</v>
      </c>
      <c r="C16" s="22"/>
      <c r="D16" s="22"/>
      <c r="E16" s="22"/>
      <c r="F16" s="22"/>
      <c r="G16" s="23"/>
      <c r="H16" s="21" t="s">
        <v>46</v>
      </c>
      <c r="I16" s="22"/>
      <c r="J16" s="35"/>
      <c r="K16" s="340"/>
      <c r="L16" s="35"/>
      <c r="M16" s="341"/>
    </row>
    <row r="17" spans="1:13" x14ac:dyDescent="0.25">
      <c r="A17" s="344" t="s">
        <v>41</v>
      </c>
      <c r="B17" s="68" t="s">
        <v>90</v>
      </c>
      <c r="C17" s="22"/>
      <c r="D17" s="32"/>
      <c r="E17" s="32"/>
      <c r="F17" s="32"/>
      <c r="G17" s="37"/>
      <c r="H17" s="24" t="s">
        <v>49</v>
      </c>
      <c r="I17" s="22"/>
      <c r="J17" s="35"/>
      <c r="K17" s="340"/>
      <c r="L17" s="35"/>
      <c r="M17" s="341"/>
    </row>
    <row r="18" spans="1:13" x14ac:dyDescent="0.25">
      <c r="A18" s="344" t="s">
        <v>44</v>
      </c>
      <c r="B18" s="68" t="s">
        <v>91</v>
      </c>
      <c r="C18" s="22"/>
      <c r="D18" s="22"/>
      <c r="E18" s="22"/>
      <c r="F18" s="22"/>
      <c r="G18" s="23"/>
      <c r="H18" s="21" t="s">
        <v>92</v>
      </c>
      <c r="I18" s="22"/>
      <c r="J18" s="35"/>
      <c r="K18" s="340"/>
      <c r="L18" s="35"/>
      <c r="M18" s="341"/>
    </row>
    <row r="19" spans="1:13" x14ac:dyDescent="0.25">
      <c r="A19" s="344" t="s">
        <v>47</v>
      </c>
      <c r="B19" s="38" t="s">
        <v>93</v>
      </c>
      <c r="C19" s="39">
        <f>SUM(C20:C24)</f>
        <v>0</v>
      </c>
      <c r="D19" s="69"/>
      <c r="E19" s="69"/>
      <c r="F19" s="69"/>
      <c r="G19" s="70"/>
      <c r="H19" s="17" t="s">
        <v>94</v>
      </c>
      <c r="I19" s="22"/>
      <c r="J19" s="35"/>
      <c r="K19" s="340"/>
      <c r="L19" s="35"/>
      <c r="M19" s="341"/>
    </row>
    <row r="20" spans="1:13" x14ac:dyDescent="0.25">
      <c r="A20" s="344" t="s">
        <v>50</v>
      </c>
      <c r="B20" s="68" t="s">
        <v>95</v>
      </c>
      <c r="C20" s="22"/>
      <c r="D20" s="18"/>
      <c r="E20" s="18"/>
      <c r="F20" s="18"/>
      <c r="G20" s="19"/>
      <c r="H20" s="17" t="s">
        <v>96</v>
      </c>
      <c r="I20" s="22"/>
      <c r="J20" s="35"/>
      <c r="K20" s="340"/>
      <c r="L20" s="35"/>
      <c r="M20" s="341"/>
    </row>
    <row r="21" spans="1:13" x14ac:dyDescent="0.25">
      <c r="A21" s="344" t="s">
        <v>53</v>
      </c>
      <c r="B21" s="68" t="s">
        <v>97</v>
      </c>
      <c r="C21" s="22"/>
      <c r="D21" s="18"/>
      <c r="E21" s="18"/>
      <c r="F21" s="18"/>
      <c r="G21" s="19"/>
      <c r="H21" s="71"/>
      <c r="I21" s="22"/>
      <c r="J21" s="35"/>
      <c r="K21" s="340"/>
      <c r="L21" s="35"/>
      <c r="M21" s="341"/>
    </row>
    <row r="22" spans="1:13" x14ac:dyDescent="0.25">
      <c r="A22" s="344" t="s">
        <v>56</v>
      </c>
      <c r="B22" s="68" t="s">
        <v>98</v>
      </c>
      <c r="C22" s="22"/>
      <c r="D22" s="18"/>
      <c r="E22" s="18"/>
      <c r="F22" s="18"/>
      <c r="G22" s="19"/>
      <c r="H22" s="71"/>
      <c r="I22" s="22"/>
      <c r="J22" s="35"/>
      <c r="K22" s="340"/>
      <c r="L22" s="35"/>
      <c r="M22" s="341"/>
    </row>
    <row r="23" spans="1:13" x14ac:dyDescent="0.25">
      <c r="A23" s="344" t="s">
        <v>59</v>
      </c>
      <c r="B23" s="72" t="s">
        <v>99</v>
      </c>
      <c r="C23" s="22"/>
      <c r="D23" s="22"/>
      <c r="E23" s="22"/>
      <c r="F23" s="22"/>
      <c r="G23" s="23"/>
      <c r="H23" s="67"/>
      <c r="I23" s="22"/>
      <c r="J23" s="35"/>
      <c r="K23" s="340"/>
      <c r="L23" s="35"/>
      <c r="M23" s="341"/>
    </row>
    <row r="24" spans="1:13" ht="15.75" thickBot="1" x14ac:dyDescent="0.3">
      <c r="A24" s="344" t="s">
        <v>62</v>
      </c>
      <c r="B24" s="73" t="s">
        <v>100</v>
      </c>
      <c r="C24" s="22"/>
      <c r="D24" s="18"/>
      <c r="E24" s="18"/>
      <c r="F24" s="32"/>
      <c r="G24" s="37"/>
      <c r="H24" s="71"/>
      <c r="I24" s="22"/>
      <c r="J24" s="25"/>
      <c r="K24" s="342"/>
      <c r="L24" s="25"/>
      <c r="M24" s="343"/>
    </row>
    <row r="25" spans="1:13" ht="26.25" thickBot="1" x14ac:dyDescent="0.3">
      <c r="A25" s="12" t="s">
        <v>65</v>
      </c>
      <c r="B25" s="27" t="s">
        <v>101</v>
      </c>
      <c r="C25" s="28">
        <f>SUM(C13,C19)</f>
        <v>10235214</v>
      </c>
      <c r="D25" s="28"/>
      <c r="E25" s="28">
        <f>SUM(E13,E19)</f>
        <v>10235214</v>
      </c>
      <c r="F25" s="328">
        <f>G25-E25</f>
        <v>-37393</v>
      </c>
      <c r="G25" s="29">
        <f>SUM(G13,G19)</f>
        <v>10197821</v>
      </c>
      <c r="H25" s="27" t="s">
        <v>102</v>
      </c>
      <c r="I25" s="28">
        <f>SUM(I13:I24)</f>
        <v>0</v>
      </c>
      <c r="J25" s="45"/>
      <c r="K25" s="347"/>
      <c r="L25" s="45"/>
      <c r="M25" s="348"/>
    </row>
    <row r="26" spans="1:13" ht="15.75" thickBot="1" x14ac:dyDescent="0.3">
      <c r="A26" s="12" t="s">
        <v>68</v>
      </c>
      <c r="B26" s="27" t="s">
        <v>103</v>
      </c>
      <c r="C26" s="28">
        <f>SUM(C12,C25)</f>
        <v>28139118</v>
      </c>
      <c r="D26" s="74">
        <f>E26-C26</f>
        <v>13018632</v>
      </c>
      <c r="E26" s="28">
        <f>SUM(E12,E25)</f>
        <v>41157750</v>
      </c>
      <c r="F26" s="328">
        <f>G26-E26</f>
        <v>-37393</v>
      </c>
      <c r="G26" s="29">
        <f>SUM(G12,G25)</f>
        <v>41120357</v>
      </c>
      <c r="H26" s="27" t="s">
        <v>104</v>
      </c>
      <c r="I26" s="28">
        <f>SUM(I12,I25)</f>
        <v>28139118</v>
      </c>
      <c r="J26" s="75">
        <f>K26-I26</f>
        <v>13018632</v>
      </c>
      <c r="K26" s="28">
        <f>SUM(K12,K25)</f>
        <v>41157750</v>
      </c>
      <c r="L26" s="50">
        <f>M26-K26</f>
        <v>-37393</v>
      </c>
      <c r="M26" s="29">
        <f>SUM(M12,M25)</f>
        <v>41120357</v>
      </c>
    </row>
    <row r="27" spans="1:13" ht="15.75" thickBot="1" x14ac:dyDescent="0.3">
      <c r="A27" s="12" t="s">
        <v>105</v>
      </c>
      <c r="B27" s="27" t="s">
        <v>66</v>
      </c>
      <c r="C27" s="28"/>
      <c r="D27" s="28"/>
      <c r="E27" s="28"/>
      <c r="F27" s="28"/>
      <c r="G27" s="29"/>
      <c r="H27" s="27" t="s">
        <v>67</v>
      </c>
      <c r="I27" s="28"/>
      <c r="J27" s="45"/>
      <c r="K27" s="45"/>
      <c r="L27" s="45"/>
      <c r="M27" s="348"/>
    </row>
    <row r="28" spans="1:13" ht="15.75" thickBot="1" x14ac:dyDescent="0.3">
      <c r="A28" s="12" t="s">
        <v>106</v>
      </c>
      <c r="B28" s="27" t="s">
        <v>69</v>
      </c>
      <c r="C28" s="28"/>
      <c r="D28" s="28"/>
      <c r="E28" s="28"/>
      <c r="F28" s="28"/>
      <c r="G28" s="29"/>
      <c r="H28" s="27" t="s">
        <v>70</v>
      </c>
      <c r="I28" s="28"/>
      <c r="J28" s="45"/>
      <c r="K28" s="45"/>
      <c r="L28" s="45"/>
      <c r="M28" s="348"/>
    </row>
  </sheetData>
  <mergeCells count="3">
    <mergeCell ref="A3:A4"/>
    <mergeCell ref="H3:M3"/>
    <mergeCell ref="B1:M1"/>
  </mergeCells>
  <pageMargins left="0.7" right="0.7" top="0.51187499999999997" bottom="0.75" header="0.3" footer="0.3"/>
  <pageSetup paperSize="9" scale="54" orientation="landscape" r:id="rId1"/>
  <headerFooter>
    <oddHeader>&amp;R&amp;"Times New Roman,Félkövér dőlt"&amp;12 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1"/>
  <sheetViews>
    <sheetView view="pageLayout" zoomScaleNormal="100" zoomScaleSheetLayoutView="50" workbookViewId="0">
      <selection activeCell="B4" sqref="B4"/>
    </sheetView>
  </sheetViews>
  <sheetFormatPr defaultRowHeight="15.75" x14ac:dyDescent="0.25"/>
  <cols>
    <col min="1" max="1" width="8.140625" style="183" customWidth="1"/>
    <col min="2" max="2" width="75.5703125" style="184" customWidth="1"/>
    <col min="3" max="3" width="14.85546875" style="78" bestFit="1" customWidth="1"/>
    <col min="4" max="4" width="12.7109375" style="77" bestFit="1" customWidth="1"/>
    <col min="5" max="5" width="15" style="77" customWidth="1"/>
    <col min="6" max="6" width="12.7109375" style="77" customWidth="1"/>
    <col min="7" max="7" width="17.5703125" style="77" customWidth="1"/>
    <col min="8" max="258" width="9.140625" style="77"/>
    <col min="259" max="259" width="8.140625" style="77" customWidth="1"/>
    <col min="260" max="260" width="75.5703125" style="77" customWidth="1"/>
    <col min="261" max="261" width="13.85546875" style="77" bestFit="1" customWidth="1"/>
    <col min="262" max="262" width="12.7109375" style="77" bestFit="1" customWidth="1"/>
    <col min="263" max="263" width="13.85546875" style="77" bestFit="1" customWidth="1"/>
    <col min="264" max="514" width="9.140625" style="77"/>
    <col min="515" max="515" width="8.140625" style="77" customWidth="1"/>
    <col min="516" max="516" width="75.5703125" style="77" customWidth="1"/>
    <col min="517" max="517" width="13.85546875" style="77" bestFit="1" customWidth="1"/>
    <col min="518" max="518" width="12.7109375" style="77" bestFit="1" customWidth="1"/>
    <col min="519" max="519" width="13.85546875" style="77" bestFit="1" customWidth="1"/>
    <col min="520" max="770" width="9.140625" style="77"/>
    <col min="771" max="771" width="8.140625" style="77" customWidth="1"/>
    <col min="772" max="772" width="75.5703125" style="77" customWidth="1"/>
    <col min="773" max="773" width="13.85546875" style="77" bestFit="1" customWidth="1"/>
    <col min="774" max="774" width="12.7109375" style="77" bestFit="1" customWidth="1"/>
    <col min="775" max="775" width="13.85546875" style="77" bestFit="1" customWidth="1"/>
    <col min="776" max="1026" width="9.140625" style="77"/>
    <col min="1027" max="1027" width="8.140625" style="77" customWidth="1"/>
    <col min="1028" max="1028" width="75.5703125" style="77" customWidth="1"/>
    <col min="1029" max="1029" width="13.85546875" style="77" bestFit="1" customWidth="1"/>
    <col min="1030" max="1030" width="12.7109375" style="77" bestFit="1" customWidth="1"/>
    <col min="1031" max="1031" width="13.85546875" style="77" bestFit="1" customWidth="1"/>
    <col min="1032" max="1282" width="9.140625" style="77"/>
    <col min="1283" max="1283" width="8.140625" style="77" customWidth="1"/>
    <col min="1284" max="1284" width="75.5703125" style="77" customWidth="1"/>
    <col min="1285" max="1285" width="13.85546875" style="77" bestFit="1" customWidth="1"/>
    <col min="1286" max="1286" width="12.7109375" style="77" bestFit="1" customWidth="1"/>
    <col min="1287" max="1287" width="13.85546875" style="77" bestFit="1" customWidth="1"/>
    <col min="1288" max="1538" width="9.140625" style="77"/>
    <col min="1539" max="1539" width="8.140625" style="77" customWidth="1"/>
    <col min="1540" max="1540" width="75.5703125" style="77" customWidth="1"/>
    <col min="1541" max="1541" width="13.85546875" style="77" bestFit="1" customWidth="1"/>
    <col min="1542" max="1542" width="12.7109375" style="77" bestFit="1" customWidth="1"/>
    <col min="1543" max="1543" width="13.85546875" style="77" bestFit="1" customWidth="1"/>
    <col min="1544" max="1794" width="9.140625" style="77"/>
    <col min="1795" max="1795" width="8.140625" style="77" customWidth="1"/>
    <col min="1796" max="1796" width="75.5703125" style="77" customWidth="1"/>
    <col min="1797" max="1797" width="13.85546875" style="77" bestFit="1" customWidth="1"/>
    <col min="1798" max="1798" width="12.7109375" style="77" bestFit="1" customWidth="1"/>
    <col min="1799" max="1799" width="13.85546875" style="77" bestFit="1" customWidth="1"/>
    <col min="1800" max="2050" width="9.140625" style="77"/>
    <col min="2051" max="2051" width="8.140625" style="77" customWidth="1"/>
    <col min="2052" max="2052" width="75.5703125" style="77" customWidth="1"/>
    <col min="2053" max="2053" width="13.85546875" style="77" bestFit="1" customWidth="1"/>
    <col min="2054" max="2054" width="12.7109375" style="77" bestFit="1" customWidth="1"/>
    <col min="2055" max="2055" width="13.85546875" style="77" bestFit="1" customWidth="1"/>
    <col min="2056" max="2306" width="9.140625" style="77"/>
    <col min="2307" max="2307" width="8.140625" style="77" customWidth="1"/>
    <col min="2308" max="2308" width="75.5703125" style="77" customWidth="1"/>
    <col min="2309" max="2309" width="13.85546875" style="77" bestFit="1" customWidth="1"/>
    <col min="2310" max="2310" width="12.7109375" style="77" bestFit="1" customWidth="1"/>
    <col min="2311" max="2311" width="13.85546875" style="77" bestFit="1" customWidth="1"/>
    <col min="2312" max="2562" width="9.140625" style="77"/>
    <col min="2563" max="2563" width="8.140625" style="77" customWidth="1"/>
    <col min="2564" max="2564" width="75.5703125" style="77" customWidth="1"/>
    <col min="2565" max="2565" width="13.85546875" style="77" bestFit="1" customWidth="1"/>
    <col min="2566" max="2566" width="12.7109375" style="77" bestFit="1" customWidth="1"/>
    <col min="2567" max="2567" width="13.85546875" style="77" bestFit="1" customWidth="1"/>
    <col min="2568" max="2818" width="9.140625" style="77"/>
    <col min="2819" max="2819" width="8.140625" style="77" customWidth="1"/>
    <col min="2820" max="2820" width="75.5703125" style="77" customWidth="1"/>
    <col min="2821" max="2821" width="13.85546875" style="77" bestFit="1" customWidth="1"/>
    <col min="2822" max="2822" width="12.7109375" style="77" bestFit="1" customWidth="1"/>
    <col min="2823" max="2823" width="13.85546875" style="77" bestFit="1" customWidth="1"/>
    <col min="2824" max="3074" width="9.140625" style="77"/>
    <col min="3075" max="3075" width="8.140625" style="77" customWidth="1"/>
    <col min="3076" max="3076" width="75.5703125" style="77" customWidth="1"/>
    <col min="3077" max="3077" width="13.85546875" style="77" bestFit="1" customWidth="1"/>
    <col min="3078" max="3078" width="12.7109375" style="77" bestFit="1" customWidth="1"/>
    <col min="3079" max="3079" width="13.85546875" style="77" bestFit="1" customWidth="1"/>
    <col min="3080" max="3330" width="9.140625" style="77"/>
    <col min="3331" max="3331" width="8.140625" style="77" customWidth="1"/>
    <col min="3332" max="3332" width="75.5703125" style="77" customWidth="1"/>
    <col min="3333" max="3333" width="13.85546875" style="77" bestFit="1" customWidth="1"/>
    <col min="3334" max="3334" width="12.7109375" style="77" bestFit="1" customWidth="1"/>
    <col min="3335" max="3335" width="13.85546875" style="77" bestFit="1" customWidth="1"/>
    <col min="3336" max="3586" width="9.140625" style="77"/>
    <col min="3587" max="3587" width="8.140625" style="77" customWidth="1"/>
    <col min="3588" max="3588" width="75.5703125" style="77" customWidth="1"/>
    <col min="3589" max="3589" width="13.85546875" style="77" bestFit="1" customWidth="1"/>
    <col min="3590" max="3590" width="12.7109375" style="77" bestFit="1" customWidth="1"/>
    <col min="3591" max="3591" width="13.85546875" style="77" bestFit="1" customWidth="1"/>
    <col min="3592" max="3842" width="9.140625" style="77"/>
    <col min="3843" max="3843" width="8.140625" style="77" customWidth="1"/>
    <col min="3844" max="3844" width="75.5703125" style="77" customWidth="1"/>
    <col min="3845" max="3845" width="13.85546875" style="77" bestFit="1" customWidth="1"/>
    <col min="3846" max="3846" width="12.7109375" style="77" bestFit="1" customWidth="1"/>
    <col min="3847" max="3847" width="13.85546875" style="77" bestFit="1" customWidth="1"/>
    <col min="3848" max="4098" width="9.140625" style="77"/>
    <col min="4099" max="4099" width="8.140625" style="77" customWidth="1"/>
    <col min="4100" max="4100" width="75.5703125" style="77" customWidth="1"/>
    <col min="4101" max="4101" width="13.85546875" style="77" bestFit="1" customWidth="1"/>
    <col min="4102" max="4102" width="12.7109375" style="77" bestFit="1" customWidth="1"/>
    <col min="4103" max="4103" width="13.85546875" style="77" bestFit="1" customWidth="1"/>
    <col min="4104" max="4354" width="9.140625" style="77"/>
    <col min="4355" max="4355" width="8.140625" style="77" customWidth="1"/>
    <col min="4356" max="4356" width="75.5703125" style="77" customWidth="1"/>
    <col min="4357" max="4357" width="13.85546875" style="77" bestFit="1" customWidth="1"/>
    <col min="4358" max="4358" width="12.7109375" style="77" bestFit="1" customWidth="1"/>
    <col min="4359" max="4359" width="13.85546875" style="77" bestFit="1" customWidth="1"/>
    <col min="4360" max="4610" width="9.140625" style="77"/>
    <col min="4611" max="4611" width="8.140625" style="77" customWidth="1"/>
    <col min="4612" max="4612" width="75.5703125" style="77" customWidth="1"/>
    <col min="4613" max="4613" width="13.85546875" style="77" bestFit="1" customWidth="1"/>
    <col min="4614" max="4614" width="12.7109375" style="77" bestFit="1" customWidth="1"/>
    <col min="4615" max="4615" width="13.85546875" style="77" bestFit="1" customWidth="1"/>
    <col min="4616" max="4866" width="9.140625" style="77"/>
    <col min="4867" max="4867" width="8.140625" style="77" customWidth="1"/>
    <col min="4868" max="4868" width="75.5703125" style="77" customWidth="1"/>
    <col min="4869" max="4869" width="13.85546875" style="77" bestFit="1" customWidth="1"/>
    <col min="4870" max="4870" width="12.7109375" style="77" bestFit="1" customWidth="1"/>
    <col min="4871" max="4871" width="13.85546875" style="77" bestFit="1" customWidth="1"/>
    <col min="4872" max="5122" width="9.140625" style="77"/>
    <col min="5123" max="5123" width="8.140625" style="77" customWidth="1"/>
    <col min="5124" max="5124" width="75.5703125" style="77" customWidth="1"/>
    <col min="5125" max="5125" width="13.85546875" style="77" bestFit="1" customWidth="1"/>
    <col min="5126" max="5126" width="12.7109375" style="77" bestFit="1" customWidth="1"/>
    <col min="5127" max="5127" width="13.85546875" style="77" bestFit="1" customWidth="1"/>
    <col min="5128" max="5378" width="9.140625" style="77"/>
    <col min="5379" max="5379" width="8.140625" style="77" customWidth="1"/>
    <col min="5380" max="5380" width="75.5703125" style="77" customWidth="1"/>
    <col min="5381" max="5381" width="13.85546875" style="77" bestFit="1" customWidth="1"/>
    <col min="5382" max="5382" width="12.7109375" style="77" bestFit="1" customWidth="1"/>
    <col min="5383" max="5383" width="13.85546875" style="77" bestFit="1" customWidth="1"/>
    <col min="5384" max="5634" width="9.140625" style="77"/>
    <col min="5635" max="5635" width="8.140625" style="77" customWidth="1"/>
    <col min="5636" max="5636" width="75.5703125" style="77" customWidth="1"/>
    <col min="5637" max="5637" width="13.85546875" style="77" bestFit="1" customWidth="1"/>
    <col min="5638" max="5638" width="12.7109375" style="77" bestFit="1" customWidth="1"/>
    <col min="5639" max="5639" width="13.85546875" style="77" bestFit="1" customWidth="1"/>
    <col min="5640" max="5890" width="9.140625" style="77"/>
    <col min="5891" max="5891" width="8.140625" style="77" customWidth="1"/>
    <col min="5892" max="5892" width="75.5703125" style="77" customWidth="1"/>
    <col min="5893" max="5893" width="13.85546875" style="77" bestFit="1" customWidth="1"/>
    <col min="5894" max="5894" width="12.7109375" style="77" bestFit="1" customWidth="1"/>
    <col min="5895" max="5895" width="13.85546875" style="77" bestFit="1" customWidth="1"/>
    <col min="5896" max="6146" width="9.140625" style="77"/>
    <col min="6147" max="6147" width="8.140625" style="77" customWidth="1"/>
    <col min="6148" max="6148" width="75.5703125" style="77" customWidth="1"/>
    <col min="6149" max="6149" width="13.85546875" style="77" bestFit="1" customWidth="1"/>
    <col min="6150" max="6150" width="12.7109375" style="77" bestFit="1" customWidth="1"/>
    <col min="6151" max="6151" width="13.85546875" style="77" bestFit="1" customWidth="1"/>
    <col min="6152" max="6402" width="9.140625" style="77"/>
    <col min="6403" max="6403" width="8.140625" style="77" customWidth="1"/>
    <col min="6404" max="6404" width="75.5703125" style="77" customWidth="1"/>
    <col min="6405" max="6405" width="13.85546875" style="77" bestFit="1" customWidth="1"/>
    <col min="6406" max="6406" width="12.7109375" style="77" bestFit="1" customWidth="1"/>
    <col min="6407" max="6407" width="13.85546875" style="77" bestFit="1" customWidth="1"/>
    <col min="6408" max="6658" width="9.140625" style="77"/>
    <col min="6659" max="6659" width="8.140625" style="77" customWidth="1"/>
    <col min="6660" max="6660" width="75.5703125" style="77" customWidth="1"/>
    <col min="6661" max="6661" width="13.85546875" style="77" bestFit="1" customWidth="1"/>
    <col min="6662" max="6662" width="12.7109375" style="77" bestFit="1" customWidth="1"/>
    <col min="6663" max="6663" width="13.85546875" style="77" bestFit="1" customWidth="1"/>
    <col min="6664" max="6914" width="9.140625" style="77"/>
    <col min="6915" max="6915" width="8.140625" style="77" customWidth="1"/>
    <col min="6916" max="6916" width="75.5703125" style="77" customWidth="1"/>
    <col min="6917" max="6917" width="13.85546875" style="77" bestFit="1" customWidth="1"/>
    <col min="6918" max="6918" width="12.7109375" style="77" bestFit="1" customWidth="1"/>
    <col min="6919" max="6919" width="13.85546875" style="77" bestFit="1" customWidth="1"/>
    <col min="6920" max="7170" width="9.140625" style="77"/>
    <col min="7171" max="7171" width="8.140625" style="77" customWidth="1"/>
    <col min="7172" max="7172" width="75.5703125" style="77" customWidth="1"/>
    <col min="7173" max="7173" width="13.85546875" style="77" bestFit="1" customWidth="1"/>
    <col min="7174" max="7174" width="12.7109375" style="77" bestFit="1" customWidth="1"/>
    <col min="7175" max="7175" width="13.85546875" style="77" bestFit="1" customWidth="1"/>
    <col min="7176" max="7426" width="9.140625" style="77"/>
    <col min="7427" max="7427" width="8.140625" style="77" customWidth="1"/>
    <col min="7428" max="7428" width="75.5703125" style="77" customWidth="1"/>
    <col min="7429" max="7429" width="13.85546875" style="77" bestFit="1" customWidth="1"/>
    <col min="7430" max="7430" width="12.7109375" style="77" bestFit="1" customWidth="1"/>
    <col min="7431" max="7431" width="13.85546875" style="77" bestFit="1" customWidth="1"/>
    <col min="7432" max="7682" width="9.140625" style="77"/>
    <col min="7683" max="7683" width="8.140625" style="77" customWidth="1"/>
    <col min="7684" max="7684" width="75.5703125" style="77" customWidth="1"/>
    <col min="7685" max="7685" width="13.85546875" style="77" bestFit="1" customWidth="1"/>
    <col min="7686" max="7686" width="12.7109375" style="77" bestFit="1" customWidth="1"/>
    <col min="7687" max="7687" width="13.85546875" style="77" bestFit="1" customWidth="1"/>
    <col min="7688" max="7938" width="9.140625" style="77"/>
    <col min="7939" max="7939" width="8.140625" style="77" customWidth="1"/>
    <col min="7940" max="7940" width="75.5703125" style="77" customWidth="1"/>
    <col min="7941" max="7941" width="13.85546875" style="77" bestFit="1" customWidth="1"/>
    <col min="7942" max="7942" width="12.7109375" style="77" bestFit="1" customWidth="1"/>
    <col min="7943" max="7943" width="13.85546875" style="77" bestFit="1" customWidth="1"/>
    <col min="7944" max="8194" width="9.140625" style="77"/>
    <col min="8195" max="8195" width="8.140625" style="77" customWidth="1"/>
    <col min="8196" max="8196" width="75.5703125" style="77" customWidth="1"/>
    <col min="8197" max="8197" width="13.85546875" style="77" bestFit="1" customWidth="1"/>
    <col min="8198" max="8198" width="12.7109375" style="77" bestFit="1" customWidth="1"/>
    <col min="8199" max="8199" width="13.85546875" style="77" bestFit="1" customWidth="1"/>
    <col min="8200" max="8450" width="9.140625" style="77"/>
    <col min="8451" max="8451" width="8.140625" style="77" customWidth="1"/>
    <col min="8452" max="8452" width="75.5703125" style="77" customWidth="1"/>
    <col min="8453" max="8453" width="13.85546875" style="77" bestFit="1" customWidth="1"/>
    <col min="8454" max="8454" width="12.7109375" style="77" bestFit="1" customWidth="1"/>
    <col min="8455" max="8455" width="13.85546875" style="77" bestFit="1" customWidth="1"/>
    <col min="8456" max="8706" width="9.140625" style="77"/>
    <col min="8707" max="8707" width="8.140625" style="77" customWidth="1"/>
    <col min="8708" max="8708" width="75.5703125" style="77" customWidth="1"/>
    <col min="8709" max="8709" width="13.85546875" style="77" bestFit="1" customWidth="1"/>
    <col min="8710" max="8710" width="12.7109375" style="77" bestFit="1" customWidth="1"/>
    <col min="8711" max="8711" width="13.85546875" style="77" bestFit="1" customWidth="1"/>
    <col min="8712" max="8962" width="9.140625" style="77"/>
    <col min="8963" max="8963" width="8.140625" style="77" customWidth="1"/>
    <col min="8964" max="8964" width="75.5703125" style="77" customWidth="1"/>
    <col min="8965" max="8965" width="13.85546875" style="77" bestFit="1" customWidth="1"/>
    <col min="8966" max="8966" width="12.7109375" style="77" bestFit="1" customWidth="1"/>
    <col min="8967" max="8967" width="13.85546875" style="77" bestFit="1" customWidth="1"/>
    <col min="8968" max="9218" width="9.140625" style="77"/>
    <col min="9219" max="9219" width="8.140625" style="77" customWidth="1"/>
    <col min="9220" max="9220" width="75.5703125" style="77" customWidth="1"/>
    <col min="9221" max="9221" width="13.85546875" style="77" bestFit="1" customWidth="1"/>
    <col min="9222" max="9222" width="12.7109375" style="77" bestFit="1" customWidth="1"/>
    <col min="9223" max="9223" width="13.85546875" style="77" bestFit="1" customWidth="1"/>
    <col min="9224" max="9474" width="9.140625" style="77"/>
    <col min="9475" max="9475" width="8.140625" style="77" customWidth="1"/>
    <col min="9476" max="9476" width="75.5703125" style="77" customWidth="1"/>
    <col min="9477" max="9477" width="13.85546875" style="77" bestFit="1" customWidth="1"/>
    <col min="9478" max="9478" width="12.7109375" style="77" bestFit="1" customWidth="1"/>
    <col min="9479" max="9479" width="13.85546875" style="77" bestFit="1" customWidth="1"/>
    <col min="9480" max="9730" width="9.140625" style="77"/>
    <col min="9731" max="9731" width="8.140625" style="77" customWidth="1"/>
    <col min="9732" max="9732" width="75.5703125" style="77" customWidth="1"/>
    <col min="9733" max="9733" width="13.85546875" style="77" bestFit="1" customWidth="1"/>
    <col min="9734" max="9734" width="12.7109375" style="77" bestFit="1" customWidth="1"/>
    <col min="9735" max="9735" width="13.85546875" style="77" bestFit="1" customWidth="1"/>
    <col min="9736" max="9986" width="9.140625" style="77"/>
    <col min="9987" max="9987" width="8.140625" style="77" customWidth="1"/>
    <col min="9988" max="9988" width="75.5703125" style="77" customWidth="1"/>
    <col min="9989" max="9989" width="13.85546875" style="77" bestFit="1" customWidth="1"/>
    <col min="9990" max="9990" width="12.7109375" style="77" bestFit="1" customWidth="1"/>
    <col min="9991" max="9991" width="13.85546875" style="77" bestFit="1" customWidth="1"/>
    <col min="9992" max="10242" width="9.140625" style="77"/>
    <col min="10243" max="10243" width="8.140625" style="77" customWidth="1"/>
    <col min="10244" max="10244" width="75.5703125" style="77" customWidth="1"/>
    <col min="10245" max="10245" width="13.85546875" style="77" bestFit="1" customWidth="1"/>
    <col min="10246" max="10246" width="12.7109375" style="77" bestFit="1" customWidth="1"/>
    <col min="10247" max="10247" width="13.85546875" style="77" bestFit="1" customWidth="1"/>
    <col min="10248" max="10498" width="9.140625" style="77"/>
    <col min="10499" max="10499" width="8.140625" style="77" customWidth="1"/>
    <col min="10500" max="10500" width="75.5703125" style="77" customWidth="1"/>
    <col min="10501" max="10501" width="13.85546875" style="77" bestFit="1" customWidth="1"/>
    <col min="10502" max="10502" width="12.7109375" style="77" bestFit="1" customWidth="1"/>
    <col min="10503" max="10503" width="13.85546875" style="77" bestFit="1" customWidth="1"/>
    <col min="10504" max="10754" width="9.140625" style="77"/>
    <col min="10755" max="10755" width="8.140625" style="77" customWidth="1"/>
    <col min="10756" max="10756" width="75.5703125" style="77" customWidth="1"/>
    <col min="10757" max="10757" width="13.85546875" style="77" bestFit="1" customWidth="1"/>
    <col min="10758" max="10758" width="12.7109375" style="77" bestFit="1" customWidth="1"/>
    <col min="10759" max="10759" width="13.85546875" style="77" bestFit="1" customWidth="1"/>
    <col min="10760" max="11010" width="9.140625" style="77"/>
    <col min="11011" max="11011" width="8.140625" style="77" customWidth="1"/>
    <col min="11012" max="11012" width="75.5703125" style="77" customWidth="1"/>
    <col min="11013" max="11013" width="13.85546875" style="77" bestFit="1" customWidth="1"/>
    <col min="11014" max="11014" width="12.7109375" style="77" bestFit="1" customWidth="1"/>
    <col min="11015" max="11015" width="13.85546875" style="77" bestFit="1" customWidth="1"/>
    <col min="11016" max="11266" width="9.140625" style="77"/>
    <col min="11267" max="11267" width="8.140625" style="77" customWidth="1"/>
    <col min="11268" max="11268" width="75.5703125" style="77" customWidth="1"/>
    <col min="11269" max="11269" width="13.85546875" style="77" bestFit="1" customWidth="1"/>
    <col min="11270" max="11270" width="12.7109375" style="77" bestFit="1" customWidth="1"/>
    <col min="11271" max="11271" width="13.85546875" style="77" bestFit="1" customWidth="1"/>
    <col min="11272" max="11522" width="9.140625" style="77"/>
    <col min="11523" max="11523" width="8.140625" style="77" customWidth="1"/>
    <col min="11524" max="11524" width="75.5703125" style="77" customWidth="1"/>
    <col min="11525" max="11525" width="13.85546875" style="77" bestFit="1" customWidth="1"/>
    <col min="11526" max="11526" width="12.7109375" style="77" bestFit="1" customWidth="1"/>
    <col min="11527" max="11527" width="13.85546875" style="77" bestFit="1" customWidth="1"/>
    <col min="11528" max="11778" width="9.140625" style="77"/>
    <col min="11779" max="11779" width="8.140625" style="77" customWidth="1"/>
    <col min="11780" max="11780" width="75.5703125" style="77" customWidth="1"/>
    <col min="11781" max="11781" width="13.85546875" style="77" bestFit="1" customWidth="1"/>
    <col min="11782" max="11782" width="12.7109375" style="77" bestFit="1" customWidth="1"/>
    <col min="11783" max="11783" width="13.85546875" style="77" bestFit="1" customWidth="1"/>
    <col min="11784" max="12034" width="9.140625" style="77"/>
    <col min="12035" max="12035" width="8.140625" style="77" customWidth="1"/>
    <col min="12036" max="12036" width="75.5703125" style="77" customWidth="1"/>
    <col min="12037" max="12037" width="13.85546875" style="77" bestFit="1" customWidth="1"/>
    <col min="12038" max="12038" width="12.7109375" style="77" bestFit="1" customWidth="1"/>
    <col min="12039" max="12039" width="13.85546875" style="77" bestFit="1" customWidth="1"/>
    <col min="12040" max="12290" width="9.140625" style="77"/>
    <col min="12291" max="12291" width="8.140625" style="77" customWidth="1"/>
    <col min="12292" max="12292" width="75.5703125" style="77" customWidth="1"/>
    <col min="12293" max="12293" width="13.85546875" style="77" bestFit="1" customWidth="1"/>
    <col min="12294" max="12294" width="12.7109375" style="77" bestFit="1" customWidth="1"/>
    <col min="12295" max="12295" width="13.85546875" style="77" bestFit="1" customWidth="1"/>
    <col min="12296" max="12546" width="9.140625" style="77"/>
    <col min="12547" max="12547" width="8.140625" style="77" customWidth="1"/>
    <col min="12548" max="12548" width="75.5703125" style="77" customWidth="1"/>
    <col min="12549" max="12549" width="13.85546875" style="77" bestFit="1" customWidth="1"/>
    <col min="12550" max="12550" width="12.7109375" style="77" bestFit="1" customWidth="1"/>
    <col min="12551" max="12551" width="13.85546875" style="77" bestFit="1" customWidth="1"/>
    <col min="12552" max="12802" width="9.140625" style="77"/>
    <col min="12803" max="12803" width="8.140625" style="77" customWidth="1"/>
    <col min="12804" max="12804" width="75.5703125" style="77" customWidth="1"/>
    <col min="12805" max="12805" width="13.85546875" style="77" bestFit="1" customWidth="1"/>
    <col min="12806" max="12806" width="12.7109375" style="77" bestFit="1" customWidth="1"/>
    <col min="12807" max="12807" width="13.85546875" style="77" bestFit="1" customWidth="1"/>
    <col min="12808" max="13058" width="9.140625" style="77"/>
    <col min="13059" max="13059" width="8.140625" style="77" customWidth="1"/>
    <col min="13060" max="13060" width="75.5703125" style="77" customWidth="1"/>
    <col min="13061" max="13061" width="13.85546875" style="77" bestFit="1" customWidth="1"/>
    <col min="13062" max="13062" width="12.7109375" style="77" bestFit="1" customWidth="1"/>
    <col min="13063" max="13063" width="13.85546875" style="77" bestFit="1" customWidth="1"/>
    <col min="13064" max="13314" width="9.140625" style="77"/>
    <col min="13315" max="13315" width="8.140625" style="77" customWidth="1"/>
    <col min="13316" max="13316" width="75.5703125" style="77" customWidth="1"/>
    <col min="13317" max="13317" width="13.85546875" style="77" bestFit="1" customWidth="1"/>
    <col min="13318" max="13318" width="12.7109375" style="77" bestFit="1" customWidth="1"/>
    <col min="13319" max="13319" width="13.85546875" style="77" bestFit="1" customWidth="1"/>
    <col min="13320" max="13570" width="9.140625" style="77"/>
    <col min="13571" max="13571" width="8.140625" style="77" customWidth="1"/>
    <col min="13572" max="13572" width="75.5703125" style="77" customWidth="1"/>
    <col min="13573" max="13573" width="13.85546875" style="77" bestFit="1" customWidth="1"/>
    <col min="13574" max="13574" width="12.7109375" style="77" bestFit="1" customWidth="1"/>
    <col min="13575" max="13575" width="13.85546875" style="77" bestFit="1" customWidth="1"/>
    <col min="13576" max="13826" width="9.140625" style="77"/>
    <col min="13827" max="13827" width="8.140625" style="77" customWidth="1"/>
    <col min="13828" max="13828" width="75.5703125" style="77" customWidth="1"/>
    <col min="13829" max="13829" width="13.85546875" style="77" bestFit="1" customWidth="1"/>
    <col min="13830" max="13830" width="12.7109375" style="77" bestFit="1" customWidth="1"/>
    <col min="13831" max="13831" width="13.85546875" style="77" bestFit="1" customWidth="1"/>
    <col min="13832" max="14082" width="9.140625" style="77"/>
    <col min="14083" max="14083" width="8.140625" style="77" customWidth="1"/>
    <col min="14084" max="14084" width="75.5703125" style="77" customWidth="1"/>
    <col min="14085" max="14085" width="13.85546875" style="77" bestFit="1" customWidth="1"/>
    <col min="14086" max="14086" width="12.7109375" style="77" bestFit="1" customWidth="1"/>
    <col min="14087" max="14087" width="13.85546875" style="77" bestFit="1" customWidth="1"/>
    <col min="14088" max="14338" width="9.140625" style="77"/>
    <col min="14339" max="14339" width="8.140625" style="77" customWidth="1"/>
    <col min="14340" max="14340" width="75.5703125" style="77" customWidth="1"/>
    <col min="14341" max="14341" width="13.85546875" style="77" bestFit="1" customWidth="1"/>
    <col min="14342" max="14342" width="12.7109375" style="77" bestFit="1" customWidth="1"/>
    <col min="14343" max="14343" width="13.85546875" style="77" bestFit="1" customWidth="1"/>
    <col min="14344" max="14594" width="9.140625" style="77"/>
    <col min="14595" max="14595" width="8.140625" style="77" customWidth="1"/>
    <col min="14596" max="14596" width="75.5703125" style="77" customWidth="1"/>
    <col min="14597" max="14597" width="13.85546875" style="77" bestFit="1" customWidth="1"/>
    <col min="14598" max="14598" width="12.7109375" style="77" bestFit="1" customWidth="1"/>
    <col min="14599" max="14599" width="13.85546875" style="77" bestFit="1" customWidth="1"/>
    <col min="14600" max="14850" width="9.140625" style="77"/>
    <col min="14851" max="14851" width="8.140625" style="77" customWidth="1"/>
    <col min="14852" max="14852" width="75.5703125" style="77" customWidth="1"/>
    <col min="14853" max="14853" width="13.85546875" style="77" bestFit="1" customWidth="1"/>
    <col min="14854" max="14854" width="12.7109375" style="77" bestFit="1" customWidth="1"/>
    <col min="14855" max="14855" width="13.85546875" style="77" bestFit="1" customWidth="1"/>
    <col min="14856" max="15106" width="9.140625" style="77"/>
    <col min="15107" max="15107" width="8.140625" style="77" customWidth="1"/>
    <col min="15108" max="15108" width="75.5703125" style="77" customWidth="1"/>
    <col min="15109" max="15109" width="13.85546875" style="77" bestFit="1" customWidth="1"/>
    <col min="15110" max="15110" width="12.7109375" style="77" bestFit="1" customWidth="1"/>
    <col min="15111" max="15111" width="13.85546875" style="77" bestFit="1" customWidth="1"/>
    <col min="15112" max="15362" width="9.140625" style="77"/>
    <col min="15363" max="15363" width="8.140625" style="77" customWidth="1"/>
    <col min="15364" max="15364" width="75.5703125" style="77" customWidth="1"/>
    <col min="15365" max="15365" width="13.85546875" style="77" bestFit="1" customWidth="1"/>
    <col min="15366" max="15366" width="12.7109375" style="77" bestFit="1" customWidth="1"/>
    <col min="15367" max="15367" width="13.85546875" style="77" bestFit="1" customWidth="1"/>
    <col min="15368" max="15618" width="9.140625" style="77"/>
    <col min="15619" max="15619" width="8.140625" style="77" customWidth="1"/>
    <col min="15620" max="15620" width="75.5703125" style="77" customWidth="1"/>
    <col min="15621" max="15621" width="13.85546875" style="77" bestFit="1" customWidth="1"/>
    <col min="15622" max="15622" width="12.7109375" style="77" bestFit="1" customWidth="1"/>
    <col min="15623" max="15623" width="13.85546875" style="77" bestFit="1" customWidth="1"/>
    <col min="15624" max="15874" width="9.140625" style="77"/>
    <col min="15875" max="15875" width="8.140625" style="77" customWidth="1"/>
    <col min="15876" max="15876" width="75.5703125" style="77" customWidth="1"/>
    <col min="15877" max="15877" width="13.85546875" style="77" bestFit="1" customWidth="1"/>
    <col min="15878" max="15878" width="12.7109375" style="77" bestFit="1" customWidth="1"/>
    <col min="15879" max="15879" width="13.85546875" style="77" bestFit="1" customWidth="1"/>
    <col min="15880" max="16130" width="9.140625" style="77"/>
    <col min="16131" max="16131" width="8.140625" style="77" customWidth="1"/>
    <col min="16132" max="16132" width="75.5703125" style="77" customWidth="1"/>
    <col min="16133" max="16133" width="13.85546875" style="77" bestFit="1" customWidth="1"/>
    <col min="16134" max="16134" width="12.7109375" style="77" bestFit="1" customWidth="1"/>
    <col min="16135" max="16135" width="13.85546875" style="77" bestFit="1" customWidth="1"/>
    <col min="16136" max="16384" width="9.140625" style="77"/>
  </cols>
  <sheetData>
    <row r="1" spans="1:7" ht="15.95" customHeight="1" x14ac:dyDescent="0.25">
      <c r="A1" s="307" t="s">
        <v>107</v>
      </c>
      <c r="B1" s="307"/>
      <c r="C1" s="307"/>
    </row>
    <row r="2" spans="1:7" ht="15.95" customHeight="1" thickBot="1" x14ac:dyDescent="0.3">
      <c r="A2" s="306"/>
      <c r="B2" s="306"/>
      <c r="G2" s="79" t="s">
        <v>1</v>
      </c>
    </row>
    <row r="3" spans="1:7" ht="60" customHeight="1" thickBot="1" x14ac:dyDescent="0.3">
      <c r="A3" s="80" t="s">
        <v>2</v>
      </c>
      <c r="B3" s="81" t="s">
        <v>108</v>
      </c>
      <c r="C3" s="81" t="s">
        <v>6</v>
      </c>
      <c r="D3" s="82" t="s">
        <v>109</v>
      </c>
      <c r="E3" s="82" t="s">
        <v>110</v>
      </c>
      <c r="F3" s="82" t="s">
        <v>346</v>
      </c>
      <c r="G3" s="82" t="s">
        <v>110</v>
      </c>
    </row>
    <row r="4" spans="1:7" s="86" customFormat="1" ht="16.5" thickBot="1" x14ac:dyDescent="0.25">
      <c r="A4" s="83">
        <v>1</v>
      </c>
      <c r="B4" s="84">
        <v>2</v>
      </c>
      <c r="C4" s="81">
        <v>3</v>
      </c>
      <c r="D4" s="85">
        <v>4</v>
      </c>
      <c r="E4" s="85">
        <v>5</v>
      </c>
      <c r="F4" s="85">
        <v>6</v>
      </c>
      <c r="G4" s="85">
        <v>7</v>
      </c>
    </row>
    <row r="5" spans="1:7" s="86" customFormat="1" ht="16.5" thickBot="1" x14ac:dyDescent="0.3">
      <c r="A5" s="80" t="s">
        <v>17</v>
      </c>
      <c r="B5" s="87" t="s">
        <v>111</v>
      </c>
      <c r="C5" s="88">
        <f>SUM(C6:C11)</f>
        <v>96567586</v>
      </c>
      <c r="D5" s="89">
        <f>E5-C5</f>
        <v>628601</v>
      </c>
      <c r="E5" s="88">
        <f>SUM(E6:E11)</f>
        <v>97196187</v>
      </c>
      <c r="F5" s="89">
        <f>G5-E5</f>
        <v>698239</v>
      </c>
      <c r="G5" s="90">
        <f>SUM(G6:G11)</f>
        <v>97894426</v>
      </c>
    </row>
    <row r="6" spans="1:7" s="86" customFormat="1" x14ac:dyDescent="0.25">
      <c r="A6" s="91" t="s">
        <v>112</v>
      </c>
      <c r="B6" s="92" t="s">
        <v>113</v>
      </c>
      <c r="C6" s="93">
        <v>13719047</v>
      </c>
      <c r="D6" s="101">
        <f>E6-C6</f>
        <v>0</v>
      </c>
      <c r="E6" s="93">
        <v>13719047</v>
      </c>
      <c r="F6" s="349">
        <f>G6-E6</f>
        <v>-20000</v>
      </c>
      <c r="G6" s="93">
        <v>13699047</v>
      </c>
    </row>
    <row r="7" spans="1:7" s="86" customFormat="1" x14ac:dyDescent="0.25">
      <c r="A7" s="94" t="s">
        <v>114</v>
      </c>
      <c r="B7" s="95" t="s">
        <v>115</v>
      </c>
      <c r="C7" s="96">
        <v>59374833</v>
      </c>
      <c r="D7" s="101">
        <f t="shared" ref="D7:D11" si="0">E7-C7</f>
        <v>264000</v>
      </c>
      <c r="E7" s="97">
        <v>59638833</v>
      </c>
      <c r="F7" s="350">
        <f t="shared" ref="F7:F11" si="1">G7-E7</f>
        <v>-772266</v>
      </c>
      <c r="G7" s="97">
        <v>58866567</v>
      </c>
    </row>
    <row r="8" spans="1:7" s="86" customFormat="1" x14ac:dyDescent="0.25">
      <c r="A8" s="94" t="s">
        <v>116</v>
      </c>
      <c r="B8" s="95" t="s">
        <v>117</v>
      </c>
      <c r="C8" s="96">
        <v>21673706</v>
      </c>
      <c r="D8" s="101">
        <f t="shared" si="0"/>
        <v>115681</v>
      </c>
      <c r="E8" s="97">
        <v>21789387</v>
      </c>
      <c r="F8" s="350">
        <f t="shared" si="1"/>
        <v>19285</v>
      </c>
      <c r="G8" s="97">
        <v>21808672</v>
      </c>
    </row>
    <row r="9" spans="1:7" s="86" customFormat="1" x14ac:dyDescent="0.25">
      <c r="A9" s="94" t="s">
        <v>118</v>
      </c>
      <c r="B9" s="95" t="s">
        <v>119</v>
      </c>
      <c r="C9" s="96">
        <v>1800000</v>
      </c>
      <c r="D9" s="101">
        <f t="shared" si="0"/>
        <v>0</v>
      </c>
      <c r="E9" s="96">
        <v>1800000</v>
      </c>
      <c r="F9" s="350">
        <f t="shared" si="1"/>
        <v>0</v>
      </c>
      <c r="G9" s="96">
        <v>1800000</v>
      </c>
    </row>
    <row r="10" spans="1:7" s="86" customFormat="1" x14ac:dyDescent="0.25">
      <c r="A10" s="94" t="s">
        <v>120</v>
      </c>
      <c r="B10" s="95" t="s">
        <v>121</v>
      </c>
      <c r="C10" s="96"/>
      <c r="D10" s="101">
        <f t="shared" si="0"/>
        <v>0</v>
      </c>
      <c r="E10" s="98"/>
      <c r="F10" s="350">
        <f t="shared" si="1"/>
        <v>0</v>
      </c>
      <c r="G10" s="98"/>
    </row>
    <row r="11" spans="1:7" s="86" customFormat="1" ht="16.5" thickBot="1" x14ac:dyDescent="0.3">
      <c r="A11" s="99" t="s">
        <v>122</v>
      </c>
      <c r="B11" s="100" t="s">
        <v>123</v>
      </c>
      <c r="C11" s="96"/>
      <c r="D11" s="101">
        <f t="shared" si="0"/>
        <v>248920</v>
      </c>
      <c r="E11" s="101">
        <v>248920</v>
      </c>
      <c r="F11" s="351">
        <f t="shared" si="1"/>
        <v>1471220</v>
      </c>
      <c r="G11" s="101">
        <v>1720140</v>
      </c>
    </row>
    <row r="12" spans="1:7" s="86" customFormat="1" ht="16.5" thickBot="1" x14ac:dyDescent="0.3">
      <c r="A12" s="80" t="s">
        <v>20</v>
      </c>
      <c r="B12" s="102" t="s">
        <v>124</v>
      </c>
      <c r="C12" s="90">
        <f>SUM(C13:C18)</f>
        <v>1610625</v>
      </c>
      <c r="D12" s="118">
        <f>E12-C12</f>
        <v>5841522</v>
      </c>
      <c r="E12" s="90">
        <f>SUM(E13:E18)</f>
        <v>7452147</v>
      </c>
      <c r="F12" s="287">
        <f>G12-E12</f>
        <v>3367530</v>
      </c>
      <c r="G12" s="90">
        <f>SUM(G13:G18)</f>
        <v>10819677</v>
      </c>
    </row>
    <row r="13" spans="1:7" s="86" customFormat="1" x14ac:dyDescent="0.2">
      <c r="A13" s="91" t="s">
        <v>125</v>
      </c>
      <c r="B13" s="92" t="s">
        <v>126</v>
      </c>
      <c r="C13" s="93"/>
      <c r="D13" s="103"/>
      <c r="E13" s="103"/>
      <c r="F13" s="103"/>
      <c r="G13" s="103"/>
    </row>
    <row r="14" spans="1:7" s="86" customFormat="1" x14ac:dyDescent="0.2">
      <c r="A14" s="94" t="s">
        <v>127</v>
      </c>
      <c r="B14" s="95" t="s">
        <v>128</v>
      </c>
      <c r="C14" s="96"/>
      <c r="D14" s="98"/>
      <c r="E14" s="98"/>
      <c r="F14" s="98"/>
      <c r="G14" s="98"/>
    </row>
    <row r="15" spans="1:7" s="86" customFormat="1" x14ac:dyDescent="0.2">
      <c r="A15" s="94" t="s">
        <v>129</v>
      </c>
      <c r="B15" s="95" t="s">
        <v>130</v>
      </c>
      <c r="C15" s="96"/>
      <c r="D15" s="98"/>
      <c r="E15" s="98"/>
      <c r="F15" s="98"/>
      <c r="G15" s="98"/>
    </row>
    <row r="16" spans="1:7" s="86" customFormat="1" x14ac:dyDescent="0.2">
      <c r="A16" s="94" t="s">
        <v>131</v>
      </c>
      <c r="B16" s="95" t="s">
        <v>132</v>
      </c>
      <c r="C16" s="96"/>
      <c r="D16" s="98"/>
      <c r="E16" s="98"/>
      <c r="F16" s="98"/>
      <c r="G16" s="98"/>
    </row>
    <row r="17" spans="1:7" s="86" customFormat="1" x14ac:dyDescent="0.25">
      <c r="A17" s="94" t="s">
        <v>133</v>
      </c>
      <c r="B17" s="95" t="s">
        <v>134</v>
      </c>
      <c r="C17" s="96">
        <v>1610625</v>
      </c>
      <c r="D17" s="101">
        <f>E17-C17</f>
        <v>5841522</v>
      </c>
      <c r="E17" s="97">
        <v>7452147</v>
      </c>
      <c r="F17" s="97">
        <f>G17-E17</f>
        <v>3367530</v>
      </c>
      <c r="G17" s="97">
        <v>10819677</v>
      </c>
    </row>
    <row r="18" spans="1:7" s="86" customFormat="1" ht="16.5" thickBot="1" x14ac:dyDescent="0.25">
      <c r="A18" s="99" t="s">
        <v>135</v>
      </c>
      <c r="B18" s="100" t="s">
        <v>136</v>
      </c>
      <c r="C18" s="104"/>
      <c r="D18" s="105"/>
      <c r="E18" s="105"/>
      <c r="F18" s="105"/>
      <c r="G18" s="105"/>
    </row>
    <row r="19" spans="1:7" s="86" customFormat="1" ht="16.5" thickBot="1" x14ac:dyDescent="0.3">
      <c r="A19" s="80" t="s">
        <v>10</v>
      </c>
      <c r="B19" s="87" t="s">
        <v>137</v>
      </c>
      <c r="C19" s="90">
        <f>C20+C21+C22+C23+C24</f>
        <v>17903904</v>
      </c>
      <c r="D19" s="89">
        <f>G19-C19</f>
        <v>13018632</v>
      </c>
      <c r="E19" s="90">
        <f>E20+E21+E22+E23+E24</f>
        <v>30922536</v>
      </c>
      <c r="F19" s="89"/>
      <c r="G19" s="90">
        <f>G20+G21+G22+G23+G24</f>
        <v>30922536</v>
      </c>
    </row>
    <row r="20" spans="1:7" s="86" customFormat="1" x14ac:dyDescent="0.25">
      <c r="A20" s="91" t="s">
        <v>138</v>
      </c>
      <c r="B20" s="92" t="s">
        <v>139</v>
      </c>
      <c r="C20" s="93"/>
      <c r="D20" s="106">
        <f>G20-C20</f>
        <v>12744106</v>
      </c>
      <c r="E20" s="106">
        <v>12744106</v>
      </c>
      <c r="F20" s="106"/>
      <c r="G20" s="106">
        <v>12744106</v>
      </c>
    </row>
    <row r="21" spans="1:7" s="86" customFormat="1" x14ac:dyDescent="0.2">
      <c r="A21" s="94" t="s">
        <v>140</v>
      </c>
      <c r="B21" s="95" t="s">
        <v>141</v>
      </c>
      <c r="C21" s="96"/>
      <c r="D21" s="98"/>
      <c r="E21" s="98"/>
      <c r="F21" s="98"/>
      <c r="G21" s="98"/>
    </row>
    <row r="22" spans="1:7" s="86" customFormat="1" x14ac:dyDescent="0.2">
      <c r="A22" s="94" t="s">
        <v>142</v>
      </c>
      <c r="B22" s="95" t="s">
        <v>143</v>
      </c>
      <c r="C22" s="96"/>
      <c r="D22" s="98"/>
      <c r="E22" s="98"/>
      <c r="F22" s="98"/>
      <c r="G22" s="98"/>
    </row>
    <row r="23" spans="1:7" s="86" customFormat="1" x14ac:dyDescent="0.2">
      <c r="A23" s="94" t="s">
        <v>144</v>
      </c>
      <c r="B23" s="95" t="s">
        <v>145</v>
      </c>
      <c r="C23" s="96"/>
      <c r="D23" s="98"/>
      <c r="E23" s="98"/>
      <c r="F23" s="98"/>
      <c r="G23" s="98"/>
    </row>
    <row r="24" spans="1:7" s="86" customFormat="1" x14ac:dyDescent="0.25">
      <c r="A24" s="94" t="s">
        <v>146</v>
      </c>
      <c r="B24" s="95" t="s">
        <v>147</v>
      </c>
      <c r="C24" s="96">
        <v>17903904</v>
      </c>
      <c r="D24" s="97">
        <f>G24-C24</f>
        <v>274526</v>
      </c>
      <c r="E24" s="97">
        <v>18178430</v>
      </c>
      <c r="F24" s="97"/>
      <c r="G24" s="97">
        <v>18178430</v>
      </c>
    </row>
    <row r="25" spans="1:7" s="86" customFormat="1" ht="16.5" thickBot="1" x14ac:dyDescent="0.25">
      <c r="A25" s="99" t="s">
        <v>148</v>
      </c>
      <c r="B25" s="100" t="s">
        <v>149</v>
      </c>
      <c r="C25" s="104">
        <v>17903904</v>
      </c>
      <c r="D25" s="105"/>
      <c r="E25" s="107">
        <v>17903904</v>
      </c>
      <c r="F25" s="105"/>
      <c r="G25" s="107">
        <v>17903904</v>
      </c>
    </row>
    <row r="26" spans="1:7" s="86" customFormat="1" ht="16.5" thickBot="1" x14ac:dyDescent="0.25">
      <c r="A26" s="80" t="s">
        <v>150</v>
      </c>
      <c r="B26" s="87" t="s">
        <v>151</v>
      </c>
      <c r="C26" s="108">
        <f>SUM(C27,C30,C31,C32)</f>
        <v>9630000</v>
      </c>
      <c r="D26" s="109"/>
      <c r="E26" s="108">
        <f>SUM(E27,E30,E31,E32)</f>
        <v>9630000</v>
      </c>
      <c r="F26" s="109"/>
      <c r="G26" s="108">
        <f>SUM(G27,G30,G31,G32)</f>
        <v>9630000</v>
      </c>
    </row>
    <row r="27" spans="1:7" s="86" customFormat="1" x14ac:dyDescent="0.2">
      <c r="A27" s="91" t="s">
        <v>152</v>
      </c>
      <c r="B27" s="92" t="s">
        <v>153</v>
      </c>
      <c r="C27" s="110">
        <f>SUM(C28:C29)</f>
        <v>8960000</v>
      </c>
      <c r="D27" s="103"/>
      <c r="E27" s="110">
        <f>SUM(E28:E29)</f>
        <v>8960000</v>
      </c>
      <c r="F27" s="103"/>
      <c r="G27" s="110">
        <f>SUM(G28:G29)</f>
        <v>8960000</v>
      </c>
    </row>
    <row r="28" spans="1:7" s="86" customFormat="1" x14ac:dyDescent="0.2">
      <c r="A28" s="94" t="s">
        <v>154</v>
      </c>
      <c r="B28" s="95" t="s">
        <v>155</v>
      </c>
      <c r="C28" s="96">
        <v>2960000</v>
      </c>
      <c r="D28" s="98"/>
      <c r="E28" s="96">
        <v>2960000</v>
      </c>
      <c r="F28" s="98"/>
      <c r="G28" s="96">
        <v>2960000</v>
      </c>
    </row>
    <row r="29" spans="1:7" s="86" customFormat="1" x14ac:dyDescent="0.2">
      <c r="A29" s="94" t="s">
        <v>156</v>
      </c>
      <c r="B29" s="95" t="s">
        <v>157</v>
      </c>
      <c r="C29" s="96">
        <v>6000000</v>
      </c>
      <c r="D29" s="98"/>
      <c r="E29" s="96">
        <v>6000000</v>
      </c>
      <c r="F29" s="98"/>
      <c r="G29" s="96">
        <v>6000000</v>
      </c>
    </row>
    <row r="30" spans="1:7" s="86" customFormat="1" x14ac:dyDescent="0.2">
      <c r="A30" s="94" t="s">
        <v>158</v>
      </c>
      <c r="B30" s="95" t="s">
        <v>159</v>
      </c>
      <c r="C30" s="96">
        <v>600000</v>
      </c>
      <c r="D30" s="98"/>
      <c r="E30" s="96">
        <v>600000</v>
      </c>
      <c r="F30" s="98"/>
      <c r="G30" s="96">
        <v>600000</v>
      </c>
    </row>
    <row r="31" spans="1:7" s="86" customFormat="1" x14ac:dyDescent="0.2">
      <c r="A31" s="94" t="s">
        <v>160</v>
      </c>
      <c r="B31" s="95" t="s">
        <v>161</v>
      </c>
      <c r="C31" s="96"/>
      <c r="D31" s="98"/>
      <c r="E31" s="96"/>
      <c r="F31" s="98"/>
      <c r="G31" s="96"/>
    </row>
    <row r="32" spans="1:7" s="86" customFormat="1" ht="16.5" thickBot="1" x14ac:dyDescent="0.25">
      <c r="A32" s="99" t="s">
        <v>162</v>
      </c>
      <c r="B32" s="100" t="s">
        <v>163</v>
      </c>
      <c r="C32" s="104">
        <v>70000</v>
      </c>
      <c r="D32" s="105"/>
      <c r="E32" s="107">
        <v>70000</v>
      </c>
      <c r="F32" s="105"/>
      <c r="G32" s="107">
        <v>70000</v>
      </c>
    </row>
    <row r="33" spans="1:7" s="86" customFormat="1" ht="16.5" thickBot="1" x14ac:dyDescent="0.3">
      <c r="A33" s="80" t="s">
        <v>12</v>
      </c>
      <c r="B33" s="87" t="s">
        <v>164</v>
      </c>
      <c r="C33" s="90">
        <f>SUM(C34:C43)</f>
        <v>2677296</v>
      </c>
      <c r="D33" s="109"/>
      <c r="E33" s="90">
        <f>SUM(E34:E43)</f>
        <v>2677296</v>
      </c>
      <c r="F33" s="289">
        <f>G33-E33</f>
        <v>78000</v>
      </c>
      <c r="G33" s="111">
        <f>SUM(G34:G43)</f>
        <v>2755296</v>
      </c>
    </row>
    <row r="34" spans="1:7" s="86" customFormat="1" x14ac:dyDescent="0.2">
      <c r="A34" s="91" t="s">
        <v>165</v>
      </c>
      <c r="B34" s="92" t="s">
        <v>166</v>
      </c>
      <c r="C34" s="93"/>
      <c r="D34" s="103"/>
      <c r="E34" s="103"/>
      <c r="F34" s="103"/>
      <c r="G34" s="112"/>
    </row>
    <row r="35" spans="1:7" s="86" customFormat="1" x14ac:dyDescent="0.2">
      <c r="A35" s="94" t="s">
        <v>167</v>
      </c>
      <c r="B35" s="95" t="s">
        <v>168</v>
      </c>
      <c r="C35" s="96">
        <v>788544</v>
      </c>
      <c r="D35" s="98"/>
      <c r="E35" s="96">
        <v>788544</v>
      </c>
      <c r="F35" s="98"/>
      <c r="G35" s="96">
        <v>788544</v>
      </c>
    </row>
    <row r="36" spans="1:7" s="86" customFormat="1" x14ac:dyDescent="0.25">
      <c r="A36" s="94" t="s">
        <v>169</v>
      </c>
      <c r="B36" s="95" t="s">
        <v>170</v>
      </c>
      <c r="C36" s="96">
        <v>1016000</v>
      </c>
      <c r="D36" s="98"/>
      <c r="E36" s="96">
        <v>1016000</v>
      </c>
      <c r="F36" s="288">
        <f>G36-E36</f>
        <v>78000</v>
      </c>
      <c r="G36" s="96">
        <v>1094000</v>
      </c>
    </row>
    <row r="37" spans="1:7" s="86" customFormat="1" x14ac:dyDescent="0.2">
      <c r="A37" s="94" t="s">
        <v>171</v>
      </c>
      <c r="B37" s="95" t="s">
        <v>172</v>
      </c>
      <c r="C37" s="96">
        <v>303562</v>
      </c>
      <c r="D37" s="98"/>
      <c r="E37" s="96">
        <v>303562</v>
      </c>
      <c r="F37" s="98"/>
      <c r="G37" s="96">
        <v>303562</v>
      </c>
    </row>
    <row r="38" spans="1:7" s="86" customFormat="1" x14ac:dyDescent="0.2">
      <c r="A38" s="94" t="s">
        <v>173</v>
      </c>
      <c r="B38" s="95" t="s">
        <v>174</v>
      </c>
      <c r="C38" s="96"/>
      <c r="D38" s="98"/>
      <c r="E38" s="96"/>
      <c r="F38" s="98"/>
      <c r="G38" s="96"/>
    </row>
    <row r="39" spans="1:7" s="86" customFormat="1" x14ac:dyDescent="0.2">
      <c r="A39" s="94" t="s">
        <v>175</v>
      </c>
      <c r="B39" s="95" t="s">
        <v>176</v>
      </c>
      <c r="C39" s="96">
        <v>569190</v>
      </c>
      <c r="D39" s="98"/>
      <c r="E39" s="96">
        <v>569190</v>
      </c>
      <c r="F39" s="98"/>
      <c r="G39" s="96">
        <v>569190</v>
      </c>
    </row>
    <row r="40" spans="1:7" s="86" customFormat="1" x14ac:dyDescent="0.2">
      <c r="A40" s="94" t="s">
        <v>177</v>
      </c>
      <c r="B40" s="95" t="s">
        <v>178</v>
      </c>
      <c r="C40" s="96"/>
      <c r="D40" s="98"/>
      <c r="E40" s="98"/>
      <c r="F40" s="98"/>
      <c r="G40" s="98"/>
    </row>
    <row r="41" spans="1:7" s="86" customFormat="1" x14ac:dyDescent="0.2">
      <c r="A41" s="94" t="s">
        <v>179</v>
      </c>
      <c r="B41" s="95" t="s">
        <v>180</v>
      </c>
      <c r="C41" s="96"/>
      <c r="D41" s="98"/>
      <c r="E41" s="98"/>
      <c r="F41" s="98"/>
      <c r="G41" s="98"/>
    </row>
    <row r="42" spans="1:7" s="86" customFormat="1" x14ac:dyDescent="0.2">
      <c r="A42" s="94" t="s">
        <v>181</v>
      </c>
      <c r="B42" s="95" t="s">
        <v>182</v>
      </c>
      <c r="C42" s="113"/>
      <c r="D42" s="98"/>
      <c r="E42" s="98"/>
      <c r="F42" s="98"/>
      <c r="G42" s="98"/>
    </row>
    <row r="43" spans="1:7" s="86" customFormat="1" ht="16.5" thickBot="1" x14ac:dyDescent="0.25">
      <c r="A43" s="99" t="s">
        <v>183</v>
      </c>
      <c r="B43" s="100" t="s">
        <v>31</v>
      </c>
      <c r="C43" s="114"/>
      <c r="D43" s="105"/>
      <c r="E43" s="105"/>
      <c r="F43" s="105"/>
      <c r="G43" s="115"/>
    </row>
    <row r="44" spans="1:7" s="86" customFormat="1" ht="16.5" thickBot="1" x14ac:dyDescent="0.25">
      <c r="A44" s="80" t="s">
        <v>13</v>
      </c>
      <c r="B44" s="87" t="s">
        <v>184</v>
      </c>
      <c r="C44" s="90">
        <f>SUM(C45:C49)</f>
        <v>0</v>
      </c>
      <c r="D44" s="109"/>
      <c r="E44" s="109"/>
      <c r="F44" s="109"/>
      <c r="G44" s="109"/>
    </row>
    <row r="45" spans="1:7" s="86" customFormat="1" x14ac:dyDescent="0.2">
      <c r="A45" s="91" t="s">
        <v>185</v>
      </c>
      <c r="B45" s="92" t="s">
        <v>186</v>
      </c>
      <c r="C45" s="116"/>
      <c r="D45" s="103"/>
      <c r="E45" s="103"/>
      <c r="F45" s="103"/>
      <c r="G45" s="103"/>
    </row>
    <row r="46" spans="1:7" s="86" customFormat="1" x14ac:dyDescent="0.2">
      <c r="A46" s="94" t="s">
        <v>187</v>
      </c>
      <c r="B46" s="95" t="s">
        <v>188</v>
      </c>
      <c r="C46" s="113"/>
      <c r="D46" s="98"/>
      <c r="E46" s="98"/>
      <c r="F46" s="98"/>
      <c r="G46" s="98"/>
    </row>
    <row r="47" spans="1:7" s="86" customFormat="1" x14ac:dyDescent="0.2">
      <c r="A47" s="94" t="s">
        <v>189</v>
      </c>
      <c r="B47" s="95" t="s">
        <v>190</v>
      </c>
      <c r="C47" s="113"/>
      <c r="D47" s="98"/>
      <c r="E47" s="98"/>
      <c r="F47" s="98"/>
      <c r="G47" s="98"/>
    </row>
    <row r="48" spans="1:7" s="86" customFormat="1" x14ac:dyDescent="0.2">
      <c r="A48" s="94" t="s">
        <v>191</v>
      </c>
      <c r="B48" s="95" t="s">
        <v>192</v>
      </c>
      <c r="C48" s="113"/>
      <c r="D48" s="98"/>
      <c r="E48" s="98"/>
      <c r="F48" s="98"/>
      <c r="G48" s="98"/>
    </row>
    <row r="49" spans="1:7" s="86" customFormat="1" ht="16.5" thickBot="1" x14ac:dyDescent="0.25">
      <c r="A49" s="99" t="s">
        <v>193</v>
      </c>
      <c r="B49" s="100" t="s">
        <v>194</v>
      </c>
      <c r="C49" s="114"/>
      <c r="D49" s="105"/>
      <c r="E49" s="105"/>
      <c r="F49" s="105"/>
      <c r="G49" s="105"/>
    </row>
    <row r="50" spans="1:7" s="86" customFormat="1" ht="16.5" thickBot="1" x14ac:dyDescent="0.25">
      <c r="A50" s="80" t="s">
        <v>195</v>
      </c>
      <c r="B50" s="87" t="s">
        <v>196</v>
      </c>
      <c r="C50" s="90">
        <f>SUM(C51:C53)</f>
        <v>349580</v>
      </c>
      <c r="D50" s="109"/>
      <c r="E50" s="90">
        <f>SUM(E51:E53)</f>
        <v>349580</v>
      </c>
      <c r="F50" s="109"/>
      <c r="G50" s="90">
        <f>SUM(G51:G53)</f>
        <v>349580</v>
      </c>
    </row>
    <row r="51" spans="1:7" s="86" customFormat="1" x14ac:dyDescent="0.2">
      <c r="A51" s="91" t="s">
        <v>197</v>
      </c>
      <c r="B51" s="92" t="s">
        <v>198</v>
      </c>
      <c r="C51" s="93"/>
      <c r="D51" s="103"/>
      <c r="E51" s="103"/>
      <c r="F51" s="103"/>
      <c r="G51" s="103"/>
    </row>
    <row r="52" spans="1:7" s="86" customFormat="1" x14ac:dyDescent="0.2">
      <c r="A52" s="94" t="s">
        <v>199</v>
      </c>
      <c r="B52" s="95" t="s">
        <v>200</v>
      </c>
      <c r="C52" s="96">
        <v>313580</v>
      </c>
      <c r="D52" s="98"/>
      <c r="E52" s="96">
        <v>313580</v>
      </c>
      <c r="F52" s="98"/>
      <c r="G52" s="96">
        <v>313580</v>
      </c>
    </row>
    <row r="53" spans="1:7" s="86" customFormat="1" x14ac:dyDescent="0.2">
      <c r="A53" s="94" t="s">
        <v>201</v>
      </c>
      <c r="B53" s="95" t="s">
        <v>202</v>
      </c>
      <c r="C53" s="96">
        <v>36000</v>
      </c>
      <c r="D53" s="105"/>
      <c r="E53" s="96">
        <v>36000</v>
      </c>
      <c r="F53" s="105"/>
      <c r="G53" s="96">
        <v>36000</v>
      </c>
    </row>
    <row r="54" spans="1:7" s="86" customFormat="1" ht="16.5" thickBot="1" x14ac:dyDescent="0.25">
      <c r="A54" s="99" t="s">
        <v>203</v>
      </c>
      <c r="B54" s="100" t="s">
        <v>204</v>
      </c>
      <c r="C54" s="104"/>
      <c r="D54" s="115"/>
      <c r="E54" s="115"/>
      <c r="F54" s="115"/>
      <c r="G54" s="115"/>
    </row>
    <row r="55" spans="1:7" s="86" customFormat="1" ht="16.5" thickBot="1" x14ac:dyDescent="0.25">
      <c r="A55" s="80" t="s">
        <v>15</v>
      </c>
      <c r="B55" s="102" t="s">
        <v>205</v>
      </c>
      <c r="C55" s="90">
        <f>C56+C57+C58</f>
        <v>0</v>
      </c>
      <c r="D55" s="109"/>
      <c r="E55" s="109"/>
      <c r="F55" s="109"/>
      <c r="G55" s="109"/>
    </row>
    <row r="56" spans="1:7" s="86" customFormat="1" x14ac:dyDescent="0.2">
      <c r="A56" s="91" t="s">
        <v>206</v>
      </c>
      <c r="B56" s="92" t="s">
        <v>207</v>
      </c>
      <c r="C56" s="113"/>
      <c r="D56" s="103"/>
      <c r="E56" s="103"/>
      <c r="F56" s="103"/>
      <c r="G56" s="103"/>
    </row>
    <row r="57" spans="1:7" s="86" customFormat="1" x14ac:dyDescent="0.2">
      <c r="A57" s="94" t="s">
        <v>208</v>
      </c>
      <c r="B57" s="95" t="s">
        <v>209</v>
      </c>
      <c r="C57" s="113"/>
      <c r="D57" s="98"/>
      <c r="E57" s="98"/>
      <c r="F57" s="98"/>
      <c r="G57" s="98"/>
    </row>
    <row r="58" spans="1:7" s="86" customFormat="1" x14ac:dyDescent="0.2">
      <c r="A58" s="94" t="s">
        <v>210</v>
      </c>
      <c r="B58" s="95" t="s">
        <v>211</v>
      </c>
      <c r="C58" s="113"/>
      <c r="D58" s="98"/>
      <c r="E58" s="98"/>
      <c r="F58" s="98"/>
      <c r="G58" s="98"/>
    </row>
    <row r="59" spans="1:7" s="86" customFormat="1" ht="16.5" thickBot="1" x14ac:dyDescent="0.25">
      <c r="A59" s="99" t="s">
        <v>212</v>
      </c>
      <c r="B59" s="100" t="s">
        <v>213</v>
      </c>
      <c r="C59" s="113"/>
      <c r="D59" s="105"/>
      <c r="E59" s="105"/>
      <c r="F59" s="105"/>
      <c r="G59" s="105"/>
    </row>
    <row r="60" spans="1:7" s="86" customFormat="1" ht="16.5" thickBot="1" x14ac:dyDescent="0.3">
      <c r="A60" s="80" t="s">
        <v>16</v>
      </c>
      <c r="B60" s="87" t="s">
        <v>214</v>
      </c>
      <c r="C60" s="108">
        <f>SUM(C5,C12,C19,C26,C33,C44,C50,C55)</f>
        <v>128738991</v>
      </c>
      <c r="D60" s="89">
        <f>G60-C60</f>
        <v>23632524</v>
      </c>
      <c r="E60" s="108">
        <f>SUM(E5,E12,E19,E26,E33,E44,E50,E55)</f>
        <v>148227746</v>
      </c>
      <c r="F60" s="89">
        <f>G60-E60</f>
        <v>4143769</v>
      </c>
      <c r="G60" s="108">
        <f>SUM(G5,G12,G19,G26,G33,G44,G50,G55)</f>
        <v>152371515</v>
      </c>
    </row>
    <row r="61" spans="1:7" s="86" customFormat="1" ht="16.5" thickBot="1" x14ac:dyDescent="0.25">
      <c r="A61" s="117" t="s">
        <v>35</v>
      </c>
      <c r="B61" s="102" t="s">
        <v>215</v>
      </c>
      <c r="C61" s="90"/>
      <c r="D61" s="109"/>
      <c r="E61" s="109"/>
      <c r="F61" s="109"/>
      <c r="G61" s="109"/>
    </row>
    <row r="62" spans="1:7" s="86" customFormat="1" x14ac:dyDescent="0.2">
      <c r="A62" s="91" t="s">
        <v>216</v>
      </c>
      <c r="B62" s="92" t="s">
        <v>217</v>
      </c>
      <c r="C62" s="113"/>
      <c r="D62" s="112"/>
      <c r="E62" s="112"/>
      <c r="F62" s="112"/>
      <c r="G62" s="112"/>
    </row>
    <row r="63" spans="1:7" s="86" customFormat="1" x14ac:dyDescent="0.2">
      <c r="A63" s="94" t="s">
        <v>218</v>
      </c>
      <c r="B63" s="95" t="s">
        <v>219</v>
      </c>
      <c r="C63" s="113"/>
      <c r="D63" s="98"/>
      <c r="E63" s="98"/>
      <c r="F63" s="98"/>
      <c r="G63" s="98"/>
    </row>
    <row r="64" spans="1:7" s="86" customFormat="1" ht="16.5" thickBot="1" x14ac:dyDescent="0.25">
      <c r="A64" s="99" t="s">
        <v>220</v>
      </c>
      <c r="B64" s="100" t="s">
        <v>221</v>
      </c>
      <c r="C64" s="113"/>
      <c r="D64" s="115"/>
      <c r="E64" s="115"/>
      <c r="F64" s="115"/>
      <c r="G64" s="115"/>
    </row>
    <row r="65" spans="1:7" s="86" customFormat="1" ht="16.5" thickBot="1" x14ac:dyDescent="0.25">
      <c r="A65" s="117" t="s">
        <v>38</v>
      </c>
      <c r="B65" s="102" t="s">
        <v>222</v>
      </c>
      <c r="C65" s="90"/>
      <c r="D65" s="109"/>
      <c r="E65" s="109"/>
      <c r="F65" s="109"/>
      <c r="G65" s="109"/>
    </row>
    <row r="66" spans="1:7" s="86" customFormat="1" x14ac:dyDescent="0.2">
      <c r="A66" s="91" t="s">
        <v>223</v>
      </c>
      <c r="B66" s="92" t="s">
        <v>224</v>
      </c>
      <c r="C66" s="113"/>
      <c r="D66" s="103"/>
      <c r="E66" s="103"/>
      <c r="F66" s="103"/>
      <c r="G66" s="103"/>
    </row>
    <row r="67" spans="1:7" s="86" customFormat="1" x14ac:dyDescent="0.2">
      <c r="A67" s="94" t="s">
        <v>225</v>
      </c>
      <c r="B67" s="95" t="s">
        <v>226</v>
      </c>
      <c r="C67" s="113"/>
      <c r="D67" s="98"/>
      <c r="E67" s="98"/>
      <c r="F67" s="98"/>
      <c r="G67" s="98"/>
    </row>
    <row r="68" spans="1:7" s="86" customFormat="1" x14ac:dyDescent="0.2">
      <c r="A68" s="94" t="s">
        <v>227</v>
      </c>
      <c r="B68" s="95" t="s">
        <v>228</v>
      </c>
      <c r="C68" s="113"/>
      <c r="D68" s="98"/>
      <c r="E68" s="98"/>
      <c r="F68" s="98"/>
      <c r="G68" s="98"/>
    </row>
    <row r="69" spans="1:7" s="86" customFormat="1" ht="16.5" thickBot="1" x14ac:dyDescent="0.25">
      <c r="A69" s="99" t="s">
        <v>229</v>
      </c>
      <c r="B69" s="100" t="s">
        <v>230</v>
      </c>
      <c r="C69" s="113"/>
      <c r="D69" s="105"/>
      <c r="E69" s="105"/>
      <c r="F69" s="105"/>
      <c r="G69" s="105"/>
    </row>
    <row r="70" spans="1:7" s="86" customFormat="1" ht="16.5" thickBot="1" x14ac:dyDescent="0.3">
      <c r="A70" s="117" t="s">
        <v>41</v>
      </c>
      <c r="B70" s="102" t="s">
        <v>231</v>
      </c>
      <c r="C70" s="90">
        <f>SUM(C71:C72)</f>
        <v>21347978</v>
      </c>
      <c r="D70" s="118">
        <f>G70-C70</f>
        <v>4096722</v>
      </c>
      <c r="E70" s="90">
        <f>SUM(E71:E72)</f>
        <v>25444700</v>
      </c>
      <c r="F70" s="118"/>
      <c r="G70" s="118">
        <f>SUM(G71+G72)</f>
        <v>25444700</v>
      </c>
    </row>
    <row r="71" spans="1:7" s="86" customFormat="1" x14ac:dyDescent="0.25">
      <c r="A71" s="91" t="s">
        <v>232</v>
      </c>
      <c r="B71" s="92" t="s">
        <v>233</v>
      </c>
      <c r="C71" s="113">
        <v>21347978</v>
      </c>
      <c r="D71" s="106">
        <f>G71-C71</f>
        <v>4096722</v>
      </c>
      <c r="E71" s="106">
        <v>25444700</v>
      </c>
      <c r="F71" s="106"/>
      <c r="G71" s="106">
        <v>25444700</v>
      </c>
    </row>
    <row r="72" spans="1:7" s="86" customFormat="1" ht="16.5" thickBot="1" x14ac:dyDescent="0.25">
      <c r="A72" s="99" t="s">
        <v>234</v>
      </c>
      <c r="B72" s="100" t="s">
        <v>235</v>
      </c>
      <c r="C72" s="113"/>
      <c r="D72" s="105"/>
      <c r="E72" s="105"/>
      <c r="F72" s="105"/>
      <c r="G72" s="105"/>
    </row>
    <row r="73" spans="1:7" s="86" customFormat="1" ht="16.5" thickBot="1" x14ac:dyDescent="0.25">
      <c r="A73" s="117" t="s">
        <v>44</v>
      </c>
      <c r="B73" s="102" t="s">
        <v>236</v>
      </c>
      <c r="C73" s="90"/>
      <c r="D73" s="109"/>
      <c r="E73" s="109"/>
      <c r="F73" s="109"/>
      <c r="G73" s="109"/>
    </row>
    <row r="74" spans="1:7" s="86" customFormat="1" x14ac:dyDescent="0.2">
      <c r="A74" s="91" t="s">
        <v>237</v>
      </c>
      <c r="B74" s="92" t="s">
        <v>238</v>
      </c>
      <c r="C74" s="113"/>
      <c r="D74" s="103"/>
      <c r="E74" s="103"/>
      <c r="F74" s="103"/>
      <c r="G74" s="103"/>
    </row>
    <row r="75" spans="1:7" s="86" customFormat="1" x14ac:dyDescent="0.2">
      <c r="A75" s="94" t="s">
        <v>239</v>
      </c>
      <c r="B75" s="95" t="s">
        <v>240</v>
      </c>
      <c r="C75" s="113"/>
      <c r="D75" s="98"/>
      <c r="E75" s="98"/>
      <c r="F75" s="98"/>
      <c r="G75" s="98"/>
    </row>
    <row r="76" spans="1:7" s="86" customFormat="1" ht="16.5" thickBot="1" x14ac:dyDescent="0.25">
      <c r="A76" s="99" t="s">
        <v>241</v>
      </c>
      <c r="B76" s="100" t="s">
        <v>242</v>
      </c>
      <c r="C76" s="113"/>
      <c r="D76" s="105"/>
      <c r="E76" s="105"/>
      <c r="F76" s="105"/>
      <c r="G76" s="105"/>
    </row>
    <row r="77" spans="1:7" s="86" customFormat="1" ht="16.5" thickBot="1" x14ac:dyDescent="0.25">
      <c r="A77" s="117" t="s">
        <v>47</v>
      </c>
      <c r="B77" s="102" t="s">
        <v>243</v>
      </c>
      <c r="C77" s="90"/>
      <c r="D77" s="109"/>
      <c r="E77" s="109"/>
      <c r="F77" s="109"/>
      <c r="G77" s="109"/>
    </row>
    <row r="78" spans="1:7" s="86" customFormat="1" x14ac:dyDescent="0.2">
      <c r="A78" s="119" t="s">
        <v>244</v>
      </c>
      <c r="B78" s="92" t="s">
        <v>245</v>
      </c>
      <c r="C78" s="113"/>
      <c r="D78" s="103"/>
      <c r="E78" s="103"/>
      <c r="F78" s="103"/>
      <c r="G78" s="103"/>
    </row>
    <row r="79" spans="1:7" s="86" customFormat="1" x14ac:dyDescent="0.2">
      <c r="A79" s="120" t="s">
        <v>246</v>
      </c>
      <c r="B79" s="95" t="s">
        <v>247</v>
      </c>
      <c r="C79" s="113"/>
      <c r="D79" s="98"/>
      <c r="E79" s="98"/>
      <c r="F79" s="98"/>
      <c r="G79" s="98"/>
    </row>
    <row r="80" spans="1:7" s="86" customFormat="1" x14ac:dyDescent="0.2">
      <c r="A80" s="120" t="s">
        <v>248</v>
      </c>
      <c r="B80" s="95" t="s">
        <v>249</v>
      </c>
      <c r="C80" s="113"/>
      <c r="D80" s="98"/>
      <c r="E80" s="98"/>
      <c r="F80" s="98"/>
      <c r="G80" s="98"/>
    </row>
    <row r="81" spans="1:14" s="86" customFormat="1" ht="16.5" thickBot="1" x14ac:dyDescent="0.25">
      <c r="A81" s="121" t="s">
        <v>250</v>
      </c>
      <c r="B81" s="100" t="s">
        <v>251</v>
      </c>
      <c r="C81" s="113"/>
      <c r="D81" s="105"/>
      <c r="E81" s="105"/>
      <c r="F81" s="105"/>
      <c r="G81" s="105"/>
    </row>
    <row r="82" spans="1:14" s="86" customFormat="1" ht="16.5" thickBot="1" x14ac:dyDescent="0.25">
      <c r="A82" s="117" t="s">
        <v>50</v>
      </c>
      <c r="B82" s="102" t="s">
        <v>252</v>
      </c>
      <c r="C82" s="122"/>
      <c r="D82" s="109"/>
      <c r="E82" s="109"/>
      <c r="F82" s="109"/>
      <c r="G82" s="109"/>
    </row>
    <row r="83" spans="1:14" s="86" customFormat="1" ht="16.5" thickBot="1" x14ac:dyDescent="0.3">
      <c r="A83" s="117" t="s">
        <v>53</v>
      </c>
      <c r="B83" s="102" t="s">
        <v>253</v>
      </c>
      <c r="C83" s="108">
        <f>SUM(C61,C65,C70,C73,C77,C82)</f>
        <v>21347978</v>
      </c>
      <c r="D83" s="89">
        <f>G83-C83</f>
        <v>4096722</v>
      </c>
      <c r="E83" s="108">
        <f>SUM(E61,E65,E70,E73,E77,E82)</f>
        <v>25444700</v>
      </c>
      <c r="F83" s="89"/>
      <c r="G83" s="108">
        <f>SUM(G61,G65,G70,G73,G77,G82)</f>
        <v>25444700</v>
      </c>
    </row>
    <row r="84" spans="1:14" s="86" customFormat="1" ht="32.25" thickBot="1" x14ac:dyDescent="0.3">
      <c r="A84" s="123" t="s">
        <v>56</v>
      </c>
      <c r="B84" s="124" t="s">
        <v>254</v>
      </c>
      <c r="C84" s="108">
        <f>SUM(C60,C83)</f>
        <v>150086969</v>
      </c>
      <c r="D84" s="125">
        <f>E84-C84</f>
        <v>23585477</v>
      </c>
      <c r="E84" s="108">
        <f>SUM(E60,E83)</f>
        <v>173672446</v>
      </c>
      <c r="F84" s="125">
        <f>G84-E84</f>
        <v>4143769</v>
      </c>
      <c r="G84" s="108">
        <f>SUM(G60,G83)</f>
        <v>177816215</v>
      </c>
      <c r="N84" s="126"/>
    </row>
    <row r="85" spans="1:14" ht="16.5" customHeight="1" x14ac:dyDescent="0.25">
      <c r="A85" s="307" t="s">
        <v>255</v>
      </c>
      <c r="B85" s="307"/>
      <c r="C85" s="307"/>
      <c r="K85" s="77" t="s">
        <v>256</v>
      </c>
    </row>
    <row r="86" spans="1:14" s="128" customFormat="1" ht="16.5" customHeight="1" thickBot="1" x14ac:dyDescent="0.3">
      <c r="A86" s="308"/>
      <c r="B86" s="308"/>
      <c r="C86" s="127"/>
      <c r="G86" s="129" t="s">
        <v>1</v>
      </c>
    </row>
    <row r="87" spans="1:14" ht="63.75" thickBot="1" x14ac:dyDescent="0.3">
      <c r="A87" s="80" t="s">
        <v>2</v>
      </c>
      <c r="B87" s="81" t="s">
        <v>257</v>
      </c>
      <c r="C87" s="81" t="s">
        <v>6</v>
      </c>
      <c r="D87" s="82" t="s">
        <v>109</v>
      </c>
      <c r="E87" s="82" t="s">
        <v>110</v>
      </c>
      <c r="F87" s="82" t="s">
        <v>346</v>
      </c>
      <c r="G87" s="82" t="s">
        <v>110</v>
      </c>
    </row>
    <row r="88" spans="1:14" s="131" customFormat="1" ht="16.5" thickBot="1" x14ac:dyDescent="0.25">
      <c r="A88" s="80">
        <v>1</v>
      </c>
      <c r="B88" s="81">
        <v>2</v>
      </c>
      <c r="C88" s="81">
        <v>3</v>
      </c>
      <c r="D88" s="130">
        <v>4</v>
      </c>
      <c r="E88" s="130">
        <v>5</v>
      </c>
      <c r="F88" s="130">
        <v>6</v>
      </c>
      <c r="G88" s="130">
        <v>7</v>
      </c>
    </row>
    <row r="89" spans="1:14" ht="16.5" thickBot="1" x14ac:dyDescent="0.3">
      <c r="A89" s="83" t="s">
        <v>17</v>
      </c>
      <c r="B89" s="132" t="s">
        <v>258</v>
      </c>
      <c r="C89" s="133">
        <f>SUM(C90:C94)</f>
        <v>111422402</v>
      </c>
      <c r="D89" s="118">
        <f>E89-C89</f>
        <v>7998112</v>
      </c>
      <c r="E89" s="133">
        <f>SUM(E90:E94)</f>
        <v>119420514</v>
      </c>
      <c r="F89" s="290">
        <f>G89-E89</f>
        <v>14166018</v>
      </c>
      <c r="G89" s="133">
        <f>SUM(G90:G94)</f>
        <v>133586532</v>
      </c>
    </row>
    <row r="90" spans="1:14" x14ac:dyDescent="0.25">
      <c r="A90" s="134" t="s">
        <v>112</v>
      </c>
      <c r="B90" s="135" t="s">
        <v>259</v>
      </c>
      <c r="C90" s="136">
        <v>12358009</v>
      </c>
      <c r="D90" s="137">
        <f>E90-C90</f>
        <v>5045604</v>
      </c>
      <c r="E90" s="138">
        <v>17403613</v>
      </c>
      <c r="F90" s="137">
        <f>G90-E90</f>
        <v>2651389</v>
      </c>
      <c r="G90" s="138">
        <v>20055002</v>
      </c>
    </row>
    <row r="91" spans="1:14" x14ac:dyDescent="0.25">
      <c r="A91" s="94" t="s">
        <v>114</v>
      </c>
      <c r="B91" s="139" t="s">
        <v>22</v>
      </c>
      <c r="C91" s="140">
        <v>2303661</v>
      </c>
      <c r="D91" s="141">
        <f t="shared" ref="D91" si="2">G91-C91</f>
        <v>507317</v>
      </c>
      <c r="E91" s="141">
        <v>2810978</v>
      </c>
      <c r="F91" s="137">
        <f t="shared" ref="F91:F95" si="3">G91-E91</f>
        <v>0</v>
      </c>
      <c r="G91" s="141">
        <v>2810978</v>
      </c>
    </row>
    <row r="92" spans="1:14" x14ac:dyDescent="0.25">
      <c r="A92" s="94" t="s">
        <v>116</v>
      </c>
      <c r="B92" s="139" t="s">
        <v>260</v>
      </c>
      <c r="C92" s="142">
        <v>17121879</v>
      </c>
      <c r="D92" s="141">
        <f>E92-C92</f>
        <v>450322</v>
      </c>
      <c r="E92" s="141">
        <v>17572201</v>
      </c>
      <c r="F92" s="137">
        <f>G92-E92</f>
        <v>5592393</v>
      </c>
      <c r="G92" s="141">
        <v>23164594</v>
      </c>
    </row>
    <row r="93" spans="1:14" x14ac:dyDescent="0.25">
      <c r="A93" s="94" t="s">
        <v>118</v>
      </c>
      <c r="B93" s="139" t="s">
        <v>26</v>
      </c>
      <c r="C93" s="142">
        <v>2477040</v>
      </c>
      <c r="D93" s="141">
        <f>E93-C93</f>
        <v>293420</v>
      </c>
      <c r="E93" s="141">
        <v>2770460</v>
      </c>
      <c r="F93" s="137">
        <f t="shared" si="3"/>
        <v>1631010</v>
      </c>
      <c r="G93" s="141">
        <v>4401470</v>
      </c>
    </row>
    <row r="94" spans="1:14" x14ac:dyDescent="0.25">
      <c r="A94" s="94" t="s">
        <v>261</v>
      </c>
      <c r="B94" s="143" t="s">
        <v>28</v>
      </c>
      <c r="C94" s="142">
        <f>C96+C97+C98+C99+C100+C101+C102+C103+C104</f>
        <v>77161813</v>
      </c>
      <c r="D94" s="141">
        <f>E94-C94</f>
        <v>1701449</v>
      </c>
      <c r="E94" s="141">
        <v>78863262</v>
      </c>
      <c r="F94" s="137">
        <f>G94-E94</f>
        <v>4291226</v>
      </c>
      <c r="G94" s="141">
        <v>83154488</v>
      </c>
    </row>
    <row r="95" spans="1:14" ht="16.5" thickBot="1" x14ac:dyDescent="0.3">
      <c r="A95" s="94" t="s">
        <v>122</v>
      </c>
      <c r="B95" s="139" t="s">
        <v>262</v>
      </c>
      <c r="C95" s="142"/>
      <c r="D95" s="141">
        <f>G95-C95</f>
        <v>1437449</v>
      </c>
      <c r="E95" s="141">
        <v>1437449</v>
      </c>
      <c r="F95" s="137">
        <f t="shared" si="3"/>
        <v>0</v>
      </c>
      <c r="G95" s="141">
        <v>1437449</v>
      </c>
    </row>
    <row r="96" spans="1:14" x14ac:dyDescent="0.25">
      <c r="A96" s="94" t="s">
        <v>263</v>
      </c>
      <c r="B96" s="144" t="s">
        <v>264</v>
      </c>
      <c r="C96" s="142"/>
      <c r="D96" s="145"/>
      <c r="E96" s="145"/>
      <c r="F96" s="138"/>
      <c r="G96" s="141"/>
    </row>
    <row r="97" spans="1:7" x14ac:dyDescent="0.25">
      <c r="A97" s="94" t="s">
        <v>265</v>
      </c>
      <c r="B97" s="146" t="s">
        <v>266</v>
      </c>
      <c r="C97" s="142"/>
      <c r="D97" s="145"/>
      <c r="E97" s="145"/>
      <c r="F97" s="145"/>
      <c r="G97" s="141"/>
    </row>
    <row r="98" spans="1:7" x14ac:dyDescent="0.25">
      <c r="A98" s="94" t="s">
        <v>267</v>
      </c>
      <c r="B98" s="146" t="s">
        <v>268</v>
      </c>
      <c r="C98" s="142"/>
      <c r="D98" s="145"/>
      <c r="E98" s="145"/>
      <c r="F98" s="145"/>
      <c r="G98" s="141"/>
    </row>
    <row r="99" spans="1:7" x14ac:dyDescent="0.25">
      <c r="A99" s="94" t="s">
        <v>269</v>
      </c>
      <c r="B99" s="144" t="s">
        <v>270</v>
      </c>
      <c r="C99" s="142">
        <v>76961813</v>
      </c>
      <c r="D99" s="141">
        <f>G99-C99</f>
        <v>264000</v>
      </c>
      <c r="E99" s="141"/>
      <c r="F99" s="141"/>
      <c r="G99" s="141">
        <v>77225813</v>
      </c>
    </row>
    <row r="100" spans="1:7" x14ac:dyDescent="0.25">
      <c r="A100" s="94" t="s">
        <v>271</v>
      </c>
      <c r="B100" s="144" t="s">
        <v>272</v>
      </c>
      <c r="C100" s="142"/>
      <c r="D100" s="145"/>
      <c r="E100" s="145"/>
      <c r="F100" s="145"/>
      <c r="G100" s="141"/>
    </row>
    <row r="101" spans="1:7" x14ac:dyDescent="0.25">
      <c r="A101" s="94" t="s">
        <v>273</v>
      </c>
      <c r="B101" s="146" t="s">
        <v>274</v>
      </c>
      <c r="C101" s="142"/>
      <c r="D101" s="145"/>
      <c r="E101" s="145"/>
      <c r="F101" s="145"/>
      <c r="G101" s="141"/>
    </row>
    <row r="102" spans="1:7" x14ac:dyDescent="0.25">
      <c r="A102" s="147" t="s">
        <v>275</v>
      </c>
      <c r="B102" s="148" t="s">
        <v>276</v>
      </c>
      <c r="C102" s="142"/>
      <c r="D102" s="145"/>
      <c r="E102" s="145"/>
      <c r="F102" s="145"/>
      <c r="G102" s="141"/>
    </row>
    <row r="103" spans="1:7" x14ac:dyDescent="0.25">
      <c r="A103" s="94" t="s">
        <v>277</v>
      </c>
      <c r="B103" s="148" t="s">
        <v>278</v>
      </c>
      <c r="C103" s="142"/>
      <c r="D103" s="145"/>
      <c r="E103" s="145"/>
      <c r="F103" s="145"/>
      <c r="G103" s="141"/>
    </row>
    <row r="104" spans="1:7" ht="16.5" thickBot="1" x14ac:dyDescent="0.3">
      <c r="A104" s="149" t="s">
        <v>279</v>
      </c>
      <c r="B104" s="150" t="s">
        <v>280</v>
      </c>
      <c r="C104" s="151">
        <v>200000</v>
      </c>
      <c r="D104" s="152"/>
      <c r="E104" s="152"/>
      <c r="F104" s="152"/>
      <c r="G104" s="153">
        <v>200000</v>
      </c>
    </row>
    <row r="105" spans="1:7" ht="16.5" thickBot="1" x14ac:dyDescent="0.3">
      <c r="A105" s="80" t="s">
        <v>20</v>
      </c>
      <c r="B105" s="154" t="s">
        <v>281</v>
      </c>
      <c r="C105" s="155">
        <f>SUM(C106,C108,C110)</f>
        <v>28139118</v>
      </c>
      <c r="D105" s="156">
        <f>E105-C105</f>
        <v>13018632</v>
      </c>
      <c r="E105" s="155">
        <f>SUM(E106,E108,E110)</f>
        <v>41157750</v>
      </c>
      <c r="F105" s="138">
        <f>G105-E105</f>
        <v>-37393</v>
      </c>
      <c r="G105" s="155">
        <f>SUM(G106,G108,G110)</f>
        <v>41120357</v>
      </c>
    </row>
    <row r="106" spans="1:7" x14ac:dyDescent="0.25">
      <c r="A106" s="91" t="s">
        <v>125</v>
      </c>
      <c r="B106" s="139" t="s">
        <v>72</v>
      </c>
      <c r="C106" s="157">
        <v>1153160</v>
      </c>
      <c r="D106" s="138">
        <f>E106-C106</f>
        <v>274526</v>
      </c>
      <c r="E106" s="138">
        <v>1427686</v>
      </c>
      <c r="F106" s="138">
        <f>G106-E106</f>
        <v>170940</v>
      </c>
      <c r="G106" s="138">
        <v>1598626</v>
      </c>
    </row>
    <row r="107" spans="1:7" ht="16.5" thickBot="1" x14ac:dyDescent="0.3">
      <c r="A107" s="91" t="s">
        <v>127</v>
      </c>
      <c r="B107" s="158" t="s">
        <v>282</v>
      </c>
      <c r="C107" s="157"/>
      <c r="D107" s="159"/>
      <c r="E107" s="141"/>
      <c r="F107" s="159"/>
      <c r="G107" s="141"/>
    </row>
    <row r="108" spans="1:7" x14ac:dyDescent="0.25">
      <c r="A108" s="91" t="s">
        <v>129</v>
      </c>
      <c r="B108" s="158" t="s">
        <v>76</v>
      </c>
      <c r="C108" s="140">
        <v>26985958</v>
      </c>
      <c r="D108" s="141">
        <f>G108-C108</f>
        <v>12535773</v>
      </c>
      <c r="E108" s="141">
        <v>39730064</v>
      </c>
      <c r="F108" s="138">
        <f>G108-E108</f>
        <v>-208333</v>
      </c>
      <c r="G108" s="141">
        <v>39521731</v>
      </c>
    </row>
    <row r="109" spans="1:7" x14ac:dyDescent="0.25">
      <c r="A109" s="91" t="s">
        <v>131</v>
      </c>
      <c r="B109" s="158" t="s">
        <v>283</v>
      </c>
      <c r="C109" s="140">
        <v>20708058</v>
      </c>
      <c r="D109" s="145"/>
      <c r="E109" s="160">
        <v>20708058</v>
      </c>
      <c r="F109" s="145"/>
      <c r="G109" s="160">
        <v>20708058</v>
      </c>
    </row>
    <row r="110" spans="1:7" x14ac:dyDescent="0.25">
      <c r="A110" s="91" t="s">
        <v>133</v>
      </c>
      <c r="B110" s="100" t="s">
        <v>80</v>
      </c>
      <c r="C110" s="140"/>
      <c r="D110" s="145"/>
      <c r="E110" s="145"/>
      <c r="F110" s="145"/>
      <c r="G110" s="145"/>
    </row>
    <row r="111" spans="1:7" x14ac:dyDescent="0.25">
      <c r="A111" s="91" t="s">
        <v>135</v>
      </c>
      <c r="B111" s="95" t="s">
        <v>284</v>
      </c>
      <c r="C111" s="140"/>
      <c r="D111" s="145"/>
      <c r="E111" s="145"/>
      <c r="F111" s="145"/>
      <c r="G111" s="145"/>
    </row>
    <row r="112" spans="1:7" x14ac:dyDescent="0.25">
      <c r="A112" s="91" t="s">
        <v>285</v>
      </c>
      <c r="B112" s="161" t="s">
        <v>286</v>
      </c>
      <c r="C112" s="140"/>
      <c r="D112" s="145"/>
      <c r="E112" s="145"/>
      <c r="F112" s="145"/>
      <c r="G112" s="145"/>
    </row>
    <row r="113" spans="1:7" x14ac:dyDescent="0.25">
      <c r="A113" s="91" t="s">
        <v>287</v>
      </c>
      <c r="B113" s="146" t="s">
        <v>268</v>
      </c>
      <c r="C113" s="140"/>
      <c r="D113" s="145"/>
      <c r="E113" s="145"/>
      <c r="F113" s="145"/>
      <c r="G113" s="145"/>
    </row>
    <row r="114" spans="1:7" x14ac:dyDescent="0.25">
      <c r="A114" s="91" t="s">
        <v>288</v>
      </c>
      <c r="B114" s="146" t="s">
        <v>289</v>
      </c>
      <c r="C114" s="140"/>
      <c r="D114" s="145"/>
      <c r="E114" s="145"/>
      <c r="F114" s="145"/>
      <c r="G114" s="145"/>
    </row>
    <row r="115" spans="1:7" x14ac:dyDescent="0.25">
      <c r="A115" s="91" t="s">
        <v>290</v>
      </c>
      <c r="B115" s="146" t="s">
        <v>291</v>
      </c>
      <c r="C115" s="140"/>
      <c r="D115" s="145"/>
      <c r="E115" s="145"/>
      <c r="F115" s="145"/>
      <c r="G115" s="145"/>
    </row>
    <row r="116" spans="1:7" x14ac:dyDescent="0.25">
      <c r="A116" s="91" t="s">
        <v>292</v>
      </c>
      <c r="B116" s="146" t="s">
        <v>274</v>
      </c>
      <c r="C116" s="140"/>
      <c r="D116" s="145"/>
      <c r="E116" s="145"/>
      <c r="F116" s="145"/>
      <c r="G116" s="145"/>
    </row>
    <row r="117" spans="1:7" x14ac:dyDescent="0.25">
      <c r="A117" s="91" t="s">
        <v>293</v>
      </c>
      <c r="B117" s="146" t="s">
        <v>294</v>
      </c>
      <c r="C117" s="140"/>
      <c r="D117" s="145"/>
      <c r="E117" s="145"/>
      <c r="F117" s="145"/>
      <c r="G117" s="145"/>
    </row>
    <row r="118" spans="1:7" ht="16.5" thickBot="1" x14ac:dyDescent="0.3">
      <c r="A118" s="147" t="s">
        <v>295</v>
      </c>
      <c r="B118" s="146" t="s">
        <v>296</v>
      </c>
      <c r="C118" s="142"/>
      <c r="D118" s="152"/>
      <c r="E118" s="152"/>
      <c r="F118" s="152"/>
      <c r="G118" s="152"/>
    </row>
    <row r="119" spans="1:7" ht="16.5" thickBot="1" x14ac:dyDescent="0.3">
      <c r="A119" s="80" t="s">
        <v>10</v>
      </c>
      <c r="B119" s="162" t="s">
        <v>297</v>
      </c>
      <c r="C119" s="155">
        <f>SUM(C120:C121)</f>
        <v>7439066</v>
      </c>
      <c r="D119" s="156">
        <f>E119-C119</f>
        <v>2568733</v>
      </c>
      <c r="E119" s="155">
        <f>SUM(E120:E121)</f>
        <v>10007799</v>
      </c>
      <c r="F119" s="285">
        <f>G119-E119</f>
        <v>-9984856</v>
      </c>
      <c r="G119" s="155">
        <f>SUM(G120:G121)</f>
        <v>22943</v>
      </c>
    </row>
    <row r="120" spans="1:7" x14ac:dyDescent="0.25">
      <c r="A120" s="91" t="s">
        <v>138</v>
      </c>
      <c r="B120" s="163" t="s">
        <v>298</v>
      </c>
      <c r="C120" s="157">
        <v>7439066</v>
      </c>
      <c r="D120" s="138">
        <f>E120-C120</f>
        <v>2568733</v>
      </c>
      <c r="E120" s="138">
        <v>10007799</v>
      </c>
      <c r="F120" s="138">
        <f>G120-E120</f>
        <v>-9984856</v>
      </c>
      <c r="G120" s="138">
        <v>22943</v>
      </c>
    </row>
    <row r="121" spans="1:7" ht="16.5" thickBot="1" x14ac:dyDescent="0.3">
      <c r="A121" s="99" t="s">
        <v>140</v>
      </c>
      <c r="B121" s="158" t="s">
        <v>299</v>
      </c>
      <c r="C121" s="142"/>
      <c r="D121" s="152"/>
      <c r="E121" s="152"/>
      <c r="F121" s="152"/>
      <c r="G121" s="152"/>
    </row>
    <row r="122" spans="1:7" ht="16.5" thickBot="1" x14ac:dyDescent="0.3">
      <c r="A122" s="80" t="s">
        <v>11</v>
      </c>
      <c r="B122" s="162" t="s">
        <v>300</v>
      </c>
      <c r="C122" s="155">
        <f>SUM(C89,C105,C119)</f>
        <v>147000586</v>
      </c>
      <c r="D122" s="89">
        <f>G122-C122</f>
        <v>27729246</v>
      </c>
      <c r="E122" s="155">
        <f>SUM(E89,E105,E119)</f>
        <v>170586063</v>
      </c>
      <c r="F122" s="89">
        <f>G122-E122</f>
        <v>4143769</v>
      </c>
      <c r="G122" s="155">
        <f>SUM(G89,G105,G119)</f>
        <v>174729832</v>
      </c>
    </row>
    <row r="123" spans="1:7" ht="16.5" thickBot="1" x14ac:dyDescent="0.3">
      <c r="A123" s="80" t="s">
        <v>12</v>
      </c>
      <c r="B123" s="162" t="s">
        <v>301</v>
      </c>
      <c r="C123" s="155"/>
      <c r="D123" s="164"/>
      <c r="E123" s="164"/>
      <c r="F123" s="164"/>
      <c r="G123" s="164"/>
    </row>
    <row r="124" spans="1:7" x14ac:dyDescent="0.25">
      <c r="A124" s="91" t="s">
        <v>165</v>
      </c>
      <c r="B124" s="163" t="s">
        <v>302</v>
      </c>
      <c r="C124" s="140"/>
      <c r="D124" s="165"/>
      <c r="E124" s="165"/>
      <c r="F124" s="165"/>
      <c r="G124" s="165"/>
    </row>
    <row r="125" spans="1:7" x14ac:dyDescent="0.25">
      <c r="A125" s="91" t="s">
        <v>167</v>
      </c>
      <c r="B125" s="163" t="s">
        <v>303</v>
      </c>
      <c r="C125" s="140"/>
      <c r="D125" s="145"/>
      <c r="E125" s="145"/>
      <c r="F125" s="145"/>
      <c r="G125" s="145"/>
    </row>
    <row r="126" spans="1:7" ht="16.5" thickBot="1" x14ac:dyDescent="0.3">
      <c r="A126" s="147" t="s">
        <v>169</v>
      </c>
      <c r="B126" s="143" t="s">
        <v>304</v>
      </c>
      <c r="C126" s="140"/>
      <c r="D126" s="152"/>
      <c r="E126" s="152"/>
      <c r="F126" s="152"/>
      <c r="G126" s="152"/>
    </row>
    <row r="127" spans="1:7" ht="16.5" thickBot="1" x14ac:dyDescent="0.3">
      <c r="A127" s="80" t="s">
        <v>13</v>
      </c>
      <c r="B127" s="162" t="s">
        <v>305</v>
      </c>
      <c r="C127" s="155"/>
      <c r="D127" s="164"/>
      <c r="E127" s="164"/>
      <c r="F127" s="164"/>
      <c r="G127" s="164"/>
    </row>
    <row r="128" spans="1:7" x14ac:dyDescent="0.25">
      <c r="A128" s="91" t="s">
        <v>185</v>
      </c>
      <c r="B128" s="163" t="s">
        <v>306</v>
      </c>
      <c r="C128" s="140"/>
      <c r="D128" s="165"/>
      <c r="E128" s="165"/>
      <c r="F128" s="165"/>
      <c r="G128" s="165"/>
    </row>
    <row r="129" spans="1:11" x14ac:dyDescent="0.25">
      <c r="A129" s="91" t="s">
        <v>187</v>
      </c>
      <c r="B129" s="163" t="s">
        <v>307</v>
      </c>
      <c r="C129" s="140"/>
      <c r="D129" s="145"/>
      <c r="E129" s="145"/>
      <c r="F129" s="145"/>
      <c r="G129" s="145"/>
    </row>
    <row r="130" spans="1:11" x14ac:dyDescent="0.25">
      <c r="A130" s="91" t="s">
        <v>189</v>
      </c>
      <c r="B130" s="163" t="s">
        <v>308</v>
      </c>
      <c r="C130" s="140"/>
      <c r="D130" s="145"/>
      <c r="E130" s="145"/>
      <c r="F130" s="145"/>
      <c r="G130" s="145"/>
    </row>
    <row r="131" spans="1:11" ht="16.5" thickBot="1" x14ac:dyDescent="0.3">
      <c r="A131" s="147" t="s">
        <v>191</v>
      </c>
      <c r="B131" s="143" t="s">
        <v>309</v>
      </c>
      <c r="C131" s="140"/>
      <c r="D131" s="152"/>
      <c r="E131" s="152"/>
      <c r="F131" s="152"/>
      <c r="G131" s="152"/>
    </row>
    <row r="132" spans="1:11" ht="16.5" thickBot="1" x14ac:dyDescent="0.3">
      <c r="A132" s="80" t="s">
        <v>14</v>
      </c>
      <c r="B132" s="162" t="s">
        <v>310</v>
      </c>
      <c r="C132" s="166">
        <f>C133+C134+C135+C136</f>
        <v>3086383</v>
      </c>
      <c r="D132" s="164"/>
      <c r="E132" s="166">
        <f>E133+E134+E135+E136</f>
        <v>3086383</v>
      </c>
      <c r="F132" s="164"/>
      <c r="G132" s="166">
        <f>G133+G134+G135+G136</f>
        <v>3086383</v>
      </c>
    </row>
    <row r="133" spans="1:11" x14ac:dyDescent="0.25">
      <c r="A133" s="91" t="s">
        <v>197</v>
      </c>
      <c r="B133" s="163" t="s">
        <v>311</v>
      </c>
      <c r="C133" s="140"/>
      <c r="D133" s="165"/>
      <c r="E133" s="165"/>
      <c r="F133" s="165"/>
      <c r="G133" s="165"/>
    </row>
    <row r="134" spans="1:11" x14ac:dyDescent="0.25">
      <c r="A134" s="91" t="s">
        <v>199</v>
      </c>
      <c r="B134" s="163" t="s">
        <v>312</v>
      </c>
      <c r="C134" s="140">
        <v>3086383</v>
      </c>
      <c r="D134" s="145"/>
      <c r="E134" s="140">
        <v>3086383</v>
      </c>
      <c r="F134" s="145"/>
      <c r="G134" s="140">
        <v>3086383</v>
      </c>
    </row>
    <row r="135" spans="1:11" x14ac:dyDescent="0.25">
      <c r="A135" s="91" t="s">
        <v>201</v>
      </c>
      <c r="B135" s="163" t="s">
        <v>313</v>
      </c>
      <c r="C135" s="140"/>
      <c r="D135" s="145"/>
      <c r="E135" s="145"/>
      <c r="F135" s="145"/>
      <c r="G135" s="145"/>
    </row>
    <row r="136" spans="1:11" ht="16.5" thickBot="1" x14ac:dyDescent="0.3">
      <c r="A136" s="147" t="s">
        <v>203</v>
      </c>
      <c r="B136" s="143" t="s">
        <v>314</v>
      </c>
      <c r="C136" s="140"/>
      <c r="D136" s="152"/>
      <c r="E136" s="152"/>
      <c r="F136" s="152"/>
      <c r="G136" s="152"/>
    </row>
    <row r="137" spans="1:11" ht="16.5" thickBot="1" x14ac:dyDescent="0.3">
      <c r="A137" s="80" t="s">
        <v>15</v>
      </c>
      <c r="B137" s="162" t="s">
        <v>315</v>
      </c>
      <c r="C137" s="167"/>
      <c r="D137" s="164"/>
      <c r="E137" s="164"/>
      <c r="F137" s="164"/>
      <c r="G137" s="164"/>
    </row>
    <row r="138" spans="1:11" x14ac:dyDescent="0.25">
      <c r="A138" s="91" t="s">
        <v>206</v>
      </c>
      <c r="B138" s="163" t="s">
        <v>316</v>
      </c>
      <c r="C138" s="140"/>
      <c r="D138" s="165"/>
      <c r="E138" s="165"/>
      <c r="F138" s="165"/>
      <c r="G138" s="165"/>
    </row>
    <row r="139" spans="1:11" x14ac:dyDescent="0.25">
      <c r="A139" s="91" t="s">
        <v>208</v>
      </c>
      <c r="B139" s="163" t="s">
        <v>317</v>
      </c>
      <c r="C139" s="140"/>
      <c r="D139" s="145"/>
      <c r="E139" s="145"/>
      <c r="F139" s="145"/>
      <c r="G139" s="145"/>
    </row>
    <row r="140" spans="1:11" x14ac:dyDescent="0.25">
      <c r="A140" s="91" t="s">
        <v>210</v>
      </c>
      <c r="B140" s="163" t="s">
        <v>318</v>
      </c>
      <c r="C140" s="140"/>
      <c r="D140" s="145"/>
      <c r="E140" s="145"/>
      <c r="F140" s="145"/>
      <c r="G140" s="145"/>
    </row>
    <row r="141" spans="1:11" ht="16.5" thickBot="1" x14ac:dyDescent="0.3">
      <c r="A141" s="91" t="s">
        <v>212</v>
      </c>
      <c r="B141" s="163" t="s">
        <v>319</v>
      </c>
      <c r="C141" s="140"/>
      <c r="D141" s="152"/>
      <c r="E141" s="152"/>
      <c r="F141" s="152"/>
      <c r="G141" s="152"/>
    </row>
    <row r="142" spans="1:11" ht="16.5" thickBot="1" x14ac:dyDescent="0.3">
      <c r="A142" s="80" t="s">
        <v>16</v>
      </c>
      <c r="B142" s="162" t="s">
        <v>320</v>
      </c>
      <c r="C142" s="168">
        <f>C123+C127+C132+C137</f>
        <v>3086383</v>
      </c>
      <c r="D142" s="164"/>
      <c r="E142" s="168">
        <f>E123+E127+E132+E137</f>
        <v>3086383</v>
      </c>
      <c r="F142" s="164"/>
      <c r="G142" s="168">
        <f>G123+G127+G132+G137</f>
        <v>3086383</v>
      </c>
      <c r="H142" s="169"/>
      <c r="I142" s="170"/>
      <c r="J142" s="170"/>
      <c r="K142" s="170"/>
    </row>
    <row r="143" spans="1:11" s="86" customFormat="1" ht="16.5" thickBot="1" x14ac:dyDescent="0.3">
      <c r="A143" s="123" t="s">
        <v>35</v>
      </c>
      <c r="B143" s="124" t="s">
        <v>321</v>
      </c>
      <c r="C143" s="168">
        <f>SUM(C122,C142)</f>
        <v>150086969</v>
      </c>
      <c r="D143" s="89">
        <f>E143-C143</f>
        <v>23585477</v>
      </c>
      <c r="E143" s="168">
        <f>SUM(E122,E142)</f>
        <v>173672446</v>
      </c>
      <c r="F143" s="168">
        <f>SUM(F122,F142)</f>
        <v>4143769</v>
      </c>
      <c r="G143" s="168">
        <f>SUM(G122,G142)</f>
        <v>177816215</v>
      </c>
    </row>
    <row r="144" spans="1:11" s="86" customFormat="1" ht="16.5" thickBot="1" x14ac:dyDescent="0.25">
      <c r="A144" s="171"/>
      <c r="B144" s="172"/>
      <c r="C144" s="173"/>
      <c r="D144" s="174"/>
      <c r="E144" s="174"/>
      <c r="F144" s="174"/>
      <c r="G144" s="174"/>
    </row>
    <row r="145" spans="1:7" ht="16.5" thickBot="1" x14ac:dyDescent="0.3">
      <c r="A145" s="309" t="s">
        <v>322</v>
      </c>
      <c r="B145" s="310"/>
      <c r="C145" s="175">
        <v>3</v>
      </c>
      <c r="D145" s="164"/>
      <c r="E145" s="176">
        <v>3</v>
      </c>
      <c r="F145" s="164"/>
      <c r="G145" s="176">
        <v>3</v>
      </c>
    </row>
    <row r="146" spans="1:7" ht="16.5" thickBot="1" x14ac:dyDescent="0.3">
      <c r="A146" s="309" t="s">
        <v>323</v>
      </c>
      <c r="B146" s="310"/>
      <c r="C146" s="175">
        <v>6</v>
      </c>
      <c r="D146" s="164"/>
      <c r="E146" s="176">
        <v>6</v>
      </c>
      <c r="F146" s="164"/>
      <c r="G146" s="176">
        <v>6</v>
      </c>
    </row>
    <row r="147" spans="1:7" x14ac:dyDescent="0.25">
      <c r="A147" s="177"/>
      <c r="B147" s="178"/>
      <c r="C147" s="178"/>
    </row>
    <row r="148" spans="1:7" x14ac:dyDescent="0.25">
      <c r="A148" s="305" t="s">
        <v>324</v>
      </c>
      <c r="B148" s="305"/>
      <c r="C148" s="305"/>
    </row>
    <row r="149" spans="1:7" ht="15" customHeight="1" thickBot="1" x14ac:dyDescent="0.3">
      <c r="A149" s="306"/>
      <c r="B149" s="306"/>
      <c r="C149" s="179"/>
      <c r="G149" s="179" t="s">
        <v>1</v>
      </c>
    </row>
    <row r="150" spans="1:7" ht="19.5" customHeight="1" thickBot="1" x14ac:dyDescent="0.3">
      <c r="A150" s="180" t="s">
        <v>17</v>
      </c>
      <c r="B150" s="181" t="s">
        <v>325</v>
      </c>
      <c r="C150" s="182">
        <f>+C60-C122</f>
        <v>-18261595</v>
      </c>
      <c r="D150" s="164"/>
      <c r="E150" s="182">
        <f>+E60-E122</f>
        <v>-22358317</v>
      </c>
      <c r="F150" s="286"/>
      <c r="G150" s="182">
        <f>+G60-G122</f>
        <v>-22358317</v>
      </c>
    </row>
    <row r="151" spans="1:7" ht="25.5" customHeight="1" thickBot="1" x14ac:dyDescent="0.3">
      <c r="A151" s="180" t="s">
        <v>20</v>
      </c>
      <c r="B151" s="181" t="s">
        <v>326</v>
      </c>
      <c r="C151" s="182">
        <f>+C83-C142</f>
        <v>18261595</v>
      </c>
      <c r="D151" s="164"/>
      <c r="E151" s="182">
        <f>+E83-E142</f>
        <v>22358317</v>
      </c>
      <c r="F151" s="286"/>
      <c r="G151" s="182">
        <f>+G83-G142</f>
        <v>22358317</v>
      </c>
    </row>
  </sheetData>
  <mergeCells count="8">
    <mergeCell ref="A148:C148"/>
    <mergeCell ref="A149:B149"/>
    <mergeCell ref="A1:C1"/>
    <mergeCell ref="A2:B2"/>
    <mergeCell ref="A85:C85"/>
    <mergeCell ref="A86:B86"/>
    <mergeCell ref="A145:B145"/>
    <mergeCell ref="A146:B14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55" orientation="portrait" r:id="rId1"/>
  <headerFooter>
    <oddHeader>&amp;L&amp;"Times New Roman,Félkövér"&amp;12 2019.&amp;C&amp;"Times New Roman,Félkövér"&amp;12Diósberény Község Önkormányzata
2018. ÉVI KÖLTSÉGVETÉSÉNEK ÖSSZEVONT MÉRLEGE&amp;R&amp;"Times New Roman,Félkövér dőlt"&amp;12 3. sz. melléklet</oddHeader>
  </headerFooter>
  <rowBreaks count="1" manualBreakCount="1">
    <brk id="84" max="4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3"/>
  <sheetViews>
    <sheetView tabSelected="1" view="pageBreakPreview" topLeftCell="A109" zoomScale="50" zoomScaleNormal="50" zoomScaleSheetLayoutView="50" zoomScalePageLayoutView="50" workbookViewId="0">
      <selection activeCell="L147" sqref="L147"/>
    </sheetView>
  </sheetViews>
  <sheetFormatPr defaultRowHeight="20.25" x14ac:dyDescent="0.3"/>
  <cols>
    <col min="1" max="1" width="13.7109375" style="280" customWidth="1"/>
    <col min="2" max="2" width="83.140625" style="372" customWidth="1"/>
    <col min="3" max="3" width="19" style="281" customWidth="1"/>
    <col min="4" max="4" width="19.42578125" style="281" customWidth="1"/>
    <col min="5" max="5" width="17.5703125" style="281" customWidth="1"/>
    <col min="6" max="6" width="20.42578125" style="281" customWidth="1"/>
    <col min="7" max="7" width="20.140625" style="281" customWidth="1"/>
    <col min="8" max="8" width="24.140625" style="191" customWidth="1"/>
    <col min="9" max="9" width="18.42578125" style="191" customWidth="1"/>
    <col min="10" max="10" width="21.85546875" style="191" customWidth="1"/>
    <col min="11" max="11" width="19" style="191" customWidth="1"/>
    <col min="12" max="12" width="23" style="191" customWidth="1"/>
    <col min="13" max="13" width="24.140625" style="187" customWidth="1"/>
    <col min="14" max="27" width="9.140625" style="191"/>
    <col min="28" max="28" width="0.7109375" style="191" customWidth="1"/>
    <col min="29" max="30" width="8" style="191" hidden="1" customWidth="1"/>
    <col min="31" max="260" width="9.140625" style="191"/>
    <col min="261" max="261" width="13.7109375" style="191" customWidth="1"/>
    <col min="262" max="262" width="105.140625" style="191" customWidth="1"/>
    <col min="263" max="263" width="24.7109375" style="191" customWidth="1"/>
    <col min="264" max="264" width="21.140625" style="191" customWidth="1"/>
    <col min="265" max="265" width="25.85546875" style="191" customWidth="1"/>
    <col min="266" max="266" width="32.42578125" style="191" customWidth="1"/>
    <col min="267" max="267" width="25" style="191" customWidth="1"/>
    <col min="268" max="268" width="26.7109375" style="191" customWidth="1"/>
    <col min="269" max="269" width="33.85546875" style="191" customWidth="1"/>
    <col min="270" max="283" width="9.140625" style="191"/>
    <col min="284" max="284" width="0.7109375" style="191" customWidth="1"/>
    <col min="285" max="286" width="0" style="191" hidden="1" customWidth="1"/>
    <col min="287" max="516" width="9.140625" style="191"/>
    <col min="517" max="517" width="13.7109375" style="191" customWidth="1"/>
    <col min="518" max="518" width="105.140625" style="191" customWidth="1"/>
    <col min="519" max="519" width="24.7109375" style="191" customWidth="1"/>
    <col min="520" max="520" width="21.140625" style="191" customWidth="1"/>
    <col min="521" max="521" width="25.85546875" style="191" customWidth="1"/>
    <col min="522" max="522" width="32.42578125" style="191" customWidth="1"/>
    <col min="523" max="523" width="25" style="191" customWidth="1"/>
    <col min="524" max="524" width="26.7109375" style="191" customWidth="1"/>
    <col min="525" max="525" width="33.85546875" style="191" customWidth="1"/>
    <col min="526" max="539" width="9.140625" style="191"/>
    <col min="540" max="540" width="0.7109375" style="191" customWidth="1"/>
    <col min="541" max="542" width="0" style="191" hidden="1" customWidth="1"/>
    <col min="543" max="772" width="9.140625" style="191"/>
    <col min="773" max="773" width="13.7109375" style="191" customWidth="1"/>
    <col min="774" max="774" width="105.140625" style="191" customWidth="1"/>
    <col min="775" max="775" width="24.7109375" style="191" customWidth="1"/>
    <col min="776" max="776" width="21.140625" style="191" customWidth="1"/>
    <col min="777" max="777" width="25.85546875" style="191" customWidth="1"/>
    <col min="778" max="778" width="32.42578125" style="191" customWidth="1"/>
    <col min="779" max="779" width="25" style="191" customWidth="1"/>
    <col min="780" max="780" width="26.7109375" style="191" customWidth="1"/>
    <col min="781" max="781" width="33.85546875" style="191" customWidth="1"/>
    <col min="782" max="795" width="9.140625" style="191"/>
    <col min="796" max="796" width="0.7109375" style="191" customWidth="1"/>
    <col min="797" max="798" width="0" style="191" hidden="1" customWidth="1"/>
    <col min="799" max="1028" width="9.140625" style="191"/>
    <col min="1029" max="1029" width="13.7109375" style="191" customWidth="1"/>
    <col min="1030" max="1030" width="105.140625" style="191" customWidth="1"/>
    <col min="1031" max="1031" width="24.7109375" style="191" customWidth="1"/>
    <col min="1032" max="1032" width="21.140625" style="191" customWidth="1"/>
    <col min="1033" max="1033" width="25.85546875" style="191" customWidth="1"/>
    <col min="1034" max="1034" width="32.42578125" style="191" customWidth="1"/>
    <col min="1035" max="1035" width="25" style="191" customWidth="1"/>
    <col min="1036" max="1036" width="26.7109375" style="191" customWidth="1"/>
    <col min="1037" max="1037" width="33.85546875" style="191" customWidth="1"/>
    <col min="1038" max="1051" width="9.140625" style="191"/>
    <col min="1052" max="1052" width="0.7109375" style="191" customWidth="1"/>
    <col min="1053" max="1054" width="0" style="191" hidden="1" customWidth="1"/>
    <col min="1055" max="1284" width="9.140625" style="191"/>
    <col min="1285" max="1285" width="13.7109375" style="191" customWidth="1"/>
    <col min="1286" max="1286" width="105.140625" style="191" customWidth="1"/>
    <col min="1287" max="1287" width="24.7109375" style="191" customWidth="1"/>
    <col min="1288" max="1288" width="21.140625" style="191" customWidth="1"/>
    <col min="1289" max="1289" width="25.85546875" style="191" customWidth="1"/>
    <col min="1290" max="1290" width="32.42578125" style="191" customWidth="1"/>
    <col min="1291" max="1291" width="25" style="191" customWidth="1"/>
    <col min="1292" max="1292" width="26.7109375" style="191" customWidth="1"/>
    <col min="1293" max="1293" width="33.85546875" style="191" customWidth="1"/>
    <col min="1294" max="1307" width="9.140625" style="191"/>
    <col min="1308" max="1308" width="0.7109375" style="191" customWidth="1"/>
    <col min="1309" max="1310" width="0" style="191" hidden="1" customWidth="1"/>
    <col min="1311" max="1540" width="9.140625" style="191"/>
    <col min="1541" max="1541" width="13.7109375" style="191" customWidth="1"/>
    <col min="1542" max="1542" width="105.140625" style="191" customWidth="1"/>
    <col min="1543" max="1543" width="24.7109375" style="191" customWidth="1"/>
    <col min="1544" max="1544" width="21.140625" style="191" customWidth="1"/>
    <col min="1545" max="1545" width="25.85546875" style="191" customWidth="1"/>
    <col min="1546" max="1546" width="32.42578125" style="191" customWidth="1"/>
    <col min="1547" max="1547" width="25" style="191" customWidth="1"/>
    <col min="1548" max="1548" width="26.7109375" style="191" customWidth="1"/>
    <col min="1549" max="1549" width="33.85546875" style="191" customWidth="1"/>
    <col min="1550" max="1563" width="9.140625" style="191"/>
    <col min="1564" max="1564" width="0.7109375" style="191" customWidth="1"/>
    <col min="1565" max="1566" width="0" style="191" hidden="1" customWidth="1"/>
    <col min="1567" max="1796" width="9.140625" style="191"/>
    <col min="1797" max="1797" width="13.7109375" style="191" customWidth="1"/>
    <col min="1798" max="1798" width="105.140625" style="191" customWidth="1"/>
    <col min="1799" max="1799" width="24.7109375" style="191" customWidth="1"/>
    <col min="1800" max="1800" width="21.140625" style="191" customWidth="1"/>
    <col min="1801" max="1801" width="25.85546875" style="191" customWidth="1"/>
    <col min="1802" max="1802" width="32.42578125" style="191" customWidth="1"/>
    <col min="1803" max="1803" width="25" style="191" customWidth="1"/>
    <col min="1804" max="1804" width="26.7109375" style="191" customWidth="1"/>
    <col min="1805" max="1805" width="33.85546875" style="191" customWidth="1"/>
    <col min="1806" max="1819" width="9.140625" style="191"/>
    <col min="1820" max="1820" width="0.7109375" style="191" customWidth="1"/>
    <col min="1821" max="1822" width="0" style="191" hidden="1" customWidth="1"/>
    <col min="1823" max="2052" width="9.140625" style="191"/>
    <col min="2053" max="2053" width="13.7109375" style="191" customWidth="1"/>
    <col min="2054" max="2054" width="105.140625" style="191" customWidth="1"/>
    <col min="2055" max="2055" width="24.7109375" style="191" customWidth="1"/>
    <col min="2056" max="2056" width="21.140625" style="191" customWidth="1"/>
    <col min="2057" max="2057" width="25.85546875" style="191" customWidth="1"/>
    <col min="2058" max="2058" width="32.42578125" style="191" customWidth="1"/>
    <col min="2059" max="2059" width="25" style="191" customWidth="1"/>
    <col min="2060" max="2060" width="26.7109375" style="191" customWidth="1"/>
    <col min="2061" max="2061" width="33.85546875" style="191" customWidth="1"/>
    <col min="2062" max="2075" width="9.140625" style="191"/>
    <col min="2076" max="2076" width="0.7109375" style="191" customWidth="1"/>
    <col min="2077" max="2078" width="0" style="191" hidden="1" customWidth="1"/>
    <col min="2079" max="2308" width="9.140625" style="191"/>
    <col min="2309" max="2309" width="13.7109375" style="191" customWidth="1"/>
    <col min="2310" max="2310" width="105.140625" style="191" customWidth="1"/>
    <col min="2311" max="2311" width="24.7109375" style="191" customWidth="1"/>
    <col min="2312" max="2312" width="21.140625" style="191" customWidth="1"/>
    <col min="2313" max="2313" width="25.85546875" style="191" customWidth="1"/>
    <col min="2314" max="2314" width="32.42578125" style="191" customWidth="1"/>
    <col min="2315" max="2315" width="25" style="191" customWidth="1"/>
    <col min="2316" max="2316" width="26.7109375" style="191" customWidth="1"/>
    <col min="2317" max="2317" width="33.85546875" style="191" customWidth="1"/>
    <col min="2318" max="2331" width="9.140625" style="191"/>
    <col min="2332" max="2332" width="0.7109375" style="191" customWidth="1"/>
    <col min="2333" max="2334" width="0" style="191" hidden="1" customWidth="1"/>
    <col min="2335" max="2564" width="9.140625" style="191"/>
    <col min="2565" max="2565" width="13.7109375" style="191" customWidth="1"/>
    <col min="2566" max="2566" width="105.140625" style="191" customWidth="1"/>
    <col min="2567" max="2567" width="24.7109375" style="191" customWidth="1"/>
    <col min="2568" max="2568" width="21.140625" style="191" customWidth="1"/>
    <col min="2569" max="2569" width="25.85546875" style="191" customWidth="1"/>
    <col min="2570" max="2570" width="32.42578125" style="191" customWidth="1"/>
    <col min="2571" max="2571" width="25" style="191" customWidth="1"/>
    <col min="2572" max="2572" width="26.7109375" style="191" customWidth="1"/>
    <col min="2573" max="2573" width="33.85546875" style="191" customWidth="1"/>
    <col min="2574" max="2587" width="9.140625" style="191"/>
    <col min="2588" max="2588" width="0.7109375" style="191" customWidth="1"/>
    <col min="2589" max="2590" width="0" style="191" hidden="1" customWidth="1"/>
    <col min="2591" max="2820" width="9.140625" style="191"/>
    <col min="2821" max="2821" width="13.7109375" style="191" customWidth="1"/>
    <col min="2822" max="2822" width="105.140625" style="191" customWidth="1"/>
    <col min="2823" max="2823" width="24.7109375" style="191" customWidth="1"/>
    <col min="2824" max="2824" width="21.140625" style="191" customWidth="1"/>
    <col min="2825" max="2825" width="25.85546875" style="191" customWidth="1"/>
    <col min="2826" max="2826" width="32.42578125" style="191" customWidth="1"/>
    <col min="2827" max="2827" width="25" style="191" customWidth="1"/>
    <col min="2828" max="2828" width="26.7109375" style="191" customWidth="1"/>
    <col min="2829" max="2829" width="33.85546875" style="191" customWidth="1"/>
    <col min="2830" max="2843" width="9.140625" style="191"/>
    <col min="2844" max="2844" width="0.7109375" style="191" customWidth="1"/>
    <col min="2845" max="2846" width="0" style="191" hidden="1" customWidth="1"/>
    <col min="2847" max="3076" width="9.140625" style="191"/>
    <col min="3077" max="3077" width="13.7109375" style="191" customWidth="1"/>
    <col min="3078" max="3078" width="105.140625" style="191" customWidth="1"/>
    <col min="3079" max="3079" width="24.7109375" style="191" customWidth="1"/>
    <col min="3080" max="3080" width="21.140625" style="191" customWidth="1"/>
    <col min="3081" max="3081" width="25.85546875" style="191" customWidth="1"/>
    <col min="3082" max="3082" width="32.42578125" style="191" customWidth="1"/>
    <col min="3083" max="3083" width="25" style="191" customWidth="1"/>
    <col min="3084" max="3084" width="26.7109375" style="191" customWidth="1"/>
    <col min="3085" max="3085" width="33.85546875" style="191" customWidth="1"/>
    <col min="3086" max="3099" width="9.140625" style="191"/>
    <col min="3100" max="3100" width="0.7109375" style="191" customWidth="1"/>
    <col min="3101" max="3102" width="0" style="191" hidden="1" customWidth="1"/>
    <col min="3103" max="3332" width="9.140625" style="191"/>
    <col min="3333" max="3333" width="13.7109375" style="191" customWidth="1"/>
    <col min="3334" max="3334" width="105.140625" style="191" customWidth="1"/>
    <col min="3335" max="3335" width="24.7109375" style="191" customWidth="1"/>
    <col min="3336" max="3336" width="21.140625" style="191" customWidth="1"/>
    <col min="3337" max="3337" width="25.85546875" style="191" customWidth="1"/>
    <col min="3338" max="3338" width="32.42578125" style="191" customWidth="1"/>
    <col min="3339" max="3339" width="25" style="191" customWidth="1"/>
    <col min="3340" max="3340" width="26.7109375" style="191" customWidth="1"/>
    <col min="3341" max="3341" width="33.85546875" style="191" customWidth="1"/>
    <col min="3342" max="3355" width="9.140625" style="191"/>
    <col min="3356" max="3356" width="0.7109375" style="191" customWidth="1"/>
    <col min="3357" max="3358" width="0" style="191" hidden="1" customWidth="1"/>
    <col min="3359" max="3588" width="9.140625" style="191"/>
    <col min="3589" max="3589" width="13.7109375" style="191" customWidth="1"/>
    <col min="3590" max="3590" width="105.140625" style="191" customWidth="1"/>
    <col min="3591" max="3591" width="24.7109375" style="191" customWidth="1"/>
    <col min="3592" max="3592" width="21.140625" style="191" customWidth="1"/>
    <col min="3593" max="3593" width="25.85546875" style="191" customWidth="1"/>
    <col min="3594" max="3594" width="32.42578125" style="191" customWidth="1"/>
    <col min="3595" max="3595" width="25" style="191" customWidth="1"/>
    <col min="3596" max="3596" width="26.7109375" style="191" customWidth="1"/>
    <col min="3597" max="3597" width="33.85546875" style="191" customWidth="1"/>
    <col min="3598" max="3611" width="9.140625" style="191"/>
    <col min="3612" max="3612" width="0.7109375" style="191" customWidth="1"/>
    <col min="3613" max="3614" width="0" style="191" hidden="1" customWidth="1"/>
    <col min="3615" max="3844" width="9.140625" style="191"/>
    <col min="3845" max="3845" width="13.7109375" style="191" customWidth="1"/>
    <col min="3846" max="3846" width="105.140625" style="191" customWidth="1"/>
    <col min="3847" max="3847" width="24.7109375" style="191" customWidth="1"/>
    <col min="3848" max="3848" width="21.140625" style="191" customWidth="1"/>
    <col min="3849" max="3849" width="25.85546875" style="191" customWidth="1"/>
    <col min="3850" max="3850" width="32.42578125" style="191" customWidth="1"/>
    <col min="3851" max="3851" width="25" style="191" customWidth="1"/>
    <col min="3852" max="3852" width="26.7109375" style="191" customWidth="1"/>
    <col min="3853" max="3853" width="33.85546875" style="191" customWidth="1"/>
    <col min="3854" max="3867" width="9.140625" style="191"/>
    <col min="3868" max="3868" width="0.7109375" style="191" customWidth="1"/>
    <col min="3869" max="3870" width="0" style="191" hidden="1" customWidth="1"/>
    <col min="3871" max="4100" width="9.140625" style="191"/>
    <col min="4101" max="4101" width="13.7109375" style="191" customWidth="1"/>
    <col min="4102" max="4102" width="105.140625" style="191" customWidth="1"/>
    <col min="4103" max="4103" width="24.7109375" style="191" customWidth="1"/>
    <col min="4104" max="4104" width="21.140625" style="191" customWidth="1"/>
    <col min="4105" max="4105" width="25.85546875" style="191" customWidth="1"/>
    <col min="4106" max="4106" width="32.42578125" style="191" customWidth="1"/>
    <col min="4107" max="4107" width="25" style="191" customWidth="1"/>
    <col min="4108" max="4108" width="26.7109375" style="191" customWidth="1"/>
    <col min="4109" max="4109" width="33.85546875" style="191" customWidth="1"/>
    <col min="4110" max="4123" width="9.140625" style="191"/>
    <col min="4124" max="4124" width="0.7109375" style="191" customWidth="1"/>
    <col min="4125" max="4126" width="0" style="191" hidden="1" customWidth="1"/>
    <col min="4127" max="4356" width="9.140625" style="191"/>
    <col min="4357" max="4357" width="13.7109375" style="191" customWidth="1"/>
    <col min="4358" max="4358" width="105.140625" style="191" customWidth="1"/>
    <col min="4359" max="4359" width="24.7109375" style="191" customWidth="1"/>
    <col min="4360" max="4360" width="21.140625" style="191" customWidth="1"/>
    <col min="4361" max="4361" width="25.85546875" style="191" customWidth="1"/>
    <col min="4362" max="4362" width="32.42578125" style="191" customWidth="1"/>
    <col min="4363" max="4363" width="25" style="191" customWidth="1"/>
    <col min="4364" max="4364" width="26.7109375" style="191" customWidth="1"/>
    <col min="4365" max="4365" width="33.85546875" style="191" customWidth="1"/>
    <col min="4366" max="4379" width="9.140625" style="191"/>
    <col min="4380" max="4380" width="0.7109375" style="191" customWidth="1"/>
    <col min="4381" max="4382" width="0" style="191" hidden="1" customWidth="1"/>
    <col min="4383" max="4612" width="9.140625" style="191"/>
    <col min="4613" max="4613" width="13.7109375" style="191" customWidth="1"/>
    <col min="4614" max="4614" width="105.140625" style="191" customWidth="1"/>
    <col min="4615" max="4615" width="24.7109375" style="191" customWidth="1"/>
    <col min="4616" max="4616" width="21.140625" style="191" customWidth="1"/>
    <col min="4617" max="4617" width="25.85546875" style="191" customWidth="1"/>
    <col min="4618" max="4618" width="32.42578125" style="191" customWidth="1"/>
    <col min="4619" max="4619" width="25" style="191" customWidth="1"/>
    <col min="4620" max="4620" width="26.7109375" style="191" customWidth="1"/>
    <col min="4621" max="4621" width="33.85546875" style="191" customWidth="1"/>
    <col min="4622" max="4635" width="9.140625" style="191"/>
    <col min="4636" max="4636" width="0.7109375" style="191" customWidth="1"/>
    <col min="4637" max="4638" width="0" style="191" hidden="1" customWidth="1"/>
    <col min="4639" max="4868" width="9.140625" style="191"/>
    <col min="4869" max="4869" width="13.7109375" style="191" customWidth="1"/>
    <col min="4870" max="4870" width="105.140625" style="191" customWidth="1"/>
    <col min="4871" max="4871" width="24.7109375" style="191" customWidth="1"/>
    <col min="4872" max="4872" width="21.140625" style="191" customWidth="1"/>
    <col min="4873" max="4873" width="25.85546875" style="191" customWidth="1"/>
    <col min="4874" max="4874" width="32.42578125" style="191" customWidth="1"/>
    <col min="4875" max="4875" width="25" style="191" customWidth="1"/>
    <col min="4876" max="4876" width="26.7109375" style="191" customWidth="1"/>
    <col min="4877" max="4877" width="33.85546875" style="191" customWidth="1"/>
    <col min="4878" max="4891" width="9.140625" style="191"/>
    <col min="4892" max="4892" width="0.7109375" style="191" customWidth="1"/>
    <col min="4893" max="4894" width="0" style="191" hidden="1" customWidth="1"/>
    <col min="4895" max="5124" width="9.140625" style="191"/>
    <col min="5125" max="5125" width="13.7109375" style="191" customWidth="1"/>
    <col min="5126" max="5126" width="105.140625" style="191" customWidth="1"/>
    <col min="5127" max="5127" width="24.7109375" style="191" customWidth="1"/>
    <col min="5128" max="5128" width="21.140625" style="191" customWidth="1"/>
    <col min="5129" max="5129" width="25.85546875" style="191" customWidth="1"/>
    <col min="5130" max="5130" width="32.42578125" style="191" customWidth="1"/>
    <col min="5131" max="5131" width="25" style="191" customWidth="1"/>
    <col min="5132" max="5132" width="26.7109375" style="191" customWidth="1"/>
    <col min="5133" max="5133" width="33.85546875" style="191" customWidth="1"/>
    <col min="5134" max="5147" width="9.140625" style="191"/>
    <col min="5148" max="5148" width="0.7109375" style="191" customWidth="1"/>
    <col min="5149" max="5150" width="0" style="191" hidden="1" customWidth="1"/>
    <col min="5151" max="5380" width="9.140625" style="191"/>
    <col min="5381" max="5381" width="13.7109375" style="191" customWidth="1"/>
    <col min="5382" max="5382" width="105.140625" style="191" customWidth="1"/>
    <col min="5383" max="5383" width="24.7109375" style="191" customWidth="1"/>
    <col min="5384" max="5384" width="21.140625" style="191" customWidth="1"/>
    <col min="5385" max="5385" width="25.85546875" style="191" customWidth="1"/>
    <col min="5386" max="5386" width="32.42578125" style="191" customWidth="1"/>
    <col min="5387" max="5387" width="25" style="191" customWidth="1"/>
    <col min="5388" max="5388" width="26.7109375" style="191" customWidth="1"/>
    <col min="5389" max="5389" width="33.85546875" style="191" customWidth="1"/>
    <col min="5390" max="5403" width="9.140625" style="191"/>
    <col min="5404" max="5404" width="0.7109375" style="191" customWidth="1"/>
    <col min="5405" max="5406" width="0" style="191" hidden="1" customWidth="1"/>
    <col min="5407" max="5636" width="9.140625" style="191"/>
    <col min="5637" max="5637" width="13.7109375" style="191" customWidth="1"/>
    <col min="5638" max="5638" width="105.140625" style="191" customWidth="1"/>
    <col min="5639" max="5639" width="24.7109375" style="191" customWidth="1"/>
    <col min="5640" max="5640" width="21.140625" style="191" customWidth="1"/>
    <col min="5641" max="5641" width="25.85546875" style="191" customWidth="1"/>
    <col min="5642" max="5642" width="32.42578125" style="191" customWidth="1"/>
    <col min="5643" max="5643" width="25" style="191" customWidth="1"/>
    <col min="5644" max="5644" width="26.7109375" style="191" customWidth="1"/>
    <col min="5645" max="5645" width="33.85546875" style="191" customWidth="1"/>
    <col min="5646" max="5659" width="9.140625" style="191"/>
    <col min="5660" max="5660" width="0.7109375" style="191" customWidth="1"/>
    <col min="5661" max="5662" width="0" style="191" hidden="1" customWidth="1"/>
    <col min="5663" max="5892" width="9.140625" style="191"/>
    <col min="5893" max="5893" width="13.7109375" style="191" customWidth="1"/>
    <col min="5894" max="5894" width="105.140625" style="191" customWidth="1"/>
    <col min="5895" max="5895" width="24.7109375" style="191" customWidth="1"/>
    <col min="5896" max="5896" width="21.140625" style="191" customWidth="1"/>
    <col min="5897" max="5897" width="25.85546875" style="191" customWidth="1"/>
    <col min="5898" max="5898" width="32.42578125" style="191" customWidth="1"/>
    <col min="5899" max="5899" width="25" style="191" customWidth="1"/>
    <col min="5900" max="5900" width="26.7109375" style="191" customWidth="1"/>
    <col min="5901" max="5901" width="33.85546875" style="191" customWidth="1"/>
    <col min="5902" max="5915" width="9.140625" style="191"/>
    <col min="5916" max="5916" width="0.7109375" style="191" customWidth="1"/>
    <col min="5917" max="5918" width="0" style="191" hidden="1" customWidth="1"/>
    <col min="5919" max="6148" width="9.140625" style="191"/>
    <col min="6149" max="6149" width="13.7109375" style="191" customWidth="1"/>
    <col min="6150" max="6150" width="105.140625" style="191" customWidth="1"/>
    <col min="6151" max="6151" width="24.7109375" style="191" customWidth="1"/>
    <col min="6152" max="6152" width="21.140625" style="191" customWidth="1"/>
    <col min="6153" max="6153" width="25.85546875" style="191" customWidth="1"/>
    <col min="6154" max="6154" width="32.42578125" style="191" customWidth="1"/>
    <col min="6155" max="6155" width="25" style="191" customWidth="1"/>
    <col min="6156" max="6156" width="26.7109375" style="191" customWidth="1"/>
    <col min="6157" max="6157" width="33.85546875" style="191" customWidth="1"/>
    <col min="6158" max="6171" width="9.140625" style="191"/>
    <col min="6172" max="6172" width="0.7109375" style="191" customWidth="1"/>
    <col min="6173" max="6174" width="0" style="191" hidden="1" customWidth="1"/>
    <col min="6175" max="6404" width="9.140625" style="191"/>
    <col min="6405" max="6405" width="13.7109375" style="191" customWidth="1"/>
    <col min="6406" max="6406" width="105.140625" style="191" customWidth="1"/>
    <col min="6407" max="6407" width="24.7109375" style="191" customWidth="1"/>
    <col min="6408" max="6408" width="21.140625" style="191" customWidth="1"/>
    <col min="6409" max="6409" width="25.85546875" style="191" customWidth="1"/>
    <col min="6410" max="6410" width="32.42578125" style="191" customWidth="1"/>
    <col min="6411" max="6411" width="25" style="191" customWidth="1"/>
    <col min="6412" max="6412" width="26.7109375" style="191" customWidth="1"/>
    <col min="6413" max="6413" width="33.85546875" style="191" customWidth="1"/>
    <col min="6414" max="6427" width="9.140625" style="191"/>
    <col min="6428" max="6428" width="0.7109375" style="191" customWidth="1"/>
    <col min="6429" max="6430" width="0" style="191" hidden="1" customWidth="1"/>
    <col min="6431" max="6660" width="9.140625" style="191"/>
    <col min="6661" max="6661" width="13.7109375" style="191" customWidth="1"/>
    <col min="6662" max="6662" width="105.140625" style="191" customWidth="1"/>
    <col min="6663" max="6663" width="24.7109375" style="191" customWidth="1"/>
    <col min="6664" max="6664" width="21.140625" style="191" customWidth="1"/>
    <col min="6665" max="6665" width="25.85546875" style="191" customWidth="1"/>
    <col min="6666" max="6666" width="32.42578125" style="191" customWidth="1"/>
    <col min="6667" max="6667" width="25" style="191" customWidth="1"/>
    <col min="6668" max="6668" width="26.7109375" style="191" customWidth="1"/>
    <col min="6669" max="6669" width="33.85546875" style="191" customWidth="1"/>
    <col min="6670" max="6683" width="9.140625" style="191"/>
    <col min="6684" max="6684" width="0.7109375" style="191" customWidth="1"/>
    <col min="6685" max="6686" width="0" style="191" hidden="1" customWidth="1"/>
    <col min="6687" max="6916" width="9.140625" style="191"/>
    <col min="6917" max="6917" width="13.7109375" style="191" customWidth="1"/>
    <col min="6918" max="6918" width="105.140625" style="191" customWidth="1"/>
    <col min="6919" max="6919" width="24.7109375" style="191" customWidth="1"/>
    <col min="6920" max="6920" width="21.140625" style="191" customWidth="1"/>
    <col min="6921" max="6921" width="25.85546875" style="191" customWidth="1"/>
    <col min="6922" max="6922" width="32.42578125" style="191" customWidth="1"/>
    <col min="6923" max="6923" width="25" style="191" customWidth="1"/>
    <col min="6924" max="6924" width="26.7109375" style="191" customWidth="1"/>
    <col min="6925" max="6925" width="33.85546875" style="191" customWidth="1"/>
    <col min="6926" max="6939" width="9.140625" style="191"/>
    <col min="6940" max="6940" width="0.7109375" style="191" customWidth="1"/>
    <col min="6941" max="6942" width="0" style="191" hidden="1" customWidth="1"/>
    <col min="6943" max="7172" width="9.140625" style="191"/>
    <col min="7173" max="7173" width="13.7109375" style="191" customWidth="1"/>
    <col min="7174" max="7174" width="105.140625" style="191" customWidth="1"/>
    <col min="7175" max="7175" width="24.7109375" style="191" customWidth="1"/>
    <col min="7176" max="7176" width="21.140625" style="191" customWidth="1"/>
    <col min="7177" max="7177" width="25.85546875" style="191" customWidth="1"/>
    <col min="7178" max="7178" width="32.42578125" style="191" customWidth="1"/>
    <col min="7179" max="7179" width="25" style="191" customWidth="1"/>
    <col min="7180" max="7180" width="26.7109375" style="191" customWidth="1"/>
    <col min="7181" max="7181" width="33.85546875" style="191" customWidth="1"/>
    <col min="7182" max="7195" width="9.140625" style="191"/>
    <col min="7196" max="7196" width="0.7109375" style="191" customWidth="1"/>
    <col min="7197" max="7198" width="0" style="191" hidden="1" customWidth="1"/>
    <col min="7199" max="7428" width="9.140625" style="191"/>
    <col min="7429" max="7429" width="13.7109375" style="191" customWidth="1"/>
    <col min="7430" max="7430" width="105.140625" style="191" customWidth="1"/>
    <col min="7431" max="7431" width="24.7109375" style="191" customWidth="1"/>
    <col min="7432" max="7432" width="21.140625" style="191" customWidth="1"/>
    <col min="7433" max="7433" width="25.85546875" style="191" customWidth="1"/>
    <col min="7434" max="7434" width="32.42578125" style="191" customWidth="1"/>
    <col min="7435" max="7435" width="25" style="191" customWidth="1"/>
    <col min="7436" max="7436" width="26.7109375" style="191" customWidth="1"/>
    <col min="7437" max="7437" width="33.85546875" style="191" customWidth="1"/>
    <col min="7438" max="7451" width="9.140625" style="191"/>
    <col min="7452" max="7452" width="0.7109375" style="191" customWidth="1"/>
    <col min="7453" max="7454" width="0" style="191" hidden="1" customWidth="1"/>
    <col min="7455" max="7684" width="9.140625" style="191"/>
    <col min="7685" max="7685" width="13.7109375" style="191" customWidth="1"/>
    <col min="7686" max="7686" width="105.140625" style="191" customWidth="1"/>
    <col min="7687" max="7687" width="24.7109375" style="191" customWidth="1"/>
    <col min="7688" max="7688" width="21.140625" style="191" customWidth="1"/>
    <col min="7689" max="7689" width="25.85546875" style="191" customWidth="1"/>
    <col min="7690" max="7690" width="32.42578125" style="191" customWidth="1"/>
    <col min="7691" max="7691" width="25" style="191" customWidth="1"/>
    <col min="7692" max="7692" width="26.7109375" style="191" customWidth="1"/>
    <col min="7693" max="7693" width="33.85546875" style="191" customWidth="1"/>
    <col min="7694" max="7707" width="9.140625" style="191"/>
    <col min="7708" max="7708" width="0.7109375" style="191" customWidth="1"/>
    <col min="7709" max="7710" width="0" style="191" hidden="1" customWidth="1"/>
    <col min="7711" max="7940" width="9.140625" style="191"/>
    <col min="7941" max="7941" width="13.7109375" style="191" customWidth="1"/>
    <col min="7942" max="7942" width="105.140625" style="191" customWidth="1"/>
    <col min="7943" max="7943" width="24.7109375" style="191" customWidth="1"/>
    <col min="7944" max="7944" width="21.140625" style="191" customWidth="1"/>
    <col min="7945" max="7945" width="25.85546875" style="191" customWidth="1"/>
    <col min="7946" max="7946" width="32.42578125" style="191" customWidth="1"/>
    <col min="7947" max="7947" width="25" style="191" customWidth="1"/>
    <col min="7948" max="7948" width="26.7109375" style="191" customWidth="1"/>
    <col min="7949" max="7949" width="33.85546875" style="191" customWidth="1"/>
    <col min="7950" max="7963" width="9.140625" style="191"/>
    <col min="7964" max="7964" width="0.7109375" style="191" customWidth="1"/>
    <col min="7965" max="7966" width="0" style="191" hidden="1" customWidth="1"/>
    <col min="7967" max="8196" width="9.140625" style="191"/>
    <col min="8197" max="8197" width="13.7109375" style="191" customWidth="1"/>
    <col min="8198" max="8198" width="105.140625" style="191" customWidth="1"/>
    <col min="8199" max="8199" width="24.7109375" style="191" customWidth="1"/>
    <col min="8200" max="8200" width="21.140625" style="191" customWidth="1"/>
    <col min="8201" max="8201" width="25.85546875" style="191" customWidth="1"/>
    <col min="8202" max="8202" width="32.42578125" style="191" customWidth="1"/>
    <col min="8203" max="8203" width="25" style="191" customWidth="1"/>
    <col min="8204" max="8204" width="26.7109375" style="191" customWidth="1"/>
    <col min="8205" max="8205" width="33.85546875" style="191" customWidth="1"/>
    <col min="8206" max="8219" width="9.140625" style="191"/>
    <col min="8220" max="8220" width="0.7109375" style="191" customWidth="1"/>
    <col min="8221" max="8222" width="0" style="191" hidden="1" customWidth="1"/>
    <col min="8223" max="8452" width="9.140625" style="191"/>
    <col min="8453" max="8453" width="13.7109375" style="191" customWidth="1"/>
    <col min="8454" max="8454" width="105.140625" style="191" customWidth="1"/>
    <col min="8455" max="8455" width="24.7109375" style="191" customWidth="1"/>
    <col min="8456" max="8456" width="21.140625" style="191" customWidth="1"/>
    <col min="8457" max="8457" width="25.85546875" style="191" customWidth="1"/>
    <col min="8458" max="8458" width="32.42578125" style="191" customWidth="1"/>
    <col min="8459" max="8459" width="25" style="191" customWidth="1"/>
    <col min="8460" max="8460" width="26.7109375" style="191" customWidth="1"/>
    <col min="8461" max="8461" width="33.85546875" style="191" customWidth="1"/>
    <col min="8462" max="8475" width="9.140625" style="191"/>
    <col min="8476" max="8476" width="0.7109375" style="191" customWidth="1"/>
    <col min="8477" max="8478" width="0" style="191" hidden="1" customWidth="1"/>
    <col min="8479" max="8708" width="9.140625" style="191"/>
    <col min="8709" max="8709" width="13.7109375" style="191" customWidth="1"/>
    <col min="8710" max="8710" width="105.140625" style="191" customWidth="1"/>
    <col min="8711" max="8711" width="24.7109375" style="191" customWidth="1"/>
    <col min="8712" max="8712" width="21.140625" style="191" customWidth="1"/>
    <col min="8713" max="8713" width="25.85546875" style="191" customWidth="1"/>
    <col min="8714" max="8714" width="32.42578125" style="191" customWidth="1"/>
    <col min="8715" max="8715" width="25" style="191" customWidth="1"/>
    <col min="8716" max="8716" width="26.7109375" style="191" customWidth="1"/>
    <col min="8717" max="8717" width="33.85546875" style="191" customWidth="1"/>
    <col min="8718" max="8731" width="9.140625" style="191"/>
    <col min="8732" max="8732" width="0.7109375" style="191" customWidth="1"/>
    <col min="8733" max="8734" width="0" style="191" hidden="1" customWidth="1"/>
    <col min="8735" max="8964" width="9.140625" style="191"/>
    <col min="8965" max="8965" width="13.7109375" style="191" customWidth="1"/>
    <col min="8966" max="8966" width="105.140625" style="191" customWidth="1"/>
    <col min="8967" max="8967" width="24.7109375" style="191" customWidth="1"/>
    <col min="8968" max="8968" width="21.140625" style="191" customWidth="1"/>
    <col min="8969" max="8969" width="25.85546875" style="191" customWidth="1"/>
    <col min="8970" max="8970" width="32.42578125" style="191" customWidth="1"/>
    <col min="8971" max="8971" width="25" style="191" customWidth="1"/>
    <col min="8972" max="8972" width="26.7109375" style="191" customWidth="1"/>
    <col min="8973" max="8973" width="33.85546875" style="191" customWidth="1"/>
    <col min="8974" max="8987" width="9.140625" style="191"/>
    <col min="8988" max="8988" width="0.7109375" style="191" customWidth="1"/>
    <col min="8989" max="8990" width="0" style="191" hidden="1" customWidth="1"/>
    <col min="8991" max="9220" width="9.140625" style="191"/>
    <col min="9221" max="9221" width="13.7109375" style="191" customWidth="1"/>
    <col min="9222" max="9222" width="105.140625" style="191" customWidth="1"/>
    <col min="9223" max="9223" width="24.7109375" style="191" customWidth="1"/>
    <col min="9224" max="9224" width="21.140625" style="191" customWidth="1"/>
    <col min="9225" max="9225" width="25.85546875" style="191" customWidth="1"/>
    <col min="9226" max="9226" width="32.42578125" style="191" customWidth="1"/>
    <col min="9227" max="9227" width="25" style="191" customWidth="1"/>
    <col min="9228" max="9228" width="26.7109375" style="191" customWidth="1"/>
    <col min="9229" max="9229" width="33.85546875" style="191" customWidth="1"/>
    <col min="9230" max="9243" width="9.140625" style="191"/>
    <col min="9244" max="9244" width="0.7109375" style="191" customWidth="1"/>
    <col min="9245" max="9246" width="0" style="191" hidden="1" customWidth="1"/>
    <col min="9247" max="9476" width="9.140625" style="191"/>
    <col min="9477" max="9477" width="13.7109375" style="191" customWidth="1"/>
    <col min="9478" max="9478" width="105.140625" style="191" customWidth="1"/>
    <col min="9479" max="9479" width="24.7109375" style="191" customWidth="1"/>
    <col min="9480" max="9480" width="21.140625" style="191" customWidth="1"/>
    <col min="9481" max="9481" width="25.85546875" style="191" customWidth="1"/>
    <col min="9482" max="9482" width="32.42578125" style="191" customWidth="1"/>
    <col min="9483" max="9483" width="25" style="191" customWidth="1"/>
    <col min="9484" max="9484" width="26.7109375" style="191" customWidth="1"/>
    <col min="9485" max="9485" width="33.85546875" style="191" customWidth="1"/>
    <col min="9486" max="9499" width="9.140625" style="191"/>
    <col min="9500" max="9500" width="0.7109375" style="191" customWidth="1"/>
    <col min="9501" max="9502" width="0" style="191" hidden="1" customWidth="1"/>
    <col min="9503" max="9732" width="9.140625" style="191"/>
    <col min="9733" max="9733" width="13.7109375" style="191" customWidth="1"/>
    <col min="9734" max="9734" width="105.140625" style="191" customWidth="1"/>
    <col min="9735" max="9735" width="24.7109375" style="191" customWidth="1"/>
    <col min="9736" max="9736" width="21.140625" style="191" customWidth="1"/>
    <col min="9737" max="9737" width="25.85546875" style="191" customWidth="1"/>
    <col min="9738" max="9738" width="32.42578125" style="191" customWidth="1"/>
    <col min="9739" max="9739" width="25" style="191" customWidth="1"/>
    <col min="9740" max="9740" width="26.7109375" style="191" customWidth="1"/>
    <col min="9741" max="9741" width="33.85546875" style="191" customWidth="1"/>
    <col min="9742" max="9755" width="9.140625" style="191"/>
    <col min="9756" max="9756" width="0.7109375" style="191" customWidth="1"/>
    <col min="9757" max="9758" width="0" style="191" hidden="1" customWidth="1"/>
    <col min="9759" max="9988" width="9.140625" style="191"/>
    <col min="9989" max="9989" width="13.7109375" style="191" customWidth="1"/>
    <col min="9990" max="9990" width="105.140625" style="191" customWidth="1"/>
    <col min="9991" max="9991" width="24.7109375" style="191" customWidth="1"/>
    <col min="9992" max="9992" width="21.140625" style="191" customWidth="1"/>
    <col min="9993" max="9993" width="25.85546875" style="191" customWidth="1"/>
    <col min="9994" max="9994" width="32.42578125" style="191" customWidth="1"/>
    <col min="9995" max="9995" width="25" style="191" customWidth="1"/>
    <col min="9996" max="9996" width="26.7109375" style="191" customWidth="1"/>
    <col min="9997" max="9997" width="33.85546875" style="191" customWidth="1"/>
    <col min="9998" max="10011" width="9.140625" style="191"/>
    <col min="10012" max="10012" width="0.7109375" style="191" customWidth="1"/>
    <col min="10013" max="10014" width="0" style="191" hidden="1" customWidth="1"/>
    <col min="10015" max="10244" width="9.140625" style="191"/>
    <col min="10245" max="10245" width="13.7109375" style="191" customWidth="1"/>
    <col min="10246" max="10246" width="105.140625" style="191" customWidth="1"/>
    <col min="10247" max="10247" width="24.7109375" style="191" customWidth="1"/>
    <col min="10248" max="10248" width="21.140625" style="191" customWidth="1"/>
    <col min="10249" max="10249" width="25.85546875" style="191" customWidth="1"/>
    <col min="10250" max="10250" width="32.42578125" style="191" customWidth="1"/>
    <col min="10251" max="10251" width="25" style="191" customWidth="1"/>
    <col min="10252" max="10252" width="26.7109375" style="191" customWidth="1"/>
    <col min="10253" max="10253" width="33.85546875" style="191" customWidth="1"/>
    <col min="10254" max="10267" width="9.140625" style="191"/>
    <col min="10268" max="10268" width="0.7109375" style="191" customWidth="1"/>
    <col min="10269" max="10270" width="0" style="191" hidden="1" customWidth="1"/>
    <col min="10271" max="10500" width="9.140625" style="191"/>
    <col min="10501" max="10501" width="13.7109375" style="191" customWidth="1"/>
    <col min="10502" max="10502" width="105.140625" style="191" customWidth="1"/>
    <col min="10503" max="10503" width="24.7109375" style="191" customWidth="1"/>
    <col min="10504" max="10504" width="21.140625" style="191" customWidth="1"/>
    <col min="10505" max="10505" width="25.85546875" style="191" customWidth="1"/>
    <col min="10506" max="10506" width="32.42578125" style="191" customWidth="1"/>
    <col min="10507" max="10507" width="25" style="191" customWidth="1"/>
    <col min="10508" max="10508" width="26.7109375" style="191" customWidth="1"/>
    <col min="10509" max="10509" width="33.85546875" style="191" customWidth="1"/>
    <col min="10510" max="10523" width="9.140625" style="191"/>
    <col min="10524" max="10524" width="0.7109375" style="191" customWidth="1"/>
    <col min="10525" max="10526" width="0" style="191" hidden="1" customWidth="1"/>
    <col min="10527" max="10756" width="9.140625" style="191"/>
    <col min="10757" max="10757" width="13.7109375" style="191" customWidth="1"/>
    <col min="10758" max="10758" width="105.140625" style="191" customWidth="1"/>
    <col min="10759" max="10759" width="24.7109375" style="191" customWidth="1"/>
    <col min="10760" max="10760" width="21.140625" style="191" customWidth="1"/>
    <col min="10761" max="10761" width="25.85546875" style="191" customWidth="1"/>
    <col min="10762" max="10762" width="32.42578125" style="191" customWidth="1"/>
    <col min="10763" max="10763" width="25" style="191" customWidth="1"/>
    <col min="10764" max="10764" width="26.7109375" style="191" customWidth="1"/>
    <col min="10765" max="10765" width="33.85546875" style="191" customWidth="1"/>
    <col min="10766" max="10779" width="9.140625" style="191"/>
    <col min="10780" max="10780" width="0.7109375" style="191" customWidth="1"/>
    <col min="10781" max="10782" width="0" style="191" hidden="1" customWidth="1"/>
    <col min="10783" max="11012" width="9.140625" style="191"/>
    <col min="11013" max="11013" width="13.7109375" style="191" customWidth="1"/>
    <col min="11014" max="11014" width="105.140625" style="191" customWidth="1"/>
    <col min="11015" max="11015" width="24.7109375" style="191" customWidth="1"/>
    <col min="11016" max="11016" width="21.140625" style="191" customWidth="1"/>
    <col min="11017" max="11017" width="25.85546875" style="191" customWidth="1"/>
    <col min="11018" max="11018" width="32.42578125" style="191" customWidth="1"/>
    <col min="11019" max="11019" width="25" style="191" customWidth="1"/>
    <col min="11020" max="11020" width="26.7109375" style="191" customWidth="1"/>
    <col min="11021" max="11021" width="33.85546875" style="191" customWidth="1"/>
    <col min="11022" max="11035" width="9.140625" style="191"/>
    <col min="11036" max="11036" width="0.7109375" style="191" customWidth="1"/>
    <col min="11037" max="11038" width="0" style="191" hidden="1" customWidth="1"/>
    <col min="11039" max="11268" width="9.140625" style="191"/>
    <col min="11269" max="11269" width="13.7109375" style="191" customWidth="1"/>
    <col min="11270" max="11270" width="105.140625" style="191" customWidth="1"/>
    <col min="11271" max="11271" width="24.7109375" style="191" customWidth="1"/>
    <col min="11272" max="11272" width="21.140625" style="191" customWidth="1"/>
    <col min="11273" max="11273" width="25.85546875" style="191" customWidth="1"/>
    <col min="11274" max="11274" width="32.42578125" style="191" customWidth="1"/>
    <col min="11275" max="11275" width="25" style="191" customWidth="1"/>
    <col min="11276" max="11276" width="26.7109375" style="191" customWidth="1"/>
    <col min="11277" max="11277" width="33.85546875" style="191" customWidth="1"/>
    <col min="11278" max="11291" width="9.140625" style="191"/>
    <col min="11292" max="11292" width="0.7109375" style="191" customWidth="1"/>
    <col min="11293" max="11294" width="0" style="191" hidden="1" customWidth="1"/>
    <col min="11295" max="11524" width="9.140625" style="191"/>
    <col min="11525" max="11525" width="13.7109375" style="191" customWidth="1"/>
    <col min="11526" max="11526" width="105.140625" style="191" customWidth="1"/>
    <col min="11527" max="11527" width="24.7109375" style="191" customWidth="1"/>
    <col min="11528" max="11528" width="21.140625" style="191" customWidth="1"/>
    <col min="11529" max="11529" width="25.85546875" style="191" customWidth="1"/>
    <col min="11530" max="11530" width="32.42578125" style="191" customWidth="1"/>
    <col min="11531" max="11531" width="25" style="191" customWidth="1"/>
    <col min="11532" max="11532" width="26.7109375" style="191" customWidth="1"/>
    <col min="11533" max="11533" width="33.85546875" style="191" customWidth="1"/>
    <col min="11534" max="11547" width="9.140625" style="191"/>
    <col min="11548" max="11548" width="0.7109375" style="191" customWidth="1"/>
    <col min="11549" max="11550" width="0" style="191" hidden="1" customWidth="1"/>
    <col min="11551" max="11780" width="9.140625" style="191"/>
    <col min="11781" max="11781" width="13.7109375" style="191" customWidth="1"/>
    <col min="11782" max="11782" width="105.140625" style="191" customWidth="1"/>
    <col min="11783" max="11783" width="24.7109375" style="191" customWidth="1"/>
    <col min="11784" max="11784" width="21.140625" style="191" customWidth="1"/>
    <col min="11785" max="11785" width="25.85546875" style="191" customWidth="1"/>
    <col min="11786" max="11786" width="32.42578125" style="191" customWidth="1"/>
    <col min="11787" max="11787" width="25" style="191" customWidth="1"/>
    <col min="11788" max="11788" width="26.7109375" style="191" customWidth="1"/>
    <col min="11789" max="11789" width="33.85546875" style="191" customWidth="1"/>
    <col min="11790" max="11803" width="9.140625" style="191"/>
    <col min="11804" max="11804" width="0.7109375" style="191" customWidth="1"/>
    <col min="11805" max="11806" width="0" style="191" hidden="1" customWidth="1"/>
    <col min="11807" max="12036" width="9.140625" style="191"/>
    <col min="12037" max="12037" width="13.7109375" style="191" customWidth="1"/>
    <col min="12038" max="12038" width="105.140625" style="191" customWidth="1"/>
    <col min="12039" max="12039" width="24.7109375" style="191" customWidth="1"/>
    <col min="12040" max="12040" width="21.140625" style="191" customWidth="1"/>
    <col min="12041" max="12041" width="25.85546875" style="191" customWidth="1"/>
    <col min="12042" max="12042" width="32.42578125" style="191" customWidth="1"/>
    <col min="12043" max="12043" width="25" style="191" customWidth="1"/>
    <col min="12044" max="12044" width="26.7109375" style="191" customWidth="1"/>
    <col min="12045" max="12045" width="33.85546875" style="191" customWidth="1"/>
    <col min="12046" max="12059" width="9.140625" style="191"/>
    <col min="12060" max="12060" width="0.7109375" style="191" customWidth="1"/>
    <col min="12061" max="12062" width="0" style="191" hidden="1" customWidth="1"/>
    <col min="12063" max="12292" width="9.140625" style="191"/>
    <col min="12293" max="12293" width="13.7109375" style="191" customWidth="1"/>
    <col min="12294" max="12294" width="105.140625" style="191" customWidth="1"/>
    <col min="12295" max="12295" width="24.7109375" style="191" customWidth="1"/>
    <col min="12296" max="12296" width="21.140625" style="191" customWidth="1"/>
    <col min="12297" max="12297" width="25.85546875" style="191" customWidth="1"/>
    <col min="12298" max="12298" width="32.42578125" style="191" customWidth="1"/>
    <col min="12299" max="12299" width="25" style="191" customWidth="1"/>
    <col min="12300" max="12300" width="26.7109375" style="191" customWidth="1"/>
    <col min="12301" max="12301" width="33.85546875" style="191" customWidth="1"/>
    <col min="12302" max="12315" width="9.140625" style="191"/>
    <col min="12316" max="12316" width="0.7109375" style="191" customWidth="1"/>
    <col min="12317" max="12318" width="0" style="191" hidden="1" customWidth="1"/>
    <col min="12319" max="12548" width="9.140625" style="191"/>
    <col min="12549" max="12549" width="13.7109375" style="191" customWidth="1"/>
    <col min="12550" max="12550" width="105.140625" style="191" customWidth="1"/>
    <col min="12551" max="12551" width="24.7109375" style="191" customWidth="1"/>
    <col min="12552" max="12552" width="21.140625" style="191" customWidth="1"/>
    <col min="12553" max="12553" width="25.85546875" style="191" customWidth="1"/>
    <col min="12554" max="12554" width="32.42578125" style="191" customWidth="1"/>
    <col min="12555" max="12555" width="25" style="191" customWidth="1"/>
    <col min="12556" max="12556" width="26.7109375" style="191" customWidth="1"/>
    <col min="12557" max="12557" width="33.85546875" style="191" customWidth="1"/>
    <col min="12558" max="12571" width="9.140625" style="191"/>
    <col min="12572" max="12572" width="0.7109375" style="191" customWidth="1"/>
    <col min="12573" max="12574" width="0" style="191" hidden="1" customWidth="1"/>
    <col min="12575" max="12804" width="9.140625" style="191"/>
    <col min="12805" max="12805" width="13.7109375" style="191" customWidth="1"/>
    <col min="12806" max="12806" width="105.140625" style="191" customWidth="1"/>
    <col min="12807" max="12807" width="24.7109375" style="191" customWidth="1"/>
    <col min="12808" max="12808" width="21.140625" style="191" customWidth="1"/>
    <col min="12809" max="12809" width="25.85546875" style="191" customWidth="1"/>
    <col min="12810" max="12810" width="32.42578125" style="191" customWidth="1"/>
    <col min="12811" max="12811" width="25" style="191" customWidth="1"/>
    <col min="12812" max="12812" width="26.7109375" style="191" customWidth="1"/>
    <col min="12813" max="12813" width="33.85546875" style="191" customWidth="1"/>
    <col min="12814" max="12827" width="9.140625" style="191"/>
    <col min="12828" max="12828" width="0.7109375" style="191" customWidth="1"/>
    <col min="12829" max="12830" width="0" style="191" hidden="1" customWidth="1"/>
    <col min="12831" max="13060" width="9.140625" style="191"/>
    <col min="13061" max="13061" width="13.7109375" style="191" customWidth="1"/>
    <col min="13062" max="13062" width="105.140625" style="191" customWidth="1"/>
    <col min="13063" max="13063" width="24.7109375" style="191" customWidth="1"/>
    <col min="13064" max="13064" width="21.140625" style="191" customWidth="1"/>
    <col min="13065" max="13065" width="25.85546875" style="191" customWidth="1"/>
    <col min="13066" max="13066" width="32.42578125" style="191" customWidth="1"/>
    <col min="13067" max="13067" width="25" style="191" customWidth="1"/>
    <col min="13068" max="13068" width="26.7109375" style="191" customWidth="1"/>
    <col min="13069" max="13069" width="33.85546875" style="191" customWidth="1"/>
    <col min="13070" max="13083" width="9.140625" style="191"/>
    <col min="13084" max="13084" width="0.7109375" style="191" customWidth="1"/>
    <col min="13085" max="13086" width="0" style="191" hidden="1" customWidth="1"/>
    <col min="13087" max="13316" width="9.140625" style="191"/>
    <col min="13317" max="13317" width="13.7109375" style="191" customWidth="1"/>
    <col min="13318" max="13318" width="105.140625" style="191" customWidth="1"/>
    <col min="13319" max="13319" width="24.7109375" style="191" customWidth="1"/>
    <col min="13320" max="13320" width="21.140625" style="191" customWidth="1"/>
    <col min="13321" max="13321" width="25.85546875" style="191" customWidth="1"/>
    <col min="13322" max="13322" width="32.42578125" style="191" customWidth="1"/>
    <col min="13323" max="13323" width="25" style="191" customWidth="1"/>
    <col min="13324" max="13324" width="26.7109375" style="191" customWidth="1"/>
    <col min="13325" max="13325" width="33.85546875" style="191" customWidth="1"/>
    <col min="13326" max="13339" width="9.140625" style="191"/>
    <col min="13340" max="13340" width="0.7109375" style="191" customWidth="1"/>
    <col min="13341" max="13342" width="0" style="191" hidden="1" customWidth="1"/>
    <col min="13343" max="13572" width="9.140625" style="191"/>
    <col min="13573" max="13573" width="13.7109375" style="191" customWidth="1"/>
    <col min="13574" max="13574" width="105.140625" style="191" customWidth="1"/>
    <col min="13575" max="13575" width="24.7109375" style="191" customWidth="1"/>
    <col min="13576" max="13576" width="21.140625" style="191" customWidth="1"/>
    <col min="13577" max="13577" width="25.85546875" style="191" customWidth="1"/>
    <col min="13578" max="13578" width="32.42578125" style="191" customWidth="1"/>
    <col min="13579" max="13579" width="25" style="191" customWidth="1"/>
    <col min="13580" max="13580" width="26.7109375" style="191" customWidth="1"/>
    <col min="13581" max="13581" width="33.85546875" style="191" customWidth="1"/>
    <col min="13582" max="13595" width="9.140625" style="191"/>
    <col min="13596" max="13596" width="0.7109375" style="191" customWidth="1"/>
    <col min="13597" max="13598" width="0" style="191" hidden="1" customWidth="1"/>
    <col min="13599" max="13828" width="9.140625" style="191"/>
    <col min="13829" max="13829" width="13.7109375" style="191" customWidth="1"/>
    <col min="13830" max="13830" width="105.140625" style="191" customWidth="1"/>
    <col min="13831" max="13831" width="24.7109375" style="191" customWidth="1"/>
    <col min="13832" max="13832" width="21.140625" style="191" customWidth="1"/>
    <col min="13833" max="13833" width="25.85546875" style="191" customWidth="1"/>
    <col min="13834" max="13834" width="32.42578125" style="191" customWidth="1"/>
    <col min="13835" max="13835" width="25" style="191" customWidth="1"/>
    <col min="13836" max="13836" width="26.7109375" style="191" customWidth="1"/>
    <col min="13837" max="13837" width="33.85546875" style="191" customWidth="1"/>
    <col min="13838" max="13851" width="9.140625" style="191"/>
    <col min="13852" max="13852" width="0.7109375" style="191" customWidth="1"/>
    <col min="13853" max="13854" width="0" style="191" hidden="1" customWidth="1"/>
    <col min="13855" max="14084" width="9.140625" style="191"/>
    <col min="14085" max="14085" width="13.7109375" style="191" customWidth="1"/>
    <col min="14086" max="14086" width="105.140625" style="191" customWidth="1"/>
    <col min="14087" max="14087" width="24.7109375" style="191" customWidth="1"/>
    <col min="14088" max="14088" width="21.140625" style="191" customWidth="1"/>
    <col min="14089" max="14089" width="25.85546875" style="191" customWidth="1"/>
    <col min="14090" max="14090" width="32.42578125" style="191" customWidth="1"/>
    <col min="14091" max="14091" width="25" style="191" customWidth="1"/>
    <col min="14092" max="14092" width="26.7109375" style="191" customWidth="1"/>
    <col min="14093" max="14093" width="33.85546875" style="191" customWidth="1"/>
    <col min="14094" max="14107" width="9.140625" style="191"/>
    <col min="14108" max="14108" width="0.7109375" style="191" customWidth="1"/>
    <col min="14109" max="14110" width="0" style="191" hidden="1" customWidth="1"/>
    <col min="14111" max="14340" width="9.140625" style="191"/>
    <col min="14341" max="14341" width="13.7109375" style="191" customWidth="1"/>
    <col min="14342" max="14342" width="105.140625" style="191" customWidth="1"/>
    <col min="14343" max="14343" width="24.7109375" style="191" customWidth="1"/>
    <col min="14344" max="14344" width="21.140625" style="191" customWidth="1"/>
    <col min="14345" max="14345" width="25.85546875" style="191" customWidth="1"/>
    <col min="14346" max="14346" width="32.42578125" style="191" customWidth="1"/>
    <col min="14347" max="14347" width="25" style="191" customWidth="1"/>
    <col min="14348" max="14348" width="26.7109375" style="191" customWidth="1"/>
    <col min="14349" max="14349" width="33.85546875" style="191" customWidth="1"/>
    <col min="14350" max="14363" width="9.140625" style="191"/>
    <col min="14364" max="14364" width="0.7109375" style="191" customWidth="1"/>
    <col min="14365" max="14366" width="0" style="191" hidden="1" customWidth="1"/>
    <col min="14367" max="14596" width="9.140625" style="191"/>
    <col min="14597" max="14597" width="13.7109375" style="191" customWidth="1"/>
    <col min="14598" max="14598" width="105.140625" style="191" customWidth="1"/>
    <col min="14599" max="14599" width="24.7109375" style="191" customWidth="1"/>
    <col min="14600" max="14600" width="21.140625" style="191" customWidth="1"/>
    <col min="14601" max="14601" width="25.85546875" style="191" customWidth="1"/>
    <col min="14602" max="14602" width="32.42578125" style="191" customWidth="1"/>
    <col min="14603" max="14603" width="25" style="191" customWidth="1"/>
    <col min="14604" max="14604" width="26.7109375" style="191" customWidth="1"/>
    <col min="14605" max="14605" width="33.85546875" style="191" customWidth="1"/>
    <col min="14606" max="14619" width="9.140625" style="191"/>
    <col min="14620" max="14620" width="0.7109375" style="191" customWidth="1"/>
    <col min="14621" max="14622" width="0" style="191" hidden="1" customWidth="1"/>
    <col min="14623" max="14852" width="9.140625" style="191"/>
    <col min="14853" max="14853" width="13.7109375" style="191" customWidth="1"/>
    <col min="14854" max="14854" width="105.140625" style="191" customWidth="1"/>
    <col min="14855" max="14855" width="24.7109375" style="191" customWidth="1"/>
    <col min="14856" max="14856" width="21.140625" style="191" customWidth="1"/>
    <col min="14857" max="14857" width="25.85546875" style="191" customWidth="1"/>
    <col min="14858" max="14858" width="32.42578125" style="191" customWidth="1"/>
    <col min="14859" max="14859" width="25" style="191" customWidth="1"/>
    <col min="14860" max="14860" width="26.7109375" style="191" customWidth="1"/>
    <col min="14861" max="14861" width="33.85546875" style="191" customWidth="1"/>
    <col min="14862" max="14875" width="9.140625" style="191"/>
    <col min="14876" max="14876" width="0.7109375" style="191" customWidth="1"/>
    <col min="14877" max="14878" width="0" style="191" hidden="1" customWidth="1"/>
    <col min="14879" max="15108" width="9.140625" style="191"/>
    <col min="15109" max="15109" width="13.7109375" style="191" customWidth="1"/>
    <col min="15110" max="15110" width="105.140625" style="191" customWidth="1"/>
    <col min="15111" max="15111" width="24.7109375" style="191" customWidth="1"/>
    <col min="15112" max="15112" width="21.140625" style="191" customWidth="1"/>
    <col min="15113" max="15113" width="25.85546875" style="191" customWidth="1"/>
    <col min="15114" max="15114" width="32.42578125" style="191" customWidth="1"/>
    <col min="15115" max="15115" width="25" style="191" customWidth="1"/>
    <col min="15116" max="15116" width="26.7109375" style="191" customWidth="1"/>
    <col min="15117" max="15117" width="33.85546875" style="191" customWidth="1"/>
    <col min="15118" max="15131" width="9.140625" style="191"/>
    <col min="15132" max="15132" width="0.7109375" style="191" customWidth="1"/>
    <col min="15133" max="15134" width="0" style="191" hidden="1" customWidth="1"/>
    <col min="15135" max="15364" width="9.140625" style="191"/>
    <col min="15365" max="15365" width="13.7109375" style="191" customWidth="1"/>
    <col min="15366" max="15366" width="105.140625" style="191" customWidth="1"/>
    <col min="15367" max="15367" width="24.7109375" style="191" customWidth="1"/>
    <col min="15368" max="15368" width="21.140625" style="191" customWidth="1"/>
    <col min="15369" max="15369" width="25.85546875" style="191" customWidth="1"/>
    <col min="15370" max="15370" width="32.42578125" style="191" customWidth="1"/>
    <col min="15371" max="15371" width="25" style="191" customWidth="1"/>
    <col min="15372" max="15372" width="26.7109375" style="191" customWidth="1"/>
    <col min="15373" max="15373" width="33.85546875" style="191" customWidth="1"/>
    <col min="15374" max="15387" width="9.140625" style="191"/>
    <col min="15388" max="15388" width="0.7109375" style="191" customWidth="1"/>
    <col min="15389" max="15390" width="0" style="191" hidden="1" customWidth="1"/>
    <col min="15391" max="15620" width="9.140625" style="191"/>
    <col min="15621" max="15621" width="13.7109375" style="191" customWidth="1"/>
    <col min="15622" max="15622" width="105.140625" style="191" customWidth="1"/>
    <col min="15623" max="15623" width="24.7109375" style="191" customWidth="1"/>
    <col min="15624" max="15624" width="21.140625" style="191" customWidth="1"/>
    <col min="15625" max="15625" width="25.85546875" style="191" customWidth="1"/>
    <col min="15626" max="15626" width="32.42578125" style="191" customWidth="1"/>
    <col min="15627" max="15627" width="25" style="191" customWidth="1"/>
    <col min="15628" max="15628" width="26.7109375" style="191" customWidth="1"/>
    <col min="15629" max="15629" width="33.85546875" style="191" customWidth="1"/>
    <col min="15630" max="15643" width="9.140625" style="191"/>
    <col min="15644" max="15644" width="0.7109375" style="191" customWidth="1"/>
    <col min="15645" max="15646" width="0" style="191" hidden="1" customWidth="1"/>
    <col min="15647" max="15876" width="9.140625" style="191"/>
    <col min="15877" max="15877" width="13.7109375" style="191" customWidth="1"/>
    <col min="15878" max="15878" width="105.140625" style="191" customWidth="1"/>
    <col min="15879" max="15879" width="24.7109375" style="191" customWidth="1"/>
    <col min="15880" max="15880" width="21.140625" style="191" customWidth="1"/>
    <col min="15881" max="15881" width="25.85546875" style="191" customWidth="1"/>
    <col min="15882" max="15882" width="32.42578125" style="191" customWidth="1"/>
    <col min="15883" max="15883" width="25" style="191" customWidth="1"/>
    <col min="15884" max="15884" width="26.7109375" style="191" customWidth="1"/>
    <col min="15885" max="15885" width="33.85546875" style="191" customWidth="1"/>
    <col min="15886" max="15899" width="9.140625" style="191"/>
    <col min="15900" max="15900" width="0.7109375" style="191" customWidth="1"/>
    <col min="15901" max="15902" width="0" style="191" hidden="1" customWidth="1"/>
    <col min="15903" max="16132" width="9.140625" style="191"/>
    <col min="16133" max="16133" width="13.7109375" style="191" customWidth="1"/>
    <col min="16134" max="16134" width="105.140625" style="191" customWidth="1"/>
    <col min="16135" max="16135" width="24.7109375" style="191" customWidth="1"/>
    <col min="16136" max="16136" width="21.140625" style="191" customWidth="1"/>
    <col min="16137" max="16137" width="25.85546875" style="191" customWidth="1"/>
    <col min="16138" max="16138" width="32.42578125" style="191" customWidth="1"/>
    <col min="16139" max="16139" width="25" style="191" customWidth="1"/>
    <col min="16140" max="16140" width="26.7109375" style="191" customWidth="1"/>
    <col min="16141" max="16141" width="33.85546875" style="191" customWidth="1"/>
    <col min="16142" max="16155" width="9.140625" style="191"/>
    <col min="16156" max="16156" width="0.7109375" style="191" customWidth="1"/>
    <col min="16157" max="16158" width="0" style="191" hidden="1" customWidth="1"/>
    <col min="16159" max="16384" width="9.140625" style="191"/>
  </cols>
  <sheetData>
    <row r="1" spans="1:13" s="187" customFormat="1" ht="88.5" customHeight="1" x14ac:dyDescent="0.25">
      <c r="A1" s="313" t="s">
        <v>327</v>
      </c>
      <c r="B1" s="313"/>
      <c r="C1" s="185" t="s">
        <v>328</v>
      </c>
      <c r="D1" s="186"/>
      <c r="E1" s="186"/>
      <c r="F1" s="186"/>
      <c r="G1" s="186"/>
      <c r="H1" s="185" t="s">
        <v>329</v>
      </c>
      <c r="I1" s="186"/>
      <c r="J1" s="186"/>
      <c r="K1" s="186"/>
      <c r="L1" s="186"/>
      <c r="M1" s="185" t="s">
        <v>330</v>
      </c>
    </row>
    <row r="2" spans="1:13" s="187" customFormat="1" x14ac:dyDescent="0.25">
      <c r="A2" s="188"/>
      <c r="B2" s="189" t="s">
        <v>107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5.95" customHeight="1" thickBot="1" x14ac:dyDescent="0.3">
      <c r="A3" s="314"/>
      <c r="B3" s="314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373" t="s">
        <v>1</v>
      </c>
    </row>
    <row r="4" spans="1:13" s="197" customFormat="1" ht="60.75" customHeight="1" thickBot="1" x14ac:dyDescent="0.35">
      <c r="A4" s="192" t="s">
        <v>331</v>
      </c>
      <c r="B4" s="193" t="s">
        <v>332</v>
      </c>
      <c r="C4" s="194" t="s">
        <v>6</v>
      </c>
      <c r="D4" s="194" t="s">
        <v>333</v>
      </c>
      <c r="E4" s="194" t="s">
        <v>8</v>
      </c>
      <c r="F4" s="291" t="s">
        <v>344</v>
      </c>
      <c r="G4" s="292" t="s">
        <v>8</v>
      </c>
      <c r="H4" s="195" t="s">
        <v>6</v>
      </c>
      <c r="I4" s="196" t="s">
        <v>334</v>
      </c>
      <c r="J4" s="196" t="s">
        <v>8</v>
      </c>
      <c r="K4" s="291" t="s">
        <v>344</v>
      </c>
      <c r="L4" s="292" t="s">
        <v>8</v>
      </c>
      <c r="M4" s="196" t="s">
        <v>6</v>
      </c>
    </row>
    <row r="5" spans="1:13" s="203" customFormat="1" ht="21" thickBot="1" x14ac:dyDescent="0.35">
      <c r="A5" s="198">
        <v>1</v>
      </c>
      <c r="B5" s="199">
        <v>2</v>
      </c>
      <c r="C5" s="200">
        <v>3</v>
      </c>
      <c r="D5" s="200">
        <v>4</v>
      </c>
      <c r="E5" s="200">
        <v>5</v>
      </c>
      <c r="F5" s="201">
        <v>6</v>
      </c>
      <c r="G5" s="195">
        <v>7</v>
      </c>
      <c r="H5" s="202">
        <v>8</v>
      </c>
      <c r="I5" s="195">
        <v>9</v>
      </c>
      <c r="J5" s="202">
        <v>10</v>
      </c>
      <c r="K5" s="202">
        <v>11</v>
      </c>
      <c r="L5" s="202">
        <v>12</v>
      </c>
      <c r="M5" s="202">
        <v>13</v>
      </c>
    </row>
    <row r="6" spans="1:13" s="197" customFormat="1" ht="21" thickBot="1" x14ac:dyDescent="0.35">
      <c r="A6" s="192" t="s">
        <v>17</v>
      </c>
      <c r="B6" s="352" t="s">
        <v>111</v>
      </c>
      <c r="C6" s="204">
        <f>SUM(C7:C12)</f>
        <v>93467586</v>
      </c>
      <c r="D6" s="205">
        <f>E6-C6</f>
        <v>512920</v>
      </c>
      <c r="E6" s="204">
        <f>SUM(E7:E12)</f>
        <v>93980506</v>
      </c>
      <c r="F6" s="294">
        <f>G6-E6</f>
        <v>678954</v>
      </c>
      <c r="G6" s="204">
        <f>SUM(G7:G12)</f>
        <v>94659460</v>
      </c>
      <c r="H6" s="206">
        <f>SUM(H7:H12)</f>
        <v>3100000</v>
      </c>
      <c r="I6" s="207">
        <f>J6-H6</f>
        <v>115681</v>
      </c>
      <c r="J6" s="206">
        <f>SUM(J7:J12)</f>
        <v>3215681</v>
      </c>
      <c r="K6" s="207">
        <f>L6-J6</f>
        <v>19285</v>
      </c>
      <c r="L6" s="206">
        <f>SUM(L7:L12)</f>
        <v>3234966</v>
      </c>
      <c r="M6" s="208">
        <f>SUM(M7:M12)</f>
        <v>0</v>
      </c>
    </row>
    <row r="7" spans="1:13" s="197" customFormat="1" x14ac:dyDescent="0.3">
      <c r="A7" s="209" t="s">
        <v>112</v>
      </c>
      <c r="B7" s="353" t="s">
        <v>113</v>
      </c>
      <c r="C7" s="210">
        <v>13719047</v>
      </c>
      <c r="D7" s="210"/>
      <c r="E7" s="210">
        <v>13719047</v>
      </c>
      <c r="F7" s="210">
        <f>G7-E7</f>
        <v>-20000</v>
      </c>
      <c r="G7" s="210">
        <v>13699047</v>
      </c>
      <c r="H7" s="211"/>
      <c r="I7" s="212"/>
      <c r="J7" s="212"/>
      <c r="K7" s="212"/>
      <c r="L7" s="212"/>
      <c r="M7" s="212"/>
    </row>
    <row r="8" spans="1:13" s="197" customFormat="1" x14ac:dyDescent="0.3">
      <c r="A8" s="213" t="s">
        <v>114</v>
      </c>
      <c r="B8" s="354" t="s">
        <v>115</v>
      </c>
      <c r="C8" s="214">
        <v>59374833</v>
      </c>
      <c r="D8" s="214">
        <f>E8-C8</f>
        <v>264000</v>
      </c>
      <c r="E8" s="214">
        <v>59638833</v>
      </c>
      <c r="F8" s="214">
        <f>G8-E8</f>
        <v>-772266</v>
      </c>
      <c r="G8" s="214">
        <v>58866567</v>
      </c>
      <c r="H8" s="215"/>
      <c r="I8" s="216"/>
      <c r="J8" s="216"/>
      <c r="K8" s="216"/>
      <c r="L8" s="216"/>
      <c r="M8" s="216"/>
    </row>
    <row r="9" spans="1:13" s="197" customFormat="1" ht="40.5" x14ac:dyDescent="0.3">
      <c r="A9" s="213" t="s">
        <v>116</v>
      </c>
      <c r="B9" s="354" t="s">
        <v>117</v>
      </c>
      <c r="C9" s="214">
        <v>18573706</v>
      </c>
      <c r="D9" s="214"/>
      <c r="E9" s="214">
        <v>18573706</v>
      </c>
      <c r="F9" s="214"/>
      <c r="G9" s="214">
        <v>18573706</v>
      </c>
      <c r="H9" s="215">
        <v>3100000</v>
      </c>
      <c r="I9" s="216">
        <f>J9-H9</f>
        <v>115681</v>
      </c>
      <c r="J9" s="216">
        <v>3215681</v>
      </c>
      <c r="K9" s="216">
        <f>L9-J9</f>
        <v>19285</v>
      </c>
      <c r="L9" s="216">
        <v>3234966</v>
      </c>
      <c r="M9" s="216"/>
    </row>
    <row r="10" spans="1:13" s="197" customFormat="1" x14ac:dyDescent="0.3">
      <c r="A10" s="213" t="s">
        <v>118</v>
      </c>
      <c r="B10" s="354" t="s">
        <v>119</v>
      </c>
      <c r="C10" s="214">
        <v>1800000</v>
      </c>
      <c r="D10" s="214"/>
      <c r="E10" s="214">
        <v>1800000</v>
      </c>
      <c r="F10" s="214"/>
      <c r="G10" s="214">
        <v>1800000</v>
      </c>
      <c r="H10" s="215"/>
      <c r="I10" s="216"/>
      <c r="J10" s="216"/>
      <c r="K10" s="216"/>
      <c r="L10" s="216"/>
      <c r="M10" s="216"/>
    </row>
    <row r="11" spans="1:13" s="197" customFormat="1" x14ac:dyDescent="0.3">
      <c r="A11" s="213" t="s">
        <v>120</v>
      </c>
      <c r="B11" s="354" t="s">
        <v>121</v>
      </c>
      <c r="C11" s="214"/>
      <c r="D11" s="214"/>
      <c r="E11" s="214"/>
      <c r="F11" s="214"/>
      <c r="G11" s="214"/>
      <c r="H11" s="215"/>
      <c r="I11" s="216"/>
      <c r="J11" s="216"/>
      <c r="K11" s="216"/>
      <c r="L11" s="216"/>
      <c r="M11" s="216"/>
    </row>
    <row r="12" spans="1:13" s="197" customFormat="1" ht="21" thickBot="1" x14ac:dyDescent="0.35">
      <c r="A12" s="217" t="s">
        <v>122</v>
      </c>
      <c r="B12" s="355" t="s">
        <v>123</v>
      </c>
      <c r="C12" s="214"/>
      <c r="D12" s="218">
        <f>E12-C12</f>
        <v>248920</v>
      </c>
      <c r="E12" s="214">
        <v>248920</v>
      </c>
      <c r="F12" s="214">
        <f>G12-E12</f>
        <v>1471220</v>
      </c>
      <c r="G12" s="214">
        <v>1720140</v>
      </c>
      <c r="H12" s="215"/>
      <c r="I12" s="216"/>
      <c r="J12" s="216"/>
      <c r="K12" s="216"/>
      <c r="L12" s="216"/>
      <c r="M12" s="216"/>
    </row>
    <row r="13" spans="1:13" s="197" customFormat="1" ht="41.25" thickBot="1" x14ac:dyDescent="0.35">
      <c r="A13" s="192" t="s">
        <v>20</v>
      </c>
      <c r="B13" s="356" t="s">
        <v>124</v>
      </c>
      <c r="C13" s="204">
        <f>SUM(C14:C18)</f>
        <v>1610625</v>
      </c>
      <c r="D13" s="205">
        <f>E13-C13</f>
        <v>5841522</v>
      </c>
      <c r="E13" s="204">
        <f>SUM(E14:E18)</f>
        <v>7452147</v>
      </c>
      <c r="F13" s="204">
        <f>G13-E13</f>
        <v>3367530</v>
      </c>
      <c r="G13" s="204">
        <f>SUM(G14:G18)</f>
        <v>10819677</v>
      </c>
      <c r="H13" s="206">
        <f>SUM(H14:H18)</f>
        <v>0</v>
      </c>
      <c r="I13" s="208"/>
      <c r="J13" s="208"/>
      <c r="K13" s="208"/>
      <c r="L13" s="208"/>
      <c r="M13" s="208">
        <f>SUM(M14:M18)</f>
        <v>0</v>
      </c>
    </row>
    <row r="14" spans="1:13" s="197" customFormat="1" x14ac:dyDescent="0.3">
      <c r="A14" s="209" t="s">
        <v>125</v>
      </c>
      <c r="B14" s="353" t="s">
        <v>126</v>
      </c>
      <c r="C14" s="210"/>
      <c r="D14" s="210"/>
      <c r="E14" s="210"/>
      <c r="F14" s="210"/>
      <c r="G14" s="210"/>
      <c r="H14" s="211"/>
      <c r="I14" s="212"/>
      <c r="J14" s="212"/>
      <c r="K14" s="212"/>
      <c r="L14" s="212"/>
      <c r="M14" s="212"/>
    </row>
    <row r="15" spans="1:13" s="197" customFormat="1" x14ac:dyDescent="0.3">
      <c r="A15" s="213" t="s">
        <v>127</v>
      </c>
      <c r="B15" s="354" t="s">
        <v>128</v>
      </c>
      <c r="C15" s="214"/>
      <c r="D15" s="214"/>
      <c r="E15" s="214"/>
      <c r="F15" s="214"/>
      <c r="G15" s="214"/>
      <c r="H15" s="215"/>
      <c r="I15" s="216"/>
      <c r="J15" s="216"/>
      <c r="K15" s="216"/>
      <c r="L15" s="216"/>
      <c r="M15" s="216"/>
    </row>
    <row r="16" spans="1:13" s="197" customFormat="1" ht="40.5" x14ac:dyDescent="0.3">
      <c r="A16" s="213" t="s">
        <v>129</v>
      </c>
      <c r="B16" s="354" t="s">
        <v>130</v>
      </c>
      <c r="C16" s="214"/>
      <c r="D16" s="214"/>
      <c r="E16" s="214"/>
      <c r="F16" s="214"/>
      <c r="G16" s="214"/>
      <c r="H16" s="215"/>
      <c r="I16" s="216"/>
      <c r="J16" s="216"/>
      <c r="K16" s="216"/>
      <c r="L16" s="216"/>
      <c r="M16" s="216"/>
    </row>
    <row r="17" spans="1:13" s="197" customFormat="1" ht="40.5" x14ac:dyDescent="0.3">
      <c r="A17" s="213" t="s">
        <v>131</v>
      </c>
      <c r="B17" s="354" t="s">
        <v>132</v>
      </c>
      <c r="C17" s="214"/>
      <c r="D17" s="214"/>
      <c r="E17" s="214"/>
      <c r="F17" s="214"/>
      <c r="G17" s="214"/>
      <c r="H17" s="215"/>
      <c r="I17" s="216"/>
      <c r="J17" s="216"/>
      <c r="K17" s="216"/>
      <c r="L17" s="216"/>
      <c r="M17" s="216"/>
    </row>
    <row r="18" spans="1:13" s="197" customFormat="1" x14ac:dyDescent="0.3">
      <c r="A18" s="213" t="s">
        <v>133</v>
      </c>
      <c r="B18" s="354" t="s">
        <v>134</v>
      </c>
      <c r="C18" s="214">
        <v>1610625</v>
      </c>
      <c r="D18" s="214">
        <f>E18-C18</f>
        <v>5841522</v>
      </c>
      <c r="E18" s="214">
        <v>7452147</v>
      </c>
      <c r="F18" s="214">
        <f>G18-E18</f>
        <v>3367530</v>
      </c>
      <c r="G18" s="214">
        <v>10819677</v>
      </c>
      <c r="H18" s="215"/>
      <c r="I18" s="216"/>
      <c r="J18" s="216"/>
      <c r="K18" s="216"/>
      <c r="L18" s="216"/>
      <c r="M18" s="216"/>
    </row>
    <row r="19" spans="1:13" s="197" customFormat="1" ht="21" thickBot="1" x14ac:dyDescent="0.35">
      <c r="A19" s="217" t="s">
        <v>135</v>
      </c>
      <c r="B19" s="355" t="s">
        <v>136</v>
      </c>
      <c r="C19" s="218"/>
      <c r="D19" s="218"/>
      <c r="E19" s="218"/>
      <c r="F19" s="218"/>
      <c r="G19" s="218"/>
      <c r="H19" s="219"/>
      <c r="I19" s="220"/>
      <c r="J19" s="220"/>
      <c r="K19" s="220"/>
      <c r="L19" s="220"/>
      <c r="M19" s="220"/>
    </row>
    <row r="20" spans="1:13" s="197" customFormat="1" ht="41.25" thickBot="1" x14ac:dyDescent="0.35">
      <c r="A20" s="192" t="s">
        <v>10</v>
      </c>
      <c r="B20" s="352" t="s">
        <v>137</v>
      </c>
      <c r="C20" s="204">
        <f>SUM(C21:C25)</f>
        <v>0</v>
      </c>
      <c r="D20" s="207">
        <f>E20-C20</f>
        <v>13018632</v>
      </c>
      <c r="E20" s="204">
        <f>SUM(E21:E25)</f>
        <v>13018632</v>
      </c>
      <c r="F20" s="204"/>
      <c r="G20" s="204">
        <f>SUM(G21:G25)</f>
        <v>13018632</v>
      </c>
      <c r="H20" s="206">
        <f>SUM(H21:H25)</f>
        <v>17903904</v>
      </c>
      <c r="I20" s="208"/>
      <c r="J20" s="206">
        <f>SUM(J21:J25)</f>
        <v>17903904</v>
      </c>
      <c r="K20" s="208"/>
      <c r="L20" s="206">
        <f>SUM(L21:L25)</f>
        <v>17903904</v>
      </c>
      <c r="M20" s="208">
        <f>SUM(M21:M25)</f>
        <v>0</v>
      </c>
    </row>
    <row r="21" spans="1:13" s="197" customFormat="1" x14ac:dyDescent="0.3">
      <c r="A21" s="209" t="s">
        <v>138</v>
      </c>
      <c r="B21" s="353" t="s">
        <v>139</v>
      </c>
      <c r="C21" s="210"/>
      <c r="D21" s="210">
        <f>E21-C21</f>
        <v>12744106</v>
      </c>
      <c r="E21" s="210">
        <v>12744106</v>
      </c>
      <c r="F21" s="210"/>
      <c r="G21" s="210">
        <v>12744106</v>
      </c>
      <c r="H21" s="211"/>
      <c r="I21" s="212"/>
      <c r="J21" s="212"/>
      <c r="K21" s="212"/>
      <c r="L21" s="212"/>
      <c r="M21" s="212"/>
    </row>
    <row r="22" spans="1:13" s="197" customFormat="1" x14ac:dyDescent="0.3">
      <c r="A22" s="213" t="s">
        <v>140</v>
      </c>
      <c r="B22" s="354" t="s">
        <v>141</v>
      </c>
      <c r="C22" s="214"/>
      <c r="D22" s="214"/>
      <c r="E22" s="214"/>
      <c r="F22" s="214"/>
      <c r="G22" s="214"/>
      <c r="H22" s="215"/>
      <c r="I22" s="216"/>
      <c r="J22" s="216"/>
      <c r="K22" s="216"/>
      <c r="L22" s="216"/>
      <c r="M22" s="216"/>
    </row>
    <row r="23" spans="1:13" s="197" customFormat="1" ht="40.5" x14ac:dyDescent="0.3">
      <c r="A23" s="213" t="s">
        <v>142</v>
      </c>
      <c r="B23" s="354" t="s">
        <v>143</v>
      </c>
      <c r="C23" s="214"/>
      <c r="D23" s="214"/>
      <c r="E23" s="214"/>
      <c r="F23" s="214"/>
      <c r="G23" s="214"/>
      <c r="H23" s="215"/>
      <c r="I23" s="216"/>
      <c r="J23" s="216"/>
      <c r="K23" s="220"/>
      <c r="L23" s="220"/>
      <c r="M23" s="220"/>
    </row>
    <row r="24" spans="1:13" s="197" customFormat="1" ht="40.5" x14ac:dyDescent="0.3">
      <c r="A24" s="213" t="s">
        <v>144</v>
      </c>
      <c r="B24" s="354" t="s">
        <v>145</v>
      </c>
      <c r="C24" s="214"/>
      <c r="D24" s="214"/>
      <c r="E24" s="214"/>
      <c r="F24" s="214"/>
      <c r="G24" s="214"/>
      <c r="H24" s="215"/>
      <c r="I24" s="216"/>
      <c r="J24" s="216"/>
      <c r="K24" s="295"/>
      <c r="L24" s="296"/>
      <c r="M24" s="374"/>
    </row>
    <row r="25" spans="1:13" s="197" customFormat="1" x14ac:dyDescent="0.3">
      <c r="A25" s="213" t="s">
        <v>146</v>
      </c>
      <c r="B25" s="354" t="s">
        <v>147</v>
      </c>
      <c r="C25" s="214"/>
      <c r="D25" s="214">
        <f>E25-C25</f>
        <v>274526</v>
      </c>
      <c r="E25" s="214">
        <v>274526</v>
      </c>
      <c r="F25" s="214"/>
      <c r="G25" s="214">
        <v>274526</v>
      </c>
      <c r="H25" s="215">
        <v>17903904</v>
      </c>
      <c r="I25" s="216"/>
      <c r="J25" s="215">
        <v>17903904</v>
      </c>
      <c r="K25" s="212"/>
      <c r="L25" s="293">
        <v>17903904</v>
      </c>
      <c r="M25" s="212"/>
    </row>
    <row r="26" spans="1:13" s="197" customFormat="1" ht="21" thickBot="1" x14ac:dyDescent="0.35">
      <c r="A26" s="217" t="s">
        <v>148</v>
      </c>
      <c r="B26" s="355" t="s">
        <v>149</v>
      </c>
      <c r="C26" s="218"/>
      <c r="D26" s="218"/>
      <c r="E26" s="218"/>
      <c r="F26" s="218"/>
      <c r="G26" s="218"/>
      <c r="H26" s="219">
        <v>17903904</v>
      </c>
      <c r="I26" s="220"/>
      <c r="J26" s="219">
        <v>17903904</v>
      </c>
      <c r="K26" s="220"/>
      <c r="L26" s="219">
        <v>17903904</v>
      </c>
      <c r="M26" s="220"/>
    </row>
    <row r="27" spans="1:13" s="197" customFormat="1" ht="21" thickBot="1" x14ac:dyDescent="0.35">
      <c r="A27" s="192" t="s">
        <v>150</v>
      </c>
      <c r="B27" s="352" t="s">
        <v>151</v>
      </c>
      <c r="C27" s="204">
        <f>SUM(C28,C31,C32,C33)</f>
        <v>9630000</v>
      </c>
      <c r="D27" s="204"/>
      <c r="E27" s="204">
        <f>SUM(E28,E31,E32,E33)</f>
        <v>9630000</v>
      </c>
      <c r="F27" s="204"/>
      <c r="G27" s="204">
        <f>SUM(G28,G31,G32,G33)</f>
        <v>9630000</v>
      </c>
      <c r="H27" s="206">
        <f>SUM(H28,H31,H32,H33)</f>
        <v>0</v>
      </c>
      <c r="I27" s="208"/>
      <c r="J27" s="208"/>
      <c r="K27" s="208"/>
      <c r="L27" s="208"/>
      <c r="M27" s="208">
        <f>SUM(M28,M31,M32,M33)</f>
        <v>0</v>
      </c>
    </row>
    <row r="28" spans="1:13" s="197" customFormat="1" x14ac:dyDescent="0.3">
      <c r="A28" s="209" t="s">
        <v>152</v>
      </c>
      <c r="B28" s="353" t="s">
        <v>335</v>
      </c>
      <c r="C28" s="221">
        <f>C29+C30</f>
        <v>8960000</v>
      </c>
      <c r="D28" s="221"/>
      <c r="E28" s="221">
        <f>E29+E30</f>
        <v>8960000</v>
      </c>
      <c r="F28" s="221"/>
      <c r="G28" s="221">
        <f>G29+G30</f>
        <v>8960000</v>
      </c>
      <c r="H28" s="222"/>
      <c r="I28" s="223"/>
      <c r="J28" s="223"/>
      <c r="K28" s="223"/>
      <c r="L28" s="223"/>
      <c r="M28" s="223"/>
    </row>
    <row r="29" spans="1:13" s="197" customFormat="1" x14ac:dyDescent="0.3">
      <c r="A29" s="213" t="s">
        <v>154</v>
      </c>
      <c r="B29" s="354" t="s">
        <v>155</v>
      </c>
      <c r="C29" s="214">
        <v>2960000</v>
      </c>
      <c r="D29" s="214"/>
      <c r="E29" s="214">
        <v>2960000</v>
      </c>
      <c r="F29" s="214"/>
      <c r="G29" s="214">
        <v>2960000</v>
      </c>
      <c r="H29" s="215"/>
      <c r="I29" s="216"/>
      <c r="J29" s="216"/>
      <c r="K29" s="216"/>
      <c r="L29" s="216"/>
      <c r="M29" s="216"/>
    </row>
    <row r="30" spans="1:13" s="197" customFormat="1" x14ac:dyDescent="0.3">
      <c r="A30" s="213" t="s">
        <v>156</v>
      </c>
      <c r="B30" s="354" t="s">
        <v>157</v>
      </c>
      <c r="C30" s="214">
        <v>6000000</v>
      </c>
      <c r="D30" s="214"/>
      <c r="E30" s="214">
        <v>6000000</v>
      </c>
      <c r="F30" s="214"/>
      <c r="G30" s="214">
        <v>6000000</v>
      </c>
      <c r="H30" s="215"/>
      <c r="I30" s="216"/>
      <c r="J30" s="216"/>
      <c r="K30" s="216"/>
      <c r="L30" s="216"/>
      <c r="M30" s="216"/>
    </row>
    <row r="31" spans="1:13" s="197" customFormat="1" x14ac:dyDescent="0.3">
      <c r="A31" s="213" t="s">
        <v>158</v>
      </c>
      <c r="B31" s="354" t="s">
        <v>159</v>
      </c>
      <c r="C31" s="214">
        <v>600000</v>
      </c>
      <c r="D31" s="214"/>
      <c r="E31" s="214">
        <v>600000</v>
      </c>
      <c r="F31" s="214"/>
      <c r="G31" s="214">
        <v>600000</v>
      </c>
      <c r="H31" s="215"/>
      <c r="I31" s="216"/>
      <c r="J31" s="216"/>
      <c r="K31" s="216"/>
      <c r="L31" s="216"/>
      <c r="M31" s="216"/>
    </row>
    <row r="32" spans="1:13" s="197" customFormat="1" x14ac:dyDescent="0.3">
      <c r="A32" s="213" t="s">
        <v>160</v>
      </c>
      <c r="B32" s="354" t="s">
        <v>161</v>
      </c>
      <c r="C32" s="214"/>
      <c r="D32" s="214"/>
      <c r="E32" s="214"/>
      <c r="F32" s="214"/>
      <c r="G32" s="214"/>
      <c r="H32" s="215"/>
      <c r="I32" s="216"/>
      <c r="J32" s="216"/>
      <c r="K32" s="216"/>
      <c r="L32" s="216"/>
      <c r="M32" s="216"/>
    </row>
    <row r="33" spans="1:13" s="197" customFormat="1" ht="21" thickBot="1" x14ac:dyDescent="0.35">
      <c r="A33" s="217" t="s">
        <v>162</v>
      </c>
      <c r="B33" s="355" t="s">
        <v>163</v>
      </c>
      <c r="C33" s="218">
        <v>70000</v>
      </c>
      <c r="D33" s="218"/>
      <c r="E33" s="218">
        <v>70000</v>
      </c>
      <c r="F33" s="218"/>
      <c r="G33" s="218">
        <v>70000</v>
      </c>
      <c r="H33" s="219"/>
      <c r="I33" s="220"/>
      <c r="J33" s="220"/>
      <c r="K33" s="220"/>
      <c r="L33" s="220"/>
      <c r="M33" s="220"/>
    </row>
    <row r="34" spans="1:13" s="197" customFormat="1" ht="21" thickBot="1" x14ac:dyDescent="0.35">
      <c r="A34" s="192" t="s">
        <v>12</v>
      </c>
      <c r="B34" s="352" t="s">
        <v>164</v>
      </c>
      <c r="C34" s="204">
        <f>SUM(C35:C44)</f>
        <v>730250</v>
      </c>
      <c r="D34" s="204"/>
      <c r="E34" s="204">
        <f>SUM(E35:E44)</f>
        <v>730250</v>
      </c>
      <c r="F34" s="204"/>
      <c r="G34" s="204">
        <f>SUM(G35:G44)</f>
        <v>730250</v>
      </c>
      <c r="H34" s="206">
        <f>SUM(H35:H44)</f>
        <v>1947046</v>
      </c>
      <c r="I34" s="208"/>
      <c r="J34" s="206">
        <f>SUM(J35:J44)</f>
        <v>1947046</v>
      </c>
      <c r="K34" s="208">
        <f>L34-J34</f>
        <v>78000</v>
      </c>
      <c r="L34" s="206">
        <f>SUM(L35:L44)</f>
        <v>2025046</v>
      </c>
      <c r="M34" s="208">
        <f>SUM(M35:M44)</f>
        <v>0</v>
      </c>
    </row>
    <row r="35" spans="1:13" s="197" customFormat="1" x14ac:dyDescent="0.3">
      <c r="A35" s="209" t="s">
        <v>165</v>
      </c>
      <c r="B35" s="353" t="s">
        <v>166</v>
      </c>
      <c r="C35" s="210"/>
      <c r="D35" s="210"/>
      <c r="E35" s="210"/>
      <c r="F35" s="210"/>
      <c r="G35" s="210"/>
      <c r="H35" s="211"/>
      <c r="I35" s="212"/>
      <c r="J35" s="212"/>
      <c r="K35" s="212"/>
      <c r="L35" s="212"/>
      <c r="M35" s="212"/>
    </row>
    <row r="36" spans="1:13" s="197" customFormat="1" x14ac:dyDescent="0.3">
      <c r="A36" s="213" t="s">
        <v>167</v>
      </c>
      <c r="B36" s="354" t="s">
        <v>168</v>
      </c>
      <c r="C36" s="214">
        <v>50000</v>
      </c>
      <c r="D36" s="214"/>
      <c r="E36" s="214">
        <v>50000</v>
      </c>
      <c r="F36" s="214"/>
      <c r="G36" s="214">
        <v>50000</v>
      </c>
      <c r="H36" s="215">
        <v>738544</v>
      </c>
      <c r="I36" s="216"/>
      <c r="J36" s="215">
        <v>738544</v>
      </c>
      <c r="K36" s="216"/>
      <c r="L36" s="215">
        <v>738544</v>
      </c>
      <c r="M36" s="216"/>
    </row>
    <row r="37" spans="1:13" s="197" customFormat="1" x14ac:dyDescent="0.3">
      <c r="A37" s="213" t="s">
        <v>169</v>
      </c>
      <c r="B37" s="354" t="s">
        <v>170</v>
      </c>
      <c r="C37" s="214">
        <v>525000</v>
      </c>
      <c r="D37" s="214"/>
      <c r="E37" s="214">
        <v>525000</v>
      </c>
      <c r="F37" s="214"/>
      <c r="G37" s="214">
        <v>525000</v>
      </c>
      <c r="H37" s="215">
        <v>491000</v>
      </c>
      <c r="I37" s="216"/>
      <c r="J37" s="215">
        <v>491000</v>
      </c>
      <c r="K37" s="216">
        <f>L37-J37</f>
        <v>78000</v>
      </c>
      <c r="L37" s="216">
        <v>569000</v>
      </c>
      <c r="M37" s="216"/>
    </row>
    <row r="38" spans="1:13" s="197" customFormat="1" x14ac:dyDescent="0.3">
      <c r="A38" s="213" t="s">
        <v>171</v>
      </c>
      <c r="B38" s="354" t="s">
        <v>172</v>
      </c>
      <c r="C38" s="214"/>
      <c r="D38" s="214"/>
      <c r="E38" s="214"/>
      <c r="F38" s="214"/>
      <c r="G38" s="214"/>
      <c r="H38" s="215">
        <v>303562</v>
      </c>
      <c r="I38" s="216"/>
      <c r="J38" s="215">
        <v>303562</v>
      </c>
      <c r="K38" s="216"/>
      <c r="L38" s="215">
        <v>303562</v>
      </c>
      <c r="M38" s="216"/>
    </row>
    <row r="39" spans="1:13" s="197" customFormat="1" x14ac:dyDescent="0.3">
      <c r="A39" s="213" t="s">
        <v>173</v>
      </c>
      <c r="B39" s="354" t="s">
        <v>174</v>
      </c>
      <c r="C39" s="214"/>
      <c r="D39" s="214"/>
      <c r="E39" s="214"/>
      <c r="F39" s="214"/>
      <c r="G39" s="214"/>
      <c r="H39" s="215"/>
      <c r="I39" s="216"/>
      <c r="J39" s="215"/>
      <c r="K39" s="216"/>
      <c r="L39" s="216"/>
      <c r="M39" s="216"/>
    </row>
    <row r="40" spans="1:13" s="197" customFormat="1" x14ac:dyDescent="0.3">
      <c r="A40" s="213" t="s">
        <v>175</v>
      </c>
      <c r="B40" s="354" t="s">
        <v>176</v>
      </c>
      <c r="C40" s="214">
        <v>155250</v>
      </c>
      <c r="D40" s="214"/>
      <c r="E40" s="214">
        <v>155250</v>
      </c>
      <c r="F40" s="214"/>
      <c r="G40" s="214">
        <v>155250</v>
      </c>
      <c r="H40" s="215">
        <v>413940</v>
      </c>
      <c r="I40" s="216"/>
      <c r="J40" s="215">
        <v>413940</v>
      </c>
      <c r="K40" s="216"/>
      <c r="L40" s="215">
        <v>413940</v>
      </c>
      <c r="M40" s="216"/>
    </row>
    <row r="41" spans="1:13" s="197" customFormat="1" x14ac:dyDescent="0.3">
      <c r="A41" s="213" t="s">
        <v>177</v>
      </c>
      <c r="B41" s="354" t="s">
        <v>178</v>
      </c>
      <c r="C41" s="214"/>
      <c r="D41" s="214"/>
      <c r="E41" s="214"/>
      <c r="F41" s="214"/>
      <c r="G41" s="214"/>
      <c r="H41" s="215"/>
      <c r="I41" s="216"/>
      <c r="J41" s="216"/>
      <c r="K41" s="216"/>
      <c r="L41" s="216"/>
      <c r="M41" s="216"/>
    </row>
    <row r="42" spans="1:13" s="197" customFormat="1" x14ac:dyDescent="0.3">
      <c r="A42" s="213" t="s">
        <v>179</v>
      </c>
      <c r="B42" s="354" t="s">
        <v>180</v>
      </c>
      <c r="C42" s="214"/>
      <c r="D42" s="214"/>
      <c r="E42" s="214"/>
      <c r="F42" s="214"/>
      <c r="G42" s="214"/>
      <c r="H42" s="215"/>
      <c r="I42" s="216"/>
      <c r="J42" s="216"/>
      <c r="K42" s="216"/>
      <c r="L42" s="216"/>
      <c r="M42" s="216"/>
    </row>
    <row r="43" spans="1:13" s="197" customFormat="1" x14ac:dyDescent="0.3">
      <c r="A43" s="213" t="s">
        <v>181</v>
      </c>
      <c r="B43" s="354" t="s">
        <v>182</v>
      </c>
      <c r="C43" s="214"/>
      <c r="D43" s="214"/>
      <c r="E43" s="214"/>
      <c r="F43" s="214"/>
      <c r="G43" s="214"/>
      <c r="H43" s="215"/>
      <c r="I43" s="216"/>
      <c r="J43" s="216"/>
      <c r="K43" s="216"/>
      <c r="L43" s="216"/>
      <c r="M43" s="216"/>
    </row>
    <row r="44" spans="1:13" s="197" customFormat="1" ht="21" thickBot="1" x14ac:dyDescent="0.35">
      <c r="A44" s="217" t="s">
        <v>183</v>
      </c>
      <c r="B44" s="355" t="s">
        <v>31</v>
      </c>
      <c r="C44" s="218"/>
      <c r="D44" s="218"/>
      <c r="E44" s="218"/>
      <c r="F44" s="218"/>
      <c r="G44" s="218"/>
      <c r="H44" s="219"/>
      <c r="I44" s="220"/>
      <c r="J44" s="220"/>
      <c r="K44" s="220"/>
      <c r="L44" s="220"/>
      <c r="M44" s="220"/>
    </row>
    <row r="45" spans="1:13" s="197" customFormat="1" ht="21" thickBot="1" x14ac:dyDescent="0.35">
      <c r="A45" s="192" t="s">
        <v>13</v>
      </c>
      <c r="B45" s="352" t="s">
        <v>184</v>
      </c>
      <c r="C45" s="204">
        <f>SUM(C46:C50)</f>
        <v>0</v>
      </c>
      <c r="D45" s="204"/>
      <c r="E45" s="204"/>
      <c r="F45" s="204"/>
      <c r="G45" s="204"/>
      <c r="H45" s="206">
        <f>SUM(H46:H50)</f>
        <v>0</v>
      </c>
      <c r="I45" s="208"/>
      <c r="J45" s="208"/>
      <c r="K45" s="208"/>
      <c r="L45" s="208"/>
      <c r="M45" s="208">
        <f>SUM(M46:M50)</f>
        <v>0</v>
      </c>
    </row>
    <row r="46" spans="1:13" s="197" customFormat="1" x14ac:dyDescent="0.3">
      <c r="A46" s="209" t="s">
        <v>185</v>
      </c>
      <c r="B46" s="353" t="s">
        <v>186</v>
      </c>
      <c r="C46" s="210"/>
      <c r="D46" s="210"/>
      <c r="E46" s="210"/>
      <c r="F46" s="210"/>
      <c r="G46" s="210"/>
      <c r="H46" s="211"/>
      <c r="I46" s="212"/>
      <c r="J46" s="212"/>
      <c r="K46" s="212"/>
      <c r="L46" s="212"/>
      <c r="M46" s="212"/>
    </row>
    <row r="47" spans="1:13" s="197" customFormat="1" x14ac:dyDescent="0.3">
      <c r="A47" s="213" t="s">
        <v>187</v>
      </c>
      <c r="B47" s="354" t="s">
        <v>188</v>
      </c>
      <c r="C47" s="214"/>
      <c r="D47" s="214"/>
      <c r="E47" s="214"/>
      <c r="F47" s="214"/>
      <c r="G47" s="214"/>
      <c r="H47" s="215"/>
      <c r="I47" s="216"/>
      <c r="J47" s="216"/>
      <c r="K47" s="216"/>
      <c r="L47" s="216"/>
      <c r="M47" s="216"/>
    </row>
    <row r="48" spans="1:13" s="197" customFormat="1" x14ac:dyDescent="0.3">
      <c r="A48" s="213" t="s">
        <v>189</v>
      </c>
      <c r="B48" s="354" t="s">
        <v>190</v>
      </c>
      <c r="C48" s="214"/>
      <c r="D48" s="214"/>
      <c r="E48" s="214"/>
      <c r="F48" s="214"/>
      <c r="G48" s="214"/>
      <c r="H48" s="215"/>
      <c r="I48" s="216"/>
      <c r="J48" s="216"/>
      <c r="K48" s="216"/>
      <c r="L48" s="216"/>
      <c r="M48" s="216"/>
    </row>
    <row r="49" spans="1:13" s="197" customFormat="1" x14ac:dyDescent="0.3">
      <c r="A49" s="213" t="s">
        <v>191</v>
      </c>
      <c r="B49" s="354" t="s">
        <v>192</v>
      </c>
      <c r="C49" s="214"/>
      <c r="D49" s="214"/>
      <c r="E49" s="214"/>
      <c r="F49" s="214"/>
      <c r="G49" s="214"/>
      <c r="H49" s="215"/>
      <c r="I49" s="216"/>
      <c r="J49" s="216"/>
      <c r="K49" s="216"/>
      <c r="L49" s="216"/>
      <c r="M49" s="216"/>
    </row>
    <row r="50" spans="1:13" s="197" customFormat="1" ht="21" thickBot="1" x14ac:dyDescent="0.35">
      <c r="A50" s="224" t="s">
        <v>193</v>
      </c>
      <c r="B50" s="357" t="s">
        <v>194</v>
      </c>
      <c r="C50" s="225"/>
      <c r="D50" s="225"/>
      <c r="E50" s="225"/>
      <c r="F50" s="225"/>
      <c r="G50" s="225"/>
      <c r="H50" s="226"/>
      <c r="I50" s="227"/>
      <c r="J50" s="227"/>
      <c r="K50" s="227"/>
      <c r="L50" s="227"/>
      <c r="M50" s="227"/>
    </row>
    <row r="51" spans="1:13" s="197" customFormat="1" ht="21" thickBot="1" x14ac:dyDescent="0.35">
      <c r="A51" s="228" t="s">
        <v>195</v>
      </c>
      <c r="B51" s="358" t="s">
        <v>196</v>
      </c>
      <c r="C51" s="204">
        <f>SUM(C52:C54)</f>
        <v>0</v>
      </c>
      <c r="D51" s="204"/>
      <c r="E51" s="204"/>
      <c r="F51" s="204"/>
      <c r="G51" s="204"/>
      <c r="H51" s="206">
        <f>SUM(H52:H54)</f>
        <v>349580</v>
      </c>
      <c r="I51" s="208"/>
      <c r="J51" s="206">
        <f>SUM(J52:J54)</f>
        <v>349580</v>
      </c>
      <c r="K51" s="208"/>
      <c r="L51" s="206">
        <f>SUM(L52:L54)</f>
        <v>349580</v>
      </c>
      <c r="M51" s="208">
        <f>SUM(M52:M54)</f>
        <v>0</v>
      </c>
    </row>
    <row r="52" spans="1:13" s="197" customFormat="1" ht="40.5" x14ac:dyDescent="0.3">
      <c r="A52" s="209" t="s">
        <v>197</v>
      </c>
      <c r="B52" s="353" t="s">
        <v>198</v>
      </c>
      <c r="C52" s="210"/>
      <c r="D52" s="210"/>
      <c r="E52" s="210"/>
      <c r="F52" s="210"/>
      <c r="G52" s="210"/>
      <c r="H52" s="211"/>
      <c r="I52" s="212"/>
      <c r="J52" s="212"/>
      <c r="K52" s="212"/>
      <c r="L52" s="212"/>
      <c r="M52" s="212"/>
    </row>
    <row r="53" spans="1:13" s="197" customFormat="1" ht="40.5" x14ac:dyDescent="0.3">
      <c r="A53" s="213" t="s">
        <v>199</v>
      </c>
      <c r="B53" s="354" t="s">
        <v>200</v>
      </c>
      <c r="C53" s="214"/>
      <c r="D53" s="214"/>
      <c r="E53" s="214"/>
      <c r="F53" s="214"/>
      <c r="G53" s="214"/>
      <c r="H53" s="215">
        <v>313580</v>
      </c>
      <c r="I53" s="216"/>
      <c r="J53" s="215">
        <v>313580</v>
      </c>
      <c r="K53" s="216"/>
      <c r="L53" s="215">
        <v>313580</v>
      </c>
      <c r="M53" s="216"/>
    </row>
    <row r="54" spans="1:13" s="197" customFormat="1" x14ac:dyDescent="0.3">
      <c r="A54" s="213" t="s">
        <v>201</v>
      </c>
      <c r="B54" s="354" t="s">
        <v>202</v>
      </c>
      <c r="C54" s="214"/>
      <c r="D54" s="214"/>
      <c r="E54" s="214"/>
      <c r="F54" s="214"/>
      <c r="G54" s="214"/>
      <c r="H54" s="215">
        <v>36000</v>
      </c>
      <c r="I54" s="216"/>
      <c r="J54" s="215">
        <v>36000</v>
      </c>
      <c r="K54" s="216"/>
      <c r="L54" s="215">
        <v>36000</v>
      </c>
      <c r="M54" s="216"/>
    </row>
    <row r="55" spans="1:13" s="197" customFormat="1" ht="21" thickBot="1" x14ac:dyDescent="0.35">
      <c r="A55" s="217" t="s">
        <v>203</v>
      </c>
      <c r="B55" s="355" t="s">
        <v>204</v>
      </c>
      <c r="C55" s="218"/>
      <c r="D55" s="218"/>
      <c r="E55" s="218"/>
      <c r="F55" s="218"/>
      <c r="G55" s="218"/>
      <c r="H55" s="219"/>
      <c r="I55" s="220"/>
      <c r="J55" s="219"/>
      <c r="K55" s="220"/>
      <c r="L55" s="220"/>
      <c r="M55" s="220"/>
    </row>
    <row r="56" spans="1:13" s="197" customFormat="1" ht="21" thickBot="1" x14ac:dyDescent="0.35">
      <c r="A56" s="192" t="s">
        <v>15</v>
      </c>
      <c r="B56" s="356" t="s">
        <v>205</v>
      </c>
      <c r="C56" s="204">
        <f>SUM(C57:C59)</f>
        <v>0</v>
      </c>
      <c r="D56" s="204"/>
      <c r="E56" s="204"/>
      <c r="F56" s="204"/>
      <c r="G56" s="204"/>
      <c r="H56" s="206">
        <f>SUM(H57:H59)</f>
        <v>0</v>
      </c>
      <c r="I56" s="208"/>
      <c r="J56" s="208"/>
      <c r="K56" s="208"/>
      <c r="L56" s="208"/>
      <c r="M56" s="208">
        <f>SUM(M57:M59)</f>
        <v>0</v>
      </c>
    </row>
    <row r="57" spans="1:13" s="197" customFormat="1" ht="40.5" x14ac:dyDescent="0.3">
      <c r="A57" s="209" t="s">
        <v>206</v>
      </c>
      <c r="B57" s="353" t="s">
        <v>207</v>
      </c>
      <c r="C57" s="214"/>
      <c r="D57" s="214"/>
      <c r="E57" s="214"/>
      <c r="F57" s="214"/>
      <c r="G57" s="214"/>
      <c r="H57" s="215"/>
      <c r="I57" s="216"/>
      <c r="J57" s="216"/>
      <c r="K57" s="216"/>
      <c r="L57" s="216"/>
      <c r="M57" s="216"/>
    </row>
    <row r="58" spans="1:13" s="197" customFormat="1" ht="40.5" x14ac:dyDescent="0.3">
      <c r="A58" s="213" t="s">
        <v>208</v>
      </c>
      <c r="B58" s="354" t="s">
        <v>209</v>
      </c>
      <c r="C58" s="214"/>
      <c r="D58" s="214"/>
      <c r="E58" s="214"/>
      <c r="F58" s="214"/>
      <c r="G58" s="214"/>
      <c r="H58" s="215"/>
      <c r="I58" s="216"/>
      <c r="J58" s="216"/>
      <c r="K58" s="216"/>
      <c r="L58" s="216"/>
      <c r="M58" s="216"/>
    </row>
    <row r="59" spans="1:13" s="197" customFormat="1" x14ac:dyDescent="0.3">
      <c r="A59" s="213" t="s">
        <v>210</v>
      </c>
      <c r="B59" s="354" t="s">
        <v>211</v>
      </c>
      <c r="C59" s="214"/>
      <c r="D59" s="214"/>
      <c r="E59" s="214"/>
      <c r="F59" s="214"/>
      <c r="G59" s="214"/>
      <c r="H59" s="215"/>
      <c r="I59" s="216"/>
      <c r="J59" s="216"/>
      <c r="K59" s="216"/>
      <c r="L59" s="216"/>
      <c r="M59" s="216"/>
    </row>
    <row r="60" spans="1:13" s="197" customFormat="1" ht="21" thickBot="1" x14ac:dyDescent="0.35">
      <c r="A60" s="217" t="s">
        <v>212</v>
      </c>
      <c r="B60" s="355" t="s">
        <v>213</v>
      </c>
      <c r="C60" s="214"/>
      <c r="D60" s="214"/>
      <c r="E60" s="214"/>
      <c r="F60" s="214"/>
      <c r="G60" s="214"/>
      <c r="H60" s="215"/>
      <c r="I60" s="216"/>
      <c r="J60" s="216"/>
      <c r="K60" s="216"/>
      <c r="L60" s="216"/>
      <c r="M60" s="216"/>
    </row>
    <row r="61" spans="1:13" s="197" customFormat="1" ht="21" thickBot="1" x14ac:dyDescent="0.35">
      <c r="A61" s="192" t="s">
        <v>16</v>
      </c>
      <c r="B61" s="352" t="s">
        <v>214</v>
      </c>
      <c r="C61" s="204">
        <f>SUM(C6,C13,C20,C27,C34,C45,C51,C56)</f>
        <v>105438461</v>
      </c>
      <c r="D61" s="204">
        <f>E61-C61</f>
        <v>19373074</v>
      </c>
      <c r="E61" s="204">
        <f>SUM(E6,E13,E20,E27,E34,E45,E51,E56)</f>
        <v>124811535</v>
      </c>
      <c r="F61" s="204">
        <f>G61-E61</f>
        <v>4046484</v>
      </c>
      <c r="G61" s="204">
        <f>SUM(G6,G13,G20,G27,G34,G45,G51,G56)</f>
        <v>128858019</v>
      </c>
      <c r="H61" s="206">
        <f>SUM(H6,H13,H20,H27,H34,H45,H51,H56)</f>
        <v>23300530</v>
      </c>
      <c r="I61" s="206">
        <f>J61-H61</f>
        <v>115681</v>
      </c>
      <c r="J61" s="206">
        <f>SUM(J6,J13,J20,J27,J34,J45,J51,J56)</f>
        <v>23416211</v>
      </c>
      <c r="K61" s="206">
        <f>L61-J61</f>
        <v>97285</v>
      </c>
      <c r="L61" s="206">
        <f>SUM(L6,L13,L20,L27,L34,L45,L51,L56)</f>
        <v>23513496</v>
      </c>
      <c r="M61" s="206">
        <f>SUM(M6,M13,M27,M34)</f>
        <v>0</v>
      </c>
    </row>
    <row r="62" spans="1:13" s="197" customFormat="1" ht="21" thickBot="1" x14ac:dyDescent="0.35">
      <c r="A62" s="229" t="s">
        <v>35</v>
      </c>
      <c r="B62" s="356" t="s">
        <v>215</v>
      </c>
      <c r="C62" s="204">
        <f>SUM(C63:C65)</f>
        <v>0</v>
      </c>
      <c r="D62" s="204"/>
      <c r="E62" s="204"/>
      <c r="F62" s="204"/>
      <c r="G62" s="204"/>
      <c r="H62" s="206">
        <f>SUM(H63:H65)</f>
        <v>0</v>
      </c>
      <c r="I62" s="208"/>
      <c r="J62" s="208"/>
      <c r="K62" s="208"/>
      <c r="L62" s="208"/>
      <c r="M62" s="208">
        <f>SUM(M63:M65)</f>
        <v>0</v>
      </c>
    </row>
    <row r="63" spans="1:13" s="197" customFormat="1" x14ac:dyDescent="0.3">
      <c r="A63" s="209" t="s">
        <v>216</v>
      </c>
      <c r="B63" s="353" t="s">
        <v>217</v>
      </c>
      <c r="C63" s="214"/>
      <c r="D63" s="214"/>
      <c r="E63" s="214"/>
      <c r="F63" s="214"/>
      <c r="G63" s="214"/>
      <c r="H63" s="215"/>
      <c r="I63" s="216"/>
      <c r="J63" s="216"/>
      <c r="K63" s="216"/>
      <c r="L63" s="216"/>
      <c r="M63" s="216"/>
    </row>
    <row r="64" spans="1:13" s="197" customFormat="1" ht="40.5" x14ac:dyDescent="0.3">
      <c r="A64" s="213" t="s">
        <v>218</v>
      </c>
      <c r="B64" s="354" t="s">
        <v>219</v>
      </c>
      <c r="C64" s="214"/>
      <c r="D64" s="214"/>
      <c r="E64" s="214"/>
      <c r="F64" s="214"/>
      <c r="G64" s="214"/>
      <c r="H64" s="215"/>
      <c r="I64" s="216"/>
      <c r="J64" s="216"/>
      <c r="K64" s="216"/>
      <c r="L64" s="216"/>
      <c r="M64" s="216"/>
    </row>
    <row r="65" spans="1:13" s="197" customFormat="1" ht="21" thickBot="1" x14ac:dyDescent="0.35">
      <c r="A65" s="217" t="s">
        <v>220</v>
      </c>
      <c r="B65" s="355" t="s">
        <v>336</v>
      </c>
      <c r="C65" s="214"/>
      <c r="D65" s="214"/>
      <c r="E65" s="214"/>
      <c r="F65" s="214"/>
      <c r="G65" s="214"/>
      <c r="H65" s="215"/>
      <c r="I65" s="216"/>
      <c r="J65" s="216"/>
      <c r="K65" s="216"/>
      <c r="L65" s="216"/>
      <c r="M65" s="216"/>
    </row>
    <row r="66" spans="1:13" s="197" customFormat="1" ht="21" thickBot="1" x14ac:dyDescent="0.35">
      <c r="A66" s="229" t="s">
        <v>38</v>
      </c>
      <c r="B66" s="356" t="s">
        <v>222</v>
      </c>
      <c r="C66" s="204">
        <f>SUM(C67:C70)</f>
        <v>0</v>
      </c>
      <c r="D66" s="204"/>
      <c r="E66" s="204"/>
      <c r="F66" s="204"/>
      <c r="G66" s="204"/>
      <c r="H66" s="206">
        <f>SUM(H67:H70)</f>
        <v>0</v>
      </c>
      <c r="I66" s="208"/>
      <c r="J66" s="208"/>
      <c r="K66" s="208"/>
      <c r="L66" s="208"/>
      <c r="M66" s="208">
        <f>SUM(M67:M70)</f>
        <v>0</v>
      </c>
    </row>
    <row r="67" spans="1:13" s="197" customFormat="1" x14ac:dyDescent="0.3">
      <c r="A67" s="209" t="s">
        <v>223</v>
      </c>
      <c r="B67" s="353" t="s">
        <v>224</v>
      </c>
      <c r="C67" s="214"/>
      <c r="D67" s="214"/>
      <c r="E67" s="214"/>
      <c r="F67" s="214"/>
      <c r="G67" s="214"/>
      <c r="H67" s="215"/>
      <c r="I67" s="216"/>
      <c r="J67" s="216"/>
      <c r="K67" s="216"/>
      <c r="L67" s="216"/>
      <c r="M67" s="216"/>
    </row>
    <row r="68" spans="1:13" s="197" customFormat="1" x14ac:dyDescent="0.3">
      <c r="A68" s="213" t="s">
        <v>225</v>
      </c>
      <c r="B68" s="354" t="s">
        <v>226</v>
      </c>
      <c r="C68" s="214"/>
      <c r="D68" s="214"/>
      <c r="E68" s="214"/>
      <c r="F68" s="214"/>
      <c r="G68" s="214"/>
      <c r="H68" s="215"/>
      <c r="I68" s="216"/>
      <c r="J68" s="216"/>
      <c r="K68" s="216"/>
      <c r="L68" s="216"/>
      <c r="M68" s="216"/>
    </row>
    <row r="69" spans="1:13" s="197" customFormat="1" x14ac:dyDescent="0.3">
      <c r="A69" s="213" t="s">
        <v>227</v>
      </c>
      <c r="B69" s="354" t="s">
        <v>228</v>
      </c>
      <c r="C69" s="214"/>
      <c r="D69" s="214"/>
      <c r="E69" s="214"/>
      <c r="F69" s="214"/>
      <c r="G69" s="214"/>
      <c r="H69" s="215"/>
      <c r="I69" s="216"/>
      <c r="J69" s="216"/>
      <c r="K69" s="216"/>
      <c r="L69" s="216"/>
      <c r="M69" s="216"/>
    </row>
    <row r="70" spans="1:13" s="197" customFormat="1" ht="21" thickBot="1" x14ac:dyDescent="0.35">
      <c r="A70" s="217" t="s">
        <v>229</v>
      </c>
      <c r="B70" s="355" t="s">
        <v>230</v>
      </c>
      <c r="C70" s="214"/>
      <c r="D70" s="218"/>
      <c r="E70" s="214"/>
      <c r="F70" s="214"/>
      <c r="G70" s="214"/>
      <c r="H70" s="215"/>
      <c r="I70" s="216"/>
      <c r="J70" s="216"/>
      <c r="K70" s="216"/>
      <c r="L70" s="216"/>
      <c r="M70" s="216"/>
    </row>
    <row r="71" spans="1:13" s="197" customFormat="1" ht="21" thickBot="1" x14ac:dyDescent="0.35">
      <c r="A71" s="229" t="s">
        <v>41</v>
      </c>
      <c r="B71" s="356" t="s">
        <v>231</v>
      </c>
      <c r="C71" s="204">
        <f>SUM(C72:C73)</f>
        <v>15049209</v>
      </c>
      <c r="D71" s="207">
        <f>E71-C71</f>
        <v>4096722</v>
      </c>
      <c r="E71" s="204">
        <f>SUM(E72:E73)</f>
        <v>19145931</v>
      </c>
      <c r="F71" s="204"/>
      <c r="G71" s="204">
        <f>SUM(G72:G73)</f>
        <v>19145931</v>
      </c>
      <c r="H71" s="206">
        <f>SUM(H72:H73)</f>
        <v>6298769</v>
      </c>
      <c r="I71" s="208"/>
      <c r="J71" s="206">
        <f>SUM(J72:J73)</f>
        <v>6298769</v>
      </c>
      <c r="K71" s="208"/>
      <c r="L71" s="206">
        <f>SUM(L72:L73)</f>
        <v>6298769</v>
      </c>
      <c r="M71" s="208">
        <f>SUM(M72:M73)</f>
        <v>0</v>
      </c>
    </row>
    <row r="72" spans="1:13" s="197" customFormat="1" x14ac:dyDescent="0.3">
      <c r="A72" s="209" t="s">
        <v>232</v>
      </c>
      <c r="B72" s="353" t="s">
        <v>233</v>
      </c>
      <c r="C72" s="214">
        <v>15049209</v>
      </c>
      <c r="D72" s="210">
        <f>E72-C72</f>
        <v>4096722</v>
      </c>
      <c r="E72" s="214">
        <v>19145931</v>
      </c>
      <c r="F72" s="214"/>
      <c r="G72" s="214">
        <v>19145931</v>
      </c>
      <c r="H72" s="215">
        <v>6298769</v>
      </c>
      <c r="I72" s="216"/>
      <c r="J72" s="215">
        <v>6298769</v>
      </c>
      <c r="K72" s="216"/>
      <c r="L72" s="215">
        <v>6298769</v>
      </c>
      <c r="M72" s="216"/>
    </row>
    <row r="73" spans="1:13" s="197" customFormat="1" ht="21" thickBot="1" x14ac:dyDescent="0.35">
      <c r="A73" s="217" t="s">
        <v>234</v>
      </c>
      <c r="B73" s="355" t="s">
        <v>235</v>
      </c>
      <c r="C73" s="214"/>
      <c r="D73" s="214"/>
      <c r="E73" s="214"/>
      <c r="F73" s="214"/>
      <c r="G73" s="214"/>
      <c r="H73" s="215"/>
      <c r="I73" s="216"/>
      <c r="J73" s="216"/>
      <c r="K73" s="216"/>
      <c r="L73" s="216"/>
      <c r="M73" s="216"/>
    </row>
    <row r="74" spans="1:13" s="197" customFormat="1" ht="21" thickBot="1" x14ac:dyDescent="0.35">
      <c r="A74" s="229" t="s">
        <v>44</v>
      </c>
      <c r="B74" s="356" t="s">
        <v>236</v>
      </c>
      <c r="C74" s="204">
        <f>SUM(C75:C77)</f>
        <v>0</v>
      </c>
      <c r="D74" s="204"/>
      <c r="E74" s="204"/>
      <c r="F74" s="204"/>
      <c r="G74" s="204"/>
      <c r="H74" s="206">
        <f>SUM(H75:H77)</f>
        <v>0</v>
      </c>
      <c r="I74" s="208"/>
      <c r="J74" s="208"/>
      <c r="K74" s="208"/>
      <c r="L74" s="208"/>
      <c r="M74" s="208">
        <f>SUM(M75:M77)</f>
        <v>0</v>
      </c>
    </row>
    <row r="75" spans="1:13" s="197" customFormat="1" x14ac:dyDescent="0.3">
      <c r="A75" s="209" t="s">
        <v>237</v>
      </c>
      <c r="B75" s="353" t="s">
        <v>238</v>
      </c>
      <c r="C75" s="214"/>
      <c r="D75" s="214"/>
      <c r="E75" s="214"/>
      <c r="F75" s="214"/>
      <c r="G75" s="214"/>
      <c r="H75" s="215"/>
      <c r="I75" s="216"/>
      <c r="J75" s="216"/>
      <c r="K75" s="216"/>
      <c r="L75" s="216"/>
      <c r="M75" s="216"/>
    </row>
    <row r="76" spans="1:13" s="197" customFormat="1" x14ac:dyDescent="0.3">
      <c r="A76" s="213" t="s">
        <v>239</v>
      </c>
      <c r="B76" s="354" t="s">
        <v>240</v>
      </c>
      <c r="C76" s="214"/>
      <c r="D76" s="214"/>
      <c r="E76" s="214"/>
      <c r="F76" s="214"/>
      <c r="G76" s="214"/>
      <c r="H76" s="215"/>
      <c r="I76" s="216"/>
      <c r="J76" s="216"/>
      <c r="K76" s="216"/>
      <c r="L76" s="216"/>
      <c r="M76" s="216"/>
    </row>
    <row r="77" spans="1:13" s="197" customFormat="1" ht="21" thickBot="1" x14ac:dyDescent="0.35">
      <c r="A77" s="217" t="s">
        <v>241</v>
      </c>
      <c r="B77" s="355" t="s">
        <v>242</v>
      </c>
      <c r="C77" s="214"/>
      <c r="D77" s="214"/>
      <c r="E77" s="214"/>
      <c r="F77" s="214"/>
      <c r="G77" s="214"/>
      <c r="H77" s="215"/>
      <c r="I77" s="216"/>
      <c r="J77" s="216"/>
      <c r="K77" s="216"/>
      <c r="L77" s="216"/>
      <c r="M77" s="216"/>
    </row>
    <row r="78" spans="1:13" s="197" customFormat="1" ht="21" thickBot="1" x14ac:dyDescent="0.35">
      <c r="A78" s="229" t="s">
        <v>47</v>
      </c>
      <c r="B78" s="356" t="s">
        <v>243</v>
      </c>
      <c r="C78" s="204">
        <f>SUM(C79:C82)</f>
        <v>0</v>
      </c>
      <c r="D78" s="204"/>
      <c r="E78" s="204"/>
      <c r="F78" s="204"/>
      <c r="G78" s="204"/>
      <c r="H78" s="206">
        <f>SUM(H79:H82)</f>
        <v>0</v>
      </c>
      <c r="I78" s="208"/>
      <c r="J78" s="208"/>
      <c r="K78" s="208"/>
      <c r="L78" s="208"/>
      <c r="M78" s="208">
        <f>SUM(M79:M82)</f>
        <v>0</v>
      </c>
    </row>
    <row r="79" spans="1:13" s="197" customFormat="1" x14ac:dyDescent="0.3">
      <c r="A79" s="230" t="s">
        <v>244</v>
      </c>
      <c r="B79" s="353" t="s">
        <v>245</v>
      </c>
      <c r="C79" s="214"/>
      <c r="D79" s="214"/>
      <c r="E79" s="214"/>
      <c r="F79" s="214"/>
      <c r="G79" s="214"/>
      <c r="H79" s="215"/>
      <c r="I79" s="216"/>
      <c r="J79" s="216"/>
      <c r="K79" s="216"/>
      <c r="L79" s="216"/>
      <c r="M79" s="216"/>
    </row>
    <row r="80" spans="1:13" s="197" customFormat="1" x14ac:dyDescent="0.3">
      <c r="A80" s="230" t="s">
        <v>246</v>
      </c>
      <c r="B80" s="354" t="s">
        <v>247</v>
      </c>
      <c r="C80" s="214"/>
      <c r="D80" s="214"/>
      <c r="E80" s="214"/>
      <c r="F80" s="214"/>
      <c r="G80" s="214"/>
      <c r="H80" s="215"/>
      <c r="I80" s="216"/>
      <c r="J80" s="216"/>
      <c r="K80" s="216"/>
      <c r="L80" s="216"/>
      <c r="M80" s="216"/>
    </row>
    <row r="81" spans="1:17" s="197" customFormat="1" x14ac:dyDescent="0.3">
      <c r="A81" s="230" t="s">
        <v>248</v>
      </c>
      <c r="B81" s="354" t="s">
        <v>249</v>
      </c>
      <c r="C81" s="214"/>
      <c r="D81" s="214"/>
      <c r="E81" s="214"/>
      <c r="F81" s="214"/>
      <c r="G81" s="214"/>
      <c r="H81" s="215"/>
      <c r="I81" s="216"/>
      <c r="J81" s="216"/>
      <c r="K81" s="216"/>
      <c r="L81" s="216"/>
      <c r="M81" s="216"/>
    </row>
    <row r="82" spans="1:17" s="197" customFormat="1" ht="21" thickBot="1" x14ac:dyDescent="0.35">
      <c r="A82" s="230" t="s">
        <v>250</v>
      </c>
      <c r="B82" s="355" t="s">
        <v>251</v>
      </c>
      <c r="C82" s="214"/>
      <c r="D82" s="214"/>
      <c r="E82" s="214"/>
      <c r="F82" s="214"/>
      <c r="G82" s="214"/>
      <c r="H82" s="215"/>
      <c r="I82" s="216"/>
      <c r="J82" s="216"/>
      <c r="K82" s="216"/>
      <c r="L82" s="216"/>
      <c r="M82" s="216"/>
    </row>
    <row r="83" spans="1:17" s="197" customFormat="1" ht="21" thickBot="1" x14ac:dyDescent="0.35">
      <c r="A83" s="229" t="s">
        <v>50</v>
      </c>
      <c r="B83" s="356" t="s">
        <v>252</v>
      </c>
      <c r="C83" s="231"/>
      <c r="D83" s="231"/>
      <c r="E83" s="231"/>
      <c r="F83" s="231"/>
      <c r="G83" s="231"/>
      <c r="H83" s="207"/>
      <c r="I83" s="232"/>
      <c r="J83" s="232"/>
      <c r="K83" s="232"/>
      <c r="L83" s="232"/>
      <c r="M83" s="232"/>
    </row>
    <row r="84" spans="1:17" s="197" customFormat="1" ht="41.25" thickBot="1" x14ac:dyDescent="0.35">
      <c r="A84" s="229" t="s">
        <v>53</v>
      </c>
      <c r="B84" s="356" t="s">
        <v>253</v>
      </c>
      <c r="C84" s="204">
        <f>SUM(C62,C66,C71,C74,C78,C83)</f>
        <v>15049209</v>
      </c>
      <c r="D84" s="204">
        <f>E84-C84</f>
        <v>4096722</v>
      </c>
      <c r="E84" s="204">
        <f>SUM(E62,E66,E71,E74,E78,E83)</f>
        <v>19145931</v>
      </c>
      <c r="F84" s="204"/>
      <c r="G84" s="204">
        <f>SUM(G62,G66,G71,G74,G78,G83)</f>
        <v>19145931</v>
      </c>
      <c r="H84" s="206">
        <f>SUM(H62,H66,H71,H74,H78,H83)</f>
        <v>6298769</v>
      </c>
      <c r="I84" s="208"/>
      <c r="J84" s="206">
        <f>SUM(J62,J66,J71,J74,J78,J83)</f>
        <v>6298769</v>
      </c>
      <c r="K84" s="208"/>
      <c r="L84" s="206">
        <f>SUM(L62,L66,L71,L74,L78,L83)</f>
        <v>6298769</v>
      </c>
      <c r="M84" s="208">
        <f>SUM(M62,M66,M71,M74,M78,M83)</f>
        <v>0</v>
      </c>
    </row>
    <row r="85" spans="1:17" s="197" customFormat="1" ht="41.25" thickBot="1" x14ac:dyDescent="0.35">
      <c r="A85" s="233" t="s">
        <v>56</v>
      </c>
      <c r="B85" s="359" t="s">
        <v>254</v>
      </c>
      <c r="C85" s="204">
        <f>SUM(C61,C84)</f>
        <v>120487670</v>
      </c>
      <c r="D85" s="204">
        <f>E85-C85</f>
        <v>23469796</v>
      </c>
      <c r="E85" s="204">
        <f>SUM(E61,E84)</f>
        <v>143957466</v>
      </c>
      <c r="F85" s="204">
        <f>G85-E85</f>
        <v>4046484</v>
      </c>
      <c r="G85" s="204">
        <f>SUM(G61,G84)</f>
        <v>148003950</v>
      </c>
      <c r="H85" s="206">
        <f>SUM(H61,H84)</f>
        <v>29599299</v>
      </c>
      <c r="I85" s="208">
        <f>J85-H85</f>
        <v>115681</v>
      </c>
      <c r="J85" s="206">
        <f>SUM(J61,J84)</f>
        <v>29714980</v>
      </c>
      <c r="K85" s="208">
        <f>L85-J85</f>
        <v>97285</v>
      </c>
      <c r="L85" s="206">
        <f>SUM(L61,L84)</f>
        <v>29812265</v>
      </c>
      <c r="M85" s="208">
        <f>SUM(M61,M84)</f>
        <v>0</v>
      </c>
    </row>
    <row r="86" spans="1:17" s="197" customFormat="1" ht="16.5" customHeight="1" x14ac:dyDescent="0.3">
      <c r="A86" s="315" t="s">
        <v>255</v>
      </c>
      <c r="B86" s="315"/>
      <c r="C86" s="315"/>
      <c r="D86" s="234"/>
      <c r="E86" s="234"/>
      <c r="F86" s="284"/>
      <c r="G86" s="284"/>
      <c r="M86" s="375"/>
      <c r="Q86" s="197" t="s">
        <v>256</v>
      </c>
    </row>
    <row r="87" spans="1:17" s="236" customFormat="1" ht="16.5" customHeight="1" thickBot="1" x14ac:dyDescent="0.35">
      <c r="A87" s="316"/>
      <c r="B87" s="316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376" t="s">
        <v>1</v>
      </c>
    </row>
    <row r="88" spans="1:17" s="197" customFormat="1" ht="38.25" thickBot="1" x14ac:dyDescent="0.35">
      <c r="A88" s="192" t="s">
        <v>331</v>
      </c>
      <c r="B88" s="193" t="s">
        <v>257</v>
      </c>
      <c r="C88" s="194" t="s">
        <v>6</v>
      </c>
      <c r="D88" s="194" t="s">
        <v>333</v>
      </c>
      <c r="E88" s="194" t="s">
        <v>8</v>
      </c>
      <c r="F88" s="291" t="s">
        <v>344</v>
      </c>
      <c r="G88" s="292" t="s">
        <v>8</v>
      </c>
      <c r="H88" s="195" t="s">
        <v>6</v>
      </c>
      <c r="I88" s="194" t="s">
        <v>337</v>
      </c>
      <c r="J88" s="194" t="s">
        <v>8</v>
      </c>
      <c r="K88" s="291" t="s">
        <v>344</v>
      </c>
      <c r="L88" s="292" t="s">
        <v>8</v>
      </c>
      <c r="M88" s="237" t="s">
        <v>6</v>
      </c>
    </row>
    <row r="89" spans="1:17" s="203" customFormat="1" ht="21" thickBot="1" x14ac:dyDescent="0.35">
      <c r="A89" s="192">
        <v>1</v>
      </c>
      <c r="B89" s="193">
        <v>2</v>
      </c>
      <c r="C89" s="194">
        <v>3</v>
      </c>
      <c r="D89" s="194">
        <v>4</v>
      </c>
      <c r="E89" s="194">
        <v>5</v>
      </c>
      <c r="F89" s="195">
        <v>6</v>
      </c>
      <c r="G89" s="196">
        <v>7</v>
      </c>
      <c r="H89" s="196">
        <v>8</v>
      </c>
      <c r="I89" s="196">
        <v>9</v>
      </c>
      <c r="J89" s="196">
        <v>10</v>
      </c>
      <c r="K89" s="196">
        <v>11</v>
      </c>
      <c r="L89" s="196">
        <v>12</v>
      </c>
      <c r="M89" s="237">
        <v>13</v>
      </c>
    </row>
    <row r="90" spans="1:17" s="197" customFormat="1" ht="21" thickBot="1" x14ac:dyDescent="0.35">
      <c r="A90" s="198" t="s">
        <v>17</v>
      </c>
      <c r="B90" s="238" t="s">
        <v>338</v>
      </c>
      <c r="C90" s="239">
        <f>SUM(C91:C95)</f>
        <v>102531161</v>
      </c>
      <c r="D90" s="239">
        <f t="shared" ref="D90:D96" si="0">E90-C90</f>
        <v>7882431</v>
      </c>
      <c r="E90" s="239">
        <f>SUM(E91:E95)</f>
        <v>110413592</v>
      </c>
      <c r="F90" s="239">
        <f>G90-E90</f>
        <v>14146733</v>
      </c>
      <c r="G90" s="239">
        <f>SUM(G91:G95)</f>
        <v>124560325</v>
      </c>
      <c r="H90" s="240">
        <f>SUM(H91:H95)</f>
        <v>8891241</v>
      </c>
      <c r="I90" s="241">
        <f>J90-H90</f>
        <v>115681</v>
      </c>
      <c r="J90" s="240">
        <f>SUM(J91:J95)</f>
        <v>9006922</v>
      </c>
      <c r="K90" s="241">
        <f>L90-J90</f>
        <v>19285</v>
      </c>
      <c r="L90" s="240">
        <f>SUM(L91:L95)</f>
        <v>9026207</v>
      </c>
      <c r="M90" s="242">
        <f>SUM(M91:M95)</f>
        <v>0</v>
      </c>
    </row>
    <row r="91" spans="1:17" s="197" customFormat="1" ht="21" thickBot="1" x14ac:dyDescent="0.35">
      <c r="A91" s="243" t="s">
        <v>112</v>
      </c>
      <c r="B91" s="360" t="s">
        <v>259</v>
      </c>
      <c r="C91" s="244">
        <v>8698509</v>
      </c>
      <c r="D91" s="244">
        <f t="shared" si="0"/>
        <v>4948800</v>
      </c>
      <c r="E91" s="244">
        <v>13647309</v>
      </c>
      <c r="F91" s="244">
        <f>G91-E91</f>
        <v>2632104</v>
      </c>
      <c r="G91" s="244">
        <v>16279413</v>
      </c>
      <c r="H91" s="245">
        <v>3659500</v>
      </c>
      <c r="I91" s="246">
        <f>J91-H91</f>
        <v>96804</v>
      </c>
      <c r="J91" s="246">
        <v>3756304</v>
      </c>
      <c r="K91" s="246">
        <f>L91-J91</f>
        <v>19285</v>
      </c>
      <c r="L91" s="246">
        <v>3775589</v>
      </c>
      <c r="M91" s="247"/>
    </row>
    <row r="92" spans="1:17" s="197" customFormat="1" x14ac:dyDescent="0.3">
      <c r="A92" s="213" t="s">
        <v>114</v>
      </c>
      <c r="B92" s="361" t="s">
        <v>22</v>
      </c>
      <c r="C92" s="214">
        <v>1590058</v>
      </c>
      <c r="D92" s="244">
        <f t="shared" si="0"/>
        <v>488440</v>
      </c>
      <c r="E92" s="214">
        <v>2078498</v>
      </c>
      <c r="F92" s="214"/>
      <c r="G92" s="214">
        <v>2078498</v>
      </c>
      <c r="H92" s="215">
        <v>713603</v>
      </c>
      <c r="I92" s="246">
        <f>J92-H92</f>
        <v>18877</v>
      </c>
      <c r="J92" s="216">
        <v>732480</v>
      </c>
      <c r="K92" s="216"/>
      <c r="L92" s="216">
        <v>732480</v>
      </c>
      <c r="M92" s="248"/>
    </row>
    <row r="93" spans="1:17" s="197" customFormat="1" x14ac:dyDescent="0.3">
      <c r="A93" s="213" t="s">
        <v>116</v>
      </c>
      <c r="B93" s="361" t="s">
        <v>260</v>
      </c>
      <c r="C93" s="218">
        <v>12803741</v>
      </c>
      <c r="D93" s="218">
        <f t="shared" si="0"/>
        <v>450322</v>
      </c>
      <c r="E93" s="218">
        <v>13254063</v>
      </c>
      <c r="F93" s="218">
        <f>G93-E93</f>
        <v>5592393</v>
      </c>
      <c r="G93" s="218">
        <v>18846456</v>
      </c>
      <c r="H93" s="219">
        <v>4318138</v>
      </c>
      <c r="I93" s="220"/>
      <c r="J93" s="219">
        <v>4318138</v>
      </c>
      <c r="K93" s="220"/>
      <c r="L93" s="219">
        <v>4318138</v>
      </c>
      <c r="M93" s="249"/>
    </row>
    <row r="94" spans="1:17" s="197" customFormat="1" x14ac:dyDescent="0.3">
      <c r="A94" s="213" t="s">
        <v>118</v>
      </c>
      <c r="B94" s="362" t="s">
        <v>26</v>
      </c>
      <c r="C94" s="218">
        <v>2477040</v>
      </c>
      <c r="D94" s="218">
        <f t="shared" si="0"/>
        <v>293420</v>
      </c>
      <c r="E94" s="218">
        <v>2770460</v>
      </c>
      <c r="F94" s="218">
        <f>G94-E94</f>
        <v>1631010</v>
      </c>
      <c r="G94" s="218">
        <v>4401470</v>
      </c>
      <c r="H94" s="219"/>
      <c r="I94" s="220"/>
      <c r="J94" s="220"/>
      <c r="K94" s="220"/>
      <c r="L94" s="220"/>
      <c r="M94" s="249"/>
    </row>
    <row r="95" spans="1:17" s="197" customFormat="1" x14ac:dyDescent="0.3">
      <c r="A95" s="213" t="s">
        <v>261</v>
      </c>
      <c r="B95" s="363" t="s">
        <v>28</v>
      </c>
      <c r="C95" s="218">
        <v>76961813</v>
      </c>
      <c r="D95" s="218">
        <f t="shared" si="0"/>
        <v>1701449</v>
      </c>
      <c r="E95" s="218">
        <v>78663262</v>
      </c>
      <c r="F95" s="218">
        <f>G95-E95</f>
        <v>4291226</v>
      </c>
      <c r="G95" s="218">
        <v>82954488</v>
      </c>
      <c r="H95" s="219">
        <v>200000</v>
      </c>
      <c r="I95" s="220"/>
      <c r="J95" s="220">
        <v>200000</v>
      </c>
      <c r="K95" s="220"/>
      <c r="L95" s="220">
        <v>200000</v>
      </c>
      <c r="M95" s="249"/>
    </row>
    <row r="96" spans="1:17" s="197" customFormat="1" x14ac:dyDescent="0.3">
      <c r="A96" s="213" t="s">
        <v>122</v>
      </c>
      <c r="B96" s="361" t="s">
        <v>262</v>
      </c>
      <c r="C96" s="218"/>
      <c r="D96" s="218">
        <f t="shared" si="0"/>
        <v>1437449</v>
      </c>
      <c r="E96" s="218">
        <v>1437449</v>
      </c>
      <c r="F96" s="218"/>
      <c r="G96" s="218">
        <v>1437449</v>
      </c>
      <c r="H96" s="219"/>
      <c r="I96" s="220"/>
      <c r="J96" s="220"/>
      <c r="K96" s="220"/>
      <c r="L96" s="220"/>
      <c r="M96" s="249"/>
    </row>
    <row r="97" spans="1:13" s="197" customFormat="1" x14ac:dyDescent="0.3">
      <c r="A97" s="213" t="s">
        <v>263</v>
      </c>
      <c r="B97" s="364" t="s">
        <v>264</v>
      </c>
      <c r="C97" s="218"/>
      <c r="D97" s="218"/>
      <c r="E97" s="218"/>
      <c r="F97" s="218"/>
      <c r="G97" s="218"/>
      <c r="H97" s="219"/>
      <c r="I97" s="220"/>
      <c r="J97" s="220"/>
      <c r="K97" s="220"/>
      <c r="L97" s="220"/>
      <c r="M97" s="249"/>
    </row>
    <row r="98" spans="1:13" s="197" customFormat="1" x14ac:dyDescent="0.3">
      <c r="A98" s="213" t="s">
        <v>265</v>
      </c>
      <c r="B98" s="361" t="s">
        <v>266</v>
      </c>
      <c r="C98" s="218"/>
      <c r="D98" s="218"/>
      <c r="E98" s="218"/>
      <c r="F98" s="218"/>
      <c r="G98" s="218"/>
      <c r="H98" s="219"/>
      <c r="I98" s="220"/>
      <c r="J98" s="220"/>
      <c r="K98" s="220"/>
      <c r="L98" s="220"/>
      <c r="M98" s="249"/>
    </row>
    <row r="99" spans="1:13" s="197" customFormat="1" ht="40.5" x14ac:dyDescent="0.3">
      <c r="A99" s="213" t="s">
        <v>267</v>
      </c>
      <c r="B99" s="361" t="s">
        <v>268</v>
      </c>
      <c r="C99" s="218"/>
      <c r="D99" s="218"/>
      <c r="E99" s="218"/>
      <c r="F99" s="218"/>
      <c r="G99" s="218"/>
      <c r="H99" s="219"/>
      <c r="I99" s="220"/>
      <c r="J99" s="220"/>
      <c r="K99" s="220"/>
      <c r="L99" s="220"/>
      <c r="M99" s="249"/>
    </row>
    <row r="100" spans="1:13" s="197" customFormat="1" x14ac:dyDescent="0.3">
      <c r="A100" s="213" t="s">
        <v>269</v>
      </c>
      <c r="B100" s="364" t="s">
        <v>270</v>
      </c>
      <c r="C100" s="218">
        <v>76961813</v>
      </c>
      <c r="D100" s="218">
        <f>E100-C100</f>
        <v>264000</v>
      </c>
      <c r="E100" s="218">
        <v>77225813</v>
      </c>
      <c r="F100" s="218">
        <f>G100-E100</f>
        <v>4291226</v>
      </c>
      <c r="G100" s="218">
        <v>81517039</v>
      </c>
      <c r="H100" s="219"/>
      <c r="I100" s="220"/>
      <c r="J100" s="220"/>
      <c r="K100" s="220"/>
      <c r="L100" s="220"/>
      <c r="M100" s="249"/>
    </row>
    <row r="101" spans="1:13" s="197" customFormat="1" x14ac:dyDescent="0.3">
      <c r="A101" s="213" t="s">
        <v>271</v>
      </c>
      <c r="B101" s="364" t="s">
        <v>272</v>
      </c>
      <c r="C101" s="218"/>
      <c r="D101" s="218"/>
      <c r="E101" s="218"/>
      <c r="F101" s="218"/>
      <c r="G101" s="218"/>
      <c r="H101" s="219"/>
      <c r="I101" s="220"/>
      <c r="J101" s="220"/>
      <c r="K101" s="220"/>
      <c r="L101" s="220"/>
      <c r="M101" s="249"/>
    </row>
    <row r="102" spans="1:13" s="197" customFormat="1" x14ac:dyDescent="0.3">
      <c r="A102" s="213" t="s">
        <v>273</v>
      </c>
      <c r="B102" s="361" t="s">
        <v>274</v>
      </c>
      <c r="C102" s="218"/>
      <c r="D102" s="218"/>
      <c r="E102" s="218"/>
      <c r="F102" s="218"/>
      <c r="G102" s="218"/>
      <c r="H102" s="219"/>
      <c r="I102" s="220"/>
      <c r="J102" s="220"/>
      <c r="K102" s="220"/>
      <c r="L102" s="220"/>
      <c r="M102" s="249"/>
    </row>
    <row r="103" spans="1:13" s="197" customFormat="1" x14ac:dyDescent="0.3">
      <c r="A103" s="250" t="s">
        <v>275</v>
      </c>
      <c r="B103" s="365" t="s">
        <v>276</v>
      </c>
      <c r="C103" s="218"/>
      <c r="D103" s="218"/>
      <c r="E103" s="218"/>
      <c r="F103" s="218"/>
      <c r="G103" s="218"/>
      <c r="H103" s="219"/>
      <c r="I103" s="220"/>
      <c r="J103" s="220"/>
      <c r="K103" s="220"/>
      <c r="L103" s="220"/>
      <c r="M103" s="249"/>
    </row>
    <row r="104" spans="1:13" s="197" customFormat="1" x14ac:dyDescent="0.3">
      <c r="A104" s="213" t="s">
        <v>277</v>
      </c>
      <c r="B104" s="365" t="s">
        <v>278</v>
      </c>
      <c r="C104" s="218"/>
      <c r="D104" s="218"/>
      <c r="E104" s="218"/>
      <c r="F104" s="218"/>
      <c r="G104" s="218"/>
      <c r="H104" s="219"/>
      <c r="I104" s="220"/>
      <c r="J104" s="220"/>
      <c r="K104" s="220"/>
      <c r="L104" s="220"/>
      <c r="M104" s="249"/>
    </row>
    <row r="105" spans="1:13" s="197" customFormat="1" ht="21" thickBot="1" x14ac:dyDescent="0.35">
      <c r="A105" s="251" t="s">
        <v>279</v>
      </c>
      <c r="B105" s="366" t="s">
        <v>280</v>
      </c>
      <c r="C105" s="252"/>
      <c r="D105" s="252"/>
      <c r="E105" s="252"/>
      <c r="F105" s="252"/>
      <c r="G105" s="252"/>
      <c r="H105" s="253">
        <v>200000</v>
      </c>
      <c r="I105" s="254"/>
      <c r="J105" s="254">
        <v>200000</v>
      </c>
      <c r="K105" s="254"/>
      <c r="L105" s="254">
        <v>200000</v>
      </c>
      <c r="M105" s="255"/>
    </row>
    <row r="106" spans="1:13" s="197" customFormat="1" ht="21" thickBot="1" x14ac:dyDescent="0.35">
      <c r="A106" s="192" t="s">
        <v>20</v>
      </c>
      <c r="B106" s="256" t="s">
        <v>339</v>
      </c>
      <c r="C106" s="204">
        <f>SUM(C107,C109,C111)</f>
        <v>7431060</v>
      </c>
      <c r="D106" s="204">
        <f>E106-C106</f>
        <v>13018632</v>
      </c>
      <c r="E106" s="204">
        <f>SUM(E107,E109,E111)</f>
        <v>20449692</v>
      </c>
      <c r="F106" s="204">
        <f>G106-E106</f>
        <v>-37393</v>
      </c>
      <c r="G106" s="204">
        <f>SUM(G107,G109,G111)</f>
        <v>20412299</v>
      </c>
      <c r="H106" s="206">
        <f>SUM(H107,H109,H111)</f>
        <v>20708058</v>
      </c>
      <c r="I106" s="208"/>
      <c r="J106" s="206">
        <f>SUM(J107,J109,J111)</f>
        <v>20708058</v>
      </c>
      <c r="K106" s="208"/>
      <c r="L106" s="206">
        <f>SUM(L107,L109,L111)</f>
        <v>20708058</v>
      </c>
      <c r="M106" s="257">
        <f>SUM(M107,M109,M111)</f>
        <v>0</v>
      </c>
    </row>
    <row r="107" spans="1:13" s="197" customFormat="1" x14ac:dyDescent="0.3">
      <c r="A107" s="209" t="s">
        <v>125</v>
      </c>
      <c r="B107" s="361" t="s">
        <v>72</v>
      </c>
      <c r="C107" s="210">
        <v>1153160</v>
      </c>
      <c r="D107" s="210">
        <f>E107-C107</f>
        <v>274526</v>
      </c>
      <c r="E107" s="210">
        <v>1427686</v>
      </c>
      <c r="F107" s="210">
        <f>G107-E107</f>
        <v>170940</v>
      </c>
      <c r="G107" s="210">
        <v>1598626</v>
      </c>
      <c r="H107" s="211"/>
      <c r="I107" s="212"/>
      <c r="J107" s="212"/>
      <c r="K107" s="212"/>
      <c r="L107" s="212"/>
      <c r="M107" s="258"/>
    </row>
    <row r="108" spans="1:13" s="197" customFormat="1" x14ac:dyDescent="0.3">
      <c r="A108" s="209" t="s">
        <v>127</v>
      </c>
      <c r="B108" s="365" t="s">
        <v>282</v>
      </c>
      <c r="C108" s="210"/>
      <c r="D108" s="210"/>
      <c r="E108" s="210"/>
      <c r="F108" s="210"/>
      <c r="G108" s="210"/>
      <c r="H108" s="211"/>
      <c r="I108" s="212"/>
      <c r="J108" s="212"/>
      <c r="K108" s="212"/>
      <c r="L108" s="212"/>
      <c r="M108" s="258"/>
    </row>
    <row r="109" spans="1:13" s="197" customFormat="1" x14ac:dyDescent="0.3">
      <c r="A109" s="209" t="s">
        <v>129</v>
      </c>
      <c r="B109" s="365" t="s">
        <v>76</v>
      </c>
      <c r="C109" s="214">
        <v>6277900</v>
      </c>
      <c r="D109" s="214">
        <f>E109-C109</f>
        <v>12744106</v>
      </c>
      <c r="E109" s="214">
        <v>19022006</v>
      </c>
      <c r="F109" s="214">
        <f>G109-E109</f>
        <v>-208333</v>
      </c>
      <c r="G109" s="214">
        <v>18813673</v>
      </c>
      <c r="H109" s="215">
        <v>20708058</v>
      </c>
      <c r="I109" s="216"/>
      <c r="J109" s="215">
        <v>20708058</v>
      </c>
      <c r="K109" s="216"/>
      <c r="L109" s="215">
        <v>20708058</v>
      </c>
      <c r="M109" s="248"/>
    </row>
    <row r="110" spans="1:13" s="197" customFormat="1" x14ac:dyDescent="0.3">
      <c r="A110" s="209" t="s">
        <v>131</v>
      </c>
      <c r="B110" s="365" t="s">
        <v>283</v>
      </c>
      <c r="C110" s="214"/>
      <c r="D110" s="214"/>
      <c r="E110" s="214"/>
      <c r="F110" s="214"/>
      <c r="G110" s="214"/>
      <c r="H110" s="215">
        <v>20708058</v>
      </c>
      <c r="I110" s="216"/>
      <c r="J110" s="215">
        <v>20708058</v>
      </c>
      <c r="K110" s="216"/>
      <c r="L110" s="215">
        <v>20708058</v>
      </c>
      <c r="M110" s="216"/>
    </row>
    <row r="111" spans="1:13" s="197" customFormat="1" x14ac:dyDescent="0.3">
      <c r="A111" s="209" t="s">
        <v>133</v>
      </c>
      <c r="B111" s="355" t="s">
        <v>80</v>
      </c>
      <c r="C111" s="214"/>
      <c r="D111" s="214"/>
      <c r="E111" s="214"/>
      <c r="F111" s="214"/>
      <c r="G111" s="214"/>
      <c r="H111" s="215"/>
      <c r="I111" s="216"/>
      <c r="J111" s="216"/>
      <c r="K111" s="216"/>
      <c r="L111" s="216"/>
      <c r="M111" s="216"/>
    </row>
    <row r="112" spans="1:13" s="197" customFormat="1" x14ac:dyDescent="0.3">
      <c r="A112" s="209" t="s">
        <v>135</v>
      </c>
      <c r="B112" s="354" t="s">
        <v>340</v>
      </c>
      <c r="C112" s="214"/>
      <c r="D112" s="214"/>
      <c r="E112" s="214"/>
      <c r="F112" s="214"/>
      <c r="G112" s="214"/>
      <c r="H112" s="215"/>
      <c r="I112" s="216"/>
      <c r="J112" s="216"/>
      <c r="K112" s="216"/>
      <c r="L112" s="216"/>
      <c r="M112" s="216"/>
    </row>
    <row r="113" spans="1:13" s="197" customFormat="1" x14ac:dyDescent="0.3">
      <c r="A113" s="209" t="s">
        <v>285</v>
      </c>
      <c r="B113" s="367" t="s">
        <v>286</v>
      </c>
      <c r="C113" s="214"/>
      <c r="D113" s="214"/>
      <c r="E113" s="214"/>
      <c r="F113" s="214"/>
      <c r="G113" s="214"/>
      <c r="H113" s="215"/>
      <c r="I113" s="216"/>
      <c r="J113" s="216"/>
      <c r="K113" s="216"/>
      <c r="L113" s="216"/>
      <c r="M113" s="216"/>
    </row>
    <row r="114" spans="1:13" s="197" customFormat="1" ht="40.5" x14ac:dyDescent="0.3">
      <c r="A114" s="209" t="s">
        <v>287</v>
      </c>
      <c r="B114" s="361" t="s">
        <v>268</v>
      </c>
      <c r="C114" s="214"/>
      <c r="D114" s="214"/>
      <c r="E114" s="214"/>
      <c r="F114" s="214"/>
      <c r="G114" s="214"/>
      <c r="H114" s="215"/>
      <c r="I114" s="216"/>
      <c r="J114" s="216"/>
      <c r="K114" s="216"/>
      <c r="L114" s="216"/>
      <c r="M114" s="216"/>
    </row>
    <row r="115" spans="1:13" s="197" customFormat="1" x14ac:dyDescent="0.3">
      <c r="A115" s="209" t="s">
        <v>288</v>
      </c>
      <c r="B115" s="361" t="s">
        <v>289</v>
      </c>
      <c r="C115" s="214"/>
      <c r="D115" s="214"/>
      <c r="E115" s="214"/>
      <c r="F115" s="214"/>
      <c r="G115" s="214"/>
      <c r="H115" s="215"/>
      <c r="I115" s="216"/>
      <c r="J115" s="216"/>
      <c r="K115" s="216"/>
      <c r="L115" s="216"/>
      <c r="M115" s="216"/>
    </row>
    <row r="116" spans="1:13" s="197" customFormat="1" x14ac:dyDescent="0.3">
      <c r="A116" s="209" t="s">
        <v>290</v>
      </c>
      <c r="B116" s="361" t="s">
        <v>291</v>
      </c>
      <c r="C116" s="214"/>
      <c r="D116" s="214"/>
      <c r="E116" s="214"/>
      <c r="F116" s="214"/>
      <c r="G116" s="214"/>
      <c r="H116" s="215"/>
      <c r="I116" s="216"/>
      <c r="J116" s="216"/>
      <c r="K116" s="216"/>
      <c r="L116" s="216"/>
      <c r="M116" s="216"/>
    </row>
    <row r="117" spans="1:13" s="197" customFormat="1" x14ac:dyDescent="0.3">
      <c r="A117" s="209" t="s">
        <v>292</v>
      </c>
      <c r="B117" s="361" t="s">
        <v>274</v>
      </c>
      <c r="C117" s="214"/>
      <c r="D117" s="214"/>
      <c r="E117" s="214"/>
      <c r="F117" s="214"/>
      <c r="G117" s="214"/>
      <c r="H117" s="215"/>
      <c r="I117" s="216"/>
      <c r="J117" s="216"/>
      <c r="K117" s="216"/>
      <c r="L117" s="216"/>
      <c r="M117" s="216"/>
    </row>
    <row r="118" spans="1:13" s="197" customFormat="1" x14ac:dyDescent="0.3">
      <c r="A118" s="209" t="s">
        <v>293</v>
      </c>
      <c r="B118" s="361" t="s">
        <v>294</v>
      </c>
      <c r="C118" s="214"/>
      <c r="D118" s="214"/>
      <c r="E118" s="214"/>
      <c r="F118" s="214"/>
      <c r="G118" s="214"/>
      <c r="H118" s="215"/>
      <c r="I118" s="216"/>
      <c r="J118" s="216"/>
      <c r="K118" s="216"/>
      <c r="L118" s="216"/>
      <c r="M118" s="216"/>
    </row>
    <row r="119" spans="1:13" s="197" customFormat="1" ht="21" thickBot="1" x14ac:dyDescent="0.35">
      <c r="A119" s="250" t="s">
        <v>295</v>
      </c>
      <c r="B119" s="361" t="s">
        <v>296</v>
      </c>
      <c r="C119" s="218"/>
      <c r="D119" s="218"/>
      <c r="E119" s="218"/>
      <c r="F119" s="218"/>
      <c r="G119" s="218"/>
      <c r="H119" s="219"/>
      <c r="I119" s="220"/>
      <c r="J119" s="220"/>
      <c r="K119" s="220"/>
      <c r="L119" s="220"/>
      <c r="M119" s="220"/>
    </row>
    <row r="120" spans="1:13" s="197" customFormat="1" ht="21" thickBot="1" x14ac:dyDescent="0.35">
      <c r="A120" s="192" t="s">
        <v>10</v>
      </c>
      <c r="B120" s="352" t="s">
        <v>297</v>
      </c>
      <c r="C120" s="204">
        <f>SUM(C121:C122)</f>
        <v>7439066</v>
      </c>
      <c r="D120" s="259">
        <f>E120-C120</f>
        <v>2568733</v>
      </c>
      <c r="E120" s="204">
        <f>SUM(E121:E122)</f>
        <v>10007799</v>
      </c>
      <c r="F120" s="204">
        <f>G120-E120</f>
        <v>-9984856</v>
      </c>
      <c r="G120" s="204">
        <f>SUM(G121:G122)</f>
        <v>22943</v>
      </c>
      <c r="H120" s="206">
        <f>SUM(H121:H122)</f>
        <v>0</v>
      </c>
      <c r="I120" s="208"/>
      <c r="J120" s="208"/>
      <c r="K120" s="208"/>
      <c r="L120" s="208"/>
      <c r="M120" s="257">
        <f>SUM(M121:M122)</f>
        <v>0</v>
      </c>
    </row>
    <row r="121" spans="1:13" s="197" customFormat="1" x14ac:dyDescent="0.3">
      <c r="A121" s="209" t="s">
        <v>138</v>
      </c>
      <c r="B121" s="367" t="s">
        <v>298</v>
      </c>
      <c r="C121" s="210">
        <v>7439066</v>
      </c>
      <c r="D121" s="210">
        <f>E121-C121</f>
        <v>2568733</v>
      </c>
      <c r="E121" s="210">
        <v>10007799</v>
      </c>
      <c r="F121" s="210">
        <f>G121-E121</f>
        <v>-9984856</v>
      </c>
      <c r="G121" s="210">
        <v>22943</v>
      </c>
      <c r="H121" s="211"/>
      <c r="I121" s="212"/>
      <c r="J121" s="212"/>
      <c r="K121" s="212"/>
      <c r="L121" s="212"/>
      <c r="M121" s="258"/>
    </row>
    <row r="122" spans="1:13" s="197" customFormat="1" ht="21" thickBot="1" x14ac:dyDescent="0.35">
      <c r="A122" s="217" t="s">
        <v>140</v>
      </c>
      <c r="B122" s="365" t="s">
        <v>299</v>
      </c>
      <c r="C122" s="218"/>
      <c r="D122" s="218"/>
      <c r="E122" s="218"/>
      <c r="F122" s="218"/>
      <c r="G122" s="218"/>
      <c r="H122" s="219"/>
      <c r="I122" s="220"/>
      <c r="J122" s="220"/>
      <c r="K122" s="220"/>
      <c r="L122" s="220"/>
      <c r="M122" s="249"/>
    </row>
    <row r="123" spans="1:13" s="197" customFormat="1" ht="21" thickBot="1" x14ac:dyDescent="0.35">
      <c r="A123" s="192" t="s">
        <v>11</v>
      </c>
      <c r="B123" s="368" t="s">
        <v>300</v>
      </c>
      <c r="C123" s="206">
        <f>SUM(C90,C106,C120)</f>
        <v>117401287</v>
      </c>
      <c r="D123" s="206">
        <f>E123-C123</f>
        <v>23469796</v>
      </c>
      <c r="E123" s="206">
        <f>SUM(E90,E106,E120)</f>
        <v>140871083</v>
      </c>
      <c r="F123" s="206">
        <f>G123-E123</f>
        <v>4124484</v>
      </c>
      <c r="G123" s="206">
        <f>SUM(G90,G106,G120)</f>
        <v>144995567</v>
      </c>
      <c r="H123" s="206">
        <f>SUM(H90,H106,H120)</f>
        <v>29599299</v>
      </c>
      <c r="I123" s="206">
        <f>J123-H123</f>
        <v>115681</v>
      </c>
      <c r="J123" s="206">
        <f>SUM(J90,J106,J120)</f>
        <v>29714980</v>
      </c>
      <c r="K123" s="206">
        <f>L123-J123</f>
        <v>19285</v>
      </c>
      <c r="L123" s="206">
        <f>SUM(L90,L106,L120)</f>
        <v>29734265</v>
      </c>
      <c r="M123" s="206">
        <f>SUM(M90,M106,M120)</f>
        <v>0</v>
      </c>
    </row>
    <row r="124" spans="1:13" s="197" customFormat="1" ht="41.25" thickBot="1" x14ac:dyDescent="0.35">
      <c r="A124" s="192" t="s">
        <v>12</v>
      </c>
      <c r="B124" s="368" t="s">
        <v>301</v>
      </c>
      <c r="C124" s="206">
        <f>SUM(C125:C127)</f>
        <v>0</v>
      </c>
      <c r="D124" s="206"/>
      <c r="E124" s="206"/>
      <c r="F124" s="206"/>
      <c r="G124" s="206"/>
      <c r="H124" s="206">
        <f>SUM(H125:H127)</f>
        <v>0</v>
      </c>
      <c r="I124" s="206"/>
      <c r="J124" s="206"/>
      <c r="K124" s="206"/>
      <c r="L124" s="206"/>
      <c r="M124" s="206">
        <f>SUM(M125:M127)</f>
        <v>0</v>
      </c>
    </row>
    <row r="125" spans="1:13" s="197" customFormat="1" x14ac:dyDescent="0.3">
      <c r="A125" s="209" t="s">
        <v>165</v>
      </c>
      <c r="B125" s="367" t="s">
        <v>302</v>
      </c>
      <c r="C125" s="214"/>
      <c r="D125" s="214"/>
      <c r="E125" s="214"/>
      <c r="F125" s="214"/>
      <c r="G125" s="214"/>
      <c r="H125" s="215"/>
      <c r="I125" s="216"/>
      <c r="J125" s="216"/>
      <c r="K125" s="216"/>
      <c r="L125" s="216"/>
      <c r="M125" s="216"/>
    </row>
    <row r="126" spans="1:13" s="197" customFormat="1" ht="40.5" x14ac:dyDescent="0.3">
      <c r="A126" s="209" t="s">
        <v>167</v>
      </c>
      <c r="B126" s="367" t="s">
        <v>303</v>
      </c>
      <c r="C126" s="214"/>
      <c r="D126" s="214"/>
      <c r="E126" s="214"/>
      <c r="F126" s="214"/>
      <c r="G126" s="214"/>
      <c r="H126" s="215"/>
      <c r="I126" s="216"/>
      <c r="J126" s="216"/>
      <c r="K126" s="216"/>
      <c r="L126" s="216"/>
      <c r="M126" s="216"/>
    </row>
    <row r="127" spans="1:13" s="197" customFormat="1" ht="21" thickBot="1" x14ac:dyDescent="0.35">
      <c r="A127" s="250" t="s">
        <v>169</v>
      </c>
      <c r="B127" s="369" t="s">
        <v>304</v>
      </c>
      <c r="C127" s="214"/>
      <c r="D127" s="214"/>
      <c r="E127" s="214"/>
      <c r="F127" s="214"/>
      <c r="G127" s="214"/>
      <c r="H127" s="215"/>
      <c r="I127" s="216"/>
      <c r="J127" s="216"/>
      <c r="K127" s="216"/>
      <c r="L127" s="216"/>
      <c r="M127" s="216"/>
    </row>
    <row r="128" spans="1:13" s="197" customFormat="1" ht="21" thickBot="1" x14ac:dyDescent="0.35">
      <c r="A128" s="192" t="s">
        <v>13</v>
      </c>
      <c r="B128" s="352" t="s">
        <v>305</v>
      </c>
      <c r="C128" s="204">
        <f>SUM(C129:C132)</f>
        <v>0</v>
      </c>
      <c r="D128" s="204"/>
      <c r="E128" s="204"/>
      <c r="F128" s="204"/>
      <c r="G128" s="204"/>
      <c r="H128" s="206">
        <f>SUM(H129:H132)</f>
        <v>0</v>
      </c>
      <c r="I128" s="208"/>
      <c r="J128" s="208"/>
      <c r="K128" s="208"/>
      <c r="L128" s="208"/>
      <c r="M128" s="257">
        <f>SUM(M129:M132)</f>
        <v>0</v>
      </c>
    </row>
    <row r="129" spans="1:17" s="197" customFormat="1" x14ac:dyDescent="0.3">
      <c r="A129" s="209" t="s">
        <v>185</v>
      </c>
      <c r="B129" s="367" t="s">
        <v>306</v>
      </c>
      <c r="C129" s="214"/>
      <c r="D129" s="214"/>
      <c r="E129" s="214"/>
      <c r="F129" s="214"/>
      <c r="G129" s="214"/>
      <c r="H129" s="215"/>
      <c r="I129" s="216"/>
      <c r="J129" s="216"/>
      <c r="K129" s="216"/>
      <c r="L129" s="216"/>
      <c r="M129" s="216"/>
    </row>
    <row r="130" spans="1:17" s="197" customFormat="1" x14ac:dyDescent="0.3">
      <c r="A130" s="213" t="s">
        <v>187</v>
      </c>
      <c r="B130" s="361" t="s">
        <v>307</v>
      </c>
      <c r="C130" s="214"/>
      <c r="D130" s="214"/>
      <c r="E130" s="214"/>
      <c r="F130" s="214"/>
      <c r="G130" s="214"/>
      <c r="H130" s="215"/>
      <c r="I130" s="216"/>
      <c r="J130" s="216"/>
      <c r="K130" s="216"/>
      <c r="L130" s="216"/>
      <c r="M130" s="216"/>
    </row>
    <row r="131" spans="1:17" s="197" customFormat="1" x14ac:dyDescent="0.3">
      <c r="A131" s="213" t="s">
        <v>189</v>
      </c>
      <c r="B131" s="361" t="s">
        <v>308</v>
      </c>
      <c r="C131" s="214"/>
      <c r="D131" s="214"/>
      <c r="E131" s="214"/>
      <c r="F131" s="214"/>
      <c r="G131" s="214"/>
      <c r="H131" s="215"/>
      <c r="I131" s="216"/>
      <c r="J131" s="216"/>
      <c r="K131" s="216"/>
      <c r="L131" s="216"/>
      <c r="M131" s="216"/>
    </row>
    <row r="132" spans="1:17" s="197" customFormat="1" ht="21" thickBot="1" x14ac:dyDescent="0.35">
      <c r="A132" s="250" t="s">
        <v>191</v>
      </c>
      <c r="B132" s="369" t="s">
        <v>309</v>
      </c>
      <c r="C132" s="214"/>
      <c r="D132" s="214"/>
      <c r="E132" s="214"/>
      <c r="F132" s="214"/>
      <c r="G132" s="214"/>
      <c r="H132" s="215"/>
      <c r="I132" s="216"/>
      <c r="J132" s="216"/>
      <c r="K132" s="216"/>
      <c r="L132" s="216"/>
      <c r="M132" s="216"/>
    </row>
    <row r="133" spans="1:17" s="197" customFormat="1" ht="21" thickBot="1" x14ac:dyDescent="0.35">
      <c r="A133" s="192" t="s">
        <v>14</v>
      </c>
      <c r="B133" s="352" t="s">
        <v>310</v>
      </c>
      <c r="C133" s="204">
        <f>SUM(C134:C137)</f>
        <v>3086383</v>
      </c>
      <c r="D133" s="204"/>
      <c r="E133" s="204">
        <f>SUM(E134:E137)</f>
        <v>3086383</v>
      </c>
      <c r="F133" s="204"/>
      <c r="G133" s="204">
        <f>SUM(G134:G137)</f>
        <v>3086383</v>
      </c>
      <c r="H133" s="206">
        <f>SUM(H134:H137)</f>
        <v>0</v>
      </c>
      <c r="I133" s="208"/>
      <c r="J133" s="208"/>
      <c r="K133" s="208"/>
      <c r="L133" s="208"/>
      <c r="M133" s="257">
        <f>SUM(M134:M137)</f>
        <v>0</v>
      </c>
    </row>
    <row r="134" spans="1:17" s="197" customFormat="1" x14ac:dyDescent="0.3">
      <c r="A134" s="209" t="s">
        <v>197</v>
      </c>
      <c r="B134" s="367" t="s">
        <v>311</v>
      </c>
      <c r="C134" s="214"/>
      <c r="D134" s="214"/>
      <c r="E134" s="214"/>
      <c r="F134" s="214"/>
      <c r="G134" s="214"/>
      <c r="H134" s="215"/>
      <c r="I134" s="216"/>
      <c r="J134" s="216"/>
      <c r="K134" s="216"/>
      <c r="L134" s="216"/>
      <c r="M134" s="216"/>
    </row>
    <row r="135" spans="1:17" s="197" customFormat="1" x14ac:dyDescent="0.3">
      <c r="A135" s="209" t="s">
        <v>199</v>
      </c>
      <c r="B135" s="367" t="s">
        <v>312</v>
      </c>
      <c r="C135" s="214">
        <v>3086383</v>
      </c>
      <c r="D135" s="214"/>
      <c r="E135" s="214">
        <v>3086383</v>
      </c>
      <c r="F135" s="214"/>
      <c r="G135" s="214">
        <v>3086383</v>
      </c>
      <c r="H135" s="215"/>
      <c r="I135" s="216"/>
      <c r="J135" s="216"/>
      <c r="K135" s="216"/>
      <c r="L135" s="216"/>
      <c r="M135" s="216"/>
    </row>
    <row r="136" spans="1:17" s="197" customFormat="1" x14ac:dyDescent="0.3">
      <c r="A136" s="209" t="s">
        <v>201</v>
      </c>
      <c r="B136" s="367" t="s">
        <v>313</v>
      </c>
      <c r="C136" s="214"/>
      <c r="D136" s="214"/>
      <c r="E136" s="214"/>
      <c r="F136" s="214"/>
      <c r="G136" s="214"/>
      <c r="H136" s="215"/>
      <c r="I136" s="216"/>
      <c r="J136" s="216"/>
      <c r="K136" s="216"/>
      <c r="L136" s="216"/>
      <c r="M136" s="216"/>
    </row>
    <row r="137" spans="1:17" s="197" customFormat="1" ht="21" thickBot="1" x14ac:dyDescent="0.35">
      <c r="A137" s="250" t="s">
        <v>203</v>
      </c>
      <c r="B137" s="369" t="s">
        <v>341</v>
      </c>
      <c r="C137" s="214"/>
      <c r="D137" s="214"/>
      <c r="E137" s="214"/>
      <c r="F137" s="214"/>
      <c r="G137" s="214"/>
      <c r="H137" s="215"/>
      <c r="I137" s="216"/>
      <c r="J137" s="216"/>
      <c r="K137" s="216"/>
      <c r="L137" s="216"/>
      <c r="M137" s="216"/>
    </row>
    <row r="138" spans="1:17" s="197" customFormat="1" ht="21" thickBot="1" x14ac:dyDescent="0.35">
      <c r="A138" s="192" t="s">
        <v>15</v>
      </c>
      <c r="B138" s="352" t="s">
        <v>315</v>
      </c>
      <c r="C138" s="260">
        <f>SUM(C139:C142)</f>
        <v>0</v>
      </c>
      <c r="D138" s="260"/>
      <c r="E138" s="260"/>
      <c r="F138" s="260"/>
      <c r="G138" s="260"/>
      <c r="H138" s="261">
        <f>SUM(H139:H142)</f>
        <v>0</v>
      </c>
      <c r="I138" s="262"/>
      <c r="J138" s="262"/>
      <c r="K138" s="262"/>
      <c r="L138" s="262"/>
      <c r="M138" s="263">
        <f>SUM(M139:M142)</f>
        <v>0</v>
      </c>
    </row>
    <row r="139" spans="1:17" s="197" customFormat="1" x14ac:dyDescent="0.3">
      <c r="A139" s="209" t="s">
        <v>206</v>
      </c>
      <c r="B139" s="367" t="s">
        <v>316</v>
      </c>
      <c r="C139" s="214"/>
      <c r="D139" s="214"/>
      <c r="E139" s="214"/>
      <c r="F139" s="214"/>
      <c r="G139" s="214"/>
      <c r="H139" s="215"/>
      <c r="I139" s="216"/>
      <c r="J139" s="216"/>
      <c r="K139" s="216"/>
      <c r="L139" s="216"/>
      <c r="M139" s="216"/>
    </row>
    <row r="140" spans="1:17" s="197" customFormat="1" x14ac:dyDescent="0.3">
      <c r="A140" s="209" t="s">
        <v>208</v>
      </c>
      <c r="B140" s="367" t="s">
        <v>317</v>
      </c>
      <c r="C140" s="214"/>
      <c r="D140" s="214"/>
      <c r="E140" s="214"/>
      <c r="F140" s="214"/>
      <c r="G140" s="214"/>
      <c r="H140" s="215"/>
      <c r="I140" s="216"/>
      <c r="J140" s="216"/>
      <c r="K140" s="216"/>
      <c r="L140" s="216"/>
      <c r="M140" s="216"/>
    </row>
    <row r="141" spans="1:17" s="197" customFormat="1" x14ac:dyDescent="0.3">
      <c r="A141" s="209" t="s">
        <v>210</v>
      </c>
      <c r="B141" s="367" t="s">
        <v>318</v>
      </c>
      <c r="C141" s="214"/>
      <c r="D141" s="214"/>
      <c r="E141" s="214"/>
      <c r="F141" s="214"/>
      <c r="G141" s="214"/>
      <c r="H141" s="215"/>
      <c r="I141" s="216"/>
      <c r="J141" s="216"/>
      <c r="K141" s="216"/>
      <c r="L141" s="216"/>
      <c r="M141" s="216"/>
    </row>
    <row r="142" spans="1:17" s="197" customFormat="1" ht="21" thickBot="1" x14ac:dyDescent="0.35">
      <c r="A142" s="209" t="s">
        <v>212</v>
      </c>
      <c r="B142" s="367" t="s">
        <v>319</v>
      </c>
      <c r="C142" s="214"/>
      <c r="D142" s="214"/>
      <c r="E142" s="214"/>
      <c r="F142" s="214"/>
      <c r="G142" s="214"/>
      <c r="H142" s="215"/>
      <c r="I142" s="216"/>
      <c r="J142" s="216"/>
      <c r="K142" s="216"/>
      <c r="L142" s="216"/>
      <c r="M142" s="216"/>
    </row>
    <row r="143" spans="1:17" s="197" customFormat="1" ht="21" thickBot="1" x14ac:dyDescent="0.35">
      <c r="A143" s="192" t="s">
        <v>16</v>
      </c>
      <c r="B143" s="352" t="s">
        <v>320</v>
      </c>
      <c r="C143" s="264">
        <f>SUM(C124,C128,C133,C138)</f>
        <v>3086383</v>
      </c>
      <c r="D143" s="264"/>
      <c r="E143" s="264">
        <f>SUM(E124,E128,E133,E138)</f>
        <v>3086383</v>
      </c>
      <c r="F143" s="264"/>
      <c r="G143" s="264">
        <f>SUM(G124,G128,G133,G138)</f>
        <v>3086383</v>
      </c>
      <c r="H143" s="265">
        <f>SUM(H124,H128,H133,H138)</f>
        <v>0</v>
      </c>
      <c r="I143" s="266"/>
      <c r="J143" s="266"/>
      <c r="K143" s="266"/>
      <c r="L143" s="266"/>
      <c r="M143" s="267">
        <f>SUM(M124,M128,M133,M138)</f>
        <v>0</v>
      </c>
      <c r="N143" s="268"/>
      <c r="O143" s="269"/>
      <c r="P143" s="269"/>
      <c r="Q143" s="269"/>
    </row>
    <row r="144" spans="1:17" s="197" customFormat="1" ht="21" thickBot="1" x14ac:dyDescent="0.35">
      <c r="A144" s="233" t="s">
        <v>35</v>
      </c>
      <c r="B144" s="359" t="s">
        <v>342</v>
      </c>
      <c r="C144" s="264">
        <f>SUM(C123,C143)</f>
        <v>120487670</v>
      </c>
      <c r="D144" s="264">
        <f>E144-C144</f>
        <v>23469796</v>
      </c>
      <c r="E144" s="264">
        <f>SUM(E123,E143)</f>
        <v>143957466</v>
      </c>
      <c r="F144" s="264">
        <f>G144-E144</f>
        <v>4124484</v>
      </c>
      <c r="G144" s="264">
        <f>SUM(G123,G143)</f>
        <v>148081950</v>
      </c>
      <c r="H144" s="265">
        <f>SUM(H123,H143)</f>
        <v>29599299</v>
      </c>
      <c r="I144" s="266">
        <f>J144-H144</f>
        <v>115681</v>
      </c>
      <c r="J144" s="265">
        <f>SUM(J123,J143)</f>
        <v>29714980</v>
      </c>
      <c r="K144" s="266">
        <f>L144-J144</f>
        <v>19285</v>
      </c>
      <c r="L144" s="265">
        <f>SUM(L123,L143)</f>
        <v>29734265</v>
      </c>
      <c r="M144" s="267">
        <f>SUM(M123,M143)</f>
        <v>0</v>
      </c>
    </row>
    <row r="145" spans="1:13" s="197" customFormat="1" ht="21" thickBot="1" x14ac:dyDescent="0.35">
      <c r="A145" s="270"/>
      <c r="B145" s="370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</row>
    <row r="146" spans="1:13" s="197" customFormat="1" ht="19.5" thickBot="1" x14ac:dyDescent="0.35">
      <c r="A146" s="317" t="s">
        <v>322</v>
      </c>
      <c r="B146" s="317"/>
      <c r="C146" s="272">
        <v>1.5</v>
      </c>
      <c r="D146" s="272"/>
      <c r="E146" s="272">
        <v>1.5</v>
      </c>
      <c r="F146" s="272"/>
      <c r="G146" s="272">
        <v>1.5</v>
      </c>
      <c r="H146" s="272">
        <v>1.5</v>
      </c>
      <c r="I146" s="272"/>
      <c r="J146" s="272">
        <v>1.5</v>
      </c>
      <c r="K146" s="272"/>
      <c r="L146" s="272">
        <v>1.5</v>
      </c>
      <c r="M146" s="377"/>
    </row>
    <row r="147" spans="1:13" s="197" customFormat="1" ht="19.5" thickBot="1" x14ac:dyDescent="0.35">
      <c r="A147" s="317" t="s">
        <v>323</v>
      </c>
      <c r="B147" s="317"/>
      <c r="C147" s="272">
        <v>6</v>
      </c>
      <c r="D147" s="272"/>
      <c r="E147" s="272">
        <v>6</v>
      </c>
      <c r="F147" s="272"/>
      <c r="G147" s="272">
        <v>6</v>
      </c>
      <c r="H147" s="272">
        <v>0</v>
      </c>
      <c r="I147" s="272"/>
      <c r="J147" s="272">
        <v>0</v>
      </c>
      <c r="K147" s="272"/>
      <c r="L147" s="272">
        <v>6</v>
      </c>
      <c r="M147" s="377"/>
    </row>
    <row r="148" spans="1:13" s="197" customFormat="1" x14ac:dyDescent="0.3">
      <c r="A148" s="273"/>
      <c r="B148" s="371"/>
      <c r="C148" s="274"/>
      <c r="D148" s="274"/>
      <c r="E148" s="274"/>
      <c r="F148" s="274"/>
      <c r="G148" s="274"/>
      <c r="M148" s="375"/>
    </row>
    <row r="149" spans="1:13" s="197" customFormat="1" ht="18.75" x14ac:dyDescent="0.3">
      <c r="A149" s="311" t="s">
        <v>324</v>
      </c>
      <c r="B149" s="311"/>
      <c r="C149" s="311"/>
      <c r="D149" s="311"/>
      <c r="E149" s="311"/>
      <c r="F149" s="311"/>
      <c r="G149" s="311"/>
      <c r="H149" s="311"/>
      <c r="I149" s="311"/>
      <c r="J149" s="311"/>
      <c r="K149" s="311"/>
      <c r="L149" s="311"/>
      <c r="M149" s="311"/>
    </row>
    <row r="150" spans="1:13" s="197" customFormat="1" thickBot="1" x14ac:dyDescent="0.35">
      <c r="A150" s="312"/>
      <c r="B150" s="312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376" t="s">
        <v>1</v>
      </c>
    </row>
    <row r="151" spans="1:13" s="197" customFormat="1" ht="41.25" thickBot="1" x14ac:dyDescent="0.35">
      <c r="A151" s="195">
        <v>1</v>
      </c>
      <c r="B151" s="275" t="s">
        <v>325</v>
      </c>
      <c r="C151" s="276">
        <f>+C61-C123</f>
        <v>-11962826</v>
      </c>
      <c r="D151" s="276"/>
      <c r="E151" s="276">
        <f>+E61-E123</f>
        <v>-16059548</v>
      </c>
      <c r="F151" s="276"/>
      <c r="G151" s="276">
        <f>+G61-G123</f>
        <v>-16137548</v>
      </c>
      <c r="H151" s="276">
        <f>+H61-H123</f>
        <v>-6298769</v>
      </c>
      <c r="I151" s="276"/>
      <c r="J151" s="276">
        <f>+J61-J123</f>
        <v>-6298769</v>
      </c>
      <c r="K151" s="276"/>
      <c r="L151" s="276">
        <f>+L61-L123</f>
        <v>-6220769</v>
      </c>
      <c r="M151" s="206">
        <f>+M61-M123</f>
        <v>0</v>
      </c>
    </row>
    <row r="152" spans="1:13" s="197" customFormat="1" ht="41.25" thickBot="1" x14ac:dyDescent="0.35">
      <c r="A152" s="195" t="s">
        <v>20</v>
      </c>
      <c r="B152" s="275" t="s">
        <v>326</v>
      </c>
      <c r="C152" s="276">
        <f>+C84-C143</f>
        <v>11962826</v>
      </c>
      <c r="D152" s="276"/>
      <c r="E152" s="276">
        <f>+E84-E143</f>
        <v>16059548</v>
      </c>
      <c r="F152" s="276"/>
      <c r="G152" s="276">
        <f>+G84-G143</f>
        <v>16059548</v>
      </c>
      <c r="H152" s="276">
        <f>+H84-H143</f>
        <v>6298769</v>
      </c>
      <c r="I152" s="276"/>
      <c r="J152" s="276">
        <f>+J84-J143</f>
        <v>6298769</v>
      </c>
      <c r="K152" s="276"/>
      <c r="L152" s="276">
        <f>+L84-L143</f>
        <v>6298769</v>
      </c>
      <c r="M152" s="206">
        <f>+M84-M143</f>
        <v>0</v>
      </c>
    </row>
    <row r="153" spans="1:13" x14ac:dyDescent="0.3">
      <c r="A153" s="277"/>
      <c r="C153" s="278"/>
      <c r="D153" s="278"/>
      <c r="E153" s="278"/>
      <c r="F153" s="278"/>
      <c r="G153" s="278"/>
      <c r="H153" s="279"/>
      <c r="I153" s="279"/>
      <c r="J153" s="279"/>
      <c r="K153" s="279"/>
      <c r="L153" s="279"/>
      <c r="M153" s="378"/>
    </row>
  </sheetData>
  <mergeCells count="8">
    <mergeCell ref="A149:M149"/>
    <mergeCell ref="A150:B150"/>
    <mergeCell ref="A1:B1"/>
    <mergeCell ref="A3:B3"/>
    <mergeCell ref="A86:C86"/>
    <mergeCell ref="A87:B87"/>
    <mergeCell ref="A146:B146"/>
    <mergeCell ref="A147:B147"/>
  </mergeCells>
  <printOptions horizontalCentered="1"/>
  <pageMargins left="0.19685039370078741" right="0.19685039370078741" top="0.47244094488188981" bottom="0.19685039370078741" header="0.31496062992125984" footer="0.31496062992125984"/>
  <pageSetup paperSize="9" scale="42" orientation="landscape" r:id="rId1"/>
  <headerFooter>
    <oddHeader>&amp;L&amp;"Times New Roman,Félkövér"&amp;12 2018&amp;C&amp;"Times New Roman,Félkövér"&amp;12Diósberény Község Önkormányzata&amp;R&amp;"Times New Roman,Félkövér dőlt"&amp;12 4. sz. melléklet</oddHeader>
  </headerFooter>
  <rowBreaks count="2" manualBreakCount="2">
    <brk id="50" max="12" man="1"/>
    <brk id="10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1.sz. mell. Műk.mérleg</vt:lpstr>
      <vt:lpstr>2.sz. mell. Felhalm.mérleg</vt:lpstr>
      <vt:lpstr>3. sz. mell. Kiemelt előir.</vt:lpstr>
      <vt:lpstr>4.sz.mell. Köt.,Önk., Áll.</vt:lpstr>
      <vt:lpstr>'1.sz. mell. Műk.mérleg'!Nyomtatási_terület</vt:lpstr>
      <vt:lpstr>'2.sz. mell. Felhalm.mérleg'!Nyomtatási_terület</vt:lpstr>
      <vt:lpstr>'3. sz. mell. Kiemelt előir.'!Nyomtatási_terület</vt:lpstr>
      <vt:lpstr>'4.sz.mell. Köt.,Önk., Áll.'!Nyomtatási_terület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2019-05-20T13:48:43Z</cp:lastPrinted>
  <dcterms:created xsi:type="dcterms:W3CDTF">2019-05-08T13:58:40Z</dcterms:created>
  <dcterms:modified xsi:type="dcterms:W3CDTF">2019-05-20T13:49:54Z</dcterms:modified>
</cp:coreProperties>
</file>