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6230" yWindow="-225" windowWidth="12660" windowHeight="12900" tabRatio="794" activeTab="19"/>
  </bookViews>
  <sheets>
    <sheet name="1." sheetId="1" r:id="rId1"/>
    <sheet name="2.1." sheetId="73" r:id="rId2"/>
    <sheet name="2.2." sheetId="61" r:id="rId3"/>
    <sheet name="3." sheetId="62" r:id="rId4"/>
    <sheet name="4." sheetId="77" r:id="rId5"/>
    <sheet name="5." sheetId="78" r:id="rId6"/>
    <sheet name="6." sheetId="63" r:id="rId7"/>
    <sheet name="7." sheetId="64" r:id="rId8"/>
    <sheet name="8. " sheetId="71" r:id="rId9"/>
    <sheet name="9.1." sheetId="3" r:id="rId10"/>
    <sheet name="9.2." sheetId="79" r:id="rId11"/>
    <sheet name="9.3." sheetId="105" r:id="rId12"/>
    <sheet name="9.4." sheetId="129" r:id="rId13"/>
    <sheet name="9.5." sheetId="130" r:id="rId14"/>
    <sheet name="9.6." sheetId="131" r:id="rId15"/>
    <sheet name="10.1." sheetId="89" r:id="rId16"/>
    <sheet name="10.2." sheetId="132" r:id="rId17"/>
    <sheet name="10.3." sheetId="133" r:id="rId18"/>
    <sheet name="10.4." sheetId="134" r:id="rId19"/>
    <sheet name="10.5" sheetId="135" r:id="rId20"/>
    <sheet name="1. sz tájékoztató t." sheetId="87" r:id="rId21"/>
    <sheet name="2. sz tájékoztató t" sheetId="66" r:id="rId22"/>
    <sheet name="3. sz tájékoztató t." sheetId="88" r:id="rId23"/>
    <sheet name="4.sz tájékoztató t." sheetId="24" r:id="rId24"/>
    <sheet name="5.sz tájékoztató t." sheetId="2" r:id="rId25"/>
    <sheet name="6.sz tájékoztató t." sheetId="70" r:id="rId26"/>
    <sheet name="7. sz tájékoztató t." sheetId="128" r:id="rId27"/>
    <sheet name="Munka1" sheetId="94" r:id="rId28"/>
  </sheets>
  <definedNames>
    <definedName name="_xlnm.Print_Titles" localSheetId="9">'9.1.'!$1:$6</definedName>
    <definedName name="_xlnm.Print_Titles" localSheetId="10">'9.2.'!$1:$6</definedName>
    <definedName name="_xlnm.Print_Titles" localSheetId="11">'9.3.'!$1:$6</definedName>
    <definedName name="_xlnm.Print_Titles" localSheetId="12">'9.4.'!$1:$6</definedName>
    <definedName name="_xlnm.Print_Titles" localSheetId="13">'9.5.'!$1:$6</definedName>
    <definedName name="_xlnm.Print_Titles" localSheetId="14">'9.6.'!$1:$6</definedName>
    <definedName name="_xlnm.Print_Area" localSheetId="0">'1.'!$A$1:$F$161</definedName>
    <definedName name="_xlnm.Print_Area" localSheetId="20">'1. sz tájékoztató t.'!$A$1:$E$146</definedName>
    <definedName name="_xlnm.Print_Area" localSheetId="26">'7. sz tájékoztató t.'!$A$1:$E$37</definedName>
  </definedNames>
  <calcPr calcId="125725"/>
</workbook>
</file>

<file path=xl/calcChain.xml><?xml version="1.0" encoding="utf-8"?>
<calcChain xmlns="http://schemas.openxmlformats.org/spreadsheetml/2006/main">
  <c r="C8" i="128"/>
  <c r="C20" s="1"/>
  <c r="C22" s="1"/>
  <c r="E143" i="3"/>
  <c r="C144" i="1"/>
  <c r="E141" i="87" s="1"/>
  <c r="E139" s="1"/>
  <c r="E117" i="1"/>
  <c r="E97"/>
  <c r="E98"/>
  <c r="E99"/>
  <c r="E96"/>
  <c r="E74"/>
  <c r="E40"/>
  <c r="E43"/>
  <c r="C129"/>
  <c r="C121" s="1"/>
  <c r="C79"/>
  <c r="C22" i="73" s="1"/>
  <c r="C55" i="1"/>
  <c r="E126" i="87"/>
  <c r="E118" s="1"/>
  <c r="D97"/>
  <c r="C97"/>
  <c r="C26"/>
  <c r="E28"/>
  <c r="E29"/>
  <c r="E30"/>
  <c r="E31"/>
  <c r="E32"/>
  <c r="E33"/>
  <c r="E27"/>
  <c r="C119" i="3"/>
  <c r="C29"/>
  <c r="B23" i="2"/>
  <c r="B17"/>
  <c r="A20" i="132"/>
  <c r="A20" i="133" s="1"/>
  <c r="A20" i="134" s="1"/>
  <c r="A20" i="135" s="1"/>
  <c r="B14" i="71"/>
  <c r="C14"/>
  <c r="D14"/>
  <c r="C143" i="3"/>
  <c r="C107" i="1"/>
  <c r="E104" i="87"/>
  <c r="C114" i="1"/>
  <c r="E111" i="87"/>
  <c r="B8" i="2"/>
  <c r="B6"/>
  <c r="E60" i="87"/>
  <c r="E57"/>
  <c r="C61" i="1"/>
  <c r="E59" i="87"/>
  <c r="C60" i="1"/>
  <c r="E58" i="87"/>
  <c r="D114" i="1"/>
  <c r="D118"/>
  <c r="D119"/>
  <c r="D120"/>
  <c r="D122"/>
  <c r="D123"/>
  <c r="D124"/>
  <c r="D125"/>
  <c r="D126"/>
  <c r="D127"/>
  <c r="D128"/>
  <c r="D129"/>
  <c r="D132"/>
  <c r="D133"/>
  <c r="D134"/>
  <c r="D136"/>
  <c r="D137"/>
  <c r="D138"/>
  <c r="D139"/>
  <c r="D140"/>
  <c r="D141"/>
  <c r="D143"/>
  <c r="D144"/>
  <c r="D145"/>
  <c r="D146"/>
  <c r="D148"/>
  <c r="D149"/>
  <c r="D150"/>
  <c r="D151"/>
  <c r="D152"/>
  <c r="D153"/>
  <c r="D154"/>
  <c r="D48"/>
  <c r="D49"/>
  <c r="D50"/>
  <c r="D51"/>
  <c r="D52"/>
  <c r="D54"/>
  <c r="D55"/>
  <c r="D56"/>
  <c r="D57"/>
  <c r="D59"/>
  <c r="D60"/>
  <c r="D61"/>
  <c r="D62"/>
  <c r="D65"/>
  <c r="D66"/>
  <c r="D67"/>
  <c r="D69"/>
  <c r="D70"/>
  <c r="D71"/>
  <c r="D72"/>
  <c r="D75"/>
  <c r="D77"/>
  <c r="D78"/>
  <c r="D79"/>
  <c r="D81"/>
  <c r="D82"/>
  <c r="D83"/>
  <c r="D84"/>
  <c r="D85"/>
  <c r="D86"/>
  <c r="C117"/>
  <c r="D117" s="1"/>
  <c r="C115"/>
  <c r="D115" s="1"/>
  <c r="C102"/>
  <c r="E99" i="87" s="1"/>
  <c r="C103" i="1"/>
  <c r="E100" i="87" s="1"/>
  <c r="C104" i="1"/>
  <c r="E101" i="87" s="1"/>
  <c r="C105" i="1"/>
  <c r="E102" i="87" s="1"/>
  <c r="C106" i="1"/>
  <c r="E103" i="87" s="1"/>
  <c r="C108" i="1"/>
  <c r="E105" i="87" s="1"/>
  <c r="C109" i="1"/>
  <c r="E106" i="87" s="1"/>
  <c r="C110" i="1"/>
  <c r="E107" i="87" s="1"/>
  <c r="C111" i="1"/>
  <c r="E108" i="87" s="1"/>
  <c r="C112" i="1"/>
  <c r="E109" i="87" s="1"/>
  <c r="C101" i="1"/>
  <c r="E98" i="87" s="1"/>
  <c r="C97" i="1"/>
  <c r="E94" i="87" s="1"/>
  <c r="C98" i="1"/>
  <c r="E8" i="73" s="1"/>
  <c r="C99" i="1"/>
  <c r="E96" i="87" s="1"/>
  <c r="C96" i="1"/>
  <c r="E93" i="87" s="1"/>
  <c r="E92" s="1"/>
  <c r="E127" s="1"/>
  <c r="C34" i="1"/>
  <c r="C74"/>
  <c r="C20" i="73" s="1"/>
  <c r="C19" s="1"/>
  <c r="C37" i="1"/>
  <c r="E36" i="87" s="1"/>
  <c r="C38" i="1"/>
  <c r="E37" i="87" s="1"/>
  <c r="C39" i="1"/>
  <c r="B5" i="63" s="1"/>
  <c r="C40" i="1"/>
  <c r="C5" i="88" s="1"/>
  <c r="C41" i="1"/>
  <c r="E40" i="87" s="1"/>
  <c r="C42" i="1"/>
  <c r="E41" i="87" s="1"/>
  <c r="C43" i="1"/>
  <c r="E42" i="87" s="1"/>
  <c r="C44" i="1"/>
  <c r="E43" i="87" s="1"/>
  <c r="C45" i="1"/>
  <c r="C46"/>
  <c r="E44" i="87"/>
  <c r="C36" i="1"/>
  <c r="E35" i="87"/>
  <c r="C29" i="1"/>
  <c r="C10" i="88"/>
  <c r="C30" i="1"/>
  <c r="C15" i="88" s="1"/>
  <c r="C31" i="1"/>
  <c r="C9" i="77" s="1"/>
  <c r="C32" i="1"/>
  <c r="C16" i="88"/>
  <c r="C33" i="1"/>
  <c r="C22"/>
  <c r="E21" i="87" s="1"/>
  <c r="C23" i="1"/>
  <c r="E22" i="87" s="1"/>
  <c r="C24" i="1"/>
  <c r="E23" i="87" s="1"/>
  <c r="C25" i="1"/>
  <c r="E24" i="87" s="1"/>
  <c r="C26" i="1"/>
  <c r="E25" i="87" s="1"/>
  <c r="C21" i="1"/>
  <c r="E20" i="87" s="1"/>
  <c r="C15" i="1"/>
  <c r="D15" s="1"/>
  <c r="C16"/>
  <c r="E15" i="87" s="1"/>
  <c r="C17" i="1"/>
  <c r="D17" s="1"/>
  <c r="C18"/>
  <c r="E17" i="87" s="1"/>
  <c r="C19" i="1"/>
  <c r="D19" s="1"/>
  <c r="C14"/>
  <c r="E13" i="87" s="1"/>
  <c r="C8" i="1"/>
  <c r="E7" i="87" s="1"/>
  <c r="C9" i="1"/>
  <c r="E8" i="87" s="1"/>
  <c r="C10" i="1"/>
  <c r="E9" i="87" s="1"/>
  <c r="C11" i="1"/>
  <c r="E10" i="87" s="1"/>
  <c r="C12" i="1"/>
  <c r="E11" i="87" s="1"/>
  <c r="C7" i="1"/>
  <c r="E6" i="87" s="1"/>
  <c r="D51" i="131"/>
  <c r="D45"/>
  <c r="D37"/>
  <c r="D30"/>
  <c r="D26"/>
  <c r="D20"/>
  <c r="D8"/>
  <c r="D36" s="1"/>
  <c r="D41" s="1"/>
  <c r="D51" i="130"/>
  <c r="D45"/>
  <c r="D37"/>
  <c r="D30"/>
  <c r="D26"/>
  <c r="D20"/>
  <c r="D8"/>
  <c r="D36"/>
  <c r="D41" s="1"/>
  <c r="E51" i="129"/>
  <c r="E45"/>
  <c r="E37"/>
  <c r="E30"/>
  <c r="E26"/>
  <c r="E20"/>
  <c r="E8"/>
  <c r="E36" s="1"/>
  <c r="E41" s="1"/>
  <c r="D51" i="105"/>
  <c r="D45"/>
  <c r="D37"/>
  <c r="D30"/>
  <c r="D26"/>
  <c r="D20"/>
  <c r="D8"/>
  <c r="D36"/>
  <c r="D41" s="1"/>
  <c r="D52" i="79"/>
  <c r="D46"/>
  <c r="D38"/>
  <c r="D31"/>
  <c r="D26"/>
  <c r="D20"/>
  <c r="D8"/>
  <c r="D37"/>
  <c r="D42" s="1"/>
  <c r="D97" i="3"/>
  <c r="D99"/>
  <c r="D100"/>
  <c r="D101"/>
  <c r="D102"/>
  <c r="D103"/>
  <c r="D104"/>
  <c r="D105"/>
  <c r="D106"/>
  <c r="D107"/>
  <c r="D108"/>
  <c r="D109"/>
  <c r="D110"/>
  <c r="D112"/>
  <c r="D113"/>
  <c r="D115"/>
  <c r="D116"/>
  <c r="D117"/>
  <c r="D118"/>
  <c r="D119"/>
  <c r="D120"/>
  <c r="D121"/>
  <c r="D122"/>
  <c r="D123"/>
  <c r="D124"/>
  <c r="D125"/>
  <c r="D126"/>
  <c r="D127"/>
  <c r="D130"/>
  <c r="D131"/>
  <c r="D132"/>
  <c r="D134"/>
  <c r="D135"/>
  <c r="D136"/>
  <c r="D137"/>
  <c r="D138"/>
  <c r="D139"/>
  <c r="D141"/>
  <c r="D142"/>
  <c r="D143"/>
  <c r="D144"/>
  <c r="D145"/>
  <c r="D147"/>
  <c r="D148"/>
  <c r="D149"/>
  <c r="D150"/>
  <c r="D151"/>
  <c r="D152"/>
  <c r="D153"/>
  <c r="D95"/>
  <c r="D94"/>
  <c r="D10"/>
  <c r="D11"/>
  <c r="D12"/>
  <c r="D13"/>
  <c r="D14"/>
  <c r="D16"/>
  <c r="D17"/>
  <c r="D18"/>
  <c r="D19"/>
  <c r="D20"/>
  <c r="D21"/>
  <c r="D23"/>
  <c r="D24"/>
  <c r="D25"/>
  <c r="D26"/>
  <c r="D27"/>
  <c r="D28"/>
  <c r="D31"/>
  <c r="D32"/>
  <c r="D33"/>
  <c r="D34"/>
  <c r="D35"/>
  <c r="D36"/>
  <c r="D38"/>
  <c r="D39"/>
  <c r="D40"/>
  <c r="D41"/>
  <c r="D42"/>
  <c r="D43"/>
  <c r="D44"/>
  <c r="D45"/>
  <c r="D46"/>
  <c r="D47"/>
  <c r="D48"/>
  <c r="D50"/>
  <c r="D51"/>
  <c r="D52"/>
  <c r="D53"/>
  <c r="D54"/>
  <c r="D56"/>
  <c r="D57"/>
  <c r="D58"/>
  <c r="D59"/>
  <c r="D61"/>
  <c r="D62"/>
  <c r="D63"/>
  <c r="D64"/>
  <c r="D67"/>
  <c r="D68"/>
  <c r="D69"/>
  <c r="D71"/>
  <c r="D72"/>
  <c r="D73"/>
  <c r="D74"/>
  <c r="D76"/>
  <c r="D77"/>
  <c r="D79"/>
  <c r="D80"/>
  <c r="D81"/>
  <c r="D83"/>
  <c r="D84"/>
  <c r="D85"/>
  <c r="D86"/>
  <c r="D87"/>
  <c r="D88"/>
  <c r="D9"/>
  <c r="D96"/>
  <c r="C98"/>
  <c r="C100" i="1"/>
  <c r="C111" i="3"/>
  <c r="D111"/>
  <c r="F16" i="135"/>
  <c r="E16"/>
  <c r="D16"/>
  <c r="C16"/>
  <c r="G16" s="1"/>
  <c r="G15"/>
  <c r="G14"/>
  <c r="G13"/>
  <c r="G12"/>
  <c r="G11"/>
  <c r="G10"/>
  <c r="F16" i="134"/>
  <c r="E16"/>
  <c r="D16"/>
  <c r="C16"/>
  <c r="G16"/>
  <c r="G15"/>
  <c r="G14"/>
  <c r="G13"/>
  <c r="G12"/>
  <c r="G11"/>
  <c r="G10"/>
  <c r="F16" i="133"/>
  <c r="E16"/>
  <c r="D16"/>
  <c r="C16"/>
  <c r="G16"/>
  <c r="G15"/>
  <c r="G14"/>
  <c r="G13"/>
  <c r="G12"/>
  <c r="G11"/>
  <c r="G10"/>
  <c r="F16" i="132"/>
  <c r="E16"/>
  <c r="D16"/>
  <c r="C16"/>
  <c r="G16"/>
  <c r="G15"/>
  <c r="G14"/>
  <c r="G13"/>
  <c r="G12"/>
  <c r="G11"/>
  <c r="G10"/>
  <c r="F51" i="131"/>
  <c r="E51"/>
  <c r="C51"/>
  <c r="F45"/>
  <c r="F57"/>
  <c r="E45"/>
  <c r="E57"/>
  <c r="C45"/>
  <c r="F37"/>
  <c r="E37"/>
  <c r="C37"/>
  <c r="F30"/>
  <c r="E30"/>
  <c r="C30"/>
  <c r="F26"/>
  <c r="E26"/>
  <c r="C26"/>
  <c r="F20"/>
  <c r="E20"/>
  <c r="C20"/>
  <c r="F8"/>
  <c r="F36" s="1"/>
  <c r="F41" s="1"/>
  <c r="E8"/>
  <c r="E36"/>
  <c r="E41" s="1"/>
  <c r="C8"/>
  <c r="C36" s="1"/>
  <c r="C41" s="1"/>
  <c r="F51" i="130"/>
  <c r="E51"/>
  <c r="C51"/>
  <c r="F45"/>
  <c r="F57" s="1"/>
  <c r="E45"/>
  <c r="E57" s="1"/>
  <c r="C45"/>
  <c r="F37"/>
  <c r="E37"/>
  <c r="C37"/>
  <c r="F30"/>
  <c r="E30"/>
  <c r="C30"/>
  <c r="F26"/>
  <c r="E26"/>
  <c r="C26"/>
  <c r="F20"/>
  <c r="E20"/>
  <c r="C20"/>
  <c r="F8"/>
  <c r="F36"/>
  <c r="F41" s="1"/>
  <c r="E8"/>
  <c r="E36" s="1"/>
  <c r="E41" s="1"/>
  <c r="C8"/>
  <c r="C36"/>
  <c r="C41" s="1"/>
  <c r="F51" i="129"/>
  <c r="D51"/>
  <c r="C51"/>
  <c r="F45"/>
  <c r="F57"/>
  <c r="D45"/>
  <c r="D57"/>
  <c r="C45"/>
  <c r="F37"/>
  <c r="D37"/>
  <c r="C37"/>
  <c r="F30"/>
  <c r="D30"/>
  <c r="C30"/>
  <c r="F26"/>
  <c r="D26"/>
  <c r="C26"/>
  <c r="F20"/>
  <c r="D20"/>
  <c r="C20"/>
  <c r="F8"/>
  <c r="F36" s="1"/>
  <c r="F41" s="1"/>
  <c r="D8"/>
  <c r="D36"/>
  <c r="D41" s="1"/>
  <c r="C8"/>
  <c r="C36" s="1"/>
  <c r="C41" s="1"/>
  <c r="E51" i="105"/>
  <c r="F51"/>
  <c r="E45"/>
  <c r="E57" s="1"/>
  <c r="F45"/>
  <c r="F57" s="1"/>
  <c r="E37"/>
  <c r="F37"/>
  <c r="E30"/>
  <c r="F30"/>
  <c r="E26"/>
  <c r="F26"/>
  <c r="E20"/>
  <c r="F20"/>
  <c r="E8"/>
  <c r="E36" s="1"/>
  <c r="E41" s="1"/>
  <c r="F8"/>
  <c r="F36" s="1"/>
  <c r="F41" s="1"/>
  <c r="E58" i="79"/>
  <c r="E52"/>
  <c r="F52"/>
  <c r="E46"/>
  <c r="F46"/>
  <c r="F58" s="1"/>
  <c r="E38"/>
  <c r="F38"/>
  <c r="E31"/>
  <c r="F31"/>
  <c r="E26"/>
  <c r="F26"/>
  <c r="E20"/>
  <c r="F20"/>
  <c r="E8"/>
  <c r="E37" s="1"/>
  <c r="E42" s="1"/>
  <c r="F8"/>
  <c r="F37" s="1"/>
  <c r="F42" s="1"/>
  <c r="C8" i="3"/>
  <c r="D8"/>
  <c r="E8"/>
  <c r="F8"/>
  <c r="E146"/>
  <c r="F146"/>
  <c r="E140"/>
  <c r="F140"/>
  <c r="E133"/>
  <c r="F133"/>
  <c r="E129"/>
  <c r="F129"/>
  <c r="F154" s="1"/>
  <c r="E114"/>
  <c r="F114"/>
  <c r="E93"/>
  <c r="E128" s="1"/>
  <c r="F93"/>
  <c r="F128" s="1"/>
  <c r="F155" s="1"/>
  <c r="E82"/>
  <c r="F82"/>
  <c r="E78"/>
  <c r="F78"/>
  <c r="E75"/>
  <c r="F75"/>
  <c r="E70"/>
  <c r="F70"/>
  <c r="E66"/>
  <c r="E89" s="1"/>
  <c r="F66"/>
  <c r="F89" s="1"/>
  <c r="E60"/>
  <c r="F60"/>
  <c r="E55"/>
  <c r="F55"/>
  <c r="E37"/>
  <c r="E65"/>
  <c r="F37"/>
  <c r="E29"/>
  <c r="F29"/>
  <c r="E22"/>
  <c r="F22"/>
  <c r="E15"/>
  <c r="F15"/>
  <c r="F65" s="1"/>
  <c r="F90" s="1"/>
  <c r="E116" i="1"/>
  <c r="F116"/>
  <c r="E95"/>
  <c r="E130"/>
  <c r="F95"/>
  <c r="E147"/>
  <c r="F147"/>
  <c r="E142"/>
  <c r="F142"/>
  <c r="E135"/>
  <c r="F135"/>
  <c r="E131"/>
  <c r="E155" s="1"/>
  <c r="F131"/>
  <c r="F155" s="1"/>
  <c r="F130"/>
  <c r="F156" s="1"/>
  <c r="E80"/>
  <c r="F80"/>
  <c r="E76"/>
  <c r="F76"/>
  <c r="E73"/>
  <c r="F73"/>
  <c r="E68"/>
  <c r="F68"/>
  <c r="E64"/>
  <c r="E87" s="1"/>
  <c r="F64"/>
  <c r="F87" s="1"/>
  <c r="E58"/>
  <c r="F58"/>
  <c r="E53"/>
  <c r="F53"/>
  <c r="E47"/>
  <c r="F47"/>
  <c r="E35"/>
  <c r="F35"/>
  <c r="E27"/>
  <c r="F27"/>
  <c r="E20"/>
  <c r="F20"/>
  <c r="E13"/>
  <c r="F13"/>
  <c r="E6"/>
  <c r="F6"/>
  <c r="F63" s="1"/>
  <c r="F88" s="1"/>
  <c r="C140" i="3"/>
  <c r="D140" s="1"/>
  <c r="E26" i="128"/>
  <c r="C26"/>
  <c r="D26"/>
  <c r="E29"/>
  <c r="D29"/>
  <c r="C29"/>
  <c r="E8"/>
  <c r="E20"/>
  <c r="E22" s="1"/>
  <c r="D8"/>
  <c r="D20" s="1"/>
  <c r="D22" s="1"/>
  <c r="C51" i="105"/>
  <c r="C45"/>
  <c r="D92" i="87"/>
  <c r="D113"/>
  <c r="D128"/>
  <c r="D151" s="1"/>
  <c r="E128"/>
  <c r="D132"/>
  <c r="E132"/>
  <c r="D139"/>
  <c r="D144"/>
  <c r="E144"/>
  <c r="C144"/>
  <c r="C139"/>
  <c r="C132"/>
  <c r="C128"/>
  <c r="C151" s="1"/>
  <c r="C152" s="1"/>
  <c r="C113"/>
  <c r="C92"/>
  <c r="D5"/>
  <c r="D12"/>
  <c r="D19"/>
  <c r="D26"/>
  <c r="D34"/>
  <c r="D45"/>
  <c r="E45"/>
  <c r="D51"/>
  <c r="E51"/>
  <c r="D56"/>
  <c r="D62"/>
  <c r="E62"/>
  <c r="D66"/>
  <c r="E66"/>
  <c r="D71"/>
  <c r="D74"/>
  <c r="D78"/>
  <c r="E78"/>
  <c r="C78"/>
  <c r="C74"/>
  <c r="C71"/>
  <c r="C66"/>
  <c r="C62"/>
  <c r="C56"/>
  <c r="C51"/>
  <c r="C45"/>
  <c r="C34"/>
  <c r="C19"/>
  <c r="C12"/>
  <c r="C5"/>
  <c r="C26" i="79"/>
  <c r="C146" i="3"/>
  <c r="D146" s="1"/>
  <c r="C133"/>
  <c r="D133" s="1"/>
  <c r="C93"/>
  <c r="C28" i="1"/>
  <c r="C27" s="1"/>
  <c r="C147"/>
  <c r="D147" s="1"/>
  <c r="C135"/>
  <c r="D135" s="1"/>
  <c r="C90" i="87"/>
  <c r="D90"/>
  <c r="D27" i="71"/>
  <c r="D37" s="1"/>
  <c r="C27"/>
  <c r="C37" s="1"/>
  <c r="B27"/>
  <c r="B37" s="1"/>
  <c r="D3" i="64"/>
  <c r="C4" i="73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/>
  <c r="G6"/>
  <c r="G18"/>
  <c r="F6"/>
  <c r="F18"/>
  <c r="E6"/>
  <c r="E18"/>
  <c r="D6"/>
  <c r="D18"/>
  <c r="D30" i="88"/>
  <c r="C52" i="79"/>
  <c r="C38"/>
  <c r="C31"/>
  <c r="C20"/>
  <c r="C129" i="3"/>
  <c r="D129" s="1"/>
  <c r="C114"/>
  <c r="D114"/>
  <c r="C82"/>
  <c r="D82" s="1"/>
  <c r="C78"/>
  <c r="D78" s="1"/>
  <c r="C75"/>
  <c r="D75" s="1"/>
  <c r="C70"/>
  <c r="D70" s="1"/>
  <c r="C66"/>
  <c r="D66" s="1"/>
  <c r="C60"/>
  <c r="D60" s="1"/>
  <c r="C55"/>
  <c r="D55" s="1"/>
  <c r="C49"/>
  <c r="D49" s="1"/>
  <c r="C37"/>
  <c r="D37"/>
  <c r="D29"/>
  <c r="C22"/>
  <c r="D22" s="1"/>
  <c r="C15"/>
  <c r="D15"/>
  <c r="C142" i="1"/>
  <c r="D142" s="1"/>
  <c r="C131"/>
  <c r="D131" s="1"/>
  <c r="C80"/>
  <c r="D80" s="1"/>
  <c r="C76"/>
  <c r="D76" s="1"/>
  <c r="C73"/>
  <c r="D73" s="1"/>
  <c r="C68"/>
  <c r="D68" s="1"/>
  <c r="C64"/>
  <c r="D64" s="1"/>
  <c r="C58"/>
  <c r="C9" i="61"/>
  <c r="C53" i="1"/>
  <c r="C11" i="73" s="1"/>
  <c r="C47" i="1"/>
  <c r="D47" s="1"/>
  <c r="E30" i="61"/>
  <c r="C18"/>
  <c r="C24"/>
  <c r="C24" i="73"/>
  <c r="C46" i="79"/>
  <c r="C58" s="1"/>
  <c r="C7" i="89" s="1"/>
  <c r="C8" i="79"/>
  <c r="C37" s="1"/>
  <c r="C42" s="1"/>
  <c r="E16" i="89"/>
  <c r="F16"/>
  <c r="D16"/>
  <c r="C16"/>
  <c r="G15"/>
  <c r="G14"/>
  <c r="G13"/>
  <c r="G12"/>
  <c r="G11"/>
  <c r="G10"/>
  <c r="C8" i="78"/>
  <c r="C11" i="62"/>
  <c r="D11"/>
  <c r="E11"/>
  <c r="F8"/>
  <c r="F9"/>
  <c r="F10"/>
  <c r="F7"/>
  <c r="F6"/>
  <c r="I17" i="66"/>
  <c r="O21" i="24"/>
  <c r="O9"/>
  <c r="B35" i="71"/>
  <c r="E28"/>
  <c r="E30"/>
  <c r="E35" s="1"/>
  <c r="E31"/>
  <c r="E32"/>
  <c r="E33"/>
  <c r="E34"/>
  <c r="D35"/>
  <c r="C35"/>
  <c r="E5"/>
  <c r="E7"/>
  <c r="E8"/>
  <c r="E9"/>
  <c r="E12" s="1"/>
  <c r="E10"/>
  <c r="E11"/>
  <c r="D12"/>
  <c r="C12"/>
  <c r="B12"/>
  <c r="E6"/>
  <c r="E15"/>
  <c r="E16"/>
  <c r="E17"/>
  <c r="E22" s="1"/>
  <c r="E18"/>
  <c r="E19"/>
  <c r="E20"/>
  <c r="E21"/>
  <c r="B22"/>
  <c r="C22"/>
  <c r="D22"/>
  <c r="E29"/>
  <c r="E38"/>
  <c r="E39"/>
  <c r="E40"/>
  <c r="E45" s="1"/>
  <c r="E41"/>
  <c r="E42"/>
  <c r="E43"/>
  <c r="E44"/>
  <c r="B45"/>
  <c r="C45"/>
  <c r="D45"/>
  <c r="D52"/>
  <c r="D25" i="70"/>
  <c r="I6" i="66"/>
  <c r="I7"/>
  <c r="I8"/>
  <c r="I9"/>
  <c r="I10"/>
  <c r="I11"/>
  <c r="I12"/>
  <c r="I13"/>
  <c r="I14"/>
  <c r="I18" s="1"/>
  <c r="I15"/>
  <c r="I16"/>
  <c r="F5" i="64"/>
  <c r="F6"/>
  <c r="F7"/>
  <c r="F24" s="1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6" i="63"/>
  <c r="F7"/>
  <c r="F8"/>
  <c r="F9"/>
  <c r="F10"/>
  <c r="F11"/>
  <c r="F12"/>
  <c r="F13"/>
  <c r="F14"/>
  <c r="F15"/>
  <c r="F16"/>
  <c r="F17"/>
  <c r="F18"/>
  <c r="F19"/>
  <c r="F20"/>
  <c r="F21"/>
  <c r="F22"/>
  <c r="D23"/>
  <c r="E23"/>
  <c r="O5" i="24"/>
  <c r="N14"/>
  <c r="N25"/>
  <c r="N26"/>
  <c r="M14"/>
  <c r="M25"/>
  <c r="L14"/>
  <c r="L25"/>
  <c r="K14"/>
  <c r="K25"/>
  <c r="J14"/>
  <c r="I14"/>
  <c r="H14"/>
  <c r="G14"/>
  <c r="G25"/>
  <c r="F14"/>
  <c r="E14"/>
  <c r="E25"/>
  <c r="D14"/>
  <c r="C14"/>
  <c r="C25"/>
  <c r="D25"/>
  <c r="F25"/>
  <c r="H25"/>
  <c r="I25"/>
  <c r="J25"/>
  <c r="O24"/>
  <c r="O23"/>
  <c r="O22"/>
  <c r="O20"/>
  <c r="O19"/>
  <c r="O18"/>
  <c r="O17"/>
  <c r="O16"/>
  <c r="O13"/>
  <c r="O12"/>
  <c r="O11"/>
  <c r="O10"/>
  <c r="O8"/>
  <c r="O7"/>
  <c r="O6"/>
  <c r="G16" i="89"/>
  <c r="C30" i="61"/>
  <c r="C89" i="3"/>
  <c r="D89" s="1"/>
  <c r="D33" i="128"/>
  <c r="D35" s="1"/>
  <c r="C33"/>
  <c r="C35" s="1"/>
  <c r="E33"/>
  <c r="E35" s="1"/>
  <c r="C57" i="105"/>
  <c r="C7" i="132" s="1"/>
  <c r="C127" i="87"/>
  <c r="C128" i="3"/>
  <c r="D128" s="1"/>
  <c r="C65"/>
  <c r="F11" i="62"/>
  <c r="D58" i="1"/>
  <c r="D53"/>
  <c r="C113"/>
  <c r="D113" s="1"/>
  <c r="C90" i="3"/>
  <c r="C92" i="1"/>
  <c r="E3" i="63"/>
  <c r="E3" i="64" s="1"/>
  <c r="C3" i="77"/>
  <c r="E3" i="87"/>
  <c r="E90" s="1"/>
  <c r="E4" i="61"/>
  <c r="E4" i="73"/>
  <c r="C4" i="61"/>
  <c r="H26" i="24"/>
  <c r="G26"/>
  <c r="E26"/>
  <c r="D98" i="3"/>
  <c r="E11" i="73"/>
  <c r="E110" i="87"/>
  <c r="D46" i="1"/>
  <c r="D44"/>
  <c r="D42"/>
  <c r="D40"/>
  <c r="D38"/>
  <c r="D36"/>
  <c r="D34"/>
  <c r="D32"/>
  <c r="D30"/>
  <c r="D26"/>
  <c r="D24"/>
  <c r="D22"/>
  <c r="D18"/>
  <c r="D16"/>
  <c r="D14"/>
  <c r="D12"/>
  <c r="D8"/>
  <c r="D111"/>
  <c r="D109"/>
  <c r="D105"/>
  <c r="D103"/>
  <c r="D101"/>
  <c r="D98"/>
  <c r="D96"/>
  <c r="E7" i="73"/>
  <c r="E9"/>
  <c r="E6" i="61"/>
  <c r="E18" i="87"/>
  <c r="E16"/>
  <c r="E14"/>
  <c r="E39"/>
  <c r="E72"/>
  <c r="E71" s="1"/>
  <c r="E112"/>
  <c r="E95"/>
  <c r="E114"/>
  <c r="E113" s="1"/>
  <c r="D45" i="1"/>
  <c r="D43"/>
  <c r="D41"/>
  <c r="D39"/>
  <c r="D37"/>
  <c r="D33"/>
  <c r="D31"/>
  <c r="D29"/>
  <c r="D25"/>
  <c r="D23"/>
  <c r="D21"/>
  <c r="D11"/>
  <c r="D9"/>
  <c r="D7"/>
  <c r="D112"/>
  <c r="D110"/>
  <c r="D108"/>
  <c r="D106"/>
  <c r="D104"/>
  <c r="D102"/>
  <c r="D99"/>
  <c r="D97"/>
  <c r="E6" i="73"/>
  <c r="D26" i="24"/>
  <c r="K26"/>
  <c r="M26"/>
  <c r="L26"/>
  <c r="J26"/>
  <c r="I26"/>
  <c r="O25"/>
  <c r="F26"/>
  <c r="C26"/>
  <c r="O14"/>
  <c r="C87" i="1"/>
  <c r="C85" i="87"/>
  <c r="D127"/>
  <c r="D152" s="1"/>
  <c r="D85"/>
  <c r="D107" i="1"/>
  <c r="B34" i="2"/>
  <c r="D61" i="87"/>
  <c r="D86" s="1"/>
  <c r="C61"/>
  <c r="D57" i="131"/>
  <c r="C57"/>
  <c r="C7" i="135" s="1"/>
  <c r="D57" i="130"/>
  <c r="C57"/>
  <c r="C7" i="134" s="1"/>
  <c r="E57" i="129"/>
  <c r="C57"/>
  <c r="C7" i="133" s="1"/>
  <c r="D57" i="105"/>
  <c r="D58" i="79"/>
  <c r="D93" i="3"/>
  <c r="D100" i="1"/>
  <c r="E97" i="87"/>
  <c r="E10" i="73"/>
  <c r="C95" i="1"/>
  <c r="D95" s="1"/>
  <c r="E56" i="87"/>
  <c r="D65" i="3"/>
  <c r="D90" s="1"/>
  <c r="D30"/>
  <c r="O26" i="24"/>
  <c r="C86" i="87"/>
  <c r="E90" i="3" l="1"/>
  <c r="E18" i="73"/>
  <c r="E156" i="1"/>
  <c r="E12" i="87"/>
  <c r="C30" i="88"/>
  <c r="C29" i="73"/>
  <c r="E26" i="87"/>
  <c r="C8" i="61"/>
  <c r="E63" i="1"/>
  <c r="E88" s="1"/>
  <c r="E154" i="3"/>
  <c r="E155" s="1"/>
  <c r="E151" i="87"/>
  <c r="E152" s="1"/>
  <c r="C9" i="73"/>
  <c r="D27" i="1"/>
  <c r="D87"/>
  <c r="E5" i="87"/>
  <c r="E19"/>
  <c r="F5" i="63"/>
  <c r="F23" s="1"/>
  <c r="B23"/>
  <c r="E10" i="61"/>
  <c r="E17" s="1"/>
  <c r="E31" s="1"/>
  <c r="D121" i="1"/>
  <c r="C116"/>
  <c r="D116" s="1"/>
  <c r="D28"/>
  <c r="D10"/>
  <c r="C155"/>
  <c r="D155" s="1"/>
  <c r="C6"/>
  <c r="C13"/>
  <c r="C20"/>
  <c r="C35"/>
  <c r="C154" i="3"/>
  <c r="E38" i="87"/>
  <c r="E34" s="1"/>
  <c r="D74" i="1"/>
  <c r="C5" i="77"/>
  <c r="E77" i="87"/>
  <c r="E74" s="1"/>
  <c r="E85" s="1"/>
  <c r="E28" i="73"/>
  <c r="E29" s="1"/>
  <c r="E30" s="1"/>
  <c r="C7" i="77"/>
  <c r="D35" i="1" l="1"/>
  <c r="C10" i="73"/>
  <c r="C7"/>
  <c r="D13" i="1"/>
  <c r="C11" i="77"/>
  <c r="C130" i="1"/>
  <c r="C161"/>
  <c r="C155" i="3"/>
  <c r="D155" s="1"/>
  <c r="D154"/>
  <c r="C6" i="61"/>
  <c r="C17" s="1"/>
  <c r="D20" i="1"/>
  <c r="C63"/>
  <c r="C6" i="73"/>
  <c r="C18" s="1"/>
  <c r="D6" i="1"/>
  <c r="E61" i="87"/>
  <c r="E86" s="1"/>
  <c r="C31" i="73" l="1"/>
  <c r="C30"/>
  <c r="E32"/>
  <c r="C32"/>
  <c r="E31"/>
  <c r="C88" i="1"/>
  <c r="D63"/>
  <c r="D88" s="1"/>
  <c r="C160"/>
  <c r="C31" i="61"/>
  <c r="C33"/>
  <c r="E33"/>
  <c r="E32"/>
  <c r="C32"/>
  <c r="D130" i="1"/>
  <c r="D156" s="1"/>
  <c r="C156"/>
</calcChain>
</file>

<file path=xl/sharedStrings.xml><?xml version="1.0" encoding="utf-8"?>
<sst xmlns="http://schemas.openxmlformats.org/spreadsheetml/2006/main" count="2298" uniqueCount="632">
  <si>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</si>
  <si>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</si>
  <si>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</si>
  <si>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</si>
  <si>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</si>
  <si>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</si>
  <si>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</si>
  <si>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</si>
  <si>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</si>
  <si>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</si>
  <si>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</si>
  <si>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</si>
  <si>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</si>
  <si>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</si>
  <si>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</si>
  <si>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</si>
  <si>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</si>
  <si>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</si>
  <si>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</si>
  <si>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</si>
  <si>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</si>
  <si>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</si>
  <si>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</si>
  <si>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</si>
  <si>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</si>
  <si>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</si>
  <si>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</si>
  <si>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</si>
  <si>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</si>
  <si>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</si>
  <si>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</si>
  <si>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</si>
  <si>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</si>
  <si>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</si>
  <si>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</si>
  <si>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</si>
  <si>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</si>
  <si>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</si>
  <si>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</si>
  <si>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</si>
  <si>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</si>
  <si>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</si>
  <si>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</si>
  <si>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</si>
  <si>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</si>
  <si>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</si>
  <si>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</si>
  <si>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</si>
  <si>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</si>
  <si>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</si>
  <si>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</si>
  <si>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</si>
  <si>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</si>
  <si>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</si>
  <si>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</si>
  <si>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</si>
  <si>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</si>
  <si>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</si>
  <si>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</si>
  <si>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</si>
  <si>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</si>
  <si>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</si>
  <si>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</si>
  <si>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</si>
  <si>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</si>
  <si>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</si>
  <si>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</si>
  <si>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</si>
  <si>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</si>
  <si>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</si>
  <si>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</si>
  <si>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</si>
  <si>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</si>
  <si>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</si>
  <si>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</si>
  <si>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</si>
  <si>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</si>
  <si>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</si>
  <si>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</si>
  <si>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</si>
  <si>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</si>
  <si>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</si>
  <si>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</si>
  <si>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</si>
  <si>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</si>
  <si>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</si>
  <si>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</si>
  <si>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</si>
  <si>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</si>
  <si>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</si>
  <si>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</si>
  <si>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</si>
  <si>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</si>
  <si>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</si>
  <si>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</si>
  <si>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</si>
  <si>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</si>
  <si>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</si>
  <si>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</si>
  <si>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</si>
  <si>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</si>
  <si>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</si>
  <si>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</si>
  <si>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</si>
  <si>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</si>
  <si>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</si>
  <si>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</si>
  <si>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</si>
  <si>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</si>
  <si>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</si>
  <si>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</si>
  <si>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</si>
  <si>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</si>
  <si>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</si>
  <si>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</si>
  <si>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</si>
  <si>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</si>
  <si>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</si>
  <si>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</si>
  <si>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</si>
  <si>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</si>
  <si>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</si>
  <si>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</si>
  <si>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</si>
  <si>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</si>
  <si>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</si>
  <si>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</si>
  <si>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</si>
  <si>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</si>
  <si>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</si>
  <si>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</si>
  <si>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</si>
  <si>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</si>
  <si>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</si>
  <si>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</si>
  <si>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</si>
  <si>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</si>
  <si>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</si>
  <si>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</si>
  <si>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</si>
  <si>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</si>
  <si>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</si>
  <si>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</si>
  <si>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</si>
  <si>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</si>
  <si>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</si>
  <si>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</si>
  <si>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</si>
  <si>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</si>
  <si>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</si>
  <si>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</si>
  <si>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</si>
  <si>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</si>
  <si>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</si>
  <si>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</si>
  <si>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</si>
  <si>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</si>
  <si>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</si>
  <si>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</si>
  <si>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</si>
  <si>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</si>
  <si>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</si>
  <si>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</si>
  <si>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</si>
  <si>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</si>
  <si>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</si>
  <si>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</si>
  <si>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</si>
  <si>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</si>
  <si>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</si>
  <si>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</si>
  <si>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</si>
  <si>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</si>
  <si>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</si>
  <si>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</si>
  <si>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</si>
  <si>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</si>
  <si>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</si>
  <si>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</si>
  <si>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</si>
  <si>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</si>
  <si>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</si>
  <si>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</si>
  <si>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</si>
  <si>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</si>
  <si>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</si>
  <si>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</si>
  <si>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</si>
  <si>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</si>
  <si>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</si>
  <si>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</si>
  <si>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</si>
  <si>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</si>
  <si>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</si>
  <si>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</si>
  <si>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</si>
  <si>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</si>
  <si>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</si>
  <si>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</si>
  <si>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</si>
  <si>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</si>
  <si>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</si>
  <si>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</si>
  <si>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</si>
  <si>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</si>
  <si>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</si>
  <si>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</si>
  <si>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</si>
  <si>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</si>
  <si>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</si>
  <si>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</si>
  <si>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</si>
  <si>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</si>
  <si>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</si>
  <si>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</si>
  <si>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</si>
  <si>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</si>
  <si>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</si>
  <si>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</si>
  <si>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</si>
  <si>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</si>
  <si>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</si>
  <si>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</si>
  <si>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</si>
  <si>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</si>
  <si>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</si>
  <si>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</si>
  <si>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</si>
  <si>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</si>
  <si>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</si>
  <si>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</si>
  <si>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</si>
  <si>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</si>
  <si>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</si>
  <si>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</si>
  <si>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</si>
  <si>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</si>
  <si>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</si>
  <si>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</si>
  <si>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</si>
  <si>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</si>
  <si>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</si>
  <si>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</si>
  <si>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</si>
  <si>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</si>
  <si>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</si>
  <si>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</si>
  <si>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</si>
  <si>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</si>
  <si>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</si>
  <si>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</si>
  <si>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</si>
  <si>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</si>
  <si>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</si>
  <si>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</si>
  <si>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</si>
  <si>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</si>
  <si>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</si>
  <si>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</si>
  <si>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</si>
  <si>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</si>
  <si>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</si>
  <si>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</si>
  <si>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</si>
  <si>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</si>
  <si>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</si>
  <si>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</si>
  <si>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</si>
  <si>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</si>
  <si>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</si>
  <si>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</si>
  <si>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</si>
  <si>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</si>
  <si>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</si>
  <si>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</si>
  <si>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</si>
  <si>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</si>
  <si>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</si>
  <si>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</si>
  <si>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</si>
  <si>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</si>
  <si>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</si>
  <si>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</si>
  <si>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</si>
  <si>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</si>
  <si>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</si>
  <si>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</si>
  <si>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</si>
  <si>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</si>
  <si>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</si>
  <si>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</si>
  <si>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</si>
  <si>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</si>
  <si>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</si>
  <si>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</si>
  <si>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</si>
  <si>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</si>
  <si>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</si>
  <si>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</si>
  <si>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</si>
  <si>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</si>
  <si>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</si>
  <si>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</si>
  <si>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</si>
  <si>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</si>
  <si>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</si>
  <si>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</si>
  <si>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</si>
  <si>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</si>
  <si>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</si>
  <si>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</si>
  <si>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</si>
  <si>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</si>
  <si>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</si>
  <si>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</si>
  <si>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</si>
  <si>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</si>
  <si>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</si>
  <si>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</si>
  <si>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</si>
  <si>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</si>
  <si>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</si>
  <si>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</si>
  <si>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</si>
  <si>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</si>
  <si>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</si>
  <si>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</si>
  <si>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</si>
  <si>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</si>
  <si>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</si>
  <si>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</si>
  <si>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</si>
  <si>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</si>
  <si>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</si>
  <si>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</si>
  <si>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</si>
  <si>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</si>
  <si>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</si>
  <si>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</si>
  <si>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</si>
  <si>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</si>
  <si>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</si>
  <si>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</si>
  <si>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</si>
  <si>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</si>
  <si>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</si>
  <si>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</si>
  <si>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</si>
  <si>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</si>
  <si>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</si>
  <si>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</si>
  <si>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</si>
  <si>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</si>
  <si>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</si>
  <si>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</si>
  <si>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</si>
  <si>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</si>
  <si>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</si>
  <si>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</si>
  <si>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</si>
  <si>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</si>
  <si>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</si>
  <si>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</si>
  <si>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</si>
  <si>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</si>
  <si>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</si>
  <si>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</si>
  <si>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</si>
  <si>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</si>
  <si>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</si>
  <si>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</si>
  <si>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</si>
  <si>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</si>
  <si>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</si>
  <si>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</si>
  <si>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</si>
  <si>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</si>
  <si>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</si>
  <si>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</si>
  <si>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</si>
  <si>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</si>
  <si>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</si>
  <si>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</si>
  <si>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</si>
  <si>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</si>
  <si>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</si>
  <si>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</si>
  <si>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</si>
  <si>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</si>
  <si>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</si>
  <si>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</si>
  <si>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</si>
  <si>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</si>
  <si>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</si>
  <si>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</si>
  <si>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</si>
  <si>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</si>
  <si>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</si>
  <si>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</si>
  <si>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</si>
  <si>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</si>
  <si>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</si>
  <si>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</si>
  <si>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</si>
  <si>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</si>
  <si>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</si>
  <si>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</si>
  <si>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</si>
  <si>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</si>
  <si>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</si>
  <si>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</si>
  <si>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</si>
  <si>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</si>
  <si>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</si>
  <si>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</si>
  <si>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</si>
  <si>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</si>
  <si>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</si>
  <si>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</si>
  <si>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</si>
  <si>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</si>
  <si>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</si>
  <si>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</si>
  <si>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</si>
  <si>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</si>
  <si>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</si>
  <si>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</si>
  <si>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</si>
  <si>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</si>
  <si>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</si>
  <si>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</si>
  <si>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</si>
  <si>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</si>
  <si>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</si>
  <si>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</si>
  <si>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</si>
  <si>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</si>
  <si>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</si>
  <si>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</si>
  <si>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</si>
  <si>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</si>
  <si>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</si>
  <si>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</si>
  <si>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</si>
  <si>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</si>
  <si>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</si>
  <si>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</si>
  <si>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</si>
  <si>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</si>
  <si>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</si>
  <si>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</si>
  <si>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</si>
  <si>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</si>
  <si>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</si>
  <si>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</si>
  <si>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</si>
  <si>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</si>
  <si>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</si>
  <si>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</si>
  <si>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</si>
  <si>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</si>
  <si>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</si>
  <si>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</si>
  <si>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</si>
  <si>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</si>
  <si>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</si>
  <si>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</si>
  <si>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</si>
  <si>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</si>
  <si>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</si>
  <si>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</si>
  <si>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</si>
  <si>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</si>
  <si>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</si>
  <si>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</si>
  <si>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</si>
  <si>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</si>
  <si>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</si>
  <si>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</si>
  <si>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</si>
  <si>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</si>
  <si>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</si>
  <si>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</si>
  <si>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</si>
  <si>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</si>
  <si>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</si>
  <si>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</si>
  <si>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</si>
  <si>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</si>
  <si>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</si>
  <si>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</si>
  <si>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</si>
  <si>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</si>
  <si>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</si>
  <si>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</si>
  <si>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</si>
  <si>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</si>
  <si>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</si>
  <si>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</si>
  <si>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</si>
  <si>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</si>
  <si>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</si>
  <si>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</si>
  <si>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</si>
  <si>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</si>
  <si>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</si>
  <si>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</si>
  <si>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</si>
  <si>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</si>
  <si>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</si>
  <si>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</si>
  <si>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</si>
  <si>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</si>
  <si>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</si>
  <si>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</si>
  <si>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</si>
  <si>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</si>
  <si>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</si>
  <si>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</si>
  <si>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</si>
  <si>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</si>
  <si>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</si>
  <si>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</si>
  <si>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</si>
  <si>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</si>
  <si>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</si>
  <si>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</si>
  <si>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</si>
  <si>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</si>
  <si>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</si>
  <si>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</si>
  <si>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</si>
  <si>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</si>
  <si>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</si>
  <si>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</si>
  <si>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</si>
  <si>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</si>
  <si>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</si>
  <si>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</si>
  <si>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</si>
  <si>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Ebből:</t>
  </si>
  <si>
    <t>Kötelező feladatok</t>
  </si>
  <si>
    <t>Önként vállalt feladatok</t>
  </si>
  <si>
    <t>Állam-igazgatási feladatok</t>
  </si>
  <si>
    <t>Zagyvarékas Község Önkormányzata adósságot keletkeztető ügyletekből és kezességvállalásokból fennálló kötelezettségei</t>
  </si>
  <si>
    <t>Zagyvarékas Község Önkormányzata saját bevételeinek részletezése az adósságot keletkeztető ügyletből származó tárgyévi fizetési kötelezettség megállapításához</t>
  </si>
  <si>
    <t>Zagyvarékasi Polgármesteri Hivatal</t>
  </si>
  <si>
    <t>Móricz Zsigmond Művelődési Ház és Könyvtár</t>
  </si>
  <si>
    <t>Zagyvarékas Községi Bölcsőde</t>
  </si>
  <si>
    <t>05</t>
  </si>
  <si>
    <t>Zagyvarékas Községi Ellátó Szervezet</t>
  </si>
  <si>
    <t>06</t>
  </si>
  <si>
    <t>Zagyvarékasi Égszínkék Óvoda</t>
  </si>
  <si>
    <t>30 napon túli elismert tartozásállomány összesen:         0  Ft</t>
  </si>
  <si>
    <t>70300015-11034809</t>
  </si>
  <si>
    <t>70300015-11034782</t>
  </si>
  <si>
    <t>70300015-11034799</t>
  </si>
  <si>
    <t>70300015-11035037</t>
  </si>
  <si>
    <t>70300015-18097694</t>
  </si>
  <si>
    <r>
      <t xml:space="preserve">   Működési költségvetés kiadásai </t>
    </r>
    <r>
      <rPr>
        <sz val="9"/>
        <rFont val="Times New Roman CE"/>
        <charset val="238"/>
      </rPr>
      <t>(1.1+…+1.5.+1.18.)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</si>
  <si>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</si>
  <si>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I. A HELYI ÖNKORMÁNYZATOK MŰKÖDÉSÉNEK ÁLTALÁNOS TÁMOGATÁSA</t>
  </si>
  <si>
    <t xml:space="preserve">     I.1.a) Önkormányzati hivatal működésének támogatása</t>
  </si>
  <si>
    <t xml:space="preserve">     I.1.b) Település-üzemeltetéshez kapcsolódó feladatellátás támogatása:</t>
  </si>
  <si>
    <t xml:space="preserve">         I.1.ba) Zöldterület-gazdálkodással kapcsolatos feladatok ellátásának támogatása</t>
  </si>
  <si>
    <t xml:space="preserve">         I.1.bb) Közvilágítás fenntartásának támogatása</t>
  </si>
  <si>
    <t xml:space="preserve">         I.1.bc) Köztemető fenntartással kapcsolatos feladatok támogatása</t>
  </si>
  <si>
    <t xml:space="preserve">         I.1.bd) Közutak fenntartásának támogatása</t>
  </si>
  <si>
    <t xml:space="preserve">     I.1.c) Egyéb kötelező önkormányzati feladatok támogatása</t>
  </si>
  <si>
    <t>II. A TELEPÜLÉSI ÖNKORMÁNYZATOK EGYES KÖZNEVELÉSI FELADATAINAK TÁMOGATÁSA</t>
  </si>
  <si>
    <t xml:space="preserve">     II.1. Óvodapedagógusok, és az óvodapedagógusok nevelő munkáját közvetlenül segítők bértámogatása</t>
  </si>
  <si>
    <t xml:space="preserve">     II.2. Óvodaműködtetési támogatás</t>
  </si>
  <si>
    <t>III. A TELEPÜLÉSI ÖNKORMÁNYZATOK SZOCIÁLIS, GYERMEKJÓLÉTI ÉS GYERMEKÉTKEZTETÉSI FELADATAINAK TÁMOGATÁSA</t>
  </si>
  <si>
    <t xml:space="preserve">     III.3.ja) Bölcsődei ellátás</t>
  </si>
  <si>
    <t xml:space="preserve">     III.5. Gyermekétkeztetés támogatása</t>
  </si>
  <si>
    <t xml:space="preserve">             III.5.a) A finanszírozás szempontjából elismert dolgozók bértámogatása</t>
  </si>
  <si>
    <t xml:space="preserve">             III.5.b) Gyermekétkeztetés üzemeltetési támogatása</t>
  </si>
  <si>
    <t>IV. Települési önkormányzatok támogatása a nyilvános könyvtári és közművelődési feladatokhoz</t>
  </si>
  <si>
    <t>Lakott külterülettel kapcsolatos feladatok támogatása</t>
  </si>
  <si>
    <t>2014. évről áthúzódó bérkompenzáció támogatása</t>
  </si>
  <si>
    <t xml:space="preserve">     III.2. A települési önkormányzat szociális feladatainak egyéb támogatása</t>
  </si>
  <si>
    <t>Pályázatot benyújtó Zagyvarékason működő civil szervezetek</t>
  </si>
  <si>
    <t>Sport és kulturális támogatás</t>
  </si>
  <si>
    <t>A Rékasi Kisdiákokért Alapítvány</t>
  </si>
  <si>
    <t>Működési támogatás</t>
  </si>
  <si>
    <t>Szemétszállítási díjbevételből nem fedezett, szemétszállítási közszolgáltatás ellátása során felmerülő működési kiadások fedezetére</t>
  </si>
  <si>
    <t>Vízvezeték hálózat rekonstrukciója (koncessziós díjból)</t>
  </si>
  <si>
    <t>2017. évi</t>
  </si>
  <si>
    <t>2018. évi</t>
  </si>
  <si>
    <t>2016.</t>
  </si>
  <si>
    <t>2017.</t>
  </si>
  <si>
    <t>2018.</t>
  </si>
  <si>
    <t>2016. év</t>
  </si>
  <si>
    <t>2016. évi előirányzat</t>
  </si>
  <si>
    <t>Zagyvarékas Község Önkormányzata 2016. évi adósságot keletkeztető fejlesztési céljai</t>
  </si>
  <si>
    <t>Felhasználás   2015. XII. 31-ig</t>
  </si>
  <si>
    <t>2016. utáni szükséglet</t>
  </si>
  <si>
    <t>2017. után</t>
  </si>
  <si>
    <t>Önkormányzaton kívüli EU-s projektekhez történő hozzájárulás 2016. évi előirányzat</t>
  </si>
  <si>
    <t>Zagyvarékas, 2016. február  …....</t>
  </si>
  <si>
    <t>2014. évi tény</t>
  </si>
  <si>
    <t>2015. évi várható</t>
  </si>
  <si>
    <t>2016. előtti kifizetés</t>
  </si>
  <si>
    <t>2019.</t>
  </si>
  <si>
    <t>Előirányzat-felhasználási terv 2016. évre</t>
  </si>
  <si>
    <t>2016. évi általános működés és ágazati feladatok támogatásának alakulása jogcímenként</t>
  </si>
  <si>
    <t>K I M U T A T Á S 
a 2016. évben céljelleggel juttatott támogatásokról</t>
  </si>
  <si>
    <t>2019. évi</t>
  </si>
  <si>
    <t xml:space="preserve">     II.4. A köznevelési intézmények működtetéséhez kapcsolódó támogatás</t>
  </si>
  <si>
    <t xml:space="preserve">     II.5. Kiegészítő támogatás az óvodapedagógusok minősítéséből adódó többletkiadásokhoz</t>
  </si>
  <si>
    <t xml:space="preserve">             III.5.c) A rászoruló gyermekek intézményen kívüli szünidei étkeztetésének támogatása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</si>
  <si>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</si>
  <si>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</si>
  <si>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</si>
  <si>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</si>
  <si>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</si>
  <si>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</si>
  <si>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</si>
  <si>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(4.1.+…..+4.7.)</t>
  </si>
  <si>
    <t>2016. évi támogatás összesen</t>
  </si>
  <si>
    <t>Kis értékű tárgyi eszközök beszerzése</t>
  </si>
  <si>
    <t xml:space="preserve">Éves eredeti kiadási előirányzat: </t>
  </si>
  <si>
    <t>ezer Ft</t>
  </si>
  <si>
    <t>NHSZ Szolnok ZRt.</t>
  </si>
  <si>
    <t>2.1. melléklet a  1/2016. (II.17.) önkormányzati rendelethez</t>
  </si>
  <si>
    <t>2.2. melléklet a 1/2016. (II.17.) önkormányzati rendelethez</t>
  </si>
  <si>
    <t>9.2. melléklet az 1/2016. (II.17.) önkormányzati rendelethez</t>
  </si>
  <si>
    <t>9.3. melléklet az  1/2016. (II.17.) önkormányzati rendelethez</t>
  </si>
  <si>
    <t>9.4. melléklet az 1/2016. (II.17.) önkormányzati rendelethez</t>
  </si>
  <si>
    <t>9.5. melléklet az 1/2016. (II.17.) önkormányzati rendelethez</t>
  </si>
  <si>
    <t>9.6. melléklet az 1/2016. (II.17.) önkormányzati rendelethez</t>
  </si>
  <si>
    <t>9.1. melléklet az  1/2016. (II.17.)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</si>
</sst>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11"/>
      <name val="Times New Roman CE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829">
    <xf numFmtId="0" fontId="0" fillId="0" borderId="0" xfId="0"/>
    <xf numFmtId="0" fontId="15" fillId="0" borderId="0" xfId="5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5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5" xfId="5" applyFont="1" applyFill="1" applyBorder="1" applyAlignment="1" applyProtection="1">
      <alignment horizontal="left" vertical="center" wrapText="1" indent="1"/>
    </xf>
    <xf numFmtId="0" fontId="22" fillId="0" borderId="6" xfId="5" applyFont="1" applyFill="1" applyBorder="1" applyAlignment="1" applyProtection="1">
      <alignment horizontal="left" vertical="center" wrapText="1" indent="1"/>
    </xf>
    <xf numFmtId="49" fontId="22" fillId="0" borderId="7" xfId="5" applyNumberFormat="1" applyFont="1" applyFill="1" applyBorder="1" applyAlignment="1" applyProtection="1">
      <alignment horizontal="left" vertical="center" wrapText="1" indent="1"/>
    </xf>
    <xf numFmtId="0" fontId="22" fillId="0" borderId="0" xfId="5" applyFont="1" applyFill="1" applyBorder="1" applyAlignment="1" applyProtection="1">
      <alignment horizontal="left" vertical="center" wrapText="1" indent="1"/>
    </xf>
    <xf numFmtId="0" fontId="20" fillId="0" borderId="8" xfId="5" applyFont="1" applyFill="1" applyBorder="1" applyAlignment="1" applyProtection="1">
      <alignment horizontal="left" vertical="center" wrapText="1" indent="1"/>
    </xf>
    <xf numFmtId="0" fontId="20" fillId="0" borderId="9" xfId="5" applyFont="1" applyFill="1" applyBorder="1" applyAlignment="1" applyProtection="1">
      <alignment horizontal="left" vertical="center" wrapText="1" indent="1"/>
    </xf>
    <xf numFmtId="0" fontId="8" fillId="0" borderId="8" xfId="5" applyFont="1" applyFill="1" applyBorder="1" applyAlignment="1" applyProtection="1">
      <alignment horizontal="center" vertical="center" wrapText="1"/>
    </xf>
    <xf numFmtId="0" fontId="8" fillId="0" borderId="9" xfId="5" applyFont="1" applyFill="1" applyBorder="1" applyAlignment="1" applyProtection="1">
      <alignment horizontal="center" vertical="center" wrapText="1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11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9" xfId="5" applyFont="1" applyFill="1" applyBorder="1" applyAlignment="1" applyProtection="1">
      <alignment vertical="center" wrapText="1"/>
    </xf>
    <xf numFmtId="0" fontId="20" fillId="0" borderId="13" xfId="5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0" xfId="0" applyNumberFormat="1" applyFont="1" applyBorder="1" applyAlignment="1" applyProtection="1">
      <alignment horizontal="right" vertical="center" indent="1"/>
      <protection locked="0"/>
    </xf>
    <xf numFmtId="0" fontId="20" fillId="0" borderId="8" xfId="5" applyFont="1" applyFill="1" applyBorder="1" applyAlignment="1" applyProtection="1">
      <alignment horizontal="center" vertical="center" wrapText="1"/>
    </xf>
    <xf numFmtId="0" fontId="20" fillId="0" borderId="9" xfId="5" applyFont="1" applyFill="1" applyBorder="1" applyAlignment="1" applyProtection="1">
      <alignment horizontal="center" vertical="center" wrapText="1"/>
    </xf>
    <xf numFmtId="0" fontId="20" fillId="0" borderId="14" xfId="5" applyFont="1" applyFill="1" applyBorder="1" applyAlignment="1" applyProtection="1">
      <alignment horizontal="center" vertical="center" wrapText="1"/>
    </xf>
    <xf numFmtId="0" fontId="26" fillId="0" borderId="8" xfId="0" applyFont="1" applyFill="1" applyBorder="1" applyAlignment="1" applyProtection="1">
      <alignment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8" fillId="0" borderId="9" xfId="6" applyFont="1" applyFill="1" applyBorder="1" applyAlignment="1" applyProtection="1">
      <alignment horizontal="left" vertical="center" indent="1"/>
    </xf>
    <xf numFmtId="0" fontId="12" fillId="0" borderId="0" xfId="5" applyFill="1"/>
    <xf numFmtId="0" fontId="22" fillId="0" borderId="0" xfId="5" applyFont="1" applyFill="1"/>
    <xf numFmtId="0" fontId="25" fillId="0" borderId="0" xfId="5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20" fillId="0" borderId="16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0" xfId="0" applyNumberFormat="1" applyFont="1" applyFill="1" applyBorder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2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8" xfId="0" applyNumberFormat="1" applyFont="1" applyFill="1" applyBorder="1" applyAlignment="1" applyProtection="1">
      <alignment vertical="center" wrapText="1"/>
    </xf>
    <xf numFmtId="164" fontId="22" fillId="0" borderId="9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vertical="center" wrapText="1"/>
      <protection locked="0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5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9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1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29" xfId="6" applyFont="1" applyFill="1" applyBorder="1" applyAlignment="1" applyProtection="1">
      <alignment horizontal="center" vertical="center" wrapText="1"/>
    </xf>
    <xf numFmtId="0" fontId="31" fillId="0" borderId="13" xfId="6" applyFont="1" applyFill="1" applyBorder="1" applyAlignment="1" applyProtection="1">
      <alignment horizontal="center" vertical="center"/>
    </xf>
    <xf numFmtId="0" fontId="31" fillId="0" borderId="30" xfId="6" applyFont="1" applyFill="1" applyBorder="1" applyAlignment="1" applyProtection="1">
      <alignment horizontal="center" vertical="center"/>
    </xf>
    <xf numFmtId="0" fontId="12" fillId="0" borderId="0" xfId="6" applyFill="1" applyProtection="1"/>
    <xf numFmtId="0" fontId="22" fillId="0" borderId="8" xfId="6" applyFont="1" applyFill="1" applyBorder="1" applyAlignment="1" applyProtection="1">
      <alignment horizontal="left" vertical="center" indent="1"/>
    </xf>
    <xf numFmtId="0" fontId="12" fillId="0" borderId="0" xfId="6" applyFill="1" applyAlignment="1" applyProtection="1">
      <alignment vertical="center"/>
    </xf>
    <xf numFmtId="0" fontId="22" fillId="0" borderId="25" xfId="6" applyFont="1" applyFill="1" applyBorder="1" applyAlignment="1" applyProtection="1">
      <alignment horizontal="left" vertical="center" indent="1"/>
    </xf>
    <xf numFmtId="164" fontId="22" fillId="0" borderId="1" xfId="6" applyNumberFormat="1" applyFont="1" applyFill="1" applyBorder="1" applyAlignment="1" applyProtection="1">
      <alignment vertical="center"/>
      <protection locked="0"/>
    </xf>
    <xf numFmtId="164" fontId="22" fillId="0" borderId="11" xfId="6" applyNumberFormat="1" applyFont="1" applyFill="1" applyBorder="1" applyAlignment="1" applyProtection="1">
      <alignment vertical="center"/>
    </xf>
    <xf numFmtId="0" fontId="22" fillId="0" borderId="15" xfId="6" applyFont="1" applyFill="1" applyBorder="1" applyAlignment="1" applyProtection="1">
      <alignment horizontal="left" vertical="center" indent="1"/>
    </xf>
    <xf numFmtId="164" fontId="22" fillId="0" borderId="2" xfId="6" applyNumberFormat="1" applyFont="1" applyFill="1" applyBorder="1" applyAlignment="1" applyProtection="1">
      <alignment vertical="center"/>
      <protection locked="0"/>
    </xf>
    <xf numFmtId="164" fontId="22" fillId="0" borderId="10" xfId="6" applyNumberFormat="1" applyFont="1" applyFill="1" applyBorder="1" applyAlignment="1" applyProtection="1">
      <alignment vertical="center"/>
    </xf>
    <xf numFmtId="0" fontId="12" fillId="0" borderId="0" xfId="6" applyFill="1" applyAlignment="1" applyProtection="1">
      <alignment vertical="center"/>
      <protection locked="0"/>
    </xf>
    <xf numFmtId="164" fontId="22" fillId="0" borderId="3" xfId="6" applyNumberFormat="1" applyFont="1" applyFill="1" applyBorder="1" applyAlignment="1" applyProtection="1">
      <alignment vertical="center"/>
      <protection locked="0"/>
    </xf>
    <xf numFmtId="164" fontId="22" fillId="0" borderId="26" xfId="6" applyNumberFormat="1" applyFont="1" applyFill="1" applyBorder="1" applyAlignment="1" applyProtection="1">
      <alignment vertical="center"/>
    </xf>
    <xf numFmtId="164" fontId="20" fillId="0" borderId="9" xfId="6" applyNumberFormat="1" applyFont="1" applyFill="1" applyBorder="1" applyAlignment="1" applyProtection="1">
      <alignment vertical="center"/>
    </xf>
    <xf numFmtId="164" fontId="20" fillId="0" borderId="14" xfId="6" applyNumberFormat="1" applyFont="1" applyFill="1" applyBorder="1" applyAlignment="1" applyProtection="1">
      <alignment vertical="center"/>
    </xf>
    <xf numFmtId="0" fontId="22" fillId="0" borderId="7" xfId="6" applyFont="1" applyFill="1" applyBorder="1" applyAlignment="1" applyProtection="1">
      <alignment horizontal="left" vertical="center" indent="1"/>
    </xf>
    <xf numFmtId="0" fontId="20" fillId="0" borderId="8" xfId="6" applyFont="1" applyFill="1" applyBorder="1" applyAlignment="1" applyProtection="1">
      <alignment horizontal="left" vertical="center" indent="1"/>
    </xf>
    <xf numFmtId="164" fontId="20" fillId="0" borderId="9" xfId="6" applyNumberFormat="1" applyFont="1" applyFill="1" applyBorder="1" applyProtection="1"/>
    <xf numFmtId="164" fontId="20" fillId="0" borderId="14" xfId="6" applyNumberFormat="1" applyFont="1" applyFill="1" applyBorder="1" applyProtection="1"/>
    <xf numFmtId="0" fontId="12" fillId="0" borderId="0" xfId="6" applyFill="1" applyProtection="1">
      <protection locked="0"/>
    </xf>
    <xf numFmtId="0" fontId="15" fillId="0" borderId="0" xfId="6" applyFont="1" applyFill="1" applyProtection="1"/>
    <xf numFmtId="0" fontId="36" fillId="0" borderId="0" xfId="6" applyFont="1" applyFill="1" applyProtection="1">
      <protection locked="0"/>
    </xf>
    <xf numFmtId="0" fontId="24" fillId="0" borderId="0" xfId="6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164" fontId="8" fillId="2" borderId="9" xfId="0" applyNumberFormat="1" applyFont="1" applyFill="1" applyBorder="1" applyAlignment="1" applyProtection="1">
      <alignment vertical="center" wrapText="1"/>
    </xf>
    <xf numFmtId="164" fontId="15" fillId="2" borderId="32" xfId="0" applyNumberFormat="1" applyFont="1" applyFill="1" applyBorder="1" applyAlignment="1" applyProtection="1">
      <alignment horizontal="left" vertical="center" wrapText="1" indent="2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9" xfId="5" applyFont="1" applyFill="1" applyBorder="1" applyAlignment="1" applyProtection="1">
      <alignment horizontal="left" vertical="center" wrapText="1" indent="1"/>
    </xf>
    <xf numFmtId="0" fontId="24" fillId="0" borderId="0" xfId="5" applyFont="1" applyFill="1"/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0" fontId="29" fillId="0" borderId="9" xfId="5" applyFont="1" applyFill="1" applyBorder="1" applyAlignment="1" applyProtection="1">
      <alignment horizontal="left" vertical="center" wrapText="1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34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5" applyNumberFormat="1" applyFont="1" applyFill="1" applyBorder="1" applyAlignment="1" applyProtection="1">
      <alignment horizontal="left" vertical="center"/>
    </xf>
    <xf numFmtId="0" fontId="30" fillId="0" borderId="17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indent="6"/>
    </xf>
    <xf numFmtId="0" fontId="22" fillId="0" borderId="2" xfId="5" applyFont="1" applyFill="1" applyBorder="1" applyAlignment="1" applyProtection="1">
      <alignment horizontal="left" vertical="center" wrapText="1" indent="6"/>
    </xf>
    <xf numFmtId="0" fontId="22" fillId="0" borderId="6" xfId="5" applyFont="1" applyFill="1" applyBorder="1" applyAlignment="1" applyProtection="1">
      <alignment horizontal="left" vertical="center" wrapText="1" indent="6"/>
    </xf>
    <xf numFmtId="0" fontId="22" fillId="0" borderId="27" xfId="5" applyFont="1" applyFill="1" applyBorder="1" applyAlignment="1" applyProtection="1">
      <alignment horizontal="left" vertical="center" wrapText="1" indent="6"/>
    </xf>
    <xf numFmtId="0" fontId="15" fillId="0" borderId="0" xfId="5" applyFont="1" applyFill="1" applyBorder="1"/>
    <xf numFmtId="0" fontId="2" fillId="0" borderId="0" xfId="5" applyFont="1" applyFill="1"/>
    <xf numFmtId="164" fontId="5" fillId="0" borderId="0" xfId="5" applyNumberFormat="1" applyFont="1" applyFill="1" applyBorder="1" applyAlignment="1" applyProtection="1">
      <alignment horizontal="centerContinuous" vertical="center"/>
    </xf>
    <xf numFmtId="0" fontId="15" fillId="0" borderId="15" xfId="5" applyFont="1" applyFill="1" applyBorder="1" applyAlignment="1">
      <alignment horizontal="center" vertical="center"/>
    </xf>
    <xf numFmtId="0" fontId="15" fillId="0" borderId="7" xfId="5" applyFont="1" applyFill="1" applyBorder="1" applyAlignment="1">
      <alignment horizontal="center" vertical="center"/>
    </xf>
    <xf numFmtId="0" fontId="15" fillId="0" borderId="8" xfId="5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/>
    </xf>
    <xf numFmtId="0" fontId="15" fillId="0" borderId="14" xfId="5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9" xfId="5" applyFont="1" applyFill="1" applyBorder="1" applyAlignment="1">
      <alignment horizontal="center" vertical="center"/>
    </xf>
    <xf numFmtId="0" fontId="32" fillId="0" borderId="9" xfId="5" applyFont="1" applyFill="1" applyBorder="1"/>
    <xf numFmtId="165" fontId="15" fillId="0" borderId="26" xfId="1" applyNumberFormat="1" applyFont="1" applyFill="1" applyBorder="1"/>
    <xf numFmtId="165" fontId="15" fillId="0" borderId="10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5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5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5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5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34" xfId="5" applyFont="1" applyFill="1" applyBorder="1" applyAlignment="1" applyProtection="1">
      <alignment horizontal="center" vertical="center" wrapText="1"/>
    </xf>
    <xf numFmtId="0" fontId="29" fillId="0" borderId="4" xfId="5" applyFont="1" applyFill="1" applyBorder="1" applyAlignment="1" applyProtection="1">
      <alignment horizontal="center" vertical="center" wrapText="1"/>
    </xf>
    <xf numFmtId="0" fontId="29" fillId="0" borderId="37" xfId="5" applyFont="1" applyFill="1" applyBorder="1" applyAlignment="1" applyProtection="1">
      <alignment horizontal="center" vertical="center" wrapText="1"/>
    </xf>
    <xf numFmtId="0" fontId="30" fillId="0" borderId="8" xfId="5" applyFont="1" applyFill="1" applyBorder="1" applyAlignment="1" applyProtection="1">
      <alignment horizontal="center" vertical="center"/>
    </xf>
    <xf numFmtId="0" fontId="30" fillId="0" borderId="9" xfId="5" applyFont="1" applyFill="1" applyBorder="1" applyAlignment="1" applyProtection="1">
      <alignment horizontal="center" vertical="center"/>
    </xf>
    <xf numFmtId="0" fontId="30" fillId="0" borderId="14" xfId="5" applyFont="1" applyFill="1" applyBorder="1" applyAlignment="1" applyProtection="1">
      <alignment horizontal="center" vertical="center"/>
    </xf>
    <xf numFmtId="0" fontId="30" fillId="0" borderId="34" xfId="5" applyFont="1" applyFill="1" applyBorder="1" applyAlignment="1" applyProtection="1">
      <alignment horizontal="center" vertical="center"/>
    </xf>
    <xf numFmtId="0" fontId="30" fillId="0" borderId="15" xfId="5" applyFont="1" applyFill="1" applyBorder="1" applyAlignment="1" applyProtection="1">
      <alignment horizontal="center" vertical="center"/>
    </xf>
    <xf numFmtId="0" fontId="30" fillId="0" borderId="19" xfId="5" applyFont="1" applyFill="1" applyBorder="1" applyAlignment="1" applyProtection="1">
      <alignment horizontal="center" vertical="center"/>
    </xf>
    <xf numFmtId="165" fontId="29" fillId="0" borderId="14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10" xfId="1" applyNumberFormat="1" applyFont="1" applyFill="1" applyBorder="1" applyProtection="1">
      <protection locked="0"/>
    </xf>
    <xf numFmtId="165" fontId="30" fillId="0" borderId="12" xfId="1" applyNumberFormat="1" applyFont="1" applyFill="1" applyBorder="1" applyProtection="1">
      <protection locked="0"/>
    </xf>
    <xf numFmtId="0" fontId="30" fillId="0" borderId="4" xfId="5" applyFont="1" applyFill="1" applyBorder="1" applyProtection="1">
      <protection locked="0"/>
    </xf>
    <xf numFmtId="0" fontId="30" fillId="0" borderId="2" xfId="5" applyFont="1" applyFill="1" applyBorder="1" applyProtection="1">
      <protection locked="0"/>
    </xf>
    <xf numFmtId="0" fontId="30" fillId="0" borderId="6" xfId="5" applyFont="1" applyFill="1" applyBorder="1" applyProtection="1">
      <protection locked="0"/>
    </xf>
    <xf numFmtId="0" fontId="35" fillId="0" borderId="8" xfId="0" applyFont="1" applyFill="1" applyBorder="1" applyAlignment="1" applyProtection="1">
      <alignment horizontal="center" vertical="center" wrapText="1"/>
    </xf>
    <xf numFmtId="0" fontId="35" fillId="0" borderId="14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/>
    </xf>
    <xf numFmtId="164" fontId="8" fillId="0" borderId="9" xfId="0" applyNumberFormat="1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8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vertical="center" wrapText="1"/>
    </xf>
    <xf numFmtId="164" fontId="29" fillId="0" borderId="17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34" xfId="0" applyFont="1" applyBorder="1" applyAlignment="1" applyProtection="1">
      <alignment horizontal="right" vertical="center" indent="1"/>
    </xf>
    <xf numFmtId="0" fontId="30" fillId="0" borderId="15" xfId="0" applyFont="1" applyBorder="1" applyAlignment="1" applyProtection="1">
      <alignment horizontal="right" vertical="center" indent="1"/>
    </xf>
    <xf numFmtId="164" fontId="15" fillId="3" borderId="20" xfId="0" applyNumberFormat="1" applyFont="1" applyFill="1" applyBorder="1" applyAlignment="1" applyProtection="1">
      <alignment horizontal="left" vertical="center" wrapText="1" indent="2"/>
    </xf>
    <xf numFmtId="3" fontId="32" fillId="0" borderId="14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29" xfId="0" applyFont="1" applyFill="1" applyBorder="1" applyAlignment="1" applyProtection="1">
      <alignment vertical="center"/>
    </xf>
    <xf numFmtId="0" fontId="31" fillId="0" borderId="13" xfId="0" applyFont="1" applyFill="1" applyBorder="1" applyAlignment="1" applyProtection="1">
      <alignment horizontal="center" vertical="center"/>
    </xf>
    <xf numFmtId="0" fontId="31" fillId="0" borderId="30" xfId="0" applyFont="1" applyFill="1" applyBorder="1" applyAlignment="1" applyProtection="1">
      <alignment horizontal="center" vertical="center"/>
    </xf>
    <xf numFmtId="49" fontId="30" fillId="0" borderId="34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15" xfId="0" quotePrefix="1" applyNumberFormat="1" applyFont="1" applyFill="1" applyBorder="1" applyAlignment="1" applyProtection="1">
      <alignment horizontal="left" vertical="center" indent="1"/>
    </xf>
    <xf numFmtId="3" fontId="34" fillId="0" borderId="10" xfId="0" applyNumberFormat="1" applyFont="1" applyFill="1" applyBorder="1" applyAlignment="1" applyProtection="1">
      <alignment vertical="center"/>
    </xf>
    <xf numFmtId="49" fontId="30" fillId="0" borderId="15" xfId="0" applyNumberFormat="1" applyFont="1" applyFill="1" applyBorder="1" applyAlignment="1" applyProtection="1">
      <alignment vertical="center"/>
    </xf>
    <xf numFmtId="3" fontId="30" fillId="0" borderId="10" xfId="0" applyNumberFormat="1" applyFont="1" applyFill="1" applyBorder="1" applyAlignment="1" applyProtection="1">
      <alignment vertical="center"/>
    </xf>
    <xf numFmtId="49" fontId="31" fillId="0" borderId="8" xfId="0" applyNumberFormat="1" applyFont="1" applyFill="1" applyBorder="1" applyAlignment="1" applyProtection="1">
      <alignment vertical="center"/>
    </xf>
    <xf numFmtId="3" fontId="30" fillId="0" borderId="9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49" fontId="30" fillId="0" borderId="15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left" vertical="center" wrapText="1" indent="1"/>
    </xf>
    <xf numFmtId="0" fontId="28" fillId="0" borderId="8" xfId="0" applyFont="1" applyBorder="1" applyAlignment="1" applyProtection="1">
      <alignment horizontal="center" vertical="center" wrapText="1"/>
    </xf>
    <xf numFmtId="0" fontId="39" fillId="0" borderId="39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7" xfId="0" applyFont="1" applyFill="1" applyBorder="1" applyAlignment="1" applyProtection="1">
      <alignment horizontal="center" vertical="center"/>
    </xf>
    <xf numFmtId="0" fontId="30" fillId="0" borderId="15" xfId="0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0" fontId="29" fillId="0" borderId="8" xfId="0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vertical="center" wrapText="1"/>
    </xf>
    <xf numFmtId="0" fontId="0" fillId="0" borderId="40" xfId="0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5" applyNumberFormat="1" applyFont="1" applyFill="1" applyBorder="1" applyAlignment="1" applyProtection="1">
      <alignment horizontal="right" vertical="center" wrapText="1" indent="1"/>
    </xf>
    <xf numFmtId="164" fontId="22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32" xfId="0" applyNumberFormat="1" applyFont="1" applyFill="1" applyBorder="1" applyAlignment="1" applyProtection="1">
      <alignment horizontal="center" vertical="center" wrapText="1"/>
    </xf>
    <xf numFmtId="164" fontId="20" fillId="0" borderId="14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left" vertical="center" wrapText="1" inden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0" fontId="22" fillId="0" borderId="2" xfId="6" applyFont="1" applyFill="1" applyBorder="1" applyAlignment="1" applyProtection="1">
      <alignment horizontal="left" vertical="center" indent="1"/>
    </xf>
    <xf numFmtId="0" fontId="22" fillId="0" borderId="3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vertical="center" wrapText="1" indent="1"/>
    </xf>
    <xf numFmtId="0" fontId="22" fillId="0" borderId="3" xfId="6" applyFont="1" applyFill="1" applyBorder="1" applyAlignment="1" applyProtection="1">
      <alignment horizontal="left" vertical="center" indent="1"/>
    </xf>
    <xf numFmtId="0" fontId="8" fillId="0" borderId="9" xfId="6" applyFont="1" applyFill="1" applyBorder="1" applyAlignment="1" applyProtection="1">
      <alignment horizontal="left" indent="1"/>
    </xf>
    <xf numFmtId="164" fontId="30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9" xfId="0" applyFont="1" applyFill="1" applyBorder="1" applyAlignment="1" applyProtection="1">
      <alignment horizontal="center" vertical="center" wrapText="1"/>
    </xf>
    <xf numFmtId="0" fontId="28" fillId="0" borderId="9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6" xfId="0" applyFont="1" applyBorder="1" applyAlignment="1" applyProtection="1">
      <alignment horizontal="left" vertical="center" wrapText="1" indent="1"/>
    </xf>
    <xf numFmtId="164" fontId="20" fillId="0" borderId="14" xfId="5" applyNumberFormat="1" applyFont="1" applyFill="1" applyBorder="1" applyAlignment="1" applyProtection="1">
      <alignment horizontal="right" vertical="center" wrapText="1" indent="1"/>
    </xf>
    <xf numFmtId="164" fontId="22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5" applyNumberFormat="1" applyFont="1" applyFill="1" applyBorder="1" applyAlignment="1" applyProtection="1">
      <alignment horizontal="right" vertical="center" wrapText="1" indent="1"/>
    </xf>
    <xf numFmtId="164" fontId="7" fillId="0" borderId="0" xfId="5" applyNumberFormat="1" applyFont="1" applyFill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8" xfId="0" applyNumberFormat="1" applyFont="1" applyFill="1" applyBorder="1" applyAlignment="1" applyProtection="1">
      <alignment horizontal="centerContinuous" vertical="center" wrapText="1"/>
    </xf>
    <xf numFmtId="164" fontId="8" fillId="0" borderId="9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8" xfId="0" applyNumberFormat="1" applyFont="1" applyFill="1" applyBorder="1" applyAlignment="1" applyProtection="1">
      <alignment horizontal="center" vertical="center" wrapText="1"/>
    </xf>
    <xf numFmtId="164" fontId="29" fillId="0" borderId="9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0" fillId="0" borderId="21" xfId="0" applyNumberFormat="1" applyFill="1" applyBorder="1" applyAlignment="1" applyProtection="1">
      <alignment horizontal="left" vertical="center" wrapText="1" indent="1"/>
    </xf>
    <xf numFmtId="164" fontId="22" fillId="0" borderId="15" xfId="0" applyNumberFormat="1" applyFont="1" applyFill="1" applyBorder="1" applyAlignment="1" applyProtection="1">
      <alignment horizontal="left" vertical="center" wrapText="1" indent="1"/>
    </xf>
    <xf numFmtId="164" fontId="22" fillId="0" borderId="47" xfId="0" applyNumberFormat="1" applyFont="1" applyFill="1" applyBorder="1" applyAlignment="1" applyProtection="1">
      <alignment horizontal="left" vertical="center" wrapText="1" indent="1"/>
    </xf>
    <xf numFmtId="164" fontId="32" fillId="0" borderId="20" xfId="0" applyNumberFormat="1" applyFont="1" applyFill="1" applyBorder="1" applyAlignment="1" applyProtection="1">
      <alignment horizontal="left" vertical="center" wrapText="1" indent="1"/>
    </xf>
    <xf numFmtId="164" fontId="1" fillId="0" borderId="24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1" fillId="0" borderId="21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2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2"/>
    </xf>
    <xf numFmtId="164" fontId="22" fillId="0" borderId="19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48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165" fontId="30" fillId="0" borderId="43" xfId="1" applyNumberFormat="1" applyFont="1" applyFill="1" applyBorder="1" applyProtection="1">
      <protection locked="0"/>
    </xf>
    <xf numFmtId="0" fontId="30" fillId="0" borderId="3" xfId="5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0" fontId="7" fillId="0" borderId="49" xfId="5" applyFont="1" applyFill="1" applyBorder="1" applyAlignment="1" applyProtection="1">
      <alignment horizontal="center" vertical="center" wrapText="1"/>
    </xf>
    <xf numFmtId="0" fontId="7" fillId="0" borderId="49" xfId="5" applyFont="1" applyFill="1" applyBorder="1" applyAlignment="1" applyProtection="1">
      <alignment vertical="center" wrapText="1"/>
    </xf>
    <xf numFmtId="164" fontId="7" fillId="0" borderId="49" xfId="5" applyNumberFormat="1" applyFont="1" applyFill="1" applyBorder="1" applyAlignment="1" applyProtection="1">
      <alignment horizontal="right" vertical="center" wrapText="1" indent="1"/>
    </xf>
    <xf numFmtId="0" fontId="22" fillId="0" borderId="49" xfId="5" applyFont="1" applyFill="1" applyBorder="1" applyAlignment="1" applyProtection="1">
      <alignment horizontal="right" vertical="center" wrapText="1" indent="1"/>
      <protection locked="0"/>
    </xf>
    <xf numFmtId="164" fontId="30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32" fillId="0" borderId="29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left" vertical="center" wrapText="1" indent="1"/>
    </xf>
    <xf numFmtId="0" fontId="12" fillId="0" borderId="0" xfId="5" applyFont="1" applyFill="1" applyProtection="1"/>
    <xf numFmtId="0" fontId="12" fillId="0" borderId="0" xfId="5" applyFont="1" applyFill="1" applyAlignment="1" applyProtection="1">
      <alignment horizontal="right" vertical="center" indent="1"/>
    </xf>
    <xf numFmtId="0" fontId="12" fillId="0" borderId="0" xfId="5" applyFont="1" applyFill="1"/>
    <xf numFmtId="0" fontId="12" fillId="0" borderId="0" xfId="5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27" xfId="0" applyFont="1" applyBorder="1" applyAlignment="1">
      <alignment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3" xfId="5" applyNumberFormat="1" applyFont="1" applyFill="1" applyBorder="1" applyAlignment="1" applyProtection="1">
      <alignment horizontal="right" vertical="center" wrapText="1" indent="1"/>
    </xf>
    <xf numFmtId="164" fontId="20" fillId="0" borderId="9" xfId="5" applyNumberFormat="1" applyFont="1" applyFill="1" applyBorder="1" applyAlignment="1" applyProtection="1">
      <alignment horizontal="right" vertical="center" wrapText="1" indent="1"/>
    </xf>
    <xf numFmtId="164" fontId="22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5" applyNumberFormat="1" applyFont="1" applyFill="1" applyBorder="1" applyAlignment="1" applyProtection="1">
      <alignment horizontal="right" vertical="center" wrapText="1" indent="1"/>
    </xf>
    <xf numFmtId="0" fontId="8" fillId="0" borderId="39" xfId="5" applyFont="1" applyFill="1" applyBorder="1" applyAlignment="1" applyProtection="1">
      <alignment horizontal="center" vertical="center" wrapText="1"/>
    </xf>
    <xf numFmtId="164" fontId="27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2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20" fillId="0" borderId="29" xfId="5" applyFont="1" applyFill="1" applyBorder="1" applyAlignment="1" applyProtection="1">
      <alignment horizontal="center" vertical="center" wrapText="1"/>
    </xf>
    <xf numFmtId="0" fontId="20" fillId="0" borderId="13" xfId="5" applyFont="1" applyFill="1" applyBorder="1" applyAlignment="1" applyProtection="1">
      <alignment horizontal="center" vertical="center" wrapText="1"/>
    </xf>
    <xf numFmtId="164" fontId="22" fillId="0" borderId="26" xfId="5" applyNumberFormat="1" applyFont="1" applyFill="1" applyBorder="1" applyAlignment="1" applyProtection="1">
      <alignment horizontal="right" vertical="center" wrapText="1" indent="1"/>
    </xf>
    <xf numFmtId="0" fontId="22" fillId="0" borderId="3" xfId="5" applyFont="1" applyFill="1" applyBorder="1" applyAlignment="1" applyProtection="1">
      <alignment horizontal="left" vertical="center" wrapText="1" indent="6"/>
    </xf>
    <xf numFmtId="0" fontId="12" fillId="0" borderId="0" xfId="5" applyFill="1" applyProtection="1"/>
    <xf numFmtId="0" fontId="22" fillId="0" borderId="0" xfId="5" applyFont="1" applyFill="1" applyProtection="1"/>
    <xf numFmtId="0" fontId="15" fillId="0" borderId="0" xfId="5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8" fillId="0" borderId="9" xfId="0" applyFont="1" applyBorder="1" applyAlignment="1" applyProtection="1">
      <alignment wrapText="1"/>
    </xf>
    <xf numFmtId="0" fontId="28" fillId="0" borderId="17" xfId="0" applyFont="1" applyBorder="1" applyAlignment="1" applyProtection="1">
      <alignment wrapText="1"/>
    </xf>
    <xf numFmtId="0" fontId="12" fillId="0" borderId="0" xfId="5" applyFill="1" applyAlignment="1" applyProtection="1"/>
    <xf numFmtId="0" fontId="24" fillId="0" borderId="0" xfId="5" applyFont="1" applyFill="1" applyProtection="1"/>
    <xf numFmtId="0" fontId="12" fillId="0" borderId="0" xfId="5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5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5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15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7" xfId="5" applyNumberFormat="1" applyFont="1" applyFill="1" applyBorder="1" applyAlignment="1" applyProtection="1">
      <alignment horizontal="center" vertical="center" wrapText="1"/>
    </xf>
    <xf numFmtId="49" fontId="22" fillId="0" borderId="15" xfId="5" applyNumberFormat="1" applyFont="1" applyFill="1" applyBorder="1" applyAlignment="1" applyProtection="1">
      <alignment horizontal="center" vertical="center" wrapText="1"/>
    </xf>
    <xf numFmtId="49" fontId="22" fillId="0" borderId="19" xfId="5" applyNumberFormat="1" applyFont="1" applyFill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alignment horizontal="center" wrapText="1"/>
    </xf>
    <xf numFmtId="0" fontId="27" fillId="0" borderId="7" xfId="0" applyFont="1" applyBorder="1" applyAlignment="1" applyProtection="1">
      <alignment horizontal="center" wrapText="1"/>
    </xf>
    <xf numFmtId="0" fontId="27" fillId="0" borderId="15" xfId="0" applyFont="1" applyBorder="1" applyAlignment="1" applyProtection="1">
      <alignment horizontal="center" wrapText="1"/>
    </xf>
    <xf numFmtId="0" fontId="27" fillId="0" borderId="19" xfId="0" applyFont="1" applyBorder="1" applyAlignment="1" applyProtection="1">
      <alignment horizontal="center" wrapText="1"/>
    </xf>
    <xf numFmtId="0" fontId="28" fillId="0" borderId="16" xfId="0" applyFont="1" applyBorder="1" applyAlignment="1" applyProtection="1">
      <alignment horizontal="center" wrapText="1"/>
    </xf>
    <xf numFmtId="49" fontId="22" fillId="0" borderId="34" xfId="5" applyNumberFormat="1" applyFont="1" applyFill="1" applyBorder="1" applyAlignment="1" applyProtection="1">
      <alignment horizontal="center" vertical="center" wrapText="1"/>
    </xf>
    <xf numFmtId="49" fontId="22" fillId="0" borderId="25" xfId="5" applyNumberFormat="1" applyFont="1" applyFill="1" applyBorder="1" applyAlignment="1" applyProtection="1">
      <alignment horizontal="center" vertical="center" wrapText="1"/>
    </xf>
    <xf numFmtId="49" fontId="22" fillId="0" borderId="53" xfId="5" applyNumberFormat="1" applyFont="1" applyFill="1" applyBorder="1" applyAlignment="1" applyProtection="1">
      <alignment horizontal="center" vertical="center" wrapText="1"/>
    </xf>
    <xf numFmtId="0" fontId="28" fillId="0" borderId="16" xfId="0" applyFont="1" applyBorder="1" applyAlignment="1" applyProtection="1">
      <alignment horizontal="center" vertical="center" wrapText="1"/>
    </xf>
    <xf numFmtId="164" fontId="29" fillId="0" borderId="36" xfId="5" applyNumberFormat="1" applyFont="1" applyFill="1" applyBorder="1" applyAlignment="1" applyProtection="1">
      <alignment horizontal="right" vertical="center" wrapText="1" indent="1"/>
    </xf>
    <xf numFmtId="164" fontId="22" fillId="0" borderId="42" xfId="5" applyNumberFormat="1" applyFont="1" applyFill="1" applyBorder="1" applyAlignment="1" applyProtection="1">
      <alignment horizontal="right" vertical="center" wrapText="1" indent="1"/>
    </xf>
    <xf numFmtId="164" fontId="22" fillId="0" borderId="3" xfId="5" applyNumberFormat="1" applyFont="1" applyFill="1" applyBorder="1" applyAlignment="1" applyProtection="1">
      <alignment horizontal="right" vertical="center" wrapText="1" indent="1"/>
    </xf>
    <xf numFmtId="0" fontId="20" fillId="0" borderId="36" xfId="5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34" xfId="0" applyNumberFormat="1" applyFont="1" applyFill="1" applyBorder="1" applyAlignment="1" applyProtection="1">
      <alignment horizontal="center" vertical="center" wrapText="1"/>
    </xf>
    <xf numFmtId="49" fontId="30" fillId="0" borderId="15" xfId="0" applyNumberFormat="1" applyFont="1" applyFill="1" applyBorder="1" applyAlignment="1" applyProtection="1">
      <alignment horizontal="center" vertical="center" wrapText="1"/>
    </xf>
    <xf numFmtId="49" fontId="30" fillId="0" borderId="7" xfId="0" applyNumberFormat="1" applyFont="1" applyFill="1" applyBorder="1" applyAlignment="1" applyProtection="1">
      <alignment horizontal="center" vertical="center" wrapText="1"/>
    </xf>
    <xf numFmtId="0" fontId="30" fillId="0" borderId="3" xfId="5" applyFont="1" applyFill="1" applyBorder="1" applyAlignment="1" applyProtection="1">
      <alignment horizontal="left" vertical="center" wrapText="1" indent="1"/>
    </xf>
    <xf numFmtId="0" fontId="30" fillId="0" borderId="2" xfId="5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8" xfId="5" applyFont="1" applyFill="1" applyBorder="1" applyAlignment="1">
      <alignment horizontal="center" vertical="center"/>
    </xf>
    <xf numFmtId="165" fontId="32" fillId="0" borderId="9" xfId="5" applyNumberFormat="1" applyFont="1" applyFill="1" applyBorder="1"/>
    <xf numFmtId="165" fontId="32" fillId="0" borderId="14" xfId="5" applyNumberFormat="1" applyFont="1" applyFill="1" applyBorder="1"/>
    <xf numFmtId="0" fontId="36" fillId="0" borderId="0" xfId="5" applyFont="1" applyFill="1"/>
    <xf numFmtId="0" fontId="29" fillId="0" borderId="8" xfId="5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6" applyFont="1" applyFill="1" applyBorder="1" applyAlignment="1" applyProtection="1">
      <alignment horizontal="left" vertical="center" wrapText="1" indent="1"/>
    </xf>
    <xf numFmtId="166" fontId="32" fillId="0" borderId="6" xfId="5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6" xfId="5" applyFont="1" applyFill="1" applyBorder="1" applyAlignment="1" applyProtection="1">
      <alignment horizontal="left" vertical="center" wrapText="1" indent="1"/>
    </xf>
    <xf numFmtId="0" fontId="20" fillId="0" borderId="17" xfId="5" applyFont="1" applyFill="1" applyBorder="1" applyAlignment="1" applyProtection="1">
      <alignment vertical="center" wrapText="1"/>
    </xf>
    <xf numFmtId="0" fontId="22" fillId="0" borderId="27" xfId="5" applyFont="1" applyFill="1" applyBorder="1" applyAlignment="1" applyProtection="1">
      <alignment horizontal="left" vertical="center" wrapText="1" indent="7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29" fillId="0" borderId="8" xfId="5" applyNumberFormat="1" applyFont="1" applyFill="1" applyBorder="1" applyAlignment="1" applyProtection="1">
      <alignment horizontal="center" vertical="center" wrapText="1"/>
    </xf>
    <xf numFmtId="164" fontId="20" fillId="0" borderId="54" xfId="5" applyNumberFormat="1" applyFont="1" applyFill="1" applyBorder="1" applyAlignment="1" applyProtection="1">
      <alignment horizontal="right" vertical="center" wrapText="1" indent="1"/>
    </xf>
    <xf numFmtId="164" fontId="20" fillId="0" borderId="55" xfId="5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5" applyNumberFormat="1" applyFont="1" applyFill="1" applyBorder="1" applyAlignment="1" applyProtection="1">
      <alignment horizontal="right" vertical="center" wrapText="1" indent="1"/>
    </xf>
    <xf numFmtId="164" fontId="28" fillId="0" borderId="9" xfId="0" applyNumberFormat="1" applyFont="1" applyBorder="1" applyAlignment="1" applyProtection="1">
      <alignment horizontal="right" vertical="center" wrapText="1" indent="1"/>
    </xf>
    <xf numFmtId="164" fontId="28" fillId="0" borderId="9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9" xfId="0" quotePrefix="1" applyNumberFormat="1" applyFont="1" applyBorder="1" applyAlignment="1" applyProtection="1">
      <alignment horizontal="right" vertical="center" wrapText="1" indent="1"/>
    </xf>
    <xf numFmtId="0" fontId="20" fillId="0" borderId="54" xfId="5" applyFont="1" applyFill="1" applyBorder="1" applyAlignment="1" applyProtection="1">
      <alignment horizontal="center" vertical="center" wrapText="1"/>
    </xf>
    <xf numFmtId="0" fontId="29" fillId="0" borderId="17" xfId="5" applyFont="1" applyFill="1" applyBorder="1" applyAlignment="1" applyProtection="1">
      <alignment vertical="center" wrapText="1"/>
    </xf>
    <xf numFmtId="164" fontId="29" fillId="0" borderId="17" xfId="5" applyNumberFormat="1" applyFont="1" applyFill="1" applyBorder="1" applyAlignment="1" applyProtection="1">
      <alignment horizontal="right" vertical="center" wrapText="1" indent="1"/>
    </xf>
    <xf numFmtId="164" fontId="29" fillId="0" borderId="55" xfId="5" applyNumberFormat="1" applyFont="1" applyFill="1" applyBorder="1" applyAlignment="1" applyProtection="1">
      <alignment horizontal="right" vertical="center" wrapText="1" indent="1"/>
    </xf>
    <xf numFmtId="0" fontId="22" fillId="0" borderId="49" xfId="5" applyFont="1" applyFill="1" applyBorder="1" applyAlignment="1" applyProtection="1">
      <alignment horizontal="right" vertical="center" wrapText="1" indent="1"/>
    </xf>
    <xf numFmtId="164" fontId="30" fillId="0" borderId="49" xfId="5" applyNumberFormat="1" applyFont="1" applyFill="1" applyBorder="1" applyAlignment="1" applyProtection="1">
      <alignment horizontal="right" vertical="center" wrapText="1" indent="1"/>
    </xf>
    <xf numFmtId="0" fontId="15" fillId="0" borderId="0" xfId="5" applyFont="1" applyFill="1" applyBorder="1" applyProtection="1"/>
    <xf numFmtId="164" fontId="29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0" fillId="0" borderId="56" xfId="5" applyFont="1" applyFill="1" applyBorder="1" applyAlignment="1" applyProtection="1">
      <alignment horizontal="center" vertical="center" wrapText="1"/>
    </xf>
    <xf numFmtId="0" fontId="29" fillId="0" borderId="3" xfId="5" applyFont="1" applyFill="1" applyBorder="1" applyAlignment="1" applyProtection="1">
      <alignment horizontal="center"/>
    </xf>
    <xf numFmtId="0" fontId="29" fillId="0" borderId="20" xfId="5" applyFont="1" applyFill="1" applyBorder="1" applyAlignment="1" applyProtection="1">
      <alignment horizontal="center" vertical="center" wrapText="1"/>
    </xf>
    <xf numFmtId="164" fontId="22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5" applyNumberFormat="1" applyFont="1" applyFill="1" applyBorder="1" applyAlignment="1" applyProtection="1">
      <alignment horizontal="right" vertical="center" wrapText="1" indent="1"/>
    </xf>
    <xf numFmtId="164" fontId="22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5" applyNumberFormat="1" applyFont="1" applyFill="1" applyBorder="1" applyAlignment="1" applyProtection="1">
      <alignment horizontal="right" vertical="center" wrapText="1" indent="1"/>
    </xf>
    <xf numFmtId="164" fontId="22" fillId="0" borderId="59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2" xfId="5" applyNumberFormat="1" applyFont="1" applyFill="1" applyBorder="1" applyAlignment="1" applyProtection="1">
      <alignment horizontal="right" vertical="center" wrapText="1" indent="1"/>
    </xf>
    <xf numFmtId="164" fontId="28" fillId="0" borderId="32" xfId="0" applyNumberFormat="1" applyFont="1" applyBorder="1" applyAlignment="1" applyProtection="1">
      <alignment horizontal="right" vertical="center" wrapText="1" indent="1"/>
    </xf>
    <xf numFmtId="164" fontId="26" fillId="0" borderId="32" xfId="0" quotePrefix="1" applyNumberFormat="1" applyFont="1" applyBorder="1" applyAlignment="1" applyProtection="1">
      <alignment horizontal="right" vertical="center" wrapText="1" indent="1"/>
    </xf>
    <xf numFmtId="3" fontId="29" fillId="0" borderId="26" xfId="0" applyNumberFormat="1" applyFont="1" applyFill="1" applyBorder="1" applyAlignment="1" applyProtection="1">
      <alignment vertical="center"/>
    </xf>
    <xf numFmtId="3" fontId="29" fillId="0" borderId="10" xfId="0" applyNumberFormat="1" applyFont="1" applyFill="1" applyBorder="1" applyAlignment="1" applyProtection="1">
      <alignment vertical="center"/>
    </xf>
    <xf numFmtId="3" fontId="29" fillId="0" borderId="12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9" xfId="0" applyNumberFormat="1" applyFont="1" applyFill="1" applyBorder="1" applyAlignment="1" applyProtection="1">
      <alignment vertical="center"/>
    </xf>
    <xf numFmtId="0" fontId="8" fillId="0" borderId="37" xfId="0" quotePrefix="1" applyFont="1" applyFill="1" applyBorder="1" applyAlignment="1" applyProtection="1">
      <alignment horizontal="center" vertical="center"/>
    </xf>
    <xf numFmtId="49" fontId="8" fillId="0" borderId="37" xfId="0" applyNumberFormat="1" applyFont="1" applyFill="1" applyBorder="1" applyAlignment="1" applyProtection="1">
      <alignment horizontal="center" vertical="center"/>
    </xf>
    <xf numFmtId="0" fontId="31" fillId="0" borderId="20" xfId="5" applyFont="1" applyFill="1" applyBorder="1" applyAlignment="1">
      <alignment horizontal="center" vertical="center" wrapText="1"/>
    </xf>
    <xf numFmtId="49" fontId="8" fillId="0" borderId="55" xfId="0" applyNumberFormat="1" applyFont="1" applyFill="1" applyBorder="1" applyAlignment="1" applyProtection="1">
      <alignment horizontal="center" vertical="center"/>
    </xf>
    <xf numFmtId="0" fontId="20" fillId="0" borderId="18" xfId="0" applyFont="1" applyFill="1" applyBorder="1" applyAlignment="1" applyProtection="1">
      <alignment horizontal="center" vertical="center" wrapText="1"/>
    </xf>
    <xf numFmtId="0" fontId="8" fillId="0" borderId="56" xfId="0" applyFont="1" applyFill="1" applyBorder="1" applyAlignment="1" applyProtection="1">
      <alignment horizontal="center" vertical="center" wrapText="1"/>
    </xf>
    <xf numFmtId="3" fontId="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vertical="center" wrapTex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9" fillId="0" borderId="15" xfId="0" applyFont="1" applyFill="1" applyBorder="1" applyAlignment="1" applyProtection="1">
      <alignment vertical="center" wrapText="1"/>
    </xf>
    <xf numFmtId="0" fontId="9" fillId="0" borderId="10" xfId="0" applyFont="1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vertical="center" wrapText="1"/>
    </xf>
    <xf numFmtId="0" fontId="0" fillId="0" borderId="53" xfId="0" applyFill="1" applyBorder="1" applyAlignment="1" applyProtection="1">
      <alignment vertical="center" wrapText="1"/>
    </xf>
    <xf numFmtId="0" fontId="0" fillId="0" borderId="27" xfId="0" applyFill="1" applyBorder="1" applyAlignment="1" applyProtection="1">
      <alignment vertical="center" wrapText="1"/>
    </xf>
    <xf numFmtId="0" fontId="0" fillId="0" borderId="28" xfId="0" applyFill="1" applyBorder="1" applyAlignment="1" applyProtection="1">
      <alignment vertical="center" wrapText="1"/>
    </xf>
    <xf numFmtId="0" fontId="0" fillId="0" borderId="34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</xf>
    <xf numFmtId="0" fontId="0" fillId="0" borderId="37" xfId="0" applyFill="1" applyBorder="1" applyAlignment="1" applyProtection="1">
      <alignment vertical="center" wrapText="1"/>
    </xf>
    <xf numFmtId="164" fontId="29" fillId="0" borderId="8" xfId="0" applyNumberFormat="1" applyFont="1" applyFill="1" applyBorder="1" applyAlignment="1" applyProtection="1">
      <alignment horizontal="right" vertical="center" wrapText="1" indent="1"/>
    </xf>
    <xf numFmtId="164" fontId="2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8" xfId="0" applyNumberFormat="1" applyFont="1" applyFill="1" applyBorder="1" applyAlignment="1" applyProtection="1">
      <alignment horizontal="right" vertical="center" wrapText="1" indent="1"/>
    </xf>
    <xf numFmtId="164" fontId="20" fillId="0" borderId="9" xfId="0" applyNumberFormat="1" applyFont="1" applyFill="1" applyBorder="1" applyAlignment="1" applyProtection="1">
      <alignment horizontal="right" vertical="center" wrapText="1" indent="1"/>
    </xf>
    <xf numFmtId="0" fontId="20" fillId="0" borderId="62" xfId="0" applyFont="1" applyFill="1" applyBorder="1" applyAlignment="1" applyProtection="1">
      <alignment horizontal="center" vertical="center" wrapText="1"/>
    </xf>
    <xf numFmtId="3" fontId="30" fillId="0" borderId="3" xfId="0" applyNumberFormat="1" applyFont="1" applyFill="1" applyBorder="1" applyAlignment="1" applyProtection="1">
      <alignment vertical="center"/>
      <protection locked="0"/>
    </xf>
    <xf numFmtId="0" fontId="29" fillId="0" borderId="5" xfId="5" applyFont="1" applyFill="1" applyBorder="1" applyAlignment="1" applyProtection="1">
      <alignment horizontal="left" vertical="center" wrapText="1" indent="1"/>
    </xf>
    <xf numFmtId="0" fontId="29" fillId="0" borderId="0" xfId="5" applyFont="1" applyFill="1" applyBorder="1" applyAlignment="1" applyProtection="1">
      <alignment horizontal="left" vertical="center" wrapText="1" indent="1"/>
    </xf>
    <xf numFmtId="164" fontId="20" fillId="0" borderId="8" xfId="5" applyNumberFormat="1" applyFont="1" applyFill="1" applyBorder="1" applyAlignment="1" applyProtection="1">
      <alignment horizontal="center" vertical="center" wrapText="1"/>
    </xf>
    <xf numFmtId="164" fontId="20" fillId="0" borderId="9" xfId="5" applyNumberFormat="1" applyFont="1" applyFill="1" applyBorder="1" applyAlignment="1" applyProtection="1">
      <alignment horizontal="center" vertical="center" wrapText="1"/>
    </xf>
    <xf numFmtId="164" fontId="20" fillId="0" borderId="14" xfId="5" applyNumberFormat="1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64" fontId="29" fillId="0" borderId="9" xfId="5" applyNumberFormat="1" applyFont="1" applyFill="1" applyBorder="1" applyAlignment="1" applyProtection="1">
      <alignment horizontal="center" vertical="center" wrapText="1"/>
    </xf>
    <xf numFmtId="164" fontId="29" fillId="0" borderId="14" xfId="5" applyNumberFormat="1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164" fontId="20" fillId="0" borderId="9" xfId="5" applyNumberFormat="1" applyFont="1" applyFill="1" applyBorder="1" applyAlignment="1" applyProtection="1">
      <alignment horizontal="center" vertical="center" wrapText="1"/>
      <protection locked="0"/>
    </xf>
    <xf numFmtId="164" fontId="20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30" fillId="0" borderId="3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64" fontId="30" fillId="0" borderId="15" xfId="0" applyNumberFormat="1" applyFont="1" applyFill="1" applyBorder="1" applyAlignment="1">
      <alignment horizontal="center" vertical="center" wrapText="1"/>
    </xf>
    <xf numFmtId="164" fontId="28" fillId="0" borderId="9" xfId="0" applyNumberFormat="1" applyFont="1" applyBorder="1" applyAlignment="1" applyProtection="1">
      <alignment horizontal="center" vertical="center" wrapText="1"/>
    </xf>
    <xf numFmtId="164" fontId="28" fillId="0" borderId="14" xfId="0" applyNumberFormat="1" applyFont="1" applyBorder="1" applyAlignment="1" applyProtection="1">
      <alignment horizontal="center" vertical="center" wrapText="1"/>
    </xf>
    <xf numFmtId="164" fontId="28" fillId="0" borderId="9" xfId="0" quotePrefix="1" applyNumberFormat="1" applyFont="1" applyBorder="1" applyAlignment="1" applyProtection="1">
      <alignment horizontal="center" vertical="center" wrapText="1"/>
    </xf>
    <xf numFmtId="164" fontId="28" fillId="0" borderId="14" xfId="0" quotePrefix="1" applyNumberFormat="1" applyFont="1" applyBorder="1" applyAlignment="1" applyProtection="1">
      <alignment horizontal="center" vertical="center" wrapText="1"/>
    </xf>
    <xf numFmtId="3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164" fontId="22" fillId="0" borderId="15" xfId="0" applyNumberFormat="1" applyFont="1" applyFill="1" applyBorder="1" applyAlignment="1">
      <alignment horizontal="center" vertical="center" wrapText="1"/>
    </xf>
    <xf numFmtId="164" fontId="22" fillId="0" borderId="19" xfId="0" applyNumberFormat="1" applyFont="1" applyFill="1" applyBorder="1" applyAlignment="1">
      <alignment horizontal="center" vertical="center" wrapText="1"/>
    </xf>
    <xf numFmtId="164" fontId="22" fillId="0" borderId="7" xfId="0" applyNumberFormat="1" applyFont="1" applyFill="1" applyBorder="1" applyAlignment="1">
      <alignment horizontal="center" vertical="center" wrapText="1"/>
    </xf>
    <xf numFmtId="164" fontId="29" fillId="0" borderId="16" xfId="5" applyNumberFormat="1" applyFont="1" applyFill="1" applyBorder="1" applyAlignment="1" applyProtection="1">
      <alignment horizontal="center" vertical="center" wrapText="1"/>
    </xf>
    <xf numFmtId="164" fontId="22" fillId="0" borderId="8" xfId="0" applyNumberFormat="1" applyFont="1" applyFill="1" applyBorder="1" applyAlignment="1">
      <alignment horizontal="center" vertical="center" wrapText="1"/>
    </xf>
    <xf numFmtId="164" fontId="22" fillId="0" borderId="29" xfId="0" applyNumberFormat="1" applyFont="1" applyFill="1" applyBorder="1" applyAlignment="1">
      <alignment horizontal="center" vertical="center" wrapText="1"/>
    </xf>
    <xf numFmtId="164" fontId="22" fillId="0" borderId="16" xfId="0" applyNumberFormat="1" applyFont="1" applyFill="1" applyBorder="1" applyAlignment="1">
      <alignment horizontal="center" vertical="center" wrapText="1"/>
    </xf>
    <xf numFmtId="164" fontId="30" fillId="0" borderId="19" xfId="0" applyNumberFormat="1" applyFont="1" applyFill="1" applyBorder="1" applyAlignment="1">
      <alignment horizontal="center" vertical="center" wrapText="1"/>
    </xf>
    <xf numFmtId="164" fontId="30" fillId="0" borderId="7" xfId="0" applyNumberFormat="1" applyFont="1" applyFill="1" applyBorder="1" applyAlignment="1">
      <alignment horizontal="center" vertical="center" wrapText="1"/>
    </xf>
    <xf numFmtId="164" fontId="30" fillId="0" borderId="8" xfId="0" applyNumberFormat="1" applyFont="1" applyFill="1" applyBorder="1" applyAlignment="1">
      <alignment horizontal="center" vertical="center" wrapText="1"/>
    </xf>
    <xf numFmtId="164" fontId="29" fillId="0" borderId="16" xfId="0" applyNumberFormat="1" applyFont="1" applyFill="1" applyBorder="1" applyAlignment="1">
      <alignment horizontal="center" vertical="center" wrapText="1"/>
    </xf>
    <xf numFmtId="164" fontId="29" fillId="0" borderId="8" xfId="0" applyNumberFormat="1" applyFont="1" applyFill="1" applyBorder="1" applyAlignment="1">
      <alignment horizontal="center" vertical="center" wrapText="1"/>
    </xf>
    <xf numFmtId="164" fontId="29" fillId="0" borderId="39" xfId="0" applyNumberFormat="1" applyFont="1" applyFill="1" applyBorder="1" applyAlignment="1" applyProtection="1">
      <alignment horizontal="right" vertical="center" wrapText="1" indent="1"/>
    </xf>
    <xf numFmtId="0" fontId="10" fillId="0" borderId="5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164" fontId="2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9" xfId="0" applyNumberFormat="1" applyFont="1" applyFill="1" applyBorder="1" applyAlignment="1" applyProtection="1">
      <alignment horizontal="right" vertical="center" wrapText="1" indent="1"/>
    </xf>
    <xf numFmtId="164" fontId="2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" xfId="0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164" fontId="3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41" xfId="0" applyFont="1" applyFill="1" applyBorder="1" applyAlignment="1" applyProtection="1">
      <alignment vertical="center" wrapText="1"/>
    </xf>
    <xf numFmtId="0" fontId="2" fillId="0" borderId="41" xfId="0" applyFont="1" applyFill="1" applyBorder="1" applyAlignment="1" applyProtection="1">
      <alignment vertical="center" wrapText="1"/>
    </xf>
    <xf numFmtId="164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1" xfId="0" applyFill="1" applyBorder="1" applyAlignment="1" applyProtection="1">
      <alignment vertical="center" wrapText="1"/>
    </xf>
    <xf numFmtId="0" fontId="9" fillId="0" borderId="41" xfId="0" applyFont="1" applyFill="1" applyBorder="1" applyAlignment="1" applyProtection="1">
      <alignment vertical="center" wrapText="1"/>
    </xf>
    <xf numFmtId="164" fontId="8" fillId="0" borderId="32" xfId="5" applyNumberFormat="1" applyFont="1" applyFill="1" applyBorder="1" applyAlignment="1" applyProtection="1">
      <alignment horizontal="right" vertical="center" wrapText="1" indent="1"/>
    </xf>
    <xf numFmtId="164" fontId="31" fillId="0" borderId="32" xfId="5" applyNumberFormat="1" applyFont="1" applyFill="1" applyBorder="1" applyAlignment="1" applyProtection="1">
      <alignment horizontal="right" vertical="center" wrapText="1" indent="1"/>
    </xf>
    <xf numFmtId="164" fontId="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0" applyNumberFormat="1" applyFont="1" applyBorder="1" applyAlignment="1" applyProtection="1">
      <alignment horizontal="right" vertical="center" wrapText="1" indent="1"/>
    </xf>
    <xf numFmtId="164" fontId="26" fillId="0" borderId="32" xfId="0" applyNumberFormat="1" applyFont="1" applyBorder="1" applyAlignment="1" applyProtection="1">
      <alignment horizontal="right" vertical="center" wrapText="1" indent="1"/>
      <protection locked="0"/>
    </xf>
    <xf numFmtId="164" fontId="8" fillId="0" borderId="32" xfId="5" applyNumberFormat="1" applyFont="1" applyFill="1" applyBorder="1" applyAlignment="1" applyProtection="1">
      <alignment horizontal="center" vertical="center" wrapText="1"/>
    </xf>
    <xf numFmtId="0" fontId="19" fillId="0" borderId="2" xfId="5" applyFont="1" applyFill="1" applyBorder="1" applyAlignment="1" applyProtection="1">
      <alignment horizontal="center"/>
    </xf>
    <xf numFmtId="164" fontId="31" fillId="0" borderId="32" xfId="5" applyNumberFormat="1" applyFont="1" applyFill="1" applyBorder="1" applyAlignment="1" applyProtection="1">
      <alignment horizontal="center" vertical="center" wrapText="1"/>
    </xf>
    <xf numFmtId="164" fontId="8" fillId="0" borderId="32" xfId="5" applyNumberFormat="1" applyFont="1" applyFill="1" applyBorder="1" applyAlignment="1" applyProtection="1">
      <alignment horizontal="center" vertical="center" wrapText="1"/>
      <protection locked="0"/>
    </xf>
    <xf numFmtId="0" fontId="38" fillId="0" borderId="3" xfId="5" applyFont="1" applyFill="1" applyBorder="1" applyAlignment="1" applyProtection="1">
      <alignment horizontal="center"/>
    </xf>
    <xf numFmtId="0" fontId="38" fillId="0" borderId="2" xfId="5" applyFont="1" applyFill="1" applyBorder="1" applyAlignment="1" applyProtection="1">
      <alignment horizontal="center"/>
    </xf>
    <xf numFmtId="0" fontId="38" fillId="0" borderId="6" xfId="5" applyFont="1" applyFill="1" applyBorder="1" applyAlignment="1" applyProtection="1">
      <alignment horizontal="center"/>
    </xf>
    <xf numFmtId="164" fontId="26" fillId="0" borderId="32" xfId="0" applyNumberFormat="1" applyFont="1" applyBorder="1" applyAlignment="1" applyProtection="1">
      <alignment horizontal="center" vertical="center" wrapText="1"/>
    </xf>
    <xf numFmtId="164" fontId="26" fillId="0" borderId="32" xfId="0" applyNumberFormat="1" applyFont="1" applyBorder="1" applyAlignment="1" applyProtection="1">
      <alignment horizontal="center" vertical="center" wrapText="1"/>
      <protection locked="0"/>
    </xf>
    <xf numFmtId="164" fontId="26" fillId="0" borderId="32" xfId="0" quotePrefix="1" applyNumberFormat="1" applyFont="1" applyBorder="1" applyAlignment="1" applyProtection="1">
      <alignment horizontal="center" vertical="center" wrapText="1"/>
    </xf>
    <xf numFmtId="0" fontId="8" fillId="0" borderId="9" xfId="5" applyFont="1" applyFill="1" applyBorder="1" applyAlignment="1" applyProtection="1">
      <alignment horizontal="left" vertical="center" wrapText="1" indent="1"/>
    </xf>
    <xf numFmtId="0" fontId="40" fillId="0" borderId="3" xfId="0" applyFont="1" applyBorder="1" applyAlignment="1" applyProtection="1">
      <alignment horizontal="left" wrapText="1" indent="1"/>
    </xf>
    <xf numFmtId="164" fontId="19" fillId="0" borderId="59" xfId="5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2" xfId="0" applyFont="1" applyBorder="1" applyAlignment="1" applyProtection="1">
      <alignment horizontal="left" wrapText="1" indent="1"/>
    </xf>
    <xf numFmtId="0" fontId="40" fillId="0" borderId="2" xfId="0" applyFont="1" applyBorder="1" applyAlignment="1" applyProtection="1">
      <alignment horizontal="left" vertical="center" wrapText="1" indent="1"/>
    </xf>
    <xf numFmtId="0" fontId="40" fillId="0" borderId="6" xfId="0" applyFont="1" applyBorder="1" applyAlignment="1" applyProtection="1">
      <alignment horizontal="left" vertical="center" wrapText="1" indent="1"/>
    </xf>
    <xf numFmtId="0" fontId="26" fillId="0" borderId="9" xfId="0" applyFont="1" applyBorder="1" applyAlignment="1" applyProtection="1">
      <alignment horizontal="left" vertical="center" wrapText="1" indent="1"/>
    </xf>
    <xf numFmtId="0" fontId="40" fillId="0" borderId="6" xfId="0" applyFont="1" applyBorder="1" applyAlignment="1" applyProtection="1">
      <alignment horizontal="left" wrapText="1" indent="1"/>
    </xf>
    <xf numFmtId="164" fontId="19" fillId="0" borderId="59" xfId="5" applyNumberFormat="1" applyFont="1" applyFill="1" applyBorder="1" applyAlignment="1" applyProtection="1">
      <alignment horizontal="right" vertical="center" wrapText="1" indent="1"/>
    </xf>
    <xf numFmtId="164" fontId="38" fillId="0" borderId="59" xfId="5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6" xfId="0" applyFont="1" applyBorder="1" applyAlignment="1" applyProtection="1">
      <alignment vertical="center" wrapText="1"/>
    </xf>
    <xf numFmtId="0" fontId="26" fillId="0" borderId="9" xfId="0" applyFont="1" applyBorder="1" applyAlignment="1" applyProtection="1">
      <alignment wrapText="1"/>
    </xf>
    <xf numFmtId="0" fontId="26" fillId="0" borderId="17" xfId="0" applyFont="1" applyBorder="1" applyAlignment="1" applyProtection="1">
      <alignment wrapText="1"/>
    </xf>
    <xf numFmtId="0" fontId="8" fillId="0" borderId="13" xfId="5" applyFont="1" applyFill="1" applyBorder="1" applyAlignment="1" applyProtection="1">
      <alignment vertical="center" wrapText="1"/>
    </xf>
    <xf numFmtId="164" fontId="8" fillId="0" borderId="56" xfId="5" applyNumberFormat="1" applyFont="1" applyFill="1" applyBorder="1" applyAlignment="1" applyProtection="1">
      <alignment horizontal="right" vertical="center" wrapText="1" indent="1"/>
    </xf>
    <xf numFmtId="0" fontId="19" fillId="0" borderId="4" xfId="5" applyFont="1" applyFill="1" applyBorder="1" applyAlignment="1" applyProtection="1">
      <alignment horizontal="left" vertical="center" wrapText="1" indent="1"/>
    </xf>
    <xf numFmtId="164" fontId="19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5" applyFont="1" applyFill="1" applyBorder="1" applyAlignment="1" applyProtection="1">
      <alignment horizontal="left" vertical="center" wrapText="1" indent="1"/>
    </xf>
    <xf numFmtId="164" fontId="19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5" applyFont="1" applyFill="1" applyBorder="1" applyAlignment="1" applyProtection="1">
      <alignment horizontal="left" vertical="center" wrapText="1" indent="1"/>
    </xf>
    <xf numFmtId="0" fontId="19" fillId="0" borderId="0" xfId="5" applyFont="1" applyFill="1" applyBorder="1" applyAlignment="1" applyProtection="1">
      <alignment horizontal="left" vertical="center" wrapText="1" indent="1"/>
    </xf>
    <xf numFmtId="0" fontId="19" fillId="0" borderId="6" xfId="5" applyFont="1" applyFill="1" applyBorder="1" applyAlignment="1" applyProtection="1">
      <alignment horizontal="left" vertical="center" wrapText="1" indent="6"/>
    </xf>
    <xf numFmtId="0" fontId="19" fillId="0" borderId="2" xfId="5" applyFont="1" applyFill="1" applyBorder="1" applyAlignment="1" applyProtection="1">
      <alignment horizontal="left" indent="6"/>
    </xf>
    <xf numFmtId="0" fontId="19" fillId="0" borderId="2" xfId="5" applyFont="1" applyFill="1" applyBorder="1" applyAlignment="1" applyProtection="1">
      <alignment horizontal="left" vertical="center" wrapText="1" indent="6"/>
    </xf>
    <xf numFmtId="0" fontId="19" fillId="0" borderId="27" xfId="5" applyFont="1" applyFill="1" applyBorder="1" applyAlignment="1" applyProtection="1">
      <alignment horizontal="left" vertical="center" wrapText="1" indent="7"/>
    </xf>
    <xf numFmtId="0" fontId="8" fillId="0" borderId="17" xfId="5" applyFont="1" applyFill="1" applyBorder="1" applyAlignment="1" applyProtection="1">
      <alignment vertical="center" wrapText="1"/>
    </xf>
    <xf numFmtId="164" fontId="8" fillId="0" borderId="9" xfId="5" applyNumberFormat="1" applyFont="1" applyFill="1" applyBorder="1" applyAlignment="1" applyProtection="1">
      <alignment horizontal="right" vertical="center" wrapText="1" indent="1"/>
    </xf>
    <xf numFmtId="0" fontId="19" fillId="0" borderId="6" xfId="5" applyFont="1" applyFill="1" applyBorder="1" applyAlignment="1" applyProtection="1">
      <alignment horizontal="left" vertical="center" wrapText="1" indent="1"/>
    </xf>
    <xf numFmtId="164" fontId="19" fillId="0" borderId="60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" xfId="5" applyFont="1" applyFill="1" applyBorder="1" applyAlignment="1" applyProtection="1">
      <alignment horizontal="left" vertical="center" wrapText="1" indent="6"/>
    </xf>
    <xf numFmtId="164" fontId="19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9" xfId="5" applyFont="1" applyFill="1" applyBorder="1" applyAlignment="1" applyProtection="1">
      <alignment horizontal="left" vertical="center" wrapText="1" indent="1"/>
    </xf>
    <xf numFmtId="0" fontId="19" fillId="0" borderId="3" xfId="5" applyFont="1" applyFill="1" applyBorder="1" applyAlignment="1" applyProtection="1">
      <alignment horizontal="left" vertical="center" wrapText="1" indent="1"/>
    </xf>
    <xf numFmtId="0" fontId="19" fillId="0" borderId="1" xfId="5" applyFont="1" applyFill="1" applyBorder="1" applyAlignment="1" applyProtection="1">
      <alignment horizontal="left" vertical="center" wrapText="1" indent="1"/>
    </xf>
    <xf numFmtId="164" fontId="8" fillId="0" borderId="2" xfId="5" applyNumberFormat="1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 applyProtection="1">
      <alignment horizontal="center"/>
    </xf>
    <xf numFmtId="164" fontId="8" fillId="0" borderId="6" xfId="5" applyNumberFormat="1" applyFont="1" applyFill="1" applyBorder="1" applyAlignment="1" applyProtection="1">
      <alignment horizontal="center" vertical="center" wrapText="1"/>
    </xf>
    <xf numFmtId="164" fontId="8" fillId="0" borderId="3" xfId="5" applyNumberFormat="1" applyFont="1" applyFill="1" applyBorder="1" applyAlignment="1" applyProtection="1">
      <alignment horizontal="center" vertical="center" wrapText="1"/>
    </xf>
    <xf numFmtId="164" fontId="8" fillId="0" borderId="17" xfId="5" applyNumberFormat="1" applyFont="1" applyFill="1" applyBorder="1" applyAlignment="1" applyProtection="1">
      <alignment horizontal="center" vertical="center" wrapText="1"/>
    </xf>
    <xf numFmtId="164" fontId="8" fillId="0" borderId="9" xfId="5" applyNumberFormat="1" applyFont="1" applyFill="1" applyBorder="1" applyAlignment="1" applyProtection="1">
      <alignment horizontal="center" vertical="center" wrapText="1"/>
    </xf>
    <xf numFmtId="164" fontId="26" fillId="0" borderId="62" xfId="0" quotePrefix="1" applyNumberFormat="1" applyFont="1" applyBorder="1" applyAlignment="1" applyProtection="1">
      <alignment horizontal="center" vertical="center" wrapText="1"/>
    </xf>
    <xf numFmtId="3" fontId="22" fillId="0" borderId="20" xfId="0" applyNumberFormat="1" applyFont="1" applyFill="1" applyBorder="1" applyAlignment="1" applyProtection="1">
      <alignment vertical="center" wrapText="1"/>
    </xf>
    <xf numFmtId="3" fontId="22" fillId="0" borderId="21" xfId="0" applyNumberFormat="1" applyFont="1" applyFill="1" applyBorder="1" applyAlignment="1" applyProtection="1">
      <alignment vertical="center" wrapText="1"/>
    </xf>
    <xf numFmtId="3" fontId="22" fillId="0" borderId="22" xfId="0" applyNumberFormat="1" applyFont="1" applyFill="1" applyBorder="1" applyAlignment="1" applyProtection="1">
      <alignment vertical="center" wrapText="1"/>
    </xf>
    <xf numFmtId="3" fontId="22" fillId="0" borderId="24" xfId="0" applyNumberFormat="1" applyFont="1" applyFill="1" applyBorder="1" applyAlignment="1" applyProtection="1">
      <alignment vertical="center" wrapText="1"/>
    </xf>
    <xf numFmtId="3" fontId="22" fillId="0" borderId="8" xfId="0" applyNumberFormat="1" applyFont="1" applyFill="1" applyBorder="1" applyAlignment="1" applyProtection="1">
      <alignment vertical="center" wrapText="1"/>
    </xf>
    <xf numFmtId="3" fontId="22" fillId="0" borderId="9" xfId="0" applyNumberFormat="1" applyFont="1" applyFill="1" applyBorder="1" applyAlignment="1" applyProtection="1">
      <alignment vertical="center" wrapText="1"/>
    </xf>
    <xf numFmtId="3" fontId="22" fillId="0" borderId="14" xfId="0" applyNumberFormat="1" applyFont="1" applyFill="1" applyBorder="1" applyAlignment="1" applyProtection="1">
      <alignment vertical="center" wrapText="1"/>
    </xf>
    <xf numFmtId="3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0" applyNumberFormat="1" applyFont="1" applyFill="1" applyBorder="1" applyAlignment="1" applyProtection="1">
      <alignment vertical="center" wrapText="1"/>
    </xf>
    <xf numFmtId="0" fontId="48" fillId="0" borderId="0" xfId="0" applyFont="1" applyFill="1" applyAlignment="1">
      <alignment horizontal="right"/>
    </xf>
    <xf numFmtId="0" fontId="12" fillId="0" borderId="4" xfId="0" applyFont="1" applyBorder="1" applyAlignment="1" applyProtection="1">
      <alignment horizontal="left" vertical="center" indent="1"/>
      <protection locked="0"/>
    </xf>
    <xf numFmtId="0" fontId="27" fillId="0" borderId="63" xfId="0" applyFont="1" applyFill="1" applyBorder="1" applyAlignment="1" applyProtection="1">
      <alignment horizontal="left" vertical="center" wrapText="1"/>
      <protection locked="0"/>
    </xf>
    <xf numFmtId="0" fontId="26" fillId="4" borderId="64" xfId="0" applyFont="1" applyFill="1" applyBorder="1" applyAlignment="1" applyProtection="1">
      <alignment horizontal="left" vertical="center" wrapText="1"/>
      <protection locked="0"/>
    </xf>
    <xf numFmtId="164" fontId="45" fillId="4" borderId="51" xfId="0" applyNumberFormat="1" applyFont="1" applyFill="1" applyBorder="1" applyAlignment="1" applyProtection="1">
      <alignment horizontal="right" vertical="center" wrapText="1"/>
      <protection locked="0"/>
    </xf>
    <xf numFmtId="0" fontId="46" fillId="5" borderId="64" xfId="0" applyFont="1" applyFill="1" applyBorder="1" applyAlignment="1" applyProtection="1">
      <alignment horizontal="left" vertical="center" wrapText="1"/>
      <protection locked="0"/>
    </xf>
    <xf numFmtId="164" fontId="47" fillId="5" borderId="51" xfId="0" applyNumberFormat="1" applyFont="1" applyFill="1" applyBorder="1" applyAlignment="1" applyProtection="1">
      <alignment horizontal="right" vertical="center" wrapText="1"/>
      <protection locked="0"/>
    </xf>
    <xf numFmtId="0" fontId="46" fillId="5" borderId="63" xfId="0" applyFont="1" applyFill="1" applyBorder="1" applyAlignment="1" applyProtection="1">
      <alignment horizontal="left" vertical="center" wrapText="1"/>
      <protection locked="0"/>
    </xf>
    <xf numFmtId="0" fontId="26" fillId="4" borderId="63" xfId="0" applyFont="1" applyFill="1" applyBorder="1" applyAlignment="1" applyProtection="1">
      <alignment horizontal="left" vertical="center" wrapText="1"/>
      <protection locked="0"/>
    </xf>
    <xf numFmtId="0" fontId="43" fillId="4" borderId="31" xfId="0" applyFont="1" applyFill="1" applyBorder="1" applyAlignment="1" applyProtection="1">
      <alignment horizontal="left" vertical="center" wrapText="1"/>
      <protection locked="0"/>
    </xf>
    <xf numFmtId="0" fontId="26" fillId="0" borderId="30" xfId="0" applyFont="1" applyFill="1" applyBorder="1" applyAlignment="1" applyProtection="1">
      <alignment horizontal="center" vertical="center" wrapText="1"/>
    </xf>
    <xf numFmtId="3" fontId="12" fillId="0" borderId="10" xfId="0" applyNumberFormat="1" applyFont="1" applyBorder="1" applyAlignment="1" applyProtection="1">
      <alignment horizontal="right" vertical="center" indent="1"/>
      <protection locked="0"/>
    </xf>
    <xf numFmtId="0" fontId="12" fillId="0" borderId="2" xfId="0" applyFont="1" applyBorder="1" applyAlignment="1" applyProtection="1">
      <alignment horizontal="left" vertical="center" indent="1"/>
      <protection locked="0"/>
    </xf>
    <xf numFmtId="3" fontId="12" fillId="0" borderId="37" xfId="0" applyNumberFormat="1" applyFont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 applyProtection="1">
      <alignment horizontal="left" vertical="center" wrapText="1" indent="1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164" fontId="8" fillId="0" borderId="14" xfId="5" applyNumberFormat="1" applyFont="1" applyFill="1" applyBorder="1" applyAlignment="1" applyProtection="1">
      <alignment horizontal="center" vertical="center" wrapText="1"/>
    </xf>
    <xf numFmtId="0" fontId="19" fillId="0" borderId="10" xfId="5" applyFont="1" applyFill="1" applyBorder="1" applyAlignment="1" applyProtection="1">
      <alignment horizontal="center"/>
    </xf>
    <xf numFmtId="164" fontId="31" fillId="0" borderId="14" xfId="5" applyNumberFormat="1" applyFont="1" applyFill="1" applyBorder="1" applyAlignment="1" applyProtection="1">
      <alignment horizontal="center" vertical="center" wrapText="1"/>
    </xf>
    <xf numFmtId="164" fontId="8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38" fillId="0" borderId="26" xfId="5" applyFont="1" applyFill="1" applyBorder="1" applyAlignment="1" applyProtection="1">
      <alignment horizontal="center"/>
    </xf>
    <xf numFmtId="0" fontId="38" fillId="0" borderId="10" xfId="5" applyFont="1" applyFill="1" applyBorder="1" applyAlignment="1" applyProtection="1">
      <alignment horizontal="center"/>
    </xf>
    <xf numFmtId="0" fontId="38" fillId="0" borderId="12" xfId="5" applyFont="1" applyFill="1" applyBorder="1" applyAlignment="1" applyProtection="1">
      <alignment horizontal="center"/>
    </xf>
    <xf numFmtId="164" fontId="26" fillId="0" borderId="14" xfId="0" applyNumberFormat="1" applyFont="1" applyBorder="1" applyAlignment="1" applyProtection="1">
      <alignment horizontal="center" vertical="center" wrapText="1"/>
    </xf>
    <xf numFmtId="164" fontId="26" fillId="0" borderId="14" xfId="0" applyNumberFormat="1" applyFont="1" applyBorder="1" applyAlignment="1" applyProtection="1">
      <alignment horizontal="center" vertical="center" wrapText="1"/>
      <protection locked="0"/>
    </xf>
    <xf numFmtId="164" fontId="26" fillId="0" borderId="14" xfId="0" quotePrefix="1" applyNumberFormat="1" applyFont="1" applyBorder="1" applyAlignment="1" applyProtection="1">
      <alignment horizontal="center" vertical="center" wrapText="1"/>
    </xf>
    <xf numFmtId="0" fontId="29" fillId="0" borderId="14" xfId="5" applyFont="1" applyFill="1" applyBorder="1" applyAlignment="1" applyProtection="1">
      <alignment horizontal="center"/>
    </xf>
    <xf numFmtId="164" fontId="15" fillId="0" borderId="15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0" xfId="0" applyNumberFormat="1" applyFont="1" applyFill="1" applyBorder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12" xfId="0" applyNumberFormat="1" applyFont="1" applyFill="1" applyBorder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/>
    </xf>
    <xf numFmtId="164" fontId="4" fillId="0" borderId="9" xfId="0" applyNumberFormat="1" applyFont="1" applyFill="1" applyBorder="1" applyAlignment="1" applyProtection="1">
      <alignment vertical="center" wrapText="1"/>
    </xf>
    <xf numFmtId="164" fontId="4" fillId="2" borderId="9" xfId="0" applyNumberFormat="1" applyFont="1" applyFill="1" applyBorder="1" applyAlignment="1" applyProtection="1">
      <alignment vertical="center" wrapText="1"/>
    </xf>
    <xf numFmtId="164" fontId="4" fillId="0" borderId="14" xfId="0" applyNumberFormat="1" applyFont="1" applyFill="1" applyBorder="1" applyAlignment="1" applyProtection="1">
      <alignment vertical="center" wrapText="1"/>
    </xf>
    <xf numFmtId="0" fontId="20" fillId="0" borderId="16" xfId="5" applyFont="1" applyFill="1" applyBorder="1" applyAlignment="1" applyProtection="1">
      <alignment horizontal="center" vertical="center" wrapText="1"/>
    </xf>
    <xf numFmtId="0" fontId="12" fillId="0" borderId="0" xfId="5" applyFont="1" applyFill="1" applyAlignment="1">
      <alignment horizontal="center"/>
    </xf>
    <xf numFmtId="0" fontId="12" fillId="0" borderId="0" xfId="5" applyFont="1" applyFill="1" applyAlignment="1" applyProtection="1">
      <alignment horizontal="center"/>
    </xf>
    <xf numFmtId="0" fontId="36" fillId="0" borderId="0" xfId="0" applyFont="1" applyFill="1" applyProtection="1"/>
    <xf numFmtId="3" fontId="36" fillId="0" borderId="0" xfId="0" applyNumberFormat="1" applyFont="1" applyFill="1" applyProtection="1">
      <protection locked="0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37" fillId="0" borderId="35" xfId="5" applyNumberFormat="1" applyFont="1" applyFill="1" applyBorder="1" applyAlignment="1" applyProtection="1">
      <alignment horizontal="left" vertical="center"/>
    </xf>
    <xf numFmtId="164" fontId="37" fillId="0" borderId="35" xfId="5" applyNumberFormat="1" applyFont="1" applyFill="1" applyBorder="1" applyAlignment="1" applyProtection="1">
      <alignment horizontal="left"/>
    </xf>
    <xf numFmtId="0" fontId="8" fillId="0" borderId="29" xfId="5" applyFont="1" applyFill="1" applyBorder="1" applyAlignment="1" applyProtection="1">
      <alignment horizontal="center" vertical="center" wrapText="1"/>
    </xf>
    <xf numFmtId="0" fontId="8" fillId="0" borderId="16" xfId="5" applyFont="1" applyFill="1" applyBorder="1" applyAlignment="1" applyProtection="1">
      <alignment horizontal="center" vertical="center" wrapText="1"/>
    </xf>
    <xf numFmtId="0" fontId="8" fillId="0" borderId="13" xfId="5" applyFont="1" applyFill="1" applyBorder="1" applyAlignment="1" applyProtection="1">
      <alignment horizontal="center" vertical="center" wrapText="1"/>
    </xf>
    <xf numFmtId="0" fontId="8" fillId="0" borderId="17" xfId="5" applyFont="1" applyFill="1" applyBorder="1" applyAlignment="1" applyProtection="1">
      <alignment horizontal="center" vertical="center" wrapText="1"/>
    </xf>
    <xf numFmtId="0" fontId="8" fillId="0" borderId="30" xfId="5" applyFont="1" applyFill="1" applyBorder="1" applyAlignment="1" applyProtection="1">
      <alignment horizontal="center" vertical="center" wrapText="1"/>
    </xf>
    <xf numFmtId="0" fontId="8" fillId="0" borderId="18" xfId="5" applyFont="1" applyFill="1" applyBorder="1" applyAlignment="1" applyProtection="1">
      <alignment horizontal="center" vertical="center" wrapText="1"/>
    </xf>
    <xf numFmtId="0" fontId="24" fillId="0" borderId="0" xfId="5" applyFont="1" applyFill="1" applyAlignment="1" applyProtection="1">
      <alignment horizontal="center"/>
    </xf>
    <xf numFmtId="164" fontId="7" fillId="0" borderId="0" xfId="5" applyNumberFormat="1" applyFont="1" applyFill="1" applyBorder="1" applyAlignment="1" applyProtection="1">
      <alignment horizontal="center" vertical="center" wrapText="1"/>
    </xf>
    <xf numFmtId="0" fontId="29" fillId="0" borderId="20" xfId="5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9" fillId="0" borderId="49" xfId="0" applyNumberFormat="1" applyFont="1" applyFill="1" applyBorder="1" applyAlignment="1" applyProtection="1">
      <alignment horizontal="center" vertical="center" wrapText="1"/>
    </xf>
    <xf numFmtId="164" fontId="31" fillId="0" borderId="67" xfId="0" applyNumberFormat="1" applyFont="1" applyFill="1" applyBorder="1" applyAlignment="1" applyProtection="1">
      <alignment horizontal="center" vertical="center" wrapText="1"/>
    </xf>
    <xf numFmtId="164" fontId="31" fillId="0" borderId="68" xfId="0" applyNumberFormat="1" applyFont="1" applyFill="1" applyBorder="1" applyAlignment="1" applyProtection="1">
      <alignment horizontal="center" vertical="center" wrapText="1"/>
    </xf>
    <xf numFmtId="164" fontId="5" fillId="0" borderId="0" xfId="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5" applyFont="1" applyFill="1" applyBorder="1" applyAlignment="1">
      <alignment horizontal="center" vertical="center" wrapText="1"/>
    </xf>
    <xf numFmtId="0" fontId="32" fillId="0" borderId="12" xfId="5" applyFont="1" applyFill="1" applyBorder="1" applyAlignment="1">
      <alignment horizontal="center" vertical="center" wrapText="1"/>
    </xf>
    <xf numFmtId="0" fontId="32" fillId="0" borderId="34" xfId="5" applyFont="1" applyFill="1" applyBorder="1" applyAlignment="1">
      <alignment horizontal="center" vertical="center" wrapText="1"/>
    </xf>
    <xf numFmtId="0" fontId="32" fillId="0" borderId="19" xfId="5" applyFont="1" applyFill="1" applyBorder="1" applyAlignment="1">
      <alignment horizontal="center" vertical="center" wrapText="1"/>
    </xf>
    <xf numFmtId="0" fontId="32" fillId="0" borderId="4" xfId="5" applyFont="1" applyFill="1" applyBorder="1" applyAlignment="1">
      <alignment horizontal="center" vertical="center" wrapText="1"/>
    </xf>
    <xf numFmtId="0" fontId="32" fillId="0" borderId="6" xfId="5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8" xfId="5" applyFont="1" applyFill="1" applyBorder="1" applyAlignment="1" applyProtection="1">
      <alignment horizontal="left"/>
    </xf>
    <xf numFmtId="0" fontId="31" fillId="0" borderId="9" xfId="5" applyFont="1" applyFill="1" applyBorder="1" applyAlignment="1" applyProtection="1">
      <alignment horizontal="left"/>
    </xf>
    <xf numFmtId="0" fontId="22" fillId="0" borderId="49" xfId="5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69" xfId="0" applyFont="1" applyFill="1" applyBorder="1" applyAlignment="1" applyProtection="1">
      <alignment horizontal="left" indent="1"/>
    </xf>
    <xf numFmtId="0" fontId="31" fillId="0" borderId="39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2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9" xfId="0" applyFont="1" applyFill="1" applyBorder="1" applyAlignment="1" applyProtection="1">
      <alignment horizontal="right" indent="1"/>
    </xf>
    <xf numFmtId="0" fontId="29" fillId="0" borderId="14" xfId="0" applyFont="1" applyFill="1" applyBorder="1" applyAlignment="1" applyProtection="1">
      <alignment horizontal="right" indent="1"/>
    </xf>
    <xf numFmtId="0" fontId="31" fillId="0" borderId="13" xfId="0" applyFont="1" applyFill="1" applyBorder="1" applyAlignment="1" applyProtection="1">
      <alignment horizontal="center"/>
    </xf>
    <xf numFmtId="0" fontId="31" fillId="0" borderId="30" xfId="0" applyFont="1" applyFill="1" applyBorder="1" applyAlignment="1" applyProtection="1">
      <alignment horizontal="center"/>
    </xf>
    <xf numFmtId="0" fontId="31" fillId="0" borderId="70" xfId="0" applyFont="1" applyFill="1" applyBorder="1" applyAlignment="1" applyProtection="1">
      <alignment horizontal="center"/>
    </xf>
    <xf numFmtId="0" fontId="31" fillId="0" borderId="49" xfId="0" applyFont="1" applyFill="1" applyBorder="1" applyAlignment="1" applyProtection="1">
      <alignment horizontal="center"/>
    </xf>
    <xf numFmtId="0" fontId="31" fillId="0" borderId="71" xfId="0" applyFont="1" applyFill="1" applyBorder="1" applyAlignment="1" applyProtection="1">
      <alignment horizontal="center"/>
    </xf>
    <xf numFmtId="0" fontId="30" fillId="0" borderId="52" xfId="0" applyFont="1" applyFill="1" applyBorder="1" applyAlignment="1" applyProtection="1">
      <alignment horizontal="left" indent="1"/>
      <protection locked="0"/>
    </xf>
    <xf numFmtId="0" fontId="30" fillId="0" borderId="72" xfId="0" applyFont="1" applyFill="1" applyBorder="1" applyAlignment="1" applyProtection="1">
      <alignment horizontal="left" indent="1"/>
      <protection locked="0"/>
    </xf>
    <xf numFmtId="0" fontId="30" fillId="0" borderId="73" xfId="0" applyFont="1" applyFill="1" applyBorder="1" applyAlignment="1" applyProtection="1">
      <alignment horizontal="left" indent="1"/>
      <protection locked="0"/>
    </xf>
    <xf numFmtId="0" fontId="30" fillId="0" borderId="74" xfId="0" applyFont="1" applyFill="1" applyBorder="1" applyAlignment="1" applyProtection="1">
      <alignment horizontal="left" indent="1"/>
      <protection locked="0"/>
    </xf>
    <xf numFmtId="0" fontId="30" fillId="0" borderId="61" xfId="0" applyFont="1" applyFill="1" applyBorder="1" applyAlignment="1" applyProtection="1">
      <alignment horizontal="left" indent="1"/>
      <protection locked="0"/>
    </xf>
    <xf numFmtId="0" fontId="30" fillId="0" borderId="75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44" fillId="0" borderId="0" xfId="0" applyFont="1" applyFill="1" applyBorder="1" applyAlignment="1" applyProtection="1">
      <alignment horizontal="center" vertical="center" wrapText="1"/>
    </xf>
    <xf numFmtId="0" fontId="40" fillId="0" borderId="35" xfId="0" applyFont="1" applyBorder="1" applyAlignment="1" applyProtection="1">
      <alignment horizontal="right" vertical="top"/>
      <protection locked="0"/>
    </xf>
    <xf numFmtId="0" fontId="6" fillId="0" borderId="69" xfId="0" applyFont="1" applyFill="1" applyBorder="1" applyAlignment="1" applyProtection="1">
      <alignment horizontal="right"/>
    </xf>
    <xf numFmtId="0" fontId="31" fillId="0" borderId="45" xfId="5" applyFont="1" applyFill="1" applyBorder="1" applyAlignment="1">
      <alignment horizontal="center" vertical="center"/>
    </xf>
    <xf numFmtId="0" fontId="31" fillId="0" borderId="69" xfId="5" applyFont="1" applyFill="1" applyBorder="1" applyAlignment="1">
      <alignment horizontal="center" vertical="center"/>
    </xf>
    <xf numFmtId="0" fontId="31" fillId="0" borderId="36" xfId="5" applyFont="1" applyFill="1" applyBorder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right" vertical="top"/>
    </xf>
    <xf numFmtId="0" fontId="6" fillId="0" borderId="49" xfId="0" applyFont="1" applyFill="1" applyBorder="1" applyAlignment="1" applyProtection="1">
      <alignment horizontal="right"/>
    </xf>
    <xf numFmtId="0" fontId="8" fillId="0" borderId="32" xfId="0" applyFont="1" applyFill="1" applyBorder="1" applyAlignment="1" applyProtection="1">
      <alignment horizontal="center" vertical="center" wrapText="1"/>
    </xf>
    <xf numFmtId="0" fontId="40" fillId="0" borderId="35" xfId="0" applyFont="1" applyBorder="1" applyAlignment="1" applyProtection="1">
      <alignment horizontal="right" vertical="top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47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72" xfId="0" applyNumberFormat="1" applyFont="1" applyFill="1" applyBorder="1" applyAlignment="1" applyProtection="1">
      <alignment horizontal="center" vertical="center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30" fillId="0" borderId="49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2" xfId="6" applyFont="1" applyFill="1" applyBorder="1" applyAlignment="1" applyProtection="1">
      <alignment horizontal="left" vertical="center" indent="1"/>
    </xf>
    <xf numFmtId="0" fontId="21" fillId="0" borderId="69" xfId="6" applyFont="1" applyFill="1" applyBorder="1" applyAlignment="1" applyProtection="1">
      <alignment horizontal="left" vertical="center" indent="1"/>
    </xf>
    <xf numFmtId="0" fontId="21" fillId="0" borderId="36" xfId="6" applyFont="1" applyFill="1" applyBorder="1" applyAlignment="1" applyProtection="1">
      <alignment horizontal="left" vertical="center" indent="1"/>
    </xf>
    <xf numFmtId="0" fontId="24" fillId="0" borderId="0" xfId="6" applyFont="1" applyFill="1" applyAlignment="1" applyProtection="1">
      <alignment horizontal="center" wrapText="1"/>
    </xf>
    <xf numFmtId="0" fontId="24" fillId="0" borderId="0" xfId="6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47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 indent="2"/>
    </xf>
    <xf numFmtId="0" fontId="31" fillId="0" borderId="39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7">
    <cellStyle name="Ezres" xfId="1" builtinId="3"/>
    <cellStyle name="Ezres 2" xfId="2"/>
    <cellStyle name="Hiperhivatkozás" xfId="3"/>
    <cellStyle name="Már látott hiperhivatkozás" xfId="4"/>
    <cellStyle name="Normál" xfId="0" builtinId="0"/>
    <cellStyle name="Normál_KVRENMUNKA" xfId="5"/>
    <cellStyle name="Normál_SEGEDLETEK" xfId="6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topLeftCell="A2" zoomScale="130" zoomScaleNormal="130" zoomScaleSheetLayoutView="100" workbookViewId="0">
      <selection activeCell="A2" sqref="A2:B2"/>
    </sheetView>
  </sheetViews>
  <sheetFormatPr defaultRowHeight="15.75"/>
  <cols>
    <col min="1" max="1" width="9.5" style="727" customWidth="1"/>
    <col min="2" max="2" width="68.6640625" style="376" customWidth="1"/>
    <col min="3" max="3" width="19" style="377" customWidth="1"/>
    <col min="4" max="4" width="9.83203125" style="406" customWidth="1"/>
    <col min="5" max="5" width="10.1640625" style="406" customWidth="1"/>
    <col min="6" max="6" width="10.33203125" style="406" customWidth="1"/>
    <col min="7" max="16384" width="9.33203125" style="406"/>
  </cols>
  <sheetData>
    <row r="1" spans="1:6" ht="15.95" customHeight="1">
      <c r="A1" s="730" t="s">
        <v>16</v>
      </c>
      <c r="B1" s="730"/>
      <c r="C1" s="730"/>
      <c r="D1" s="730"/>
      <c r="E1" s="730"/>
      <c r="F1" s="730"/>
    </row>
    <row r="2" spans="1:6" ht="15.95" customHeight="1" thickBot="1">
      <c r="A2" s="731" t="s">
        <v>152</v>
      </c>
      <c r="B2" s="731"/>
      <c r="C2" s="300"/>
      <c r="D2" s="742" t="s">
        <v>228</v>
      </c>
      <c r="E2" s="742"/>
      <c r="F2" s="742"/>
    </row>
    <row r="3" spans="1:6" ht="15.95" customHeight="1" thickBot="1">
      <c r="A3" s="733" t="s">
        <v>72</v>
      </c>
      <c r="B3" s="735" t="s">
        <v>18</v>
      </c>
      <c r="C3" s="737" t="s">
        <v>593</v>
      </c>
      <c r="D3" s="741" t="s">
        <v>540</v>
      </c>
      <c r="E3" s="741"/>
      <c r="F3" s="741"/>
    </row>
    <row r="4" spans="1:6" ht="38.1" customHeight="1" thickBot="1">
      <c r="A4" s="734"/>
      <c r="B4" s="736"/>
      <c r="C4" s="738"/>
      <c r="D4" s="503" t="s">
        <v>541</v>
      </c>
      <c r="E4" s="503" t="s">
        <v>542</v>
      </c>
      <c r="F4" s="503" t="s">
        <v>543</v>
      </c>
    </row>
    <row r="5" spans="1:6" s="407" customFormat="1" ht="12" customHeight="1" thickBot="1">
      <c r="A5" s="402" t="s">
        <v>488</v>
      </c>
      <c r="B5" s="403" t="s">
        <v>489</v>
      </c>
      <c r="C5" s="501" t="s">
        <v>490</v>
      </c>
      <c r="D5" s="670" t="s">
        <v>492</v>
      </c>
      <c r="E5" s="502" t="s">
        <v>491</v>
      </c>
      <c r="F5" s="502" t="s">
        <v>493</v>
      </c>
    </row>
    <row r="6" spans="1:6" s="408" customFormat="1" ht="12" customHeight="1" thickBot="1">
      <c r="A6" s="28" t="s">
        <v>19</v>
      </c>
      <c r="B6" s="631" t="s">
        <v>253</v>
      </c>
      <c r="C6" s="616">
        <f>+C7+C8+C9+C10+C11+C12</f>
        <v>228339</v>
      </c>
      <c r="D6" s="674">
        <f>C6-E6</f>
        <v>228339</v>
      </c>
      <c r="E6" s="621">
        <f>+E7+E8+E9+E10+E11+E12</f>
        <v>0</v>
      </c>
      <c r="F6" s="703">
        <f>+F7+F8+F9+F10+F11+F12</f>
        <v>0</v>
      </c>
    </row>
    <row r="7" spans="1:6" s="408" customFormat="1" ht="12" customHeight="1">
      <c r="A7" s="423" t="s">
        <v>101</v>
      </c>
      <c r="B7" s="632" t="s">
        <v>254</v>
      </c>
      <c r="C7" s="633">
        <f>'9.1.'!C9</f>
        <v>72222</v>
      </c>
      <c r="D7" s="672">
        <f t="shared" ref="D7:D70" si="0">C7-E7</f>
        <v>72222</v>
      </c>
      <c r="E7" s="622"/>
      <c r="F7" s="704"/>
    </row>
    <row r="8" spans="1:6" s="408" customFormat="1" ht="12" customHeight="1">
      <c r="A8" s="424" t="s">
        <v>102</v>
      </c>
      <c r="B8" s="634" t="s">
        <v>255</v>
      </c>
      <c r="C8" s="633">
        <f>'9.1.'!C10</f>
        <v>64820</v>
      </c>
      <c r="D8" s="669">
        <f t="shared" si="0"/>
        <v>64820</v>
      </c>
      <c r="E8" s="622"/>
      <c r="F8" s="704"/>
    </row>
    <row r="9" spans="1:6" s="408" customFormat="1" ht="12" customHeight="1">
      <c r="A9" s="424" t="s">
        <v>103</v>
      </c>
      <c r="B9" s="634" t="s">
        <v>256</v>
      </c>
      <c r="C9" s="633">
        <f>'9.1.'!C11</f>
        <v>87171</v>
      </c>
      <c r="D9" s="669">
        <f t="shared" si="0"/>
        <v>87171</v>
      </c>
      <c r="E9" s="622"/>
      <c r="F9" s="704"/>
    </row>
    <row r="10" spans="1:6" s="408" customFormat="1" ht="12" customHeight="1">
      <c r="A10" s="424" t="s">
        <v>104</v>
      </c>
      <c r="B10" s="634" t="s">
        <v>257</v>
      </c>
      <c r="C10" s="633">
        <f>'9.1.'!C12</f>
        <v>4126</v>
      </c>
      <c r="D10" s="669">
        <f t="shared" si="0"/>
        <v>4126</v>
      </c>
      <c r="E10" s="622"/>
      <c r="F10" s="704"/>
    </row>
    <row r="11" spans="1:6" s="408" customFormat="1" ht="12" customHeight="1">
      <c r="A11" s="424" t="s">
        <v>149</v>
      </c>
      <c r="B11" s="635" t="s">
        <v>433</v>
      </c>
      <c r="C11" s="633">
        <f>'9.1.'!C13</f>
        <v>0</v>
      </c>
      <c r="D11" s="669">
        <f t="shared" si="0"/>
        <v>0</v>
      </c>
      <c r="E11" s="622"/>
      <c r="F11" s="704"/>
    </row>
    <row r="12" spans="1:6" s="408" customFormat="1" ht="12" customHeight="1" thickBot="1">
      <c r="A12" s="425" t="s">
        <v>105</v>
      </c>
      <c r="B12" s="636" t="s">
        <v>434</v>
      </c>
      <c r="C12" s="633">
        <f>'9.1.'!C14</f>
        <v>0</v>
      </c>
      <c r="D12" s="671">
        <f t="shared" si="0"/>
        <v>0</v>
      </c>
      <c r="E12" s="622"/>
      <c r="F12" s="704"/>
    </row>
    <row r="13" spans="1:6" s="408" customFormat="1" ht="12" customHeight="1" thickBot="1">
      <c r="A13" s="28" t="s">
        <v>20</v>
      </c>
      <c r="B13" s="637" t="s">
        <v>258</v>
      </c>
      <c r="C13" s="616">
        <f>+C14+C15+C16+C17+C18</f>
        <v>148751</v>
      </c>
      <c r="D13" s="674">
        <f t="shared" si="0"/>
        <v>148751</v>
      </c>
      <c r="E13" s="621">
        <f>+E14+E15+E16+E17+E18</f>
        <v>0</v>
      </c>
      <c r="F13" s="703">
        <f>+F14+F15+F16+F17+F18</f>
        <v>0</v>
      </c>
    </row>
    <row r="14" spans="1:6" s="408" customFormat="1" ht="12" customHeight="1">
      <c r="A14" s="423" t="s">
        <v>107</v>
      </c>
      <c r="B14" s="632" t="s">
        <v>259</v>
      </c>
      <c r="C14" s="633">
        <f>'9.1.'!C16</f>
        <v>0</v>
      </c>
      <c r="D14" s="672">
        <f t="shared" si="0"/>
        <v>0</v>
      </c>
      <c r="E14" s="622"/>
      <c r="F14" s="704"/>
    </row>
    <row r="15" spans="1:6" s="408" customFormat="1" ht="12" customHeight="1">
      <c r="A15" s="424" t="s">
        <v>108</v>
      </c>
      <c r="B15" s="634" t="s">
        <v>260</v>
      </c>
      <c r="C15" s="633">
        <f>'9.1.'!C17</f>
        <v>0</v>
      </c>
      <c r="D15" s="669">
        <f t="shared" si="0"/>
        <v>0</v>
      </c>
      <c r="E15" s="622"/>
      <c r="F15" s="704"/>
    </row>
    <row r="16" spans="1:6" s="408" customFormat="1" ht="12" customHeight="1">
      <c r="A16" s="424" t="s">
        <v>109</v>
      </c>
      <c r="B16" s="634" t="s">
        <v>425</v>
      </c>
      <c r="C16" s="633">
        <f>'9.1.'!C18</f>
        <v>0</v>
      </c>
      <c r="D16" s="669">
        <f t="shared" si="0"/>
        <v>0</v>
      </c>
      <c r="E16" s="622"/>
      <c r="F16" s="704"/>
    </row>
    <row r="17" spans="1:6" s="408" customFormat="1" ht="12" customHeight="1">
      <c r="A17" s="424" t="s">
        <v>110</v>
      </c>
      <c r="B17" s="634" t="s">
        <v>426</v>
      </c>
      <c r="C17" s="633">
        <f>'9.1.'!C19</f>
        <v>0</v>
      </c>
      <c r="D17" s="669">
        <f t="shared" si="0"/>
        <v>0</v>
      </c>
      <c r="E17" s="622"/>
      <c r="F17" s="704"/>
    </row>
    <row r="18" spans="1:6" s="408" customFormat="1" ht="12" customHeight="1">
      <c r="A18" s="424" t="s">
        <v>111</v>
      </c>
      <c r="B18" s="634" t="s">
        <v>261</v>
      </c>
      <c r="C18" s="633">
        <f>'9.1.'!C20</f>
        <v>148751</v>
      </c>
      <c r="D18" s="669">
        <f t="shared" si="0"/>
        <v>148751</v>
      </c>
      <c r="E18" s="622"/>
      <c r="F18" s="704"/>
    </row>
    <row r="19" spans="1:6" s="408" customFormat="1" ht="12" customHeight="1" thickBot="1">
      <c r="A19" s="425" t="s">
        <v>120</v>
      </c>
      <c r="B19" s="636" t="s">
        <v>262</v>
      </c>
      <c r="C19" s="633">
        <f>'9.1.'!C21</f>
        <v>0</v>
      </c>
      <c r="D19" s="671">
        <f t="shared" si="0"/>
        <v>0</v>
      </c>
      <c r="E19" s="622"/>
      <c r="F19" s="704"/>
    </row>
    <row r="20" spans="1:6" s="408" customFormat="1" ht="12" customHeight="1" thickBot="1">
      <c r="A20" s="28" t="s">
        <v>21</v>
      </c>
      <c r="B20" s="631" t="s">
        <v>263</v>
      </c>
      <c r="C20" s="616">
        <f>+C21+C22+C23+C24+C25</f>
        <v>0</v>
      </c>
      <c r="D20" s="674">
        <f t="shared" si="0"/>
        <v>0</v>
      </c>
      <c r="E20" s="621">
        <f>+E21+E22+E23+E24+E25</f>
        <v>0</v>
      </c>
      <c r="F20" s="703">
        <f>+F21+F22+F23+F24+F25</f>
        <v>0</v>
      </c>
    </row>
    <row r="21" spans="1:6" s="408" customFormat="1" ht="12" customHeight="1">
      <c r="A21" s="423" t="s">
        <v>90</v>
      </c>
      <c r="B21" s="632" t="s">
        <v>264</v>
      </c>
      <c r="C21" s="633">
        <f>'9.1.'!C23</f>
        <v>0</v>
      </c>
      <c r="D21" s="672">
        <f t="shared" si="0"/>
        <v>0</v>
      </c>
      <c r="E21" s="622"/>
      <c r="F21" s="704"/>
    </row>
    <row r="22" spans="1:6" s="408" customFormat="1" ht="12" customHeight="1">
      <c r="A22" s="424" t="s">
        <v>91</v>
      </c>
      <c r="B22" s="634" t="s">
        <v>265</v>
      </c>
      <c r="C22" s="633">
        <f>'9.1.'!C24</f>
        <v>0</v>
      </c>
      <c r="D22" s="669">
        <f t="shared" si="0"/>
        <v>0</v>
      </c>
      <c r="E22" s="622"/>
      <c r="F22" s="704"/>
    </row>
    <row r="23" spans="1:6" s="408" customFormat="1" ht="12" customHeight="1">
      <c r="A23" s="424" t="s">
        <v>92</v>
      </c>
      <c r="B23" s="634" t="s">
        <v>427</v>
      </c>
      <c r="C23" s="633">
        <f>'9.1.'!C25</f>
        <v>0</v>
      </c>
      <c r="D23" s="669">
        <f t="shared" si="0"/>
        <v>0</v>
      </c>
      <c r="E23" s="622"/>
      <c r="F23" s="704"/>
    </row>
    <row r="24" spans="1:6" s="408" customFormat="1" ht="12" customHeight="1">
      <c r="A24" s="424" t="s">
        <v>93</v>
      </c>
      <c r="B24" s="634" t="s">
        <v>428</v>
      </c>
      <c r="C24" s="633">
        <f>'9.1.'!C26</f>
        <v>0</v>
      </c>
      <c r="D24" s="669">
        <f t="shared" si="0"/>
        <v>0</v>
      </c>
      <c r="E24" s="622"/>
      <c r="F24" s="704"/>
    </row>
    <row r="25" spans="1:6" s="408" customFormat="1" ht="12" customHeight="1">
      <c r="A25" s="424" t="s">
        <v>170</v>
      </c>
      <c r="B25" s="634" t="s">
        <v>266</v>
      </c>
      <c r="C25" s="633">
        <f>'9.1.'!C27</f>
        <v>0</v>
      </c>
      <c r="D25" s="669">
        <f t="shared" si="0"/>
        <v>0</v>
      </c>
      <c r="E25" s="622"/>
      <c r="F25" s="704"/>
    </row>
    <row r="26" spans="1:6" s="408" customFormat="1" ht="12" customHeight="1" thickBot="1">
      <c r="A26" s="425" t="s">
        <v>171</v>
      </c>
      <c r="B26" s="638" t="s">
        <v>267</v>
      </c>
      <c r="C26" s="633">
        <f>'9.1.'!C28</f>
        <v>0</v>
      </c>
      <c r="D26" s="671">
        <f t="shared" si="0"/>
        <v>0</v>
      </c>
      <c r="E26" s="622"/>
      <c r="F26" s="704"/>
    </row>
    <row r="27" spans="1:6" s="408" customFormat="1" ht="12" customHeight="1" thickBot="1">
      <c r="A27" s="28" t="s">
        <v>172</v>
      </c>
      <c r="B27" s="631" t="s">
        <v>268</v>
      </c>
      <c r="C27" s="617">
        <f>SUM(C28:C34)</f>
        <v>61900</v>
      </c>
      <c r="D27" s="674">
        <f t="shared" si="0"/>
        <v>61900</v>
      </c>
      <c r="E27" s="623">
        <f>+E28+E32+E33+E34</f>
        <v>0</v>
      </c>
      <c r="F27" s="705">
        <f>+F28+F32+F33+F34</f>
        <v>0</v>
      </c>
    </row>
    <row r="28" spans="1:6" s="408" customFormat="1" ht="12" customHeight="1">
      <c r="A28" s="423" t="s">
        <v>269</v>
      </c>
      <c r="B28" s="409" t="s">
        <v>611</v>
      </c>
      <c r="C28" s="639">
        <f>'9.1.'!C30</f>
        <v>11000</v>
      </c>
      <c r="D28" s="672">
        <f t="shared" si="0"/>
        <v>11000</v>
      </c>
      <c r="E28" s="622"/>
      <c r="F28" s="704"/>
    </row>
    <row r="29" spans="1:6" s="408" customFormat="1" ht="12" customHeight="1">
      <c r="A29" s="423" t="s">
        <v>270</v>
      </c>
      <c r="B29" s="410" t="s">
        <v>612</v>
      </c>
      <c r="C29" s="639">
        <f>'9.1.'!C31</f>
        <v>0</v>
      </c>
      <c r="D29" s="669">
        <f t="shared" si="0"/>
        <v>0</v>
      </c>
      <c r="E29" s="622"/>
      <c r="F29" s="704"/>
    </row>
    <row r="30" spans="1:6" s="408" customFormat="1" ht="12" customHeight="1">
      <c r="A30" s="423" t="s">
        <v>271</v>
      </c>
      <c r="B30" s="410" t="s">
        <v>613</v>
      </c>
      <c r="C30" s="639">
        <f>'9.1.'!C32</f>
        <v>44100</v>
      </c>
      <c r="D30" s="669">
        <f t="shared" si="0"/>
        <v>44100</v>
      </c>
      <c r="E30" s="622"/>
      <c r="F30" s="704"/>
    </row>
    <row r="31" spans="1:6" s="408" customFormat="1" ht="12" customHeight="1">
      <c r="A31" s="423" t="s">
        <v>272</v>
      </c>
      <c r="B31" s="410" t="s">
        <v>614</v>
      </c>
      <c r="C31" s="639">
        <f>'9.1.'!C33</f>
        <v>600</v>
      </c>
      <c r="D31" s="669">
        <f t="shared" si="0"/>
        <v>600</v>
      </c>
      <c r="E31" s="622"/>
      <c r="F31" s="704"/>
    </row>
    <row r="32" spans="1:6" s="408" customFormat="1" ht="12" customHeight="1">
      <c r="A32" s="423" t="s">
        <v>615</v>
      </c>
      <c r="B32" s="410" t="s">
        <v>273</v>
      </c>
      <c r="C32" s="639">
        <f>'9.1.'!C34</f>
        <v>5500</v>
      </c>
      <c r="D32" s="669">
        <f t="shared" si="0"/>
        <v>5500</v>
      </c>
      <c r="E32" s="622"/>
      <c r="F32" s="704"/>
    </row>
    <row r="33" spans="1:6" s="408" customFormat="1" ht="12" customHeight="1">
      <c r="A33" s="423" t="s">
        <v>616</v>
      </c>
      <c r="B33" s="410" t="s">
        <v>274</v>
      </c>
      <c r="C33" s="639">
        <f>'9.1.'!C35</f>
        <v>0</v>
      </c>
      <c r="D33" s="669">
        <f t="shared" si="0"/>
        <v>0</v>
      </c>
      <c r="E33" s="622"/>
      <c r="F33" s="704"/>
    </row>
    <row r="34" spans="1:6" s="408" customFormat="1" ht="12" customHeight="1" thickBot="1">
      <c r="A34" s="423" t="s">
        <v>617</v>
      </c>
      <c r="B34" s="411" t="s">
        <v>275</v>
      </c>
      <c r="C34" s="639">
        <f>'9.1.'!C36+'9.2.'!C25</f>
        <v>700</v>
      </c>
      <c r="D34" s="671">
        <f t="shared" si="0"/>
        <v>700</v>
      </c>
      <c r="E34" s="622"/>
      <c r="F34" s="704"/>
    </row>
    <row r="35" spans="1:6" s="408" customFormat="1" ht="12" customHeight="1" thickBot="1">
      <c r="A35" s="28" t="s">
        <v>23</v>
      </c>
      <c r="B35" s="631" t="s">
        <v>435</v>
      </c>
      <c r="C35" s="616">
        <f>SUM(C36:C46)</f>
        <v>47722</v>
      </c>
      <c r="D35" s="674">
        <f t="shared" si="0"/>
        <v>47621</v>
      </c>
      <c r="E35" s="621">
        <f>SUM(E36:E46)</f>
        <v>101</v>
      </c>
      <c r="F35" s="703">
        <f>SUM(F36:F46)</f>
        <v>0</v>
      </c>
    </row>
    <row r="36" spans="1:6" s="408" customFormat="1" ht="12" customHeight="1">
      <c r="A36" s="423" t="s">
        <v>94</v>
      </c>
      <c r="B36" s="632" t="s">
        <v>278</v>
      </c>
      <c r="C36" s="633">
        <f>'9.1.'!C38+'9.2.'!C9+'9.3.'!C9+'9.4.'!C9+'9.5.'!C9+'9.6.'!C9</f>
        <v>250</v>
      </c>
      <c r="D36" s="672">
        <f t="shared" si="0"/>
        <v>250</v>
      </c>
      <c r="E36" s="622"/>
      <c r="F36" s="704"/>
    </row>
    <row r="37" spans="1:6" s="408" customFormat="1" ht="12" customHeight="1">
      <c r="A37" s="424" t="s">
        <v>95</v>
      </c>
      <c r="B37" s="634" t="s">
        <v>279</v>
      </c>
      <c r="C37" s="633">
        <f>'9.1.'!C39+'9.2.'!C10+'9.3.'!C10+'9.4.'!C10+'9.5.'!C10+'9.6.'!C10</f>
        <v>22608</v>
      </c>
      <c r="D37" s="669">
        <f t="shared" si="0"/>
        <v>22608</v>
      </c>
      <c r="E37" s="622"/>
      <c r="F37" s="704"/>
    </row>
    <row r="38" spans="1:6" s="408" customFormat="1" ht="12" customHeight="1">
      <c r="A38" s="424" t="s">
        <v>96</v>
      </c>
      <c r="B38" s="634" t="s">
        <v>280</v>
      </c>
      <c r="C38" s="633">
        <f>'9.1.'!C40+'9.2.'!C11+'9.3.'!C11+'9.4.'!C11+'9.5.'!C11+'9.6.'!C11</f>
        <v>4350</v>
      </c>
      <c r="D38" s="669">
        <f t="shared" si="0"/>
        <v>4350</v>
      </c>
      <c r="E38" s="622"/>
      <c r="F38" s="704"/>
    </row>
    <row r="39" spans="1:6" s="408" customFormat="1" ht="12" customHeight="1">
      <c r="A39" s="424" t="s">
        <v>174</v>
      </c>
      <c r="B39" s="634" t="s">
        <v>281</v>
      </c>
      <c r="C39" s="633">
        <f>'9.1.'!C41+'9.2.'!C12+'9.3.'!C12+'9.4.'!C12+'9.5.'!C12+'9.6.'!C12</f>
        <v>9257</v>
      </c>
      <c r="D39" s="669">
        <f t="shared" si="0"/>
        <v>9257</v>
      </c>
      <c r="E39" s="622"/>
      <c r="F39" s="704"/>
    </row>
    <row r="40" spans="1:6" s="408" customFormat="1" ht="12" customHeight="1">
      <c r="A40" s="424" t="s">
        <v>175</v>
      </c>
      <c r="B40" s="634" t="s">
        <v>282</v>
      </c>
      <c r="C40" s="633">
        <f>'9.1.'!C42+'9.2.'!C13+'9.3.'!C13+'9.4.'!C13+'9.5.'!C13+'9.6.'!C13</f>
        <v>1195</v>
      </c>
      <c r="D40" s="669">
        <f t="shared" si="0"/>
        <v>1095</v>
      </c>
      <c r="E40" s="622">
        <f>'9.4.'!C13</f>
        <v>100</v>
      </c>
      <c r="F40" s="704"/>
    </row>
    <row r="41" spans="1:6" s="408" customFormat="1" ht="12" customHeight="1">
      <c r="A41" s="424" t="s">
        <v>176</v>
      </c>
      <c r="B41" s="634" t="s">
        <v>283</v>
      </c>
      <c r="C41" s="633">
        <f>'9.1.'!C43+'9.2.'!C14+'9.3.'!C14+'9.4.'!C14+'9.5.'!C14+'9.6.'!C14</f>
        <v>9449</v>
      </c>
      <c r="D41" s="669">
        <f t="shared" si="0"/>
        <v>9449</v>
      </c>
      <c r="E41" s="622"/>
      <c r="F41" s="704"/>
    </row>
    <row r="42" spans="1:6" s="408" customFormat="1" ht="12" customHeight="1">
      <c r="A42" s="424" t="s">
        <v>177</v>
      </c>
      <c r="B42" s="634" t="s">
        <v>284</v>
      </c>
      <c r="C42" s="633">
        <f>'9.1.'!C44+'9.2.'!C15+'9.3.'!C15+'9.4.'!C15+'9.5.'!C15+'9.6.'!C15</f>
        <v>0</v>
      </c>
      <c r="D42" s="669">
        <f t="shared" si="0"/>
        <v>0</v>
      </c>
      <c r="E42" s="622"/>
      <c r="F42" s="704"/>
    </row>
    <row r="43" spans="1:6" s="408" customFormat="1" ht="12" customHeight="1">
      <c r="A43" s="424" t="s">
        <v>178</v>
      </c>
      <c r="B43" s="634" t="s">
        <v>285</v>
      </c>
      <c r="C43" s="633">
        <f>'9.1.'!C45+'9.2.'!C16+'9.3.'!C16+'9.4.'!C16+'9.5.'!C16+'9.6.'!C16</f>
        <v>511</v>
      </c>
      <c r="D43" s="669">
        <f t="shared" si="0"/>
        <v>510</v>
      </c>
      <c r="E43" s="622">
        <f>'9.4.'!C16</f>
        <v>1</v>
      </c>
      <c r="F43" s="704"/>
    </row>
    <row r="44" spans="1:6" s="408" customFormat="1" ht="12" customHeight="1">
      <c r="A44" s="424" t="s">
        <v>276</v>
      </c>
      <c r="B44" s="634" t="s">
        <v>286</v>
      </c>
      <c r="C44" s="633">
        <f>'9.1.'!C46+'9.2.'!C17+'9.3.'!C17+'9.4.'!C17+'9.5.'!C17+'9.6.'!C17</f>
        <v>2</v>
      </c>
      <c r="D44" s="669">
        <f t="shared" si="0"/>
        <v>2</v>
      </c>
      <c r="E44" s="622"/>
      <c r="F44" s="704"/>
    </row>
    <row r="45" spans="1:6" s="408" customFormat="1" ht="12" customHeight="1">
      <c r="A45" s="425" t="s">
        <v>277</v>
      </c>
      <c r="B45" s="638" t="s">
        <v>437</v>
      </c>
      <c r="C45" s="633">
        <f>'9.1.'!C47+'9.2.'!C18+'9.3.'!C18+'9.4.'!C18+'9.5.'!C18+'9.6.'!C18</f>
        <v>0</v>
      </c>
      <c r="D45" s="669">
        <f t="shared" si="0"/>
        <v>0</v>
      </c>
      <c r="E45" s="622"/>
      <c r="F45" s="704"/>
    </row>
    <row r="46" spans="1:6" s="408" customFormat="1" ht="12" customHeight="1" thickBot="1">
      <c r="A46" s="425" t="s">
        <v>436</v>
      </c>
      <c r="B46" s="636" t="s">
        <v>287</v>
      </c>
      <c r="C46" s="633">
        <f>'9.1.'!C48+'9.2.'!C19+'9.3.'!C19+'9.4.'!C19+'9.5.'!C19+'9.6.'!C19</f>
        <v>100</v>
      </c>
      <c r="D46" s="671">
        <f t="shared" si="0"/>
        <v>100</v>
      </c>
      <c r="E46" s="622"/>
      <c r="F46" s="704"/>
    </row>
    <row r="47" spans="1:6" s="408" customFormat="1" ht="12" customHeight="1" thickBot="1">
      <c r="A47" s="28" t="s">
        <v>24</v>
      </c>
      <c r="B47" s="631" t="s">
        <v>288</v>
      </c>
      <c r="C47" s="616">
        <f>SUM(C48:C52)</f>
        <v>0</v>
      </c>
      <c r="D47" s="674">
        <f t="shared" si="0"/>
        <v>0</v>
      </c>
      <c r="E47" s="621">
        <f>SUM(E48:E52)</f>
        <v>0</v>
      </c>
      <c r="F47" s="703">
        <f>SUM(F48:F52)</f>
        <v>0</v>
      </c>
    </row>
    <row r="48" spans="1:6" s="408" customFormat="1" ht="12" customHeight="1">
      <c r="A48" s="423" t="s">
        <v>97</v>
      </c>
      <c r="B48" s="632" t="s">
        <v>292</v>
      </c>
      <c r="C48" s="640"/>
      <c r="D48" s="672">
        <f t="shared" si="0"/>
        <v>0</v>
      </c>
      <c r="E48" s="622"/>
      <c r="F48" s="704"/>
    </row>
    <row r="49" spans="1:6" s="408" customFormat="1" ht="12" customHeight="1">
      <c r="A49" s="424" t="s">
        <v>98</v>
      </c>
      <c r="B49" s="634" t="s">
        <v>293</v>
      </c>
      <c r="C49" s="641"/>
      <c r="D49" s="669">
        <f t="shared" si="0"/>
        <v>0</v>
      </c>
      <c r="E49" s="622"/>
      <c r="F49" s="704"/>
    </row>
    <row r="50" spans="1:6" s="408" customFormat="1" ht="12" customHeight="1">
      <c r="A50" s="424" t="s">
        <v>289</v>
      </c>
      <c r="B50" s="634" t="s">
        <v>294</v>
      </c>
      <c r="C50" s="641"/>
      <c r="D50" s="669">
        <f t="shared" si="0"/>
        <v>0</v>
      </c>
      <c r="E50" s="622"/>
      <c r="F50" s="704"/>
    </row>
    <row r="51" spans="1:6" s="408" customFormat="1" ht="12" customHeight="1">
      <c r="A51" s="424" t="s">
        <v>290</v>
      </c>
      <c r="B51" s="634" t="s">
        <v>295</v>
      </c>
      <c r="C51" s="641"/>
      <c r="D51" s="669">
        <f t="shared" si="0"/>
        <v>0</v>
      </c>
      <c r="E51" s="622"/>
      <c r="F51" s="704"/>
    </row>
    <row r="52" spans="1:6" s="408" customFormat="1" ht="12" customHeight="1" thickBot="1">
      <c r="A52" s="425" t="s">
        <v>291</v>
      </c>
      <c r="B52" s="636" t="s">
        <v>296</v>
      </c>
      <c r="C52" s="642"/>
      <c r="D52" s="671">
        <f t="shared" si="0"/>
        <v>0</v>
      </c>
      <c r="E52" s="622"/>
      <c r="F52" s="704"/>
    </row>
    <row r="53" spans="1:6" s="408" customFormat="1" ht="12" customHeight="1" thickBot="1">
      <c r="A53" s="28" t="s">
        <v>179</v>
      </c>
      <c r="B53" s="631" t="s">
        <v>297</v>
      </c>
      <c r="C53" s="616">
        <f>SUM(C54:C56)</f>
        <v>0</v>
      </c>
      <c r="D53" s="674">
        <f t="shared" si="0"/>
        <v>0</v>
      </c>
      <c r="E53" s="621">
        <f>SUM(E54:E56)</f>
        <v>0</v>
      </c>
      <c r="F53" s="703">
        <f>SUM(F54:F56)</f>
        <v>0</v>
      </c>
    </row>
    <row r="54" spans="1:6" s="408" customFormat="1" ht="12" customHeight="1">
      <c r="A54" s="423" t="s">
        <v>99</v>
      </c>
      <c r="B54" s="632" t="s">
        <v>298</v>
      </c>
      <c r="C54" s="633"/>
      <c r="D54" s="672">
        <f t="shared" si="0"/>
        <v>0</v>
      </c>
      <c r="E54" s="622"/>
      <c r="F54" s="704"/>
    </row>
    <row r="55" spans="1:6" s="408" customFormat="1" ht="12" customHeight="1">
      <c r="A55" s="424" t="s">
        <v>100</v>
      </c>
      <c r="B55" s="634" t="s">
        <v>429</v>
      </c>
      <c r="C55" s="643">
        <f>'9.1.'!C57</f>
        <v>0</v>
      </c>
      <c r="D55" s="669">
        <f t="shared" si="0"/>
        <v>0</v>
      </c>
      <c r="E55" s="622"/>
      <c r="F55" s="704"/>
    </row>
    <row r="56" spans="1:6" s="408" customFormat="1" ht="12" customHeight="1">
      <c r="A56" s="424" t="s">
        <v>301</v>
      </c>
      <c r="B56" s="634" t="s">
        <v>299</v>
      </c>
      <c r="C56" s="643"/>
      <c r="D56" s="669">
        <f t="shared" si="0"/>
        <v>0</v>
      </c>
      <c r="E56" s="622"/>
      <c r="F56" s="704"/>
    </row>
    <row r="57" spans="1:6" s="408" customFormat="1" ht="12" customHeight="1" thickBot="1">
      <c r="A57" s="425" t="s">
        <v>302</v>
      </c>
      <c r="B57" s="636" t="s">
        <v>300</v>
      </c>
      <c r="C57" s="644"/>
      <c r="D57" s="671">
        <f t="shared" si="0"/>
        <v>0</v>
      </c>
      <c r="E57" s="622"/>
      <c r="F57" s="704"/>
    </row>
    <row r="58" spans="1:6" s="408" customFormat="1" ht="12" customHeight="1" thickBot="1">
      <c r="A58" s="28" t="s">
        <v>26</v>
      </c>
      <c r="B58" s="637" t="s">
        <v>303</v>
      </c>
      <c r="C58" s="616">
        <f>SUM(C59:C61)</f>
        <v>5325</v>
      </c>
      <c r="D58" s="674">
        <f t="shared" si="0"/>
        <v>5325</v>
      </c>
      <c r="E58" s="621">
        <f>SUM(E59:E61)</f>
        <v>0</v>
      </c>
      <c r="F58" s="703">
        <f>SUM(F59:F61)</f>
        <v>0</v>
      </c>
    </row>
    <row r="59" spans="1:6" s="408" customFormat="1" ht="12" customHeight="1">
      <c r="A59" s="423" t="s">
        <v>180</v>
      </c>
      <c r="B59" s="632" t="s">
        <v>305</v>
      </c>
      <c r="C59" s="641"/>
      <c r="D59" s="672">
        <f t="shared" si="0"/>
        <v>0</v>
      </c>
      <c r="E59" s="622"/>
      <c r="F59" s="704"/>
    </row>
    <row r="60" spans="1:6" s="408" customFormat="1" ht="12" customHeight="1">
      <c r="A60" s="424" t="s">
        <v>181</v>
      </c>
      <c r="B60" s="634" t="s">
        <v>430</v>
      </c>
      <c r="C60" s="641">
        <f>'9.1.'!C62</f>
        <v>5275</v>
      </c>
      <c r="D60" s="669">
        <f t="shared" si="0"/>
        <v>5275</v>
      </c>
      <c r="E60" s="622"/>
      <c r="F60" s="704"/>
    </row>
    <row r="61" spans="1:6" s="408" customFormat="1" ht="12" customHeight="1">
      <c r="A61" s="424" t="s">
        <v>229</v>
      </c>
      <c r="B61" s="634" t="s">
        <v>306</v>
      </c>
      <c r="C61" s="641">
        <f>'9.1.'!C63</f>
        <v>50</v>
      </c>
      <c r="D61" s="669">
        <f t="shared" si="0"/>
        <v>50</v>
      </c>
      <c r="E61" s="622"/>
      <c r="F61" s="704"/>
    </row>
    <row r="62" spans="1:6" s="408" customFormat="1" ht="12" customHeight="1" thickBot="1">
      <c r="A62" s="425" t="s">
        <v>304</v>
      </c>
      <c r="B62" s="636" t="s">
        <v>307</v>
      </c>
      <c r="C62" s="641"/>
      <c r="D62" s="671">
        <f t="shared" si="0"/>
        <v>0</v>
      </c>
      <c r="E62" s="622"/>
      <c r="F62" s="704"/>
    </row>
    <row r="63" spans="1:6" s="408" customFormat="1" ht="12" customHeight="1" thickBot="1">
      <c r="A63" s="28" t="s">
        <v>477</v>
      </c>
      <c r="B63" s="631" t="s">
        <v>308</v>
      </c>
      <c r="C63" s="617">
        <f>+C6+C13+C20+C27+C35+C47+C53+C58</f>
        <v>492037</v>
      </c>
      <c r="D63" s="674">
        <f t="shared" si="0"/>
        <v>491936</v>
      </c>
      <c r="E63" s="623">
        <f>+E6+E13+E20+E27+E35+E47+E53+E58</f>
        <v>101</v>
      </c>
      <c r="F63" s="705">
        <f>+F6+F13+F20+F27+F35+F47+F53+F58</f>
        <v>0</v>
      </c>
    </row>
    <row r="64" spans="1:6" s="408" customFormat="1" ht="12" customHeight="1" thickBot="1">
      <c r="A64" s="240" t="s">
        <v>309</v>
      </c>
      <c r="B64" s="637" t="s">
        <v>310</v>
      </c>
      <c r="C64" s="616">
        <f>SUM(C65:C67)</f>
        <v>0</v>
      </c>
      <c r="D64" s="674">
        <f t="shared" si="0"/>
        <v>0</v>
      </c>
      <c r="E64" s="621">
        <f>SUM(E65:E67)</f>
        <v>0</v>
      </c>
      <c r="F64" s="703">
        <f>SUM(F65:F67)</f>
        <v>0</v>
      </c>
    </row>
    <row r="65" spans="1:6" s="408" customFormat="1" ht="12" customHeight="1">
      <c r="A65" s="423" t="s">
        <v>341</v>
      </c>
      <c r="B65" s="632" t="s">
        <v>311</v>
      </c>
      <c r="C65" s="641"/>
      <c r="D65" s="672">
        <f t="shared" si="0"/>
        <v>0</v>
      </c>
      <c r="E65" s="622"/>
      <c r="F65" s="704"/>
    </row>
    <row r="66" spans="1:6" s="408" customFormat="1" ht="12" customHeight="1">
      <c r="A66" s="424" t="s">
        <v>350</v>
      </c>
      <c r="B66" s="634" t="s">
        <v>312</v>
      </c>
      <c r="C66" s="641"/>
      <c r="D66" s="669">
        <f t="shared" si="0"/>
        <v>0</v>
      </c>
      <c r="E66" s="622"/>
      <c r="F66" s="704"/>
    </row>
    <row r="67" spans="1:6" s="408" customFormat="1" ht="12" customHeight="1" thickBot="1">
      <c r="A67" s="425" t="s">
        <v>351</v>
      </c>
      <c r="B67" s="645" t="s">
        <v>462</v>
      </c>
      <c r="C67" s="641"/>
      <c r="D67" s="671">
        <f t="shared" si="0"/>
        <v>0</v>
      </c>
      <c r="E67" s="622"/>
      <c r="F67" s="704"/>
    </row>
    <row r="68" spans="1:6" s="408" customFormat="1" ht="12" customHeight="1" thickBot="1">
      <c r="A68" s="240" t="s">
        <v>314</v>
      </c>
      <c r="B68" s="637" t="s">
        <v>315</v>
      </c>
      <c r="C68" s="616">
        <f>SUM(C69:C72)</f>
        <v>0</v>
      </c>
      <c r="D68" s="674">
        <f t="shared" si="0"/>
        <v>0</v>
      </c>
      <c r="E68" s="621">
        <f>SUM(E69:E72)</f>
        <v>0</v>
      </c>
      <c r="F68" s="703">
        <f>SUM(F69:F72)</f>
        <v>0</v>
      </c>
    </row>
    <row r="69" spans="1:6" s="408" customFormat="1" ht="12" customHeight="1">
      <c r="A69" s="423" t="s">
        <v>150</v>
      </c>
      <c r="B69" s="632" t="s">
        <v>316</v>
      </c>
      <c r="C69" s="641"/>
      <c r="D69" s="672">
        <f t="shared" si="0"/>
        <v>0</v>
      </c>
      <c r="E69" s="622"/>
      <c r="F69" s="704"/>
    </row>
    <row r="70" spans="1:6" s="408" customFormat="1" ht="12" customHeight="1">
      <c r="A70" s="424" t="s">
        <v>151</v>
      </c>
      <c r="B70" s="634" t="s">
        <v>317</v>
      </c>
      <c r="C70" s="641"/>
      <c r="D70" s="669">
        <f t="shared" si="0"/>
        <v>0</v>
      </c>
      <c r="E70" s="622"/>
      <c r="F70" s="704"/>
    </row>
    <row r="71" spans="1:6" s="408" customFormat="1" ht="12" customHeight="1">
      <c r="A71" s="424" t="s">
        <v>342</v>
      </c>
      <c r="B71" s="634" t="s">
        <v>318</v>
      </c>
      <c r="C71" s="641"/>
      <c r="D71" s="669">
        <f t="shared" ref="D71:D86" si="1">C71-E71</f>
        <v>0</v>
      </c>
      <c r="E71" s="622"/>
      <c r="F71" s="704"/>
    </row>
    <row r="72" spans="1:6" s="408" customFormat="1" ht="12" customHeight="1" thickBot="1">
      <c r="A72" s="425" t="s">
        <v>343</v>
      </c>
      <c r="B72" s="636" t="s">
        <v>319</v>
      </c>
      <c r="C72" s="641"/>
      <c r="D72" s="671">
        <f t="shared" si="1"/>
        <v>0</v>
      </c>
      <c r="E72" s="622"/>
      <c r="F72" s="704"/>
    </row>
    <row r="73" spans="1:6" s="408" customFormat="1" ht="12" customHeight="1" thickBot="1">
      <c r="A73" s="240" t="s">
        <v>320</v>
      </c>
      <c r="B73" s="637" t="s">
        <v>321</v>
      </c>
      <c r="C73" s="616">
        <f>SUM(C74:C75)</f>
        <v>22827</v>
      </c>
      <c r="D73" s="674">
        <f t="shared" si="1"/>
        <v>21498</v>
      </c>
      <c r="E73" s="621">
        <f>SUM(E74:E75)</f>
        <v>1329</v>
      </c>
      <c r="F73" s="703">
        <f>SUM(F74:F75)</f>
        <v>0</v>
      </c>
    </row>
    <row r="74" spans="1:6" s="408" customFormat="1" ht="12" customHeight="1">
      <c r="A74" s="423" t="s">
        <v>344</v>
      </c>
      <c r="B74" s="632" t="s">
        <v>322</v>
      </c>
      <c r="C74" s="641">
        <f>'9.1.'!C76+'9.2.'!C39+'9.3.'!C38+'9.4.'!C38+'9.5.'!C38+'9.6.'!C38</f>
        <v>22827</v>
      </c>
      <c r="D74" s="672">
        <f t="shared" si="1"/>
        <v>21498</v>
      </c>
      <c r="E74" s="622">
        <f>'9.4.'!C38</f>
        <v>1329</v>
      </c>
      <c r="F74" s="704"/>
    </row>
    <row r="75" spans="1:6" s="408" customFormat="1" ht="12" customHeight="1" thickBot="1">
      <c r="A75" s="425" t="s">
        <v>345</v>
      </c>
      <c r="B75" s="636" t="s">
        <v>323</v>
      </c>
      <c r="C75" s="641"/>
      <c r="D75" s="671">
        <f t="shared" si="1"/>
        <v>0</v>
      </c>
      <c r="E75" s="622"/>
      <c r="F75" s="704"/>
    </row>
    <row r="76" spans="1:6" s="408" customFormat="1" ht="12" customHeight="1" thickBot="1">
      <c r="A76" s="240" t="s">
        <v>324</v>
      </c>
      <c r="B76" s="637" t="s">
        <v>325</v>
      </c>
      <c r="C76" s="616">
        <f>SUM(C77:C79)</f>
        <v>147282</v>
      </c>
      <c r="D76" s="674">
        <f t="shared" si="1"/>
        <v>147282</v>
      </c>
      <c r="E76" s="621">
        <f>SUM(E77:E79)</f>
        <v>0</v>
      </c>
      <c r="F76" s="703">
        <f>SUM(F77:F79)</f>
        <v>0</v>
      </c>
    </row>
    <row r="77" spans="1:6" s="408" customFormat="1" ht="12" customHeight="1">
      <c r="A77" s="423" t="s">
        <v>346</v>
      </c>
      <c r="B77" s="632" t="s">
        <v>326</v>
      </c>
      <c r="C77" s="641"/>
      <c r="D77" s="672">
        <f t="shared" si="1"/>
        <v>0</v>
      </c>
      <c r="E77" s="622"/>
      <c r="F77" s="704"/>
    </row>
    <row r="78" spans="1:6" s="408" customFormat="1" ht="12" customHeight="1">
      <c r="A78" s="424" t="s">
        <v>347</v>
      </c>
      <c r="B78" s="634" t="s">
        <v>327</v>
      </c>
      <c r="C78" s="641"/>
      <c r="D78" s="669">
        <f t="shared" si="1"/>
        <v>0</v>
      </c>
      <c r="E78" s="622"/>
      <c r="F78" s="704"/>
    </row>
    <row r="79" spans="1:6" s="408" customFormat="1" ht="12" customHeight="1" thickBot="1">
      <c r="A79" s="425" t="s">
        <v>348</v>
      </c>
      <c r="B79" s="636" t="s">
        <v>328</v>
      </c>
      <c r="C79" s="641">
        <f>'9.1.'!C81</f>
        <v>147282</v>
      </c>
      <c r="D79" s="671">
        <f t="shared" si="1"/>
        <v>147282</v>
      </c>
      <c r="E79" s="622"/>
      <c r="F79" s="704"/>
    </row>
    <row r="80" spans="1:6" s="408" customFormat="1" ht="12" customHeight="1" thickBot="1">
      <c r="A80" s="240" t="s">
        <v>329</v>
      </c>
      <c r="B80" s="637" t="s">
        <v>349</v>
      </c>
      <c r="C80" s="616">
        <f>SUM(C81:C84)</f>
        <v>0</v>
      </c>
      <c r="D80" s="674">
        <f t="shared" si="1"/>
        <v>0</v>
      </c>
      <c r="E80" s="621">
        <f>SUM(E81:E84)</f>
        <v>0</v>
      </c>
      <c r="F80" s="703">
        <f>SUM(F81:F84)</f>
        <v>0</v>
      </c>
    </row>
    <row r="81" spans="1:6" s="408" customFormat="1" ht="12" customHeight="1">
      <c r="A81" s="427" t="s">
        <v>330</v>
      </c>
      <c r="B81" s="632" t="s">
        <v>331</v>
      </c>
      <c r="C81" s="641"/>
      <c r="D81" s="672">
        <f t="shared" si="1"/>
        <v>0</v>
      </c>
      <c r="E81" s="622"/>
      <c r="F81" s="704"/>
    </row>
    <row r="82" spans="1:6" s="408" customFormat="1" ht="12" customHeight="1">
      <c r="A82" s="428" t="s">
        <v>332</v>
      </c>
      <c r="B82" s="634" t="s">
        <v>333</v>
      </c>
      <c r="C82" s="641"/>
      <c r="D82" s="669">
        <f t="shared" si="1"/>
        <v>0</v>
      </c>
      <c r="E82" s="622"/>
      <c r="F82" s="704"/>
    </row>
    <row r="83" spans="1:6" s="408" customFormat="1" ht="12" customHeight="1">
      <c r="A83" s="428" t="s">
        <v>334</v>
      </c>
      <c r="B83" s="634" t="s">
        <v>335</v>
      </c>
      <c r="C83" s="641"/>
      <c r="D83" s="669">
        <f t="shared" si="1"/>
        <v>0</v>
      </c>
      <c r="E83" s="622"/>
      <c r="F83" s="704"/>
    </row>
    <row r="84" spans="1:6" s="408" customFormat="1" ht="12" customHeight="1" thickBot="1">
      <c r="A84" s="429" t="s">
        <v>336</v>
      </c>
      <c r="B84" s="636" t="s">
        <v>337</v>
      </c>
      <c r="C84" s="641"/>
      <c r="D84" s="671">
        <f t="shared" si="1"/>
        <v>0</v>
      </c>
      <c r="E84" s="622"/>
      <c r="F84" s="704"/>
    </row>
    <row r="85" spans="1:6" s="408" customFormat="1" ht="12" customHeight="1" thickBot="1">
      <c r="A85" s="240" t="s">
        <v>338</v>
      </c>
      <c r="B85" s="637" t="s">
        <v>476</v>
      </c>
      <c r="C85" s="618"/>
      <c r="D85" s="674">
        <f t="shared" si="1"/>
        <v>0</v>
      </c>
      <c r="E85" s="624"/>
      <c r="F85" s="706"/>
    </row>
    <row r="86" spans="1:6" s="408" customFormat="1" ht="13.5" customHeight="1" thickBot="1">
      <c r="A86" s="240" t="s">
        <v>340</v>
      </c>
      <c r="B86" s="637" t="s">
        <v>339</v>
      </c>
      <c r="C86" s="618"/>
      <c r="D86" s="673">
        <f t="shared" si="1"/>
        <v>0</v>
      </c>
      <c r="E86" s="624"/>
      <c r="F86" s="706"/>
    </row>
    <row r="87" spans="1:6" s="408" customFormat="1" ht="15.75" customHeight="1" thickBot="1">
      <c r="A87" s="240" t="s">
        <v>352</v>
      </c>
      <c r="B87" s="646" t="s">
        <v>479</v>
      </c>
      <c r="C87" s="617">
        <f>+C64+C68+C73+C76+C80+C86+C85</f>
        <v>170109</v>
      </c>
      <c r="D87" s="623">
        <f>+D64+D68+D73+D76+D80+D86+D85</f>
        <v>168780</v>
      </c>
      <c r="E87" s="623">
        <f>+E64+E68+E73+E76+E80+E86+E85</f>
        <v>1329</v>
      </c>
      <c r="F87" s="705">
        <f>+F64+F68+F73+F76+F80+F86+F85</f>
        <v>0</v>
      </c>
    </row>
    <row r="88" spans="1:6" s="408" customFormat="1" ht="16.5" customHeight="1" thickBot="1">
      <c r="A88" s="434" t="s">
        <v>478</v>
      </c>
      <c r="B88" s="647" t="s">
        <v>480</v>
      </c>
      <c r="C88" s="617">
        <f>+C63+C87</f>
        <v>662146</v>
      </c>
      <c r="D88" s="623">
        <f>+D63+D87</f>
        <v>660716</v>
      </c>
      <c r="E88" s="623">
        <f>+E63+E87</f>
        <v>1430</v>
      </c>
      <c r="F88" s="705">
        <f>+F63+F87</f>
        <v>0</v>
      </c>
    </row>
    <row r="89" spans="1:6" s="408" customFormat="1" ht="83.25" customHeight="1">
      <c r="A89" s="5"/>
      <c r="B89" s="6"/>
      <c r="C89" s="299"/>
    </row>
    <row r="90" spans="1:6" ht="16.5" customHeight="1">
      <c r="A90" s="740" t="s">
        <v>47</v>
      </c>
      <c r="B90" s="740"/>
      <c r="C90" s="740"/>
      <c r="D90" s="740"/>
      <c r="E90" s="740"/>
      <c r="F90" s="740"/>
    </row>
    <row r="91" spans="1:6" s="415" customFormat="1" ht="16.5" customHeight="1" thickBot="1">
      <c r="A91" s="732" t="s">
        <v>153</v>
      </c>
      <c r="B91" s="732"/>
      <c r="C91" s="142"/>
      <c r="D91" s="742" t="s">
        <v>228</v>
      </c>
      <c r="E91" s="742"/>
      <c r="F91" s="742"/>
    </row>
    <row r="92" spans="1:6" s="415" customFormat="1" ht="16.5" customHeight="1" thickBot="1">
      <c r="A92" s="733" t="s">
        <v>72</v>
      </c>
      <c r="B92" s="735" t="s">
        <v>48</v>
      </c>
      <c r="C92" s="737" t="str">
        <f>+C3</f>
        <v>2016. évi előirányzat</v>
      </c>
      <c r="D92" s="741" t="s">
        <v>540</v>
      </c>
      <c r="E92" s="741"/>
      <c r="F92" s="741"/>
    </row>
    <row r="93" spans="1:6" ht="38.1" customHeight="1" thickBot="1">
      <c r="A93" s="734"/>
      <c r="B93" s="736"/>
      <c r="C93" s="738"/>
      <c r="D93" s="503" t="s">
        <v>541</v>
      </c>
      <c r="E93" s="503" t="s">
        <v>542</v>
      </c>
      <c r="F93" s="503" t="s">
        <v>543</v>
      </c>
    </row>
    <row r="94" spans="1:6" s="407" customFormat="1" ht="12" customHeight="1" thickBot="1">
      <c r="A94" s="28" t="s">
        <v>488</v>
      </c>
      <c r="B94" s="29" t="s">
        <v>489</v>
      </c>
      <c r="C94" s="30" t="s">
        <v>490</v>
      </c>
      <c r="D94" s="670" t="s">
        <v>492</v>
      </c>
      <c r="E94" s="502" t="s">
        <v>491</v>
      </c>
      <c r="F94" s="713" t="s">
        <v>493</v>
      </c>
    </row>
    <row r="95" spans="1:6" ht="12" customHeight="1" thickBot="1">
      <c r="A95" s="402" t="s">
        <v>19</v>
      </c>
      <c r="B95" s="648" t="s">
        <v>559</v>
      </c>
      <c r="C95" s="649">
        <f>C96+C97+C98+C99+C100+C113</f>
        <v>628165</v>
      </c>
      <c r="D95" s="674">
        <f>C95-E95</f>
        <v>602149</v>
      </c>
      <c r="E95" s="621">
        <f>E96+E97+E98+E99+E100+E113</f>
        <v>26016</v>
      </c>
      <c r="F95" s="703">
        <f>F96+F97+F98+F99+F100+F113</f>
        <v>0</v>
      </c>
    </row>
    <row r="96" spans="1:6" ht="12" customHeight="1">
      <c r="A96" s="431" t="s">
        <v>101</v>
      </c>
      <c r="B96" s="650" t="s">
        <v>49</v>
      </c>
      <c r="C96" s="651">
        <f>'9.1.'!C94+'9.2.'!C47+'9.3.'!C46+'9.4.'!C46+'9.5.'!C46+'9.6.'!C46</f>
        <v>235717</v>
      </c>
      <c r="D96" s="672">
        <f t="shared" ref="D96:D155" si="2">C96-E96</f>
        <v>220453</v>
      </c>
      <c r="E96" s="625">
        <f>'9.4.'!C46</f>
        <v>15264</v>
      </c>
      <c r="F96" s="707"/>
    </row>
    <row r="97" spans="1:6" ht="12" customHeight="1">
      <c r="A97" s="424" t="s">
        <v>102</v>
      </c>
      <c r="B97" s="652" t="s">
        <v>182</v>
      </c>
      <c r="C97" s="653">
        <f>'9.1.'!C95+'9.2.'!C48+'9.3.'!C47+'9.4.'!C47+'9.5.'!C47+'9.6.'!C47</f>
        <v>89350</v>
      </c>
      <c r="D97" s="669">
        <f t="shared" si="2"/>
        <v>85018</v>
      </c>
      <c r="E97" s="625">
        <f>'9.4.'!C47</f>
        <v>4332</v>
      </c>
      <c r="F97" s="708"/>
    </row>
    <row r="98" spans="1:6" ht="12" customHeight="1">
      <c r="A98" s="424" t="s">
        <v>103</v>
      </c>
      <c r="B98" s="652" t="s">
        <v>140</v>
      </c>
      <c r="C98" s="653">
        <f>'9.1.'!C96+'9.2.'!C49+'9.3.'!C48+'9.4.'!C48+'9.5.'!C48+'9.6.'!C48</f>
        <v>128244</v>
      </c>
      <c r="D98" s="669">
        <f t="shared" si="2"/>
        <v>123964</v>
      </c>
      <c r="E98" s="625">
        <f>'9.4.'!C48</f>
        <v>4280</v>
      </c>
      <c r="F98" s="708"/>
    </row>
    <row r="99" spans="1:6" ht="12" customHeight="1">
      <c r="A99" s="424" t="s">
        <v>104</v>
      </c>
      <c r="B99" s="654" t="s">
        <v>183</v>
      </c>
      <c r="C99" s="653">
        <f>'9.1.'!C97+'9.2.'!C50+'9.3.'!C49+'9.4.'!C49+'9.5.'!C49+'9.6.'!C49</f>
        <v>35365</v>
      </c>
      <c r="D99" s="669">
        <f t="shared" si="2"/>
        <v>33225</v>
      </c>
      <c r="E99" s="625">
        <f>'9.4.'!C49</f>
        <v>2140</v>
      </c>
      <c r="F99" s="708"/>
    </row>
    <row r="100" spans="1:6" ht="12" customHeight="1">
      <c r="A100" s="424" t="s">
        <v>115</v>
      </c>
      <c r="B100" s="655" t="s">
        <v>184</v>
      </c>
      <c r="C100" s="653">
        <f>'9.1.'!C98+'9.2.'!C51+'9.3.'!C50+'9.4.'!C50+'9.5.'!C50+'9.6.'!C50</f>
        <v>11079</v>
      </c>
      <c r="D100" s="669">
        <f t="shared" si="2"/>
        <v>11079</v>
      </c>
      <c r="E100" s="625"/>
      <c r="F100" s="708"/>
    </row>
    <row r="101" spans="1:6" ht="12" customHeight="1">
      <c r="A101" s="424" t="s">
        <v>105</v>
      </c>
      <c r="B101" s="652" t="s">
        <v>443</v>
      </c>
      <c r="C101" s="644">
        <f>'9.1.'!C99</f>
        <v>0</v>
      </c>
      <c r="D101" s="669">
        <f t="shared" si="2"/>
        <v>0</v>
      </c>
      <c r="E101" s="626"/>
      <c r="F101" s="708"/>
    </row>
    <row r="102" spans="1:6" ht="12" customHeight="1">
      <c r="A102" s="424" t="s">
        <v>106</v>
      </c>
      <c r="B102" s="656" t="s">
        <v>442</v>
      </c>
      <c r="C102" s="644">
        <f>'9.1.'!C100</f>
        <v>0</v>
      </c>
      <c r="D102" s="669">
        <f t="shared" si="2"/>
        <v>0</v>
      </c>
      <c r="E102" s="626"/>
      <c r="F102" s="708"/>
    </row>
    <row r="103" spans="1:6" ht="12" customHeight="1">
      <c r="A103" s="424" t="s">
        <v>116</v>
      </c>
      <c r="B103" s="656" t="s">
        <v>441</v>
      </c>
      <c r="C103" s="644">
        <f>'9.1.'!C101</f>
        <v>0</v>
      </c>
      <c r="D103" s="669">
        <f t="shared" si="2"/>
        <v>0</v>
      </c>
      <c r="E103" s="626"/>
      <c r="F103" s="708"/>
    </row>
    <row r="104" spans="1:6" ht="12" customHeight="1">
      <c r="A104" s="424" t="s">
        <v>117</v>
      </c>
      <c r="B104" s="657" t="s">
        <v>355</v>
      </c>
      <c r="C104" s="644">
        <f>'9.1.'!C102</f>
        <v>0</v>
      </c>
      <c r="D104" s="669">
        <f t="shared" si="2"/>
        <v>0</v>
      </c>
      <c r="E104" s="626"/>
      <c r="F104" s="708"/>
    </row>
    <row r="105" spans="1:6" ht="12" customHeight="1">
      <c r="A105" s="424" t="s">
        <v>118</v>
      </c>
      <c r="B105" s="658" t="s">
        <v>356</v>
      </c>
      <c r="C105" s="644">
        <f>'9.1.'!C103</f>
        <v>0</v>
      </c>
      <c r="D105" s="669">
        <f t="shared" si="2"/>
        <v>0</v>
      </c>
      <c r="E105" s="626"/>
      <c r="F105" s="708"/>
    </row>
    <row r="106" spans="1:6" ht="12" customHeight="1">
      <c r="A106" s="424" t="s">
        <v>119</v>
      </c>
      <c r="B106" s="658" t="s">
        <v>357</v>
      </c>
      <c r="C106" s="644">
        <f>'9.1.'!C104</f>
        <v>0</v>
      </c>
      <c r="D106" s="669">
        <f t="shared" si="2"/>
        <v>0</v>
      </c>
      <c r="E106" s="626"/>
      <c r="F106" s="708"/>
    </row>
    <row r="107" spans="1:6" ht="12" customHeight="1">
      <c r="A107" s="424" t="s">
        <v>121</v>
      </c>
      <c r="B107" s="657" t="s">
        <v>358</v>
      </c>
      <c r="C107" s="644">
        <f>'9.1.'!C105</f>
        <v>4500</v>
      </c>
      <c r="D107" s="669">
        <f t="shared" si="2"/>
        <v>4500</v>
      </c>
      <c r="E107" s="626"/>
      <c r="F107" s="708"/>
    </row>
    <row r="108" spans="1:6" ht="12" customHeight="1">
      <c r="A108" s="424" t="s">
        <v>185</v>
      </c>
      <c r="B108" s="657" t="s">
        <v>359</v>
      </c>
      <c r="C108" s="644">
        <f>'9.1.'!C106</f>
        <v>0</v>
      </c>
      <c r="D108" s="669">
        <f t="shared" si="2"/>
        <v>0</v>
      </c>
      <c r="E108" s="626"/>
      <c r="F108" s="708"/>
    </row>
    <row r="109" spans="1:6" ht="12" customHeight="1">
      <c r="A109" s="424" t="s">
        <v>353</v>
      </c>
      <c r="B109" s="658" t="s">
        <v>360</v>
      </c>
      <c r="C109" s="644">
        <f>'9.1.'!C107</f>
        <v>0</v>
      </c>
      <c r="D109" s="669">
        <f t="shared" si="2"/>
        <v>0</v>
      </c>
      <c r="E109" s="626"/>
      <c r="F109" s="708"/>
    </row>
    <row r="110" spans="1:6" ht="12" customHeight="1">
      <c r="A110" s="432" t="s">
        <v>354</v>
      </c>
      <c r="B110" s="656" t="s">
        <v>361</v>
      </c>
      <c r="C110" s="644">
        <f>'9.1.'!C108</f>
        <v>0</v>
      </c>
      <c r="D110" s="669">
        <f t="shared" si="2"/>
        <v>0</v>
      </c>
      <c r="E110" s="626"/>
      <c r="F110" s="708"/>
    </row>
    <row r="111" spans="1:6" ht="12" customHeight="1">
      <c r="A111" s="424" t="s">
        <v>439</v>
      </c>
      <c r="B111" s="656" t="s">
        <v>362</v>
      </c>
      <c r="C111" s="644">
        <f>'9.1.'!C109</f>
        <v>0</v>
      </c>
      <c r="D111" s="669">
        <f t="shared" si="2"/>
        <v>0</v>
      </c>
      <c r="E111" s="626"/>
      <c r="F111" s="708"/>
    </row>
    <row r="112" spans="1:6" ht="12" customHeight="1">
      <c r="A112" s="425" t="s">
        <v>440</v>
      </c>
      <c r="B112" s="656" t="s">
        <v>363</v>
      </c>
      <c r="C112" s="644">
        <f>'9.1.'!C110</f>
        <v>6579</v>
      </c>
      <c r="D112" s="669">
        <f t="shared" si="2"/>
        <v>6579</v>
      </c>
      <c r="E112" s="626"/>
      <c r="F112" s="708"/>
    </row>
    <row r="113" spans="1:6" ht="12" customHeight="1">
      <c r="A113" s="424" t="s">
        <v>444</v>
      </c>
      <c r="B113" s="654" t="s">
        <v>50</v>
      </c>
      <c r="C113" s="643">
        <f>SUM(C114:C115)</f>
        <v>128410</v>
      </c>
      <c r="D113" s="669">
        <f t="shared" si="2"/>
        <v>128410</v>
      </c>
      <c r="E113" s="626"/>
      <c r="F113" s="708"/>
    </row>
    <row r="114" spans="1:6" ht="12" customHeight="1">
      <c r="A114" s="424" t="s">
        <v>445</v>
      </c>
      <c r="B114" s="652" t="s">
        <v>447</v>
      </c>
      <c r="C114" s="643">
        <f>'9.1.'!C112</f>
        <v>10000</v>
      </c>
      <c r="D114" s="669">
        <f t="shared" si="2"/>
        <v>10000</v>
      </c>
      <c r="E114" s="626"/>
      <c r="F114" s="708"/>
    </row>
    <row r="115" spans="1:6" ht="12" customHeight="1" thickBot="1">
      <c r="A115" s="433" t="s">
        <v>446</v>
      </c>
      <c r="B115" s="659" t="s">
        <v>448</v>
      </c>
      <c r="C115" s="644">
        <f>'9.1.'!C113</f>
        <v>118410</v>
      </c>
      <c r="D115" s="671">
        <f t="shared" si="2"/>
        <v>118410</v>
      </c>
      <c r="E115" s="627"/>
      <c r="F115" s="709"/>
    </row>
    <row r="116" spans="1:6" ht="12" customHeight="1" thickBot="1">
      <c r="A116" s="725" t="s">
        <v>20</v>
      </c>
      <c r="B116" s="660" t="s">
        <v>560</v>
      </c>
      <c r="C116" s="661">
        <f>+C117+C119+C121</f>
        <v>25985</v>
      </c>
      <c r="D116" s="674">
        <f t="shared" si="2"/>
        <v>24550</v>
      </c>
      <c r="E116" s="621">
        <f>+E117+E119+E121</f>
        <v>1435</v>
      </c>
      <c r="F116" s="703">
        <f>+F117+F119+F121</f>
        <v>0</v>
      </c>
    </row>
    <row r="117" spans="1:6" ht="12" customHeight="1">
      <c r="A117" s="423" t="s">
        <v>107</v>
      </c>
      <c r="B117" s="652" t="s">
        <v>227</v>
      </c>
      <c r="C117" s="633">
        <f>'9.1.'!C115+'9.2.'!C53+'9.3.'!C52+'9.4.'!C52+'9.5.'!C52+'9.6.'!C52</f>
        <v>23985</v>
      </c>
      <c r="D117" s="672">
        <f t="shared" si="2"/>
        <v>22550</v>
      </c>
      <c r="E117" s="626">
        <f>'9.4.'!C52</f>
        <v>1435</v>
      </c>
      <c r="F117" s="708"/>
    </row>
    <row r="118" spans="1:6" ht="12" customHeight="1">
      <c r="A118" s="423" t="s">
        <v>108</v>
      </c>
      <c r="B118" s="662" t="s">
        <v>368</v>
      </c>
      <c r="C118" s="633"/>
      <c r="D118" s="669">
        <f t="shared" si="2"/>
        <v>0</v>
      </c>
      <c r="E118" s="626"/>
      <c r="F118" s="708"/>
    </row>
    <row r="119" spans="1:6" ht="12" customHeight="1">
      <c r="A119" s="423" t="s">
        <v>109</v>
      </c>
      <c r="B119" s="662" t="s">
        <v>186</v>
      </c>
      <c r="C119" s="643"/>
      <c r="D119" s="669">
        <f t="shared" si="2"/>
        <v>0</v>
      </c>
      <c r="E119" s="626"/>
      <c r="F119" s="708"/>
    </row>
    <row r="120" spans="1:6" ht="12" customHeight="1">
      <c r="A120" s="423" t="s">
        <v>110</v>
      </c>
      <c r="B120" s="662" t="s">
        <v>369</v>
      </c>
      <c r="C120" s="663"/>
      <c r="D120" s="669">
        <f t="shared" si="2"/>
        <v>0</v>
      </c>
      <c r="E120" s="626"/>
      <c r="F120" s="708"/>
    </row>
    <row r="121" spans="1:6" ht="12" customHeight="1">
      <c r="A121" s="423" t="s">
        <v>111</v>
      </c>
      <c r="B121" s="636" t="s">
        <v>230</v>
      </c>
      <c r="C121" s="663">
        <f>SUM(C122:C129)</f>
        <v>2000</v>
      </c>
      <c r="D121" s="669">
        <f t="shared" si="2"/>
        <v>2000</v>
      </c>
      <c r="E121" s="626"/>
      <c r="F121" s="708"/>
    </row>
    <row r="122" spans="1:6" ht="12" customHeight="1">
      <c r="A122" s="423" t="s">
        <v>120</v>
      </c>
      <c r="B122" s="635" t="s">
        <v>431</v>
      </c>
      <c r="C122" s="663"/>
      <c r="D122" s="669">
        <f t="shared" si="2"/>
        <v>0</v>
      </c>
      <c r="E122" s="626"/>
      <c r="F122" s="708"/>
    </row>
    <row r="123" spans="1:6" ht="12" customHeight="1">
      <c r="A123" s="423" t="s">
        <v>122</v>
      </c>
      <c r="B123" s="664" t="s">
        <v>374</v>
      </c>
      <c r="C123" s="663"/>
      <c r="D123" s="669">
        <f t="shared" si="2"/>
        <v>0</v>
      </c>
      <c r="E123" s="626"/>
      <c r="F123" s="708"/>
    </row>
    <row r="124" spans="1:6">
      <c r="A124" s="423" t="s">
        <v>187</v>
      </c>
      <c r="B124" s="658" t="s">
        <v>357</v>
      </c>
      <c r="C124" s="663"/>
      <c r="D124" s="669">
        <f t="shared" si="2"/>
        <v>0</v>
      </c>
      <c r="E124" s="626"/>
      <c r="F124" s="708"/>
    </row>
    <row r="125" spans="1:6" ht="12" customHeight="1">
      <c r="A125" s="423" t="s">
        <v>188</v>
      </c>
      <c r="B125" s="658" t="s">
        <v>373</v>
      </c>
      <c r="C125" s="663"/>
      <c r="D125" s="669">
        <f t="shared" si="2"/>
        <v>0</v>
      </c>
      <c r="E125" s="626"/>
      <c r="F125" s="708"/>
    </row>
    <row r="126" spans="1:6" ht="12" customHeight="1">
      <c r="A126" s="423" t="s">
        <v>189</v>
      </c>
      <c r="B126" s="658" t="s">
        <v>372</v>
      </c>
      <c r="C126" s="663"/>
      <c r="D126" s="669">
        <f t="shared" si="2"/>
        <v>0</v>
      </c>
      <c r="E126" s="626"/>
      <c r="F126" s="708"/>
    </row>
    <row r="127" spans="1:6" ht="12" customHeight="1">
      <c r="A127" s="423" t="s">
        <v>365</v>
      </c>
      <c r="B127" s="658" t="s">
        <v>360</v>
      </c>
      <c r="C127" s="663"/>
      <c r="D127" s="669">
        <f t="shared" si="2"/>
        <v>0</v>
      </c>
      <c r="E127" s="626"/>
      <c r="F127" s="708"/>
    </row>
    <row r="128" spans="1:6" ht="12" customHeight="1">
      <c r="A128" s="423" t="s">
        <v>366</v>
      </c>
      <c r="B128" s="658" t="s">
        <v>371</v>
      </c>
      <c r="C128" s="663"/>
      <c r="D128" s="669">
        <f t="shared" si="2"/>
        <v>0</v>
      </c>
      <c r="E128" s="626"/>
      <c r="F128" s="708"/>
    </row>
    <row r="129" spans="1:6" ht="16.5" thickBot="1">
      <c r="A129" s="432" t="s">
        <v>367</v>
      </c>
      <c r="B129" s="658" t="s">
        <v>370</v>
      </c>
      <c r="C129" s="665">
        <f>'9.1.'!C127</f>
        <v>2000</v>
      </c>
      <c r="D129" s="671">
        <f t="shared" si="2"/>
        <v>2000</v>
      </c>
      <c r="E129" s="626"/>
      <c r="F129" s="708"/>
    </row>
    <row r="130" spans="1:6" ht="12" customHeight="1" thickBot="1">
      <c r="A130" s="28" t="s">
        <v>21</v>
      </c>
      <c r="B130" s="666" t="s">
        <v>449</v>
      </c>
      <c r="C130" s="616">
        <f>+C95+C116</f>
        <v>654150</v>
      </c>
      <c r="D130" s="674">
        <f t="shared" si="2"/>
        <v>626699</v>
      </c>
      <c r="E130" s="621">
        <f>+E95+E116</f>
        <v>27451</v>
      </c>
      <c r="F130" s="703">
        <f>+F95+F116</f>
        <v>0</v>
      </c>
    </row>
    <row r="131" spans="1:6" ht="12" customHeight="1" thickBot="1">
      <c r="A131" s="28" t="s">
        <v>22</v>
      </c>
      <c r="B131" s="666" t="s">
        <v>450</v>
      </c>
      <c r="C131" s="616">
        <f>+C132+C133+C134</f>
        <v>0</v>
      </c>
      <c r="D131" s="674">
        <f t="shared" si="2"/>
        <v>0</v>
      </c>
      <c r="E131" s="621">
        <f>+E132+E133+E134</f>
        <v>0</v>
      </c>
      <c r="F131" s="703">
        <f>+F132+F133+F134</f>
        <v>0</v>
      </c>
    </row>
    <row r="132" spans="1:6" ht="12" customHeight="1">
      <c r="A132" s="423" t="s">
        <v>269</v>
      </c>
      <c r="B132" s="662" t="s">
        <v>457</v>
      </c>
      <c r="C132" s="663"/>
      <c r="D132" s="672">
        <f t="shared" si="2"/>
        <v>0</v>
      </c>
      <c r="E132" s="626"/>
      <c r="F132" s="708"/>
    </row>
    <row r="133" spans="1:6" ht="12" customHeight="1">
      <c r="A133" s="423" t="s">
        <v>270</v>
      </c>
      <c r="B133" s="662" t="s">
        <v>458</v>
      </c>
      <c r="C133" s="663"/>
      <c r="D133" s="669">
        <f t="shared" si="2"/>
        <v>0</v>
      </c>
      <c r="E133" s="626"/>
      <c r="F133" s="708"/>
    </row>
    <row r="134" spans="1:6" ht="12" customHeight="1" thickBot="1">
      <c r="A134" s="432" t="s">
        <v>271</v>
      </c>
      <c r="B134" s="662" t="s">
        <v>459</v>
      </c>
      <c r="C134" s="663"/>
      <c r="D134" s="671">
        <f t="shared" si="2"/>
        <v>0</v>
      </c>
      <c r="E134" s="626"/>
      <c r="F134" s="708"/>
    </row>
    <row r="135" spans="1:6" ht="12" customHeight="1" thickBot="1">
      <c r="A135" s="28" t="s">
        <v>23</v>
      </c>
      <c r="B135" s="666" t="s">
        <v>451</v>
      </c>
      <c r="C135" s="616">
        <f>SUM(C136:C141)</f>
        <v>0</v>
      </c>
      <c r="D135" s="674">
        <f t="shared" si="2"/>
        <v>0</v>
      </c>
      <c r="E135" s="621">
        <f>SUM(E136:E141)</f>
        <v>0</v>
      </c>
      <c r="F135" s="703">
        <f>SUM(F136:F141)</f>
        <v>0</v>
      </c>
    </row>
    <row r="136" spans="1:6" ht="12" customHeight="1">
      <c r="A136" s="423" t="s">
        <v>94</v>
      </c>
      <c r="B136" s="667" t="s">
        <v>460</v>
      </c>
      <c r="C136" s="663"/>
      <c r="D136" s="672">
        <f t="shared" si="2"/>
        <v>0</v>
      </c>
      <c r="E136" s="626"/>
      <c r="F136" s="708"/>
    </row>
    <row r="137" spans="1:6" ht="12" customHeight="1">
      <c r="A137" s="423" t="s">
        <v>95</v>
      </c>
      <c r="B137" s="667" t="s">
        <v>452</v>
      </c>
      <c r="C137" s="663"/>
      <c r="D137" s="669">
        <f t="shared" si="2"/>
        <v>0</v>
      </c>
      <c r="E137" s="626"/>
      <c r="F137" s="708"/>
    </row>
    <row r="138" spans="1:6" ht="12" customHeight="1">
      <c r="A138" s="423" t="s">
        <v>96</v>
      </c>
      <c r="B138" s="667" t="s">
        <v>453</v>
      </c>
      <c r="C138" s="663"/>
      <c r="D138" s="669">
        <f t="shared" si="2"/>
        <v>0</v>
      </c>
      <c r="E138" s="626"/>
      <c r="F138" s="708"/>
    </row>
    <row r="139" spans="1:6" ht="12" customHeight="1">
      <c r="A139" s="423" t="s">
        <v>174</v>
      </c>
      <c r="B139" s="667" t="s">
        <v>454</v>
      </c>
      <c r="C139" s="663"/>
      <c r="D139" s="669">
        <f t="shared" si="2"/>
        <v>0</v>
      </c>
      <c r="E139" s="626"/>
      <c r="F139" s="708"/>
    </row>
    <row r="140" spans="1:6" ht="12" customHeight="1">
      <c r="A140" s="423" t="s">
        <v>175</v>
      </c>
      <c r="B140" s="667" t="s">
        <v>455</v>
      </c>
      <c r="C140" s="663"/>
      <c r="D140" s="669">
        <f t="shared" si="2"/>
        <v>0</v>
      </c>
      <c r="E140" s="626"/>
      <c r="F140" s="708"/>
    </row>
    <row r="141" spans="1:6" ht="12" customHeight="1" thickBot="1">
      <c r="A141" s="432" t="s">
        <v>176</v>
      </c>
      <c r="B141" s="667" t="s">
        <v>456</v>
      </c>
      <c r="C141" s="663"/>
      <c r="D141" s="671">
        <f t="shared" si="2"/>
        <v>0</v>
      </c>
      <c r="E141" s="626"/>
      <c r="F141" s="708"/>
    </row>
    <row r="142" spans="1:6" ht="12" customHeight="1" thickBot="1">
      <c r="A142" s="28" t="s">
        <v>24</v>
      </c>
      <c r="B142" s="666" t="s">
        <v>464</v>
      </c>
      <c r="C142" s="617">
        <f>+C143+C144+C145+C146</f>
        <v>7996</v>
      </c>
      <c r="D142" s="674">
        <f t="shared" si="2"/>
        <v>7996</v>
      </c>
      <c r="E142" s="623">
        <f>+E143+E144+E145+E146</f>
        <v>0</v>
      </c>
      <c r="F142" s="705">
        <f>+F143+F144+F145+F146</f>
        <v>0</v>
      </c>
    </row>
    <row r="143" spans="1:6" ht="12" customHeight="1">
      <c r="A143" s="423" t="s">
        <v>97</v>
      </c>
      <c r="B143" s="667" t="s">
        <v>375</v>
      </c>
      <c r="C143" s="663"/>
      <c r="D143" s="672">
        <f t="shared" si="2"/>
        <v>0</v>
      </c>
      <c r="E143" s="626"/>
      <c r="F143" s="708"/>
    </row>
    <row r="144" spans="1:6" ht="12" customHeight="1">
      <c r="A144" s="423" t="s">
        <v>98</v>
      </c>
      <c r="B144" s="667" t="s">
        <v>376</v>
      </c>
      <c r="C144" s="663">
        <f>'9.1.'!C142</f>
        <v>7996</v>
      </c>
      <c r="D144" s="669">
        <f t="shared" si="2"/>
        <v>7996</v>
      </c>
      <c r="E144" s="626"/>
      <c r="F144" s="708"/>
    </row>
    <row r="145" spans="1:9" ht="12" customHeight="1">
      <c r="A145" s="423" t="s">
        <v>289</v>
      </c>
      <c r="B145" s="667" t="s">
        <v>465</v>
      </c>
      <c r="C145" s="663"/>
      <c r="D145" s="669">
        <f t="shared" si="2"/>
        <v>0</v>
      </c>
      <c r="E145" s="626"/>
      <c r="F145" s="708"/>
    </row>
    <row r="146" spans="1:9" ht="12" customHeight="1" thickBot="1">
      <c r="A146" s="432" t="s">
        <v>290</v>
      </c>
      <c r="B146" s="668" t="s">
        <v>395</v>
      </c>
      <c r="C146" s="663"/>
      <c r="D146" s="671">
        <f t="shared" si="2"/>
        <v>0</v>
      </c>
      <c r="E146" s="626"/>
      <c r="F146" s="708"/>
    </row>
    <row r="147" spans="1:9" ht="12" customHeight="1" thickBot="1">
      <c r="A147" s="28" t="s">
        <v>25</v>
      </c>
      <c r="B147" s="666" t="s">
        <v>466</v>
      </c>
      <c r="C147" s="619">
        <f>SUM(C148:C152)</f>
        <v>0</v>
      </c>
      <c r="D147" s="674">
        <f t="shared" si="2"/>
        <v>0</v>
      </c>
      <c r="E147" s="628">
        <f>SUM(E148:E152)</f>
        <v>0</v>
      </c>
      <c r="F147" s="710">
        <f>SUM(F148:F152)</f>
        <v>0</v>
      </c>
    </row>
    <row r="148" spans="1:9" ht="12" customHeight="1">
      <c r="A148" s="423" t="s">
        <v>99</v>
      </c>
      <c r="B148" s="667" t="s">
        <v>461</v>
      </c>
      <c r="C148" s="663"/>
      <c r="D148" s="672">
        <f t="shared" si="2"/>
        <v>0</v>
      </c>
      <c r="E148" s="626"/>
      <c r="F148" s="708"/>
    </row>
    <row r="149" spans="1:9" ht="12" customHeight="1">
      <c r="A149" s="423" t="s">
        <v>100</v>
      </c>
      <c r="B149" s="667" t="s">
        <v>468</v>
      </c>
      <c r="C149" s="663"/>
      <c r="D149" s="669">
        <f t="shared" si="2"/>
        <v>0</v>
      </c>
      <c r="E149" s="626"/>
      <c r="F149" s="708"/>
    </row>
    <row r="150" spans="1:9" ht="12" customHeight="1">
      <c r="A150" s="423" t="s">
        <v>301</v>
      </c>
      <c r="B150" s="667" t="s">
        <v>463</v>
      </c>
      <c r="C150" s="663"/>
      <c r="D150" s="669">
        <f t="shared" si="2"/>
        <v>0</v>
      </c>
      <c r="E150" s="626"/>
      <c r="F150" s="708"/>
    </row>
    <row r="151" spans="1:9" ht="12" customHeight="1">
      <c r="A151" s="423" t="s">
        <v>302</v>
      </c>
      <c r="B151" s="667" t="s">
        <v>469</v>
      </c>
      <c r="C151" s="663"/>
      <c r="D151" s="669">
        <f t="shared" si="2"/>
        <v>0</v>
      </c>
      <c r="E151" s="626"/>
      <c r="F151" s="708"/>
    </row>
    <row r="152" spans="1:9" ht="12" customHeight="1" thickBot="1">
      <c r="A152" s="423" t="s">
        <v>467</v>
      </c>
      <c r="B152" s="667" t="s">
        <v>470</v>
      </c>
      <c r="C152" s="663"/>
      <c r="D152" s="671">
        <f t="shared" si="2"/>
        <v>0</v>
      </c>
      <c r="E152" s="626"/>
      <c r="F152" s="708"/>
    </row>
    <row r="153" spans="1:9" ht="12" customHeight="1" thickBot="1">
      <c r="A153" s="28" t="s">
        <v>26</v>
      </c>
      <c r="B153" s="666" t="s">
        <v>471</v>
      </c>
      <c r="C153" s="620"/>
      <c r="D153" s="674">
        <f t="shared" si="2"/>
        <v>0</v>
      </c>
      <c r="E153" s="629"/>
      <c r="F153" s="711"/>
    </row>
    <row r="154" spans="1:9" ht="12" customHeight="1" thickBot="1">
      <c r="A154" s="28" t="s">
        <v>27</v>
      </c>
      <c r="B154" s="666" t="s">
        <v>472</v>
      </c>
      <c r="C154" s="620"/>
      <c r="D154" s="674">
        <f t="shared" si="2"/>
        <v>0</v>
      </c>
      <c r="E154" s="629"/>
      <c r="F154" s="711"/>
    </row>
    <row r="155" spans="1:9" ht="15" customHeight="1" thickBot="1">
      <c r="A155" s="28" t="s">
        <v>28</v>
      </c>
      <c r="B155" s="666" t="s">
        <v>474</v>
      </c>
      <c r="C155" s="517">
        <f>+C131+C135+C142+C147+C153+C154</f>
        <v>7996</v>
      </c>
      <c r="D155" s="674">
        <f t="shared" si="2"/>
        <v>7996</v>
      </c>
      <c r="E155" s="630">
        <f>+E131+E135+E142+E147+E153+E154</f>
        <v>0</v>
      </c>
      <c r="F155" s="712">
        <f>+F131+F135+F142+F147+F153+F154</f>
        <v>0</v>
      </c>
      <c r="G155" s="416"/>
      <c r="H155" s="416"/>
      <c r="I155" s="416"/>
    </row>
    <row r="156" spans="1:9" s="408" customFormat="1" ht="12.95" customHeight="1" thickBot="1">
      <c r="A156" s="434" t="s">
        <v>29</v>
      </c>
      <c r="B156" s="375" t="s">
        <v>473</v>
      </c>
      <c r="C156" s="517">
        <f>+C130+C155</f>
        <v>662146</v>
      </c>
      <c r="D156" s="675">
        <f>+D130+D155</f>
        <v>634695</v>
      </c>
      <c r="E156" s="630">
        <f>+E130+E155</f>
        <v>27451</v>
      </c>
      <c r="F156" s="712">
        <f>+F130+F155</f>
        <v>0</v>
      </c>
    </row>
    <row r="157" spans="1:9" ht="7.5" customHeight="1"/>
    <row r="158" spans="1:9">
      <c r="A158" s="739" t="s">
        <v>377</v>
      </c>
      <c r="B158" s="739"/>
      <c r="C158" s="739"/>
      <c r="D158" s="739"/>
      <c r="E158" s="739"/>
      <c r="F158" s="739"/>
    </row>
    <row r="159" spans="1:9" ht="15" customHeight="1" thickBot="1">
      <c r="A159" s="731" t="s">
        <v>154</v>
      </c>
      <c r="B159" s="731"/>
      <c r="C159" s="300" t="s">
        <v>228</v>
      </c>
    </row>
    <row r="160" spans="1:9" ht="30" customHeight="1" thickBot="1">
      <c r="A160" s="28">
        <v>1</v>
      </c>
      <c r="B160" s="24" t="s">
        <v>475</v>
      </c>
      <c r="C160" s="293">
        <f>+C63-C130</f>
        <v>-162113</v>
      </c>
      <c r="D160" s="417"/>
    </row>
    <row r="161" spans="1:3" ht="33.75" customHeight="1" thickBot="1">
      <c r="A161" s="28" t="s">
        <v>20</v>
      </c>
      <c r="B161" s="24" t="s">
        <v>481</v>
      </c>
      <c r="C161" s="293">
        <f>+C87-C155</f>
        <v>162113</v>
      </c>
    </row>
  </sheetData>
  <mergeCells count="16">
    <mergeCell ref="A1:F1"/>
    <mergeCell ref="A2:B2"/>
    <mergeCell ref="A91:B91"/>
    <mergeCell ref="A159:B159"/>
    <mergeCell ref="A3:A4"/>
    <mergeCell ref="B3:B4"/>
    <mergeCell ref="C3:C4"/>
    <mergeCell ref="A158:F158"/>
    <mergeCell ref="A90:F90"/>
    <mergeCell ref="D3:F3"/>
    <mergeCell ref="D2:F2"/>
    <mergeCell ref="A92:A93"/>
    <mergeCell ref="B92:B93"/>
    <mergeCell ref="C92:C93"/>
    <mergeCell ref="D92:F92"/>
    <mergeCell ref="D91:F91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Zagyvarékas Község Önkormányzata
2015. ÉVI KÖLTSÉGVETÉSÉNEK ÖSSZEVONT MÉRLEGE&amp;10
&amp;R&amp;"Times New Roman CE,Félkövér dőlt"&amp;11 1. melléklet az 1/2016. (II.17.) önkormányzati rendelethez</oddHeader>
  </headerFooter>
  <rowBreaks count="1" manualBreakCount="1">
    <brk id="8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B2" sqref="B2"/>
    </sheetView>
  </sheetViews>
  <sheetFormatPr defaultRowHeight="12.75"/>
  <cols>
    <col min="1" max="1" width="19.5" style="383" customWidth="1"/>
    <col min="2" max="2" width="65.83203125" style="384" customWidth="1"/>
    <col min="3" max="3" width="18.33203125" style="385" customWidth="1"/>
    <col min="4" max="16384" width="9.33203125" style="3"/>
  </cols>
  <sheetData>
    <row r="1" spans="1:6" s="2" customFormat="1" ht="16.5" customHeight="1" thickBot="1">
      <c r="A1" s="786" t="s">
        <v>631</v>
      </c>
      <c r="B1" s="786"/>
      <c r="C1" s="786"/>
      <c r="D1" s="786"/>
      <c r="E1" s="786"/>
      <c r="F1" s="786"/>
    </row>
    <row r="2" spans="1:6" s="98" customFormat="1" ht="21" customHeight="1" thickBot="1">
      <c r="A2" s="400" t="s">
        <v>64</v>
      </c>
      <c r="B2" s="351" t="s">
        <v>223</v>
      </c>
      <c r="C2" s="523" t="s">
        <v>54</v>
      </c>
      <c r="D2" s="788" t="s">
        <v>540</v>
      </c>
      <c r="E2" s="789"/>
      <c r="F2" s="790"/>
    </row>
    <row r="3" spans="1:6" s="98" customFormat="1" ht="42.75" thickBot="1">
      <c r="A3" s="236" t="s">
        <v>201</v>
      </c>
      <c r="B3" s="352" t="s">
        <v>403</v>
      </c>
      <c r="C3" s="526" t="s">
        <v>592</v>
      </c>
      <c r="D3" s="525" t="s">
        <v>541</v>
      </c>
      <c r="E3" s="525" t="s">
        <v>542</v>
      </c>
      <c r="F3" s="503" t="s">
        <v>543</v>
      </c>
    </row>
    <row r="4" spans="1:6" s="99" customFormat="1" ht="15.95" customHeight="1" thickBot="1">
      <c r="A4" s="237"/>
      <c r="B4" s="237"/>
      <c r="C4" s="787" t="s">
        <v>55</v>
      </c>
      <c r="D4" s="787"/>
      <c r="E4" s="787"/>
      <c r="F4" s="787"/>
    </row>
    <row r="5" spans="1:6" ht="13.5" thickBot="1">
      <c r="A5" s="401" t="s">
        <v>203</v>
      </c>
      <c r="B5" s="528" t="s">
        <v>56</v>
      </c>
      <c r="C5" s="791" t="s">
        <v>57</v>
      </c>
      <c r="D5" s="792"/>
      <c r="E5" s="792"/>
      <c r="F5" s="793"/>
    </row>
    <row r="6" spans="1:6" s="63" customFormat="1" ht="12.95" customHeight="1" thickBot="1">
      <c r="A6" s="204" t="s">
        <v>488</v>
      </c>
      <c r="B6" s="205" t="s">
        <v>489</v>
      </c>
      <c r="C6" s="527" t="s">
        <v>490</v>
      </c>
      <c r="D6" s="205" t="s">
        <v>492</v>
      </c>
      <c r="E6" s="527" t="s">
        <v>491</v>
      </c>
      <c r="F6" s="205" t="s">
        <v>493</v>
      </c>
    </row>
    <row r="7" spans="1:6" s="63" customFormat="1" ht="15.95" customHeight="1" thickBot="1">
      <c r="A7" s="794" t="s">
        <v>58</v>
      </c>
      <c r="B7" s="795"/>
      <c r="C7" s="795"/>
      <c r="D7" s="795"/>
      <c r="E7" s="795"/>
      <c r="F7" s="795"/>
    </row>
    <row r="8" spans="1:6" s="63" customFormat="1" ht="12" customHeight="1" thickBot="1">
      <c r="A8" s="28" t="s">
        <v>19</v>
      </c>
      <c r="B8" s="16" t="s">
        <v>253</v>
      </c>
      <c r="C8" s="293">
        <f>+C9+C10+C11+C12+C13+C14</f>
        <v>228339</v>
      </c>
      <c r="D8" s="553">
        <f>+D9+D10+D11+D12+D13+D14</f>
        <v>228339</v>
      </c>
      <c r="E8" s="554">
        <f>+E9+E10+E11+E12+E13+E14</f>
        <v>0</v>
      </c>
      <c r="F8" s="555">
        <f>+F9+F10+F11+F12+F13+F14</f>
        <v>0</v>
      </c>
    </row>
    <row r="9" spans="1:6" s="100" customFormat="1" ht="12" customHeight="1">
      <c r="A9" s="423" t="s">
        <v>101</v>
      </c>
      <c r="B9" s="409" t="s">
        <v>254</v>
      </c>
      <c r="C9" s="295">
        <v>72222</v>
      </c>
      <c r="D9" s="579">
        <f>C9-E9</f>
        <v>72222</v>
      </c>
      <c r="E9" s="580"/>
      <c r="F9" s="581"/>
    </row>
    <row r="10" spans="1:6" s="101" customFormat="1" ht="12" customHeight="1">
      <c r="A10" s="424" t="s">
        <v>102</v>
      </c>
      <c r="B10" s="410" t="s">
        <v>255</v>
      </c>
      <c r="C10" s="294">
        <v>64820</v>
      </c>
      <c r="D10" s="582">
        <f t="shared" ref="D10:D73" si="0">C10-E10</f>
        <v>64820</v>
      </c>
      <c r="E10" s="556"/>
      <c r="F10" s="557"/>
    </row>
    <row r="11" spans="1:6" s="101" customFormat="1" ht="12" customHeight="1">
      <c r="A11" s="424" t="s">
        <v>103</v>
      </c>
      <c r="B11" s="410" t="s">
        <v>256</v>
      </c>
      <c r="C11" s="294">
        <v>87171</v>
      </c>
      <c r="D11" s="582">
        <f t="shared" si="0"/>
        <v>87171</v>
      </c>
      <c r="E11" s="556"/>
      <c r="F11" s="557"/>
    </row>
    <row r="12" spans="1:6" s="101" customFormat="1" ht="12" customHeight="1">
      <c r="A12" s="424" t="s">
        <v>104</v>
      </c>
      <c r="B12" s="410" t="s">
        <v>257</v>
      </c>
      <c r="C12" s="294">
        <v>4126</v>
      </c>
      <c r="D12" s="582">
        <f t="shared" si="0"/>
        <v>4126</v>
      </c>
      <c r="E12" s="556"/>
      <c r="F12" s="557"/>
    </row>
    <row r="13" spans="1:6" s="101" customFormat="1" ht="12" customHeight="1">
      <c r="A13" s="424" t="s">
        <v>149</v>
      </c>
      <c r="B13" s="410" t="s">
        <v>502</v>
      </c>
      <c r="C13" s="294"/>
      <c r="D13" s="582">
        <f t="shared" si="0"/>
        <v>0</v>
      </c>
      <c r="E13" s="556"/>
      <c r="F13" s="557"/>
    </row>
    <row r="14" spans="1:6" s="100" customFormat="1" ht="12" customHeight="1" thickBot="1">
      <c r="A14" s="425" t="s">
        <v>105</v>
      </c>
      <c r="B14" s="411" t="s">
        <v>434</v>
      </c>
      <c r="C14" s="294"/>
      <c r="D14" s="583">
        <f t="shared" si="0"/>
        <v>0</v>
      </c>
      <c r="E14" s="556"/>
      <c r="F14" s="557"/>
    </row>
    <row r="15" spans="1:6" s="100" customFormat="1" ht="12" customHeight="1" thickBot="1">
      <c r="A15" s="28" t="s">
        <v>20</v>
      </c>
      <c r="B15" s="289" t="s">
        <v>258</v>
      </c>
      <c r="C15" s="293">
        <f>+C16+C17+C18+C19+C20</f>
        <v>148751</v>
      </c>
      <c r="D15" s="593">
        <f t="shared" si="0"/>
        <v>148751</v>
      </c>
      <c r="E15" s="554">
        <f>+E16+E17+E18+E19+E20</f>
        <v>0</v>
      </c>
      <c r="F15" s="555">
        <f>+F16+F17+F18+F19+F20</f>
        <v>0</v>
      </c>
    </row>
    <row r="16" spans="1:6" s="100" customFormat="1" ht="12" customHeight="1">
      <c r="A16" s="423" t="s">
        <v>107</v>
      </c>
      <c r="B16" s="409" t="s">
        <v>259</v>
      </c>
      <c r="C16" s="295"/>
      <c r="D16" s="584">
        <f t="shared" si="0"/>
        <v>0</v>
      </c>
      <c r="E16" s="556"/>
      <c r="F16" s="557"/>
    </row>
    <row r="17" spans="1:6" s="100" customFormat="1" ht="12" customHeight="1">
      <c r="A17" s="424" t="s">
        <v>108</v>
      </c>
      <c r="B17" s="410" t="s">
        <v>260</v>
      </c>
      <c r="C17" s="294"/>
      <c r="D17" s="582">
        <f t="shared" si="0"/>
        <v>0</v>
      </c>
      <c r="E17" s="556"/>
      <c r="F17" s="557"/>
    </row>
    <row r="18" spans="1:6" s="100" customFormat="1" ht="12" customHeight="1">
      <c r="A18" s="424" t="s">
        <v>109</v>
      </c>
      <c r="B18" s="410" t="s">
        <v>425</v>
      </c>
      <c r="C18" s="294"/>
      <c r="D18" s="582">
        <f t="shared" si="0"/>
        <v>0</v>
      </c>
      <c r="E18" s="556"/>
      <c r="F18" s="557"/>
    </row>
    <row r="19" spans="1:6" s="100" customFormat="1" ht="12" customHeight="1">
      <c r="A19" s="424" t="s">
        <v>110</v>
      </c>
      <c r="B19" s="410" t="s">
        <v>426</v>
      </c>
      <c r="C19" s="294"/>
      <c r="D19" s="582">
        <f t="shared" si="0"/>
        <v>0</v>
      </c>
      <c r="E19" s="556"/>
      <c r="F19" s="557"/>
    </row>
    <row r="20" spans="1:6" s="100" customFormat="1" ht="12" customHeight="1">
      <c r="A20" s="424" t="s">
        <v>111</v>
      </c>
      <c r="B20" s="410" t="s">
        <v>261</v>
      </c>
      <c r="C20" s="294">
        <v>148751</v>
      </c>
      <c r="D20" s="582">
        <f t="shared" si="0"/>
        <v>148751</v>
      </c>
      <c r="E20" s="556"/>
      <c r="F20" s="557"/>
    </row>
    <row r="21" spans="1:6" s="101" customFormat="1" ht="12" customHeight="1" thickBot="1">
      <c r="A21" s="425" t="s">
        <v>120</v>
      </c>
      <c r="B21" s="411" t="s">
        <v>262</v>
      </c>
      <c r="C21" s="296"/>
      <c r="D21" s="583">
        <f t="shared" si="0"/>
        <v>0</v>
      </c>
      <c r="E21" s="556"/>
      <c r="F21" s="557"/>
    </row>
    <row r="22" spans="1:6" s="101" customFormat="1" ht="12" customHeight="1" thickBot="1">
      <c r="A22" s="28" t="s">
        <v>21</v>
      </c>
      <c r="B22" s="16" t="s">
        <v>263</v>
      </c>
      <c r="C22" s="293">
        <f>+C23+C24+C25+C26+C27</f>
        <v>0</v>
      </c>
      <c r="D22" s="586">
        <f t="shared" si="0"/>
        <v>0</v>
      </c>
      <c r="E22" s="554">
        <f>+E23+E24+E25+E26+E27</f>
        <v>0</v>
      </c>
      <c r="F22" s="555">
        <f>+F23+F24+F25+F26+F27</f>
        <v>0</v>
      </c>
    </row>
    <row r="23" spans="1:6" s="101" customFormat="1" ht="12" customHeight="1">
      <c r="A23" s="423" t="s">
        <v>90</v>
      </c>
      <c r="B23" s="409" t="s">
        <v>264</v>
      </c>
      <c r="C23" s="295"/>
      <c r="D23" s="584">
        <f t="shared" si="0"/>
        <v>0</v>
      </c>
      <c r="E23" s="556"/>
      <c r="F23" s="557"/>
    </row>
    <row r="24" spans="1:6" s="100" customFormat="1" ht="12" customHeight="1">
      <c r="A24" s="424" t="s">
        <v>91</v>
      </c>
      <c r="B24" s="410" t="s">
        <v>265</v>
      </c>
      <c r="C24" s="294"/>
      <c r="D24" s="582">
        <f t="shared" si="0"/>
        <v>0</v>
      </c>
      <c r="E24" s="556"/>
      <c r="F24" s="557"/>
    </row>
    <row r="25" spans="1:6" s="101" customFormat="1" ht="12" customHeight="1">
      <c r="A25" s="424" t="s">
        <v>92</v>
      </c>
      <c r="B25" s="410" t="s">
        <v>427</v>
      </c>
      <c r="C25" s="294"/>
      <c r="D25" s="582">
        <f t="shared" si="0"/>
        <v>0</v>
      </c>
      <c r="E25" s="556"/>
      <c r="F25" s="557"/>
    </row>
    <row r="26" spans="1:6" s="101" customFormat="1" ht="12" customHeight="1">
      <c r="A26" s="424" t="s">
        <v>93</v>
      </c>
      <c r="B26" s="410" t="s">
        <v>428</v>
      </c>
      <c r="C26" s="294"/>
      <c r="D26" s="582">
        <f t="shared" si="0"/>
        <v>0</v>
      </c>
      <c r="E26" s="556"/>
      <c r="F26" s="557"/>
    </row>
    <row r="27" spans="1:6" s="101" customFormat="1" ht="12" customHeight="1">
      <c r="A27" s="424" t="s">
        <v>170</v>
      </c>
      <c r="B27" s="410" t="s">
        <v>266</v>
      </c>
      <c r="C27" s="294"/>
      <c r="D27" s="582">
        <f t="shared" si="0"/>
        <v>0</v>
      </c>
      <c r="E27" s="556"/>
      <c r="F27" s="557"/>
    </row>
    <row r="28" spans="1:6" s="101" customFormat="1" ht="12" customHeight="1" thickBot="1">
      <c r="A28" s="425" t="s">
        <v>171</v>
      </c>
      <c r="B28" s="411" t="s">
        <v>267</v>
      </c>
      <c r="C28" s="296"/>
      <c r="D28" s="583">
        <f t="shared" si="0"/>
        <v>0</v>
      </c>
      <c r="E28" s="556"/>
      <c r="F28" s="557"/>
    </row>
    <row r="29" spans="1:6" s="101" customFormat="1" ht="12" customHeight="1" thickBot="1">
      <c r="A29" s="28" t="s">
        <v>172</v>
      </c>
      <c r="B29" s="16" t="s">
        <v>618</v>
      </c>
      <c r="C29" s="298">
        <f>SUM(C30:C36)</f>
        <v>61900</v>
      </c>
      <c r="D29" s="593">
        <f t="shared" si="0"/>
        <v>61900</v>
      </c>
      <c r="E29" s="558">
        <f>+E30+E34+E35+E36</f>
        <v>0</v>
      </c>
      <c r="F29" s="559">
        <f>+F30+F34+F35+F36</f>
        <v>0</v>
      </c>
    </row>
    <row r="30" spans="1:6" s="101" customFormat="1" ht="12" customHeight="1">
      <c r="A30" s="423" t="s">
        <v>269</v>
      </c>
      <c r="B30" s="409" t="s">
        <v>611</v>
      </c>
      <c r="C30" s="404">
        <v>11000</v>
      </c>
      <c r="D30" s="584">
        <f t="shared" si="0"/>
        <v>11000</v>
      </c>
      <c r="E30" s="556"/>
      <c r="F30" s="557"/>
    </row>
    <row r="31" spans="1:6" s="101" customFormat="1" ht="12" customHeight="1">
      <c r="A31" s="423" t="s">
        <v>270</v>
      </c>
      <c r="B31" s="410" t="s">
        <v>612</v>
      </c>
      <c r="C31" s="294"/>
      <c r="D31" s="582">
        <f t="shared" si="0"/>
        <v>0</v>
      </c>
      <c r="E31" s="556"/>
      <c r="F31" s="557"/>
    </row>
    <row r="32" spans="1:6" s="101" customFormat="1" ht="12" customHeight="1">
      <c r="A32" s="423" t="s">
        <v>271</v>
      </c>
      <c r="B32" s="410" t="s">
        <v>613</v>
      </c>
      <c r="C32" s="294">
        <v>44100</v>
      </c>
      <c r="D32" s="582">
        <f t="shared" si="0"/>
        <v>44100</v>
      </c>
      <c r="E32" s="556"/>
      <c r="F32" s="557"/>
    </row>
    <row r="33" spans="1:6" s="101" customFormat="1" ht="12" customHeight="1">
      <c r="A33" s="423" t="s">
        <v>272</v>
      </c>
      <c r="B33" s="410" t="s">
        <v>614</v>
      </c>
      <c r="C33" s="294">
        <v>600</v>
      </c>
      <c r="D33" s="582">
        <f t="shared" si="0"/>
        <v>600</v>
      </c>
      <c r="E33" s="556"/>
      <c r="F33" s="557"/>
    </row>
    <row r="34" spans="1:6" s="101" customFormat="1" ht="12" customHeight="1">
      <c r="A34" s="423" t="s">
        <v>615</v>
      </c>
      <c r="B34" s="410" t="s">
        <v>273</v>
      </c>
      <c r="C34" s="294">
        <v>5500</v>
      </c>
      <c r="D34" s="582">
        <f t="shared" si="0"/>
        <v>5500</v>
      </c>
      <c r="E34" s="556"/>
      <c r="F34" s="557"/>
    </row>
    <row r="35" spans="1:6" s="101" customFormat="1" ht="12" customHeight="1">
      <c r="A35" s="423" t="s">
        <v>616</v>
      </c>
      <c r="B35" s="410" t="s">
        <v>274</v>
      </c>
      <c r="C35" s="294"/>
      <c r="D35" s="582">
        <f t="shared" si="0"/>
        <v>0</v>
      </c>
      <c r="E35" s="556"/>
      <c r="F35" s="557"/>
    </row>
    <row r="36" spans="1:6" s="101" customFormat="1" ht="12" customHeight="1" thickBot="1">
      <c r="A36" s="423" t="s">
        <v>617</v>
      </c>
      <c r="B36" s="411" t="s">
        <v>275</v>
      </c>
      <c r="C36" s="296">
        <v>700</v>
      </c>
      <c r="D36" s="583">
        <f t="shared" si="0"/>
        <v>700</v>
      </c>
      <c r="E36" s="556"/>
      <c r="F36" s="557"/>
    </row>
    <row r="37" spans="1:6" s="101" customFormat="1" ht="12" customHeight="1" thickBot="1">
      <c r="A37" s="28" t="s">
        <v>23</v>
      </c>
      <c r="B37" s="16" t="s">
        <v>435</v>
      </c>
      <c r="C37" s="293">
        <f>SUM(C38:C48)</f>
        <v>19120</v>
      </c>
      <c r="D37" s="593">
        <f t="shared" si="0"/>
        <v>19120</v>
      </c>
      <c r="E37" s="554">
        <f>SUM(E38:E48)</f>
        <v>0</v>
      </c>
      <c r="F37" s="555">
        <f>SUM(F38:F48)</f>
        <v>0</v>
      </c>
    </row>
    <row r="38" spans="1:6" s="101" customFormat="1" ht="12" customHeight="1">
      <c r="A38" s="423" t="s">
        <v>94</v>
      </c>
      <c r="B38" s="409" t="s">
        <v>278</v>
      </c>
      <c r="C38" s="295">
        <v>250</v>
      </c>
      <c r="D38" s="584">
        <f t="shared" si="0"/>
        <v>250</v>
      </c>
      <c r="E38" s="556"/>
      <c r="F38" s="557"/>
    </row>
    <row r="39" spans="1:6" s="101" customFormat="1" ht="12" customHeight="1">
      <c r="A39" s="424" t="s">
        <v>95</v>
      </c>
      <c r="B39" s="410" t="s">
        <v>279</v>
      </c>
      <c r="C39" s="294">
        <v>1898</v>
      </c>
      <c r="D39" s="582">
        <f t="shared" si="0"/>
        <v>1898</v>
      </c>
      <c r="E39" s="556"/>
      <c r="F39" s="557"/>
    </row>
    <row r="40" spans="1:6" s="101" customFormat="1" ht="12" customHeight="1">
      <c r="A40" s="424" t="s">
        <v>96</v>
      </c>
      <c r="B40" s="410" t="s">
        <v>280</v>
      </c>
      <c r="C40" s="294">
        <v>3300</v>
      </c>
      <c r="D40" s="582">
        <f t="shared" si="0"/>
        <v>3300</v>
      </c>
      <c r="E40" s="556"/>
      <c r="F40" s="557"/>
    </row>
    <row r="41" spans="1:6" s="101" customFormat="1" ht="12" customHeight="1">
      <c r="A41" s="424" t="s">
        <v>174</v>
      </c>
      <c r="B41" s="410" t="s">
        <v>281</v>
      </c>
      <c r="C41" s="294">
        <v>9257</v>
      </c>
      <c r="D41" s="582">
        <f t="shared" si="0"/>
        <v>9257</v>
      </c>
      <c r="E41" s="556"/>
      <c r="F41" s="557"/>
    </row>
    <row r="42" spans="1:6" s="101" customFormat="1" ht="12" customHeight="1">
      <c r="A42" s="424" t="s">
        <v>175</v>
      </c>
      <c r="B42" s="410" t="s">
        <v>282</v>
      </c>
      <c r="C42" s="294"/>
      <c r="D42" s="582">
        <f t="shared" si="0"/>
        <v>0</v>
      </c>
      <c r="E42" s="556"/>
      <c r="F42" s="557"/>
    </row>
    <row r="43" spans="1:6" s="101" customFormat="1" ht="12" customHeight="1">
      <c r="A43" s="424" t="s">
        <v>176</v>
      </c>
      <c r="B43" s="410" t="s">
        <v>283</v>
      </c>
      <c r="C43" s="294">
        <v>3915</v>
      </c>
      <c r="D43" s="582">
        <f t="shared" si="0"/>
        <v>3915</v>
      </c>
      <c r="E43" s="556"/>
      <c r="F43" s="557"/>
    </row>
    <row r="44" spans="1:6" s="101" customFormat="1" ht="12" customHeight="1">
      <c r="A44" s="424" t="s">
        <v>177</v>
      </c>
      <c r="B44" s="410" t="s">
        <v>284</v>
      </c>
      <c r="C44" s="294"/>
      <c r="D44" s="582">
        <f t="shared" si="0"/>
        <v>0</v>
      </c>
      <c r="E44" s="556"/>
      <c r="F44" s="557"/>
    </row>
    <row r="45" spans="1:6" s="101" customFormat="1" ht="12" customHeight="1">
      <c r="A45" s="424" t="s">
        <v>178</v>
      </c>
      <c r="B45" s="410" t="s">
        <v>285</v>
      </c>
      <c r="C45" s="294">
        <v>500</v>
      </c>
      <c r="D45" s="582">
        <f t="shared" si="0"/>
        <v>500</v>
      </c>
      <c r="E45" s="556"/>
      <c r="F45" s="557"/>
    </row>
    <row r="46" spans="1:6" s="101" customFormat="1" ht="12" customHeight="1">
      <c r="A46" s="424" t="s">
        <v>276</v>
      </c>
      <c r="B46" s="410" t="s">
        <v>286</v>
      </c>
      <c r="C46" s="297"/>
      <c r="D46" s="582">
        <f t="shared" si="0"/>
        <v>0</v>
      </c>
      <c r="E46" s="556"/>
      <c r="F46" s="557"/>
    </row>
    <row r="47" spans="1:6" s="101" customFormat="1" ht="12" customHeight="1">
      <c r="A47" s="425" t="s">
        <v>277</v>
      </c>
      <c r="B47" s="411" t="s">
        <v>437</v>
      </c>
      <c r="C47" s="396"/>
      <c r="D47" s="582">
        <f t="shared" si="0"/>
        <v>0</v>
      </c>
      <c r="E47" s="556"/>
      <c r="F47" s="557"/>
    </row>
    <row r="48" spans="1:6" s="101" customFormat="1" ht="12" customHeight="1" thickBot="1">
      <c r="A48" s="425" t="s">
        <v>436</v>
      </c>
      <c r="B48" s="411" t="s">
        <v>287</v>
      </c>
      <c r="C48" s="396"/>
      <c r="D48" s="583">
        <f t="shared" si="0"/>
        <v>0</v>
      </c>
      <c r="E48" s="560"/>
      <c r="F48" s="561"/>
    </row>
    <row r="49" spans="1:6" s="101" customFormat="1" ht="12" customHeight="1" thickBot="1">
      <c r="A49" s="28" t="s">
        <v>24</v>
      </c>
      <c r="B49" s="16" t="s">
        <v>288</v>
      </c>
      <c r="C49" s="293">
        <f>SUM(C50:C54)</f>
        <v>0</v>
      </c>
      <c r="D49" s="593">
        <f t="shared" si="0"/>
        <v>0</v>
      </c>
      <c r="E49" s="562"/>
      <c r="F49" s="563"/>
    </row>
    <row r="50" spans="1:6" s="101" customFormat="1" ht="12" customHeight="1">
      <c r="A50" s="423" t="s">
        <v>97</v>
      </c>
      <c r="B50" s="409" t="s">
        <v>292</v>
      </c>
      <c r="C50" s="450"/>
      <c r="D50" s="584">
        <f t="shared" si="0"/>
        <v>0</v>
      </c>
      <c r="E50" s="564"/>
      <c r="F50" s="565"/>
    </row>
    <row r="51" spans="1:6" s="101" customFormat="1" ht="12" customHeight="1">
      <c r="A51" s="424" t="s">
        <v>98</v>
      </c>
      <c r="B51" s="410" t="s">
        <v>293</v>
      </c>
      <c r="C51" s="297"/>
      <c r="D51" s="582">
        <f t="shared" si="0"/>
        <v>0</v>
      </c>
      <c r="E51" s="556"/>
      <c r="F51" s="557"/>
    </row>
    <row r="52" spans="1:6" s="101" customFormat="1" ht="12" customHeight="1">
      <c r="A52" s="424" t="s">
        <v>289</v>
      </c>
      <c r="B52" s="410" t="s">
        <v>294</v>
      </c>
      <c r="C52" s="297"/>
      <c r="D52" s="582">
        <f t="shared" si="0"/>
        <v>0</v>
      </c>
      <c r="E52" s="556"/>
      <c r="F52" s="557"/>
    </row>
    <row r="53" spans="1:6" s="101" customFormat="1" ht="12" customHeight="1">
      <c r="A53" s="424" t="s">
        <v>290</v>
      </c>
      <c r="B53" s="410" t="s">
        <v>295</v>
      </c>
      <c r="C53" s="297"/>
      <c r="D53" s="582">
        <f t="shared" si="0"/>
        <v>0</v>
      </c>
      <c r="E53" s="556"/>
      <c r="F53" s="557"/>
    </row>
    <row r="54" spans="1:6" s="101" customFormat="1" ht="12" customHeight="1" thickBot="1">
      <c r="A54" s="425" t="s">
        <v>291</v>
      </c>
      <c r="B54" s="411" t="s">
        <v>296</v>
      </c>
      <c r="C54" s="396"/>
      <c r="D54" s="583">
        <f t="shared" si="0"/>
        <v>0</v>
      </c>
      <c r="E54" s="556"/>
      <c r="F54" s="557"/>
    </row>
    <row r="55" spans="1:6" s="101" customFormat="1" ht="12" customHeight="1" thickBot="1">
      <c r="A55" s="28" t="s">
        <v>179</v>
      </c>
      <c r="B55" s="16" t="s">
        <v>297</v>
      </c>
      <c r="C55" s="293">
        <f>SUM(C56:C58)</f>
        <v>0</v>
      </c>
      <c r="D55" s="586">
        <f t="shared" si="0"/>
        <v>0</v>
      </c>
      <c r="E55" s="554">
        <f>SUM(E56:E58)</f>
        <v>0</v>
      </c>
      <c r="F55" s="555">
        <f>SUM(F56:F58)</f>
        <v>0</v>
      </c>
    </row>
    <row r="56" spans="1:6" s="101" customFormat="1" ht="12" customHeight="1">
      <c r="A56" s="423" t="s">
        <v>99</v>
      </c>
      <c r="B56" s="409" t="s">
        <v>298</v>
      </c>
      <c r="C56" s="295"/>
      <c r="D56" s="584">
        <f t="shared" si="0"/>
        <v>0</v>
      </c>
      <c r="E56" s="556"/>
      <c r="F56" s="557"/>
    </row>
    <row r="57" spans="1:6" s="101" customFormat="1" ht="12" customHeight="1">
      <c r="A57" s="424" t="s">
        <v>100</v>
      </c>
      <c r="B57" s="410" t="s">
        <v>429</v>
      </c>
      <c r="C57" s="294"/>
      <c r="D57" s="582">
        <f t="shared" si="0"/>
        <v>0</v>
      </c>
      <c r="E57" s="556"/>
      <c r="F57" s="557"/>
    </row>
    <row r="58" spans="1:6" s="101" customFormat="1" ht="12" customHeight="1">
      <c r="A58" s="424" t="s">
        <v>301</v>
      </c>
      <c r="B58" s="410" t="s">
        <v>299</v>
      </c>
      <c r="C58" s="294"/>
      <c r="D58" s="582">
        <f t="shared" si="0"/>
        <v>0</v>
      </c>
      <c r="E58" s="556"/>
      <c r="F58" s="557"/>
    </row>
    <row r="59" spans="1:6" s="101" customFormat="1" ht="12" customHeight="1" thickBot="1">
      <c r="A59" s="425" t="s">
        <v>302</v>
      </c>
      <c r="B59" s="411" t="s">
        <v>300</v>
      </c>
      <c r="C59" s="296"/>
      <c r="D59" s="583">
        <f t="shared" si="0"/>
        <v>0</v>
      </c>
      <c r="E59" s="556"/>
      <c r="F59" s="557"/>
    </row>
    <row r="60" spans="1:6" s="101" customFormat="1" ht="12" customHeight="1" thickBot="1">
      <c r="A60" s="28" t="s">
        <v>26</v>
      </c>
      <c r="B60" s="289" t="s">
        <v>303</v>
      </c>
      <c r="C60" s="293">
        <f>SUM(C61:C63)</f>
        <v>5325</v>
      </c>
      <c r="D60" s="593">
        <f t="shared" si="0"/>
        <v>5325</v>
      </c>
      <c r="E60" s="554">
        <f>SUM(E61:E63)</f>
        <v>0</v>
      </c>
      <c r="F60" s="555">
        <f>SUM(F61:F63)</f>
        <v>0</v>
      </c>
    </row>
    <row r="61" spans="1:6" s="101" customFormat="1" ht="12" customHeight="1">
      <c r="A61" s="423" t="s">
        <v>180</v>
      </c>
      <c r="B61" s="409" t="s">
        <v>305</v>
      </c>
      <c r="C61" s="297"/>
      <c r="D61" s="584">
        <f t="shared" si="0"/>
        <v>0</v>
      </c>
      <c r="E61" s="556"/>
      <c r="F61" s="557"/>
    </row>
    <row r="62" spans="1:6" s="101" customFormat="1" ht="12" customHeight="1">
      <c r="A62" s="424" t="s">
        <v>181</v>
      </c>
      <c r="B62" s="410" t="s">
        <v>430</v>
      </c>
      <c r="C62" s="297">
        <v>5275</v>
      </c>
      <c r="D62" s="582">
        <f t="shared" si="0"/>
        <v>5275</v>
      </c>
      <c r="E62" s="556"/>
      <c r="F62" s="557"/>
    </row>
    <row r="63" spans="1:6" s="101" customFormat="1" ht="12" customHeight="1">
      <c r="A63" s="424" t="s">
        <v>229</v>
      </c>
      <c r="B63" s="410" t="s">
        <v>306</v>
      </c>
      <c r="C63" s="297">
        <v>50</v>
      </c>
      <c r="D63" s="582">
        <f t="shared" si="0"/>
        <v>50</v>
      </c>
      <c r="E63" s="556"/>
      <c r="F63" s="557"/>
    </row>
    <row r="64" spans="1:6" s="101" customFormat="1" ht="12" customHeight="1" thickBot="1">
      <c r="A64" s="425" t="s">
        <v>304</v>
      </c>
      <c r="B64" s="411" t="s">
        <v>307</v>
      </c>
      <c r="C64" s="297"/>
      <c r="D64" s="583">
        <f t="shared" si="0"/>
        <v>0</v>
      </c>
      <c r="E64" s="556"/>
      <c r="F64" s="557"/>
    </row>
    <row r="65" spans="1:6" s="101" customFormat="1" ht="12" customHeight="1" thickBot="1">
      <c r="A65" s="28" t="s">
        <v>27</v>
      </c>
      <c r="B65" s="16" t="s">
        <v>308</v>
      </c>
      <c r="C65" s="298">
        <f>+C8+C15+C22+C29+C37+C49+C55+C60</f>
        <v>463435</v>
      </c>
      <c r="D65" s="593">
        <f t="shared" si="0"/>
        <v>463435</v>
      </c>
      <c r="E65" s="558">
        <f>+E8+E15+E22+E29+E37+E49+E55+E60</f>
        <v>0</v>
      </c>
      <c r="F65" s="559">
        <f>+F8+F15+F22+F29+F37+F49+F55+F60</f>
        <v>0</v>
      </c>
    </row>
    <row r="66" spans="1:6" s="101" customFormat="1" ht="12" customHeight="1" thickBot="1">
      <c r="A66" s="426" t="s">
        <v>399</v>
      </c>
      <c r="B66" s="289" t="s">
        <v>310</v>
      </c>
      <c r="C66" s="293">
        <f>SUM(C67:C69)</f>
        <v>0</v>
      </c>
      <c r="D66" s="586">
        <f t="shared" si="0"/>
        <v>0</v>
      </c>
      <c r="E66" s="554">
        <f>SUM(E67:E69)</f>
        <v>0</v>
      </c>
      <c r="F66" s="555">
        <f>SUM(F67:F69)</f>
        <v>0</v>
      </c>
    </row>
    <row r="67" spans="1:6" s="101" customFormat="1" ht="12" customHeight="1">
      <c r="A67" s="423" t="s">
        <v>341</v>
      </c>
      <c r="B67" s="409" t="s">
        <v>311</v>
      </c>
      <c r="C67" s="297"/>
      <c r="D67" s="584">
        <f t="shared" si="0"/>
        <v>0</v>
      </c>
      <c r="E67" s="556"/>
      <c r="F67" s="557"/>
    </row>
    <row r="68" spans="1:6" s="101" customFormat="1" ht="12" customHeight="1">
      <c r="A68" s="424" t="s">
        <v>350</v>
      </c>
      <c r="B68" s="410" t="s">
        <v>312</v>
      </c>
      <c r="C68" s="297"/>
      <c r="D68" s="582">
        <f t="shared" si="0"/>
        <v>0</v>
      </c>
      <c r="E68" s="556"/>
      <c r="F68" s="557"/>
    </row>
    <row r="69" spans="1:6" s="101" customFormat="1" ht="12" customHeight="1" thickBot="1">
      <c r="A69" s="425" t="s">
        <v>351</v>
      </c>
      <c r="B69" s="412" t="s">
        <v>313</v>
      </c>
      <c r="C69" s="297"/>
      <c r="D69" s="583">
        <f t="shared" si="0"/>
        <v>0</v>
      </c>
      <c r="E69" s="556"/>
      <c r="F69" s="557"/>
    </row>
    <row r="70" spans="1:6" s="101" customFormat="1" ht="12" customHeight="1" thickBot="1">
      <c r="A70" s="426" t="s">
        <v>314</v>
      </c>
      <c r="B70" s="289" t="s">
        <v>315</v>
      </c>
      <c r="C70" s="293">
        <f>SUM(C71:C74)</f>
        <v>0</v>
      </c>
      <c r="D70" s="586">
        <f t="shared" si="0"/>
        <v>0</v>
      </c>
      <c r="E70" s="554">
        <f>SUM(E71:E74)</f>
        <v>0</v>
      </c>
      <c r="F70" s="555">
        <f>SUM(F71:F74)</f>
        <v>0</v>
      </c>
    </row>
    <row r="71" spans="1:6" s="101" customFormat="1" ht="12" customHeight="1">
      <c r="A71" s="423" t="s">
        <v>150</v>
      </c>
      <c r="B71" s="409" t="s">
        <v>316</v>
      </c>
      <c r="C71" s="297"/>
      <c r="D71" s="584">
        <f t="shared" si="0"/>
        <v>0</v>
      </c>
      <c r="E71" s="556"/>
      <c r="F71" s="557"/>
    </row>
    <row r="72" spans="1:6" s="101" customFormat="1" ht="12" customHeight="1">
      <c r="A72" s="424" t="s">
        <v>151</v>
      </c>
      <c r="B72" s="410" t="s">
        <v>317</v>
      </c>
      <c r="C72" s="297"/>
      <c r="D72" s="582">
        <f t="shared" si="0"/>
        <v>0</v>
      </c>
      <c r="E72" s="556"/>
      <c r="F72" s="557"/>
    </row>
    <row r="73" spans="1:6" s="101" customFormat="1" ht="12" customHeight="1">
      <c r="A73" s="424" t="s">
        <v>342</v>
      </c>
      <c r="B73" s="410" t="s">
        <v>318</v>
      </c>
      <c r="C73" s="297"/>
      <c r="D73" s="582">
        <f t="shared" si="0"/>
        <v>0</v>
      </c>
      <c r="E73" s="556"/>
      <c r="F73" s="557"/>
    </row>
    <row r="74" spans="1:6" s="101" customFormat="1" ht="12" customHeight="1" thickBot="1">
      <c r="A74" s="425" t="s">
        <v>343</v>
      </c>
      <c r="B74" s="411" t="s">
        <v>319</v>
      </c>
      <c r="C74" s="297"/>
      <c r="D74" s="583">
        <f t="shared" ref="D74:D89" si="1">C74-E74</f>
        <v>0</v>
      </c>
      <c r="E74" s="556"/>
      <c r="F74" s="557"/>
    </row>
    <row r="75" spans="1:6" s="101" customFormat="1" ht="12" customHeight="1" thickBot="1">
      <c r="A75" s="426" t="s">
        <v>320</v>
      </c>
      <c r="B75" s="289" t="s">
        <v>321</v>
      </c>
      <c r="C75" s="293">
        <f>SUM(C76:C77)</f>
        <v>11449</v>
      </c>
      <c r="D75" s="593">
        <f t="shared" si="1"/>
        <v>11449</v>
      </c>
      <c r="E75" s="554">
        <f>SUM(E76:E77)</f>
        <v>0</v>
      </c>
      <c r="F75" s="555">
        <f>SUM(F76:F77)</f>
        <v>0</v>
      </c>
    </row>
    <row r="76" spans="1:6" s="101" customFormat="1" ht="12" customHeight="1">
      <c r="A76" s="423" t="s">
        <v>344</v>
      </c>
      <c r="B76" s="409" t="s">
        <v>322</v>
      </c>
      <c r="C76" s="297">
        <v>11449</v>
      </c>
      <c r="D76" s="584">
        <f t="shared" si="1"/>
        <v>11449</v>
      </c>
      <c r="E76" s="556"/>
      <c r="F76" s="557"/>
    </row>
    <row r="77" spans="1:6" s="101" customFormat="1" ht="12" customHeight="1" thickBot="1">
      <c r="A77" s="425" t="s">
        <v>345</v>
      </c>
      <c r="B77" s="411" t="s">
        <v>323</v>
      </c>
      <c r="C77" s="297"/>
      <c r="D77" s="583">
        <f t="shared" si="1"/>
        <v>0</v>
      </c>
      <c r="E77" s="556"/>
      <c r="F77" s="557"/>
    </row>
    <row r="78" spans="1:6" s="100" customFormat="1" ht="12" customHeight="1" thickBot="1">
      <c r="A78" s="426" t="s">
        <v>324</v>
      </c>
      <c r="B78" s="289" t="s">
        <v>325</v>
      </c>
      <c r="C78" s="293">
        <f>SUM(C79:C81)</f>
        <v>147282</v>
      </c>
      <c r="D78" s="586">
        <f t="shared" si="1"/>
        <v>147282</v>
      </c>
      <c r="E78" s="554">
        <f>SUM(E79:E81)</f>
        <v>0</v>
      </c>
      <c r="F78" s="555">
        <f>SUM(F79:F81)</f>
        <v>0</v>
      </c>
    </row>
    <row r="79" spans="1:6" s="101" customFormat="1" ht="12" customHeight="1">
      <c r="A79" s="423" t="s">
        <v>346</v>
      </c>
      <c r="B79" s="409" t="s">
        <v>326</v>
      </c>
      <c r="C79" s="297"/>
      <c r="D79" s="584">
        <f t="shared" si="1"/>
        <v>0</v>
      </c>
      <c r="E79" s="556"/>
      <c r="F79" s="557"/>
    </row>
    <row r="80" spans="1:6" s="101" customFormat="1" ht="12" customHeight="1">
      <c r="A80" s="424" t="s">
        <v>347</v>
      </c>
      <c r="B80" s="410" t="s">
        <v>327</v>
      </c>
      <c r="C80" s="297"/>
      <c r="D80" s="582">
        <f t="shared" si="1"/>
        <v>0</v>
      </c>
      <c r="E80" s="556"/>
      <c r="F80" s="557"/>
    </row>
    <row r="81" spans="1:6" s="101" customFormat="1" ht="12" customHeight="1" thickBot="1">
      <c r="A81" s="425" t="s">
        <v>348</v>
      </c>
      <c r="B81" s="411" t="s">
        <v>328</v>
      </c>
      <c r="C81" s="297">
        <v>147282</v>
      </c>
      <c r="D81" s="583">
        <f t="shared" si="1"/>
        <v>147282</v>
      </c>
      <c r="E81" s="556"/>
      <c r="F81" s="557"/>
    </row>
    <row r="82" spans="1:6" s="101" customFormat="1" ht="12" customHeight="1" thickBot="1">
      <c r="A82" s="426" t="s">
        <v>329</v>
      </c>
      <c r="B82" s="289" t="s">
        <v>349</v>
      </c>
      <c r="C82" s="293">
        <f>SUM(C83:C86)</f>
        <v>0</v>
      </c>
      <c r="D82" s="586">
        <f t="shared" si="1"/>
        <v>0</v>
      </c>
      <c r="E82" s="554">
        <f>SUM(E83:E86)</f>
        <v>0</v>
      </c>
      <c r="F82" s="555">
        <f>SUM(F83:F86)</f>
        <v>0</v>
      </c>
    </row>
    <row r="83" spans="1:6" s="101" customFormat="1" ht="12" customHeight="1">
      <c r="A83" s="427" t="s">
        <v>330</v>
      </c>
      <c r="B83" s="409" t="s">
        <v>331</v>
      </c>
      <c r="C83" s="297"/>
      <c r="D83" s="584">
        <f t="shared" si="1"/>
        <v>0</v>
      </c>
      <c r="E83" s="556"/>
      <c r="F83" s="557"/>
    </row>
    <row r="84" spans="1:6" s="101" customFormat="1" ht="12" customHeight="1">
      <c r="A84" s="428" t="s">
        <v>332</v>
      </c>
      <c r="B84" s="410" t="s">
        <v>333</v>
      </c>
      <c r="C84" s="297"/>
      <c r="D84" s="582">
        <f t="shared" si="1"/>
        <v>0</v>
      </c>
      <c r="E84" s="556"/>
      <c r="F84" s="557"/>
    </row>
    <row r="85" spans="1:6" s="101" customFormat="1" ht="12" customHeight="1">
      <c r="A85" s="428" t="s">
        <v>334</v>
      </c>
      <c r="B85" s="410" t="s">
        <v>335</v>
      </c>
      <c r="C85" s="297"/>
      <c r="D85" s="582">
        <f t="shared" si="1"/>
        <v>0</v>
      </c>
      <c r="E85" s="556"/>
      <c r="F85" s="557"/>
    </row>
    <row r="86" spans="1:6" s="100" customFormat="1" ht="12" customHeight="1" thickBot="1">
      <c r="A86" s="429" t="s">
        <v>336</v>
      </c>
      <c r="B86" s="411" t="s">
        <v>337</v>
      </c>
      <c r="C86" s="297"/>
      <c r="D86" s="583">
        <f t="shared" si="1"/>
        <v>0</v>
      </c>
      <c r="E86" s="556"/>
      <c r="F86" s="557"/>
    </row>
    <row r="87" spans="1:6" s="100" customFormat="1" ht="12" customHeight="1" thickBot="1">
      <c r="A87" s="426" t="s">
        <v>338</v>
      </c>
      <c r="B87" s="289" t="s">
        <v>476</v>
      </c>
      <c r="C87" s="451"/>
      <c r="D87" s="587">
        <f t="shared" si="1"/>
        <v>0</v>
      </c>
      <c r="E87" s="566"/>
      <c r="F87" s="567"/>
    </row>
    <row r="88" spans="1:6" s="100" customFormat="1" ht="12" customHeight="1" thickBot="1">
      <c r="A88" s="426" t="s">
        <v>503</v>
      </c>
      <c r="B88" s="289" t="s">
        <v>339</v>
      </c>
      <c r="C88" s="451"/>
      <c r="D88" s="586">
        <f t="shared" si="1"/>
        <v>0</v>
      </c>
      <c r="E88" s="556"/>
      <c r="F88" s="557"/>
    </row>
    <row r="89" spans="1:6" s="100" customFormat="1" ht="12" customHeight="1" thickBot="1">
      <c r="A89" s="426" t="s">
        <v>504</v>
      </c>
      <c r="B89" s="413" t="s">
        <v>479</v>
      </c>
      <c r="C89" s="298">
        <f>+C66+C70+C75+C78+C82+C88+C87</f>
        <v>158731</v>
      </c>
      <c r="D89" s="588">
        <f t="shared" si="1"/>
        <v>158731</v>
      </c>
      <c r="E89" s="558">
        <f>+E66+E70+E75+E78+E82+E88+E87</f>
        <v>0</v>
      </c>
      <c r="F89" s="559">
        <f>+F66+F70+F75+F78+F82+F88+F87</f>
        <v>0</v>
      </c>
    </row>
    <row r="90" spans="1:6" s="100" customFormat="1" ht="12" customHeight="1" thickBot="1">
      <c r="A90" s="430" t="s">
        <v>505</v>
      </c>
      <c r="B90" s="414" t="s">
        <v>506</v>
      </c>
      <c r="C90" s="298">
        <f>+C65+C89</f>
        <v>622166</v>
      </c>
      <c r="D90" s="585">
        <f>+D65+D89</f>
        <v>622166</v>
      </c>
      <c r="E90" s="558">
        <f>+E65+E89</f>
        <v>0</v>
      </c>
      <c r="F90" s="559">
        <f>+F65+F89</f>
        <v>0</v>
      </c>
    </row>
    <row r="91" spans="1:6" s="101" customFormat="1" ht="15" customHeight="1">
      <c r="A91" s="242"/>
      <c r="B91" s="243"/>
      <c r="C91" s="357"/>
    </row>
    <row r="92" spans="1:6" s="63" customFormat="1" ht="16.5" customHeight="1" thickBot="1">
      <c r="A92" s="796" t="s">
        <v>59</v>
      </c>
      <c r="B92" s="797"/>
      <c r="C92" s="797"/>
      <c r="D92" s="797"/>
      <c r="E92" s="797"/>
      <c r="F92" s="797"/>
    </row>
    <row r="93" spans="1:6" s="102" customFormat="1" ht="12" customHeight="1" thickBot="1">
      <c r="A93" s="402" t="s">
        <v>19</v>
      </c>
      <c r="B93" s="25" t="s">
        <v>510</v>
      </c>
      <c r="C93" s="506">
        <f>+C94+C95+C96+C97+C98+C111</f>
        <v>341410</v>
      </c>
      <c r="D93" s="553">
        <f>+D94+D95+D96+D97+D98+D111</f>
        <v>341410</v>
      </c>
      <c r="E93" s="554">
        <f>+E94+E95+E96+E97+E98+E111</f>
        <v>0</v>
      </c>
      <c r="F93" s="555">
        <f>+F94+F95+F96+F97+F98+F111</f>
        <v>0</v>
      </c>
    </row>
    <row r="94" spans="1:6" ht="12" customHeight="1">
      <c r="A94" s="431" t="s">
        <v>101</v>
      </c>
      <c r="B94" s="10" t="s">
        <v>49</v>
      </c>
      <c r="C94" s="507">
        <v>102137</v>
      </c>
      <c r="D94" s="572">
        <f>C94-E94</f>
        <v>102137</v>
      </c>
      <c r="E94" s="568"/>
      <c r="F94" s="569"/>
    </row>
    <row r="95" spans="1:6" ht="12" customHeight="1">
      <c r="A95" s="424" t="s">
        <v>102</v>
      </c>
      <c r="B95" s="8" t="s">
        <v>182</v>
      </c>
      <c r="C95" s="508">
        <v>51287</v>
      </c>
      <c r="D95" s="572">
        <f>C95-E95</f>
        <v>51287</v>
      </c>
      <c r="E95" s="570"/>
      <c r="F95" s="571"/>
    </row>
    <row r="96" spans="1:6" ht="12" customHeight="1">
      <c r="A96" s="424" t="s">
        <v>103</v>
      </c>
      <c r="B96" s="8" t="s">
        <v>140</v>
      </c>
      <c r="C96" s="509">
        <v>32297</v>
      </c>
      <c r="D96" s="572">
        <f>C96-E96</f>
        <v>32297</v>
      </c>
      <c r="E96" s="570"/>
      <c r="F96" s="571"/>
    </row>
    <row r="97" spans="1:6" ht="12" customHeight="1">
      <c r="A97" s="424" t="s">
        <v>104</v>
      </c>
      <c r="B97" s="11" t="s">
        <v>183</v>
      </c>
      <c r="C97" s="509">
        <v>16200</v>
      </c>
      <c r="D97" s="572">
        <f t="shared" ref="D97:D155" si="2">C97-E97</f>
        <v>16200</v>
      </c>
      <c r="E97" s="570"/>
      <c r="F97" s="571"/>
    </row>
    <row r="98" spans="1:6" ht="12" customHeight="1">
      <c r="A98" s="424" t="s">
        <v>115</v>
      </c>
      <c r="B98" s="552" t="s">
        <v>184</v>
      </c>
      <c r="C98" s="509">
        <f>SUM(C99:C110)</f>
        <v>11079</v>
      </c>
      <c r="D98" s="572">
        <f t="shared" si="2"/>
        <v>11079</v>
      </c>
      <c r="E98" s="570"/>
      <c r="F98" s="571"/>
    </row>
    <row r="99" spans="1:6" ht="12" customHeight="1">
      <c r="A99" s="424" t="s">
        <v>105</v>
      </c>
      <c r="B99" s="8" t="s">
        <v>507</v>
      </c>
      <c r="C99" s="509"/>
      <c r="D99" s="572">
        <f t="shared" si="2"/>
        <v>0</v>
      </c>
      <c r="E99" s="570"/>
      <c r="F99" s="571"/>
    </row>
    <row r="100" spans="1:6" ht="12" customHeight="1">
      <c r="A100" s="424" t="s">
        <v>106</v>
      </c>
      <c r="B100" s="145" t="s">
        <v>442</v>
      </c>
      <c r="C100" s="509"/>
      <c r="D100" s="572">
        <f t="shared" si="2"/>
        <v>0</v>
      </c>
      <c r="E100" s="570"/>
      <c r="F100" s="571"/>
    </row>
    <row r="101" spans="1:6" ht="12" customHeight="1">
      <c r="A101" s="424" t="s">
        <v>116</v>
      </c>
      <c r="B101" s="145" t="s">
        <v>441</v>
      </c>
      <c r="C101" s="509"/>
      <c r="D101" s="572">
        <f t="shared" si="2"/>
        <v>0</v>
      </c>
      <c r="E101" s="570"/>
      <c r="F101" s="571"/>
    </row>
    <row r="102" spans="1:6" ht="12" customHeight="1">
      <c r="A102" s="424" t="s">
        <v>117</v>
      </c>
      <c r="B102" s="145" t="s">
        <v>355</v>
      </c>
      <c r="C102" s="509"/>
      <c r="D102" s="572">
        <f t="shared" si="2"/>
        <v>0</v>
      </c>
      <c r="E102" s="570"/>
      <c r="F102" s="571"/>
    </row>
    <row r="103" spans="1:6" ht="12" customHeight="1">
      <c r="A103" s="424" t="s">
        <v>118</v>
      </c>
      <c r="B103" s="146" t="s">
        <v>356</v>
      </c>
      <c r="C103" s="509"/>
      <c r="D103" s="572">
        <f t="shared" si="2"/>
        <v>0</v>
      </c>
      <c r="E103" s="570"/>
      <c r="F103" s="571"/>
    </row>
    <row r="104" spans="1:6" ht="12" customHeight="1">
      <c r="A104" s="424" t="s">
        <v>119</v>
      </c>
      <c r="B104" s="146" t="s">
        <v>357</v>
      </c>
      <c r="C104" s="509"/>
      <c r="D104" s="572">
        <f t="shared" si="2"/>
        <v>0</v>
      </c>
      <c r="E104" s="570"/>
      <c r="F104" s="571"/>
    </row>
    <row r="105" spans="1:6" ht="12" customHeight="1">
      <c r="A105" s="424" t="s">
        <v>121</v>
      </c>
      <c r="B105" s="145" t="s">
        <v>358</v>
      </c>
      <c r="C105" s="509">
        <v>4500</v>
      </c>
      <c r="D105" s="572">
        <f t="shared" si="2"/>
        <v>4500</v>
      </c>
      <c r="E105" s="570"/>
      <c r="F105" s="571"/>
    </row>
    <row r="106" spans="1:6" ht="12" customHeight="1">
      <c r="A106" s="424" t="s">
        <v>185</v>
      </c>
      <c r="B106" s="145" t="s">
        <v>359</v>
      </c>
      <c r="C106" s="509"/>
      <c r="D106" s="572">
        <f t="shared" si="2"/>
        <v>0</v>
      </c>
      <c r="E106" s="570"/>
      <c r="F106" s="571"/>
    </row>
    <row r="107" spans="1:6" ht="12" customHeight="1">
      <c r="A107" s="424" t="s">
        <v>353</v>
      </c>
      <c r="B107" s="146" t="s">
        <v>360</v>
      </c>
      <c r="C107" s="509"/>
      <c r="D107" s="572">
        <f t="shared" si="2"/>
        <v>0</v>
      </c>
      <c r="E107" s="570"/>
      <c r="F107" s="571"/>
    </row>
    <row r="108" spans="1:6" ht="12" customHeight="1">
      <c r="A108" s="432" t="s">
        <v>354</v>
      </c>
      <c r="B108" s="147" t="s">
        <v>361</v>
      </c>
      <c r="C108" s="509"/>
      <c r="D108" s="572">
        <f t="shared" si="2"/>
        <v>0</v>
      </c>
      <c r="E108" s="570"/>
      <c r="F108" s="571"/>
    </row>
    <row r="109" spans="1:6" ht="12" customHeight="1">
      <c r="A109" s="424" t="s">
        <v>439</v>
      </c>
      <c r="B109" s="147" t="s">
        <v>362</v>
      </c>
      <c r="C109" s="509"/>
      <c r="D109" s="572">
        <f t="shared" si="2"/>
        <v>0</v>
      </c>
      <c r="E109" s="570"/>
      <c r="F109" s="571"/>
    </row>
    <row r="110" spans="1:6" ht="12" customHeight="1">
      <c r="A110" s="424" t="s">
        <v>440</v>
      </c>
      <c r="B110" s="146" t="s">
        <v>363</v>
      </c>
      <c r="C110" s="508">
        <v>6579</v>
      </c>
      <c r="D110" s="572">
        <f t="shared" si="2"/>
        <v>6579</v>
      </c>
      <c r="E110" s="570"/>
      <c r="F110" s="571"/>
    </row>
    <row r="111" spans="1:6" ht="12" customHeight="1">
      <c r="A111" s="424" t="s">
        <v>444</v>
      </c>
      <c r="B111" s="551" t="s">
        <v>50</v>
      </c>
      <c r="C111" s="508">
        <f>SUM(C112:C113)</f>
        <v>128410</v>
      </c>
      <c r="D111" s="572">
        <f t="shared" si="2"/>
        <v>128410</v>
      </c>
      <c r="E111" s="570"/>
      <c r="F111" s="571"/>
    </row>
    <row r="112" spans="1:6" ht="12" customHeight="1">
      <c r="A112" s="425" t="s">
        <v>445</v>
      </c>
      <c r="B112" s="8" t="s">
        <v>508</v>
      </c>
      <c r="C112" s="509">
        <v>10000</v>
      </c>
      <c r="D112" s="572">
        <f t="shared" si="2"/>
        <v>10000</v>
      </c>
      <c r="E112" s="570"/>
      <c r="F112" s="571"/>
    </row>
    <row r="113" spans="1:6" ht="12" customHeight="1" thickBot="1">
      <c r="A113" s="433" t="s">
        <v>446</v>
      </c>
      <c r="B113" s="148" t="s">
        <v>509</v>
      </c>
      <c r="C113" s="510">
        <v>118410</v>
      </c>
      <c r="D113" s="589">
        <f t="shared" si="2"/>
        <v>118410</v>
      </c>
      <c r="E113" s="570"/>
      <c r="F113" s="571"/>
    </row>
    <row r="114" spans="1:6" ht="12" customHeight="1" thickBot="1">
      <c r="A114" s="28" t="s">
        <v>20</v>
      </c>
      <c r="B114" s="24" t="s">
        <v>364</v>
      </c>
      <c r="C114" s="511">
        <f>+C115+C117+C119</f>
        <v>16741</v>
      </c>
      <c r="D114" s="593">
        <f t="shared" si="2"/>
        <v>16741</v>
      </c>
      <c r="E114" s="554">
        <f>+E115+E117+E119</f>
        <v>0</v>
      </c>
      <c r="F114" s="555">
        <f>+F115+F117+F119</f>
        <v>0</v>
      </c>
    </row>
    <row r="115" spans="1:6" ht="12" customHeight="1">
      <c r="A115" s="423" t="s">
        <v>107</v>
      </c>
      <c r="B115" s="8" t="s">
        <v>227</v>
      </c>
      <c r="C115" s="512">
        <v>14741</v>
      </c>
      <c r="D115" s="590">
        <f t="shared" si="2"/>
        <v>14741</v>
      </c>
      <c r="E115" s="570"/>
      <c r="F115" s="571"/>
    </row>
    <row r="116" spans="1:6" ht="12" customHeight="1">
      <c r="A116" s="423" t="s">
        <v>108</v>
      </c>
      <c r="B116" s="12" t="s">
        <v>368</v>
      </c>
      <c r="C116" s="512"/>
      <c r="D116" s="572">
        <f t="shared" si="2"/>
        <v>0</v>
      </c>
      <c r="E116" s="570"/>
      <c r="F116" s="571"/>
    </row>
    <row r="117" spans="1:6" ht="12" customHeight="1">
      <c r="A117" s="423" t="s">
        <v>109</v>
      </c>
      <c r="B117" s="12" t="s">
        <v>186</v>
      </c>
      <c r="C117" s="508"/>
      <c r="D117" s="572">
        <f t="shared" si="2"/>
        <v>0</v>
      </c>
      <c r="E117" s="570"/>
      <c r="F117" s="571"/>
    </row>
    <row r="118" spans="1:6" ht="12" customHeight="1">
      <c r="A118" s="423" t="s">
        <v>110</v>
      </c>
      <c r="B118" s="12" t="s">
        <v>369</v>
      </c>
      <c r="C118" s="513"/>
      <c r="D118" s="572">
        <f t="shared" si="2"/>
        <v>0</v>
      </c>
      <c r="E118" s="570"/>
      <c r="F118" s="571"/>
    </row>
    <row r="119" spans="1:6" ht="12" customHeight="1">
      <c r="A119" s="423" t="s">
        <v>111</v>
      </c>
      <c r="B119" s="291" t="s">
        <v>230</v>
      </c>
      <c r="C119" s="513">
        <f>SUM(C120:C127)</f>
        <v>2000</v>
      </c>
      <c r="D119" s="572">
        <f t="shared" si="2"/>
        <v>2000</v>
      </c>
      <c r="E119" s="570"/>
      <c r="F119" s="571"/>
    </row>
    <row r="120" spans="1:6" ht="12" customHeight="1">
      <c r="A120" s="423" t="s">
        <v>120</v>
      </c>
      <c r="B120" s="290" t="s">
        <v>431</v>
      </c>
      <c r="C120" s="513"/>
      <c r="D120" s="572">
        <f t="shared" si="2"/>
        <v>0</v>
      </c>
      <c r="E120" s="570"/>
      <c r="F120" s="571"/>
    </row>
    <row r="121" spans="1:6" ht="12" customHeight="1">
      <c r="A121" s="423" t="s">
        <v>122</v>
      </c>
      <c r="B121" s="405" t="s">
        <v>374</v>
      </c>
      <c r="C121" s="513"/>
      <c r="D121" s="572">
        <f t="shared" si="2"/>
        <v>0</v>
      </c>
      <c r="E121" s="570"/>
      <c r="F121" s="571"/>
    </row>
    <row r="122" spans="1:6" ht="12" customHeight="1">
      <c r="A122" s="423" t="s">
        <v>187</v>
      </c>
      <c r="B122" s="146" t="s">
        <v>357</v>
      </c>
      <c r="C122" s="513"/>
      <c r="D122" s="572">
        <f t="shared" si="2"/>
        <v>0</v>
      </c>
      <c r="E122" s="570"/>
      <c r="F122" s="571"/>
    </row>
    <row r="123" spans="1:6" ht="12" customHeight="1">
      <c r="A123" s="423" t="s">
        <v>188</v>
      </c>
      <c r="B123" s="146" t="s">
        <v>373</v>
      </c>
      <c r="C123" s="513"/>
      <c r="D123" s="572">
        <f t="shared" si="2"/>
        <v>0</v>
      </c>
      <c r="E123" s="570"/>
      <c r="F123" s="571"/>
    </row>
    <row r="124" spans="1:6" ht="12" customHeight="1">
      <c r="A124" s="423" t="s">
        <v>189</v>
      </c>
      <c r="B124" s="146" t="s">
        <v>372</v>
      </c>
      <c r="C124" s="513"/>
      <c r="D124" s="572">
        <f t="shared" si="2"/>
        <v>0</v>
      </c>
      <c r="E124" s="570"/>
      <c r="F124" s="571"/>
    </row>
    <row r="125" spans="1:6" ht="12" customHeight="1">
      <c r="A125" s="423" t="s">
        <v>365</v>
      </c>
      <c r="B125" s="146" t="s">
        <v>360</v>
      </c>
      <c r="C125" s="513"/>
      <c r="D125" s="572">
        <f t="shared" si="2"/>
        <v>0</v>
      </c>
      <c r="E125" s="570"/>
      <c r="F125" s="571"/>
    </row>
    <row r="126" spans="1:6" ht="12" customHeight="1">
      <c r="A126" s="423" t="s">
        <v>366</v>
      </c>
      <c r="B126" s="146" t="s">
        <v>371</v>
      </c>
      <c r="C126" s="513"/>
      <c r="D126" s="572">
        <f t="shared" si="2"/>
        <v>0</v>
      </c>
      <c r="E126" s="570"/>
      <c r="F126" s="571"/>
    </row>
    <row r="127" spans="1:6" ht="12" customHeight="1" thickBot="1">
      <c r="A127" s="432" t="s">
        <v>367</v>
      </c>
      <c r="B127" s="146" t="s">
        <v>370</v>
      </c>
      <c r="C127" s="514">
        <v>2000</v>
      </c>
      <c r="D127" s="589">
        <f t="shared" si="2"/>
        <v>2000</v>
      </c>
      <c r="E127" s="570"/>
      <c r="F127" s="571"/>
    </row>
    <row r="128" spans="1:6" ht="12" customHeight="1" thickBot="1">
      <c r="A128" s="28" t="s">
        <v>21</v>
      </c>
      <c r="B128" s="134" t="s">
        <v>449</v>
      </c>
      <c r="C128" s="511">
        <f>+C93+C114</f>
        <v>358151</v>
      </c>
      <c r="D128" s="593">
        <f t="shared" si="2"/>
        <v>358151</v>
      </c>
      <c r="E128" s="554">
        <f>+E93+E114</f>
        <v>0</v>
      </c>
      <c r="F128" s="555">
        <f>+F93+F114</f>
        <v>0</v>
      </c>
    </row>
    <row r="129" spans="1:11" ht="12" customHeight="1" thickBot="1">
      <c r="A129" s="28" t="s">
        <v>22</v>
      </c>
      <c r="B129" s="134" t="s">
        <v>450</v>
      </c>
      <c r="C129" s="511">
        <f>+C130+C131+C132</f>
        <v>0</v>
      </c>
      <c r="D129" s="591">
        <f t="shared" si="2"/>
        <v>0</v>
      </c>
      <c r="E129" s="554">
        <f>+E130+E131+E132</f>
        <v>0</v>
      </c>
      <c r="F129" s="555">
        <f>+F130+F131+F132</f>
        <v>0</v>
      </c>
    </row>
    <row r="130" spans="1:11" s="102" customFormat="1" ht="12" customHeight="1">
      <c r="A130" s="423" t="s">
        <v>269</v>
      </c>
      <c r="B130" s="9" t="s">
        <v>513</v>
      </c>
      <c r="C130" s="513"/>
      <c r="D130" s="590">
        <f t="shared" si="2"/>
        <v>0</v>
      </c>
      <c r="E130" s="556"/>
      <c r="F130" s="557"/>
    </row>
    <row r="131" spans="1:11" ht="12" customHeight="1">
      <c r="A131" s="423" t="s">
        <v>270</v>
      </c>
      <c r="B131" s="9" t="s">
        <v>458</v>
      </c>
      <c r="C131" s="513"/>
      <c r="D131" s="572">
        <f t="shared" si="2"/>
        <v>0</v>
      </c>
      <c r="E131" s="570"/>
      <c r="F131" s="571"/>
    </row>
    <row r="132" spans="1:11" ht="12" customHeight="1" thickBot="1">
      <c r="A132" s="432" t="s">
        <v>271</v>
      </c>
      <c r="B132" s="7" t="s">
        <v>512</v>
      </c>
      <c r="C132" s="513"/>
      <c r="D132" s="589">
        <f t="shared" si="2"/>
        <v>0</v>
      </c>
      <c r="E132" s="570"/>
      <c r="F132" s="571"/>
    </row>
    <row r="133" spans="1:11" ht="12" customHeight="1" thickBot="1">
      <c r="A133" s="28" t="s">
        <v>23</v>
      </c>
      <c r="B133" s="134" t="s">
        <v>451</v>
      </c>
      <c r="C133" s="511">
        <f>+C134+C135+C136+C137+C138+C139</f>
        <v>0</v>
      </c>
      <c r="D133" s="591">
        <f t="shared" si="2"/>
        <v>0</v>
      </c>
      <c r="E133" s="554">
        <f>+E134+E135+E136+E137+E138+E139</f>
        <v>0</v>
      </c>
      <c r="F133" s="555">
        <f>+F134+F135+F136+F137+F138+F139</f>
        <v>0</v>
      </c>
    </row>
    <row r="134" spans="1:11" ht="12" customHeight="1">
      <c r="A134" s="423" t="s">
        <v>94</v>
      </c>
      <c r="B134" s="9" t="s">
        <v>460</v>
      </c>
      <c r="C134" s="513"/>
      <c r="D134" s="590">
        <f t="shared" si="2"/>
        <v>0</v>
      </c>
      <c r="E134" s="570"/>
      <c r="F134" s="571"/>
    </row>
    <row r="135" spans="1:11" ht="12" customHeight="1">
      <c r="A135" s="423" t="s">
        <v>95</v>
      </c>
      <c r="B135" s="9" t="s">
        <v>452</v>
      </c>
      <c r="C135" s="513"/>
      <c r="D135" s="572">
        <f t="shared" si="2"/>
        <v>0</v>
      </c>
      <c r="E135" s="570"/>
      <c r="F135" s="571"/>
    </row>
    <row r="136" spans="1:11" ht="12" customHeight="1">
      <c r="A136" s="423" t="s">
        <v>96</v>
      </c>
      <c r="B136" s="9" t="s">
        <v>453</v>
      </c>
      <c r="C136" s="513"/>
      <c r="D136" s="572">
        <f t="shared" si="2"/>
        <v>0</v>
      </c>
      <c r="E136" s="570"/>
      <c r="F136" s="571"/>
    </row>
    <row r="137" spans="1:11" ht="12" customHeight="1">
      <c r="A137" s="423" t="s">
        <v>174</v>
      </c>
      <c r="B137" s="9" t="s">
        <v>511</v>
      </c>
      <c r="C137" s="513"/>
      <c r="D137" s="572">
        <f t="shared" si="2"/>
        <v>0</v>
      </c>
      <c r="E137" s="570"/>
      <c r="F137" s="571"/>
    </row>
    <row r="138" spans="1:11" ht="12" customHeight="1">
      <c r="A138" s="423" t="s">
        <v>175</v>
      </c>
      <c r="B138" s="9" t="s">
        <v>455</v>
      </c>
      <c r="C138" s="513"/>
      <c r="D138" s="572">
        <f t="shared" si="2"/>
        <v>0</v>
      </c>
      <c r="E138" s="570"/>
      <c r="F138" s="571"/>
    </row>
    <row r="139" spans="1:11" s="102" customFormat="1" ht="12" customHeight="1" thickBot="1">
      <c r="A139" s="432" t="s">
        <v>176</v>
      </c>
      <c r="B139" s="7" t="s">
        <v>456</v>
      </c>
      <c r="C139" s="513"/>
      <c r="D139" s="589">
        <f t="shared" si="2"/>
        <v>0</v>
      </c>
      <c r="E139" s="556"/>
      <c r="F139" s="557"/>
    </row>
    <row r="140" spans="1:11" ht="12" customHeight="1" thickBot="1">
      <c r="A140" s="28" t="s">
        <v>24</v>
      </c>
      <c r="B140" s="134" t="s">
        <v>537</v>
      </c>
      <c r="C140" s="515">
        <f>+C141+C142+C144+C145+C143</f>
        <v>264015</v>
      </c>
      <c r="D140" s="591">
        <f t="shared" si="2"/>
        <v>237994</v>
      </c>
      <c r="E140" s="558">
        <f>+E141+E142+E144+E145+E143</f>
        <v>26021</v>
      </c>
      <c r="F140" s="559">
        <f>+F141+F142+F144+F145+F143</f>
        <v>0</v>
      </c>
      <c r="K140" s="251"/>
    </row>
    <row r="141" spans="1:11">
      <c r="A141" s="423" t="s">
        <v>97</v>
      </c>
      <c r="B141" s="9" t="s">
        <v>375</v>
      </c>
      <c r="C141" s="513"/>
      <c r="D141" s="590">
        <f t="shared" si="2"/>
        <v>0</v>
      </c>
      <c r="E141" s="570"/>
      <c r="F141" s="571"/>
    </row>
    <row r="142" spans="1:11" ht="12" customHeight="1">
      <c r="A142" s="423" t="s">
        <v>98</v>
      </c>
      <c r="B142" s="9" t="s">
        <v>376</v>
      </c>
      <c r="C142" s="513">
        <v>7996</v>
      </c>
      <c r="D142" s="572">
        <f t="shared" si="2"/>
        <v>7996</v>
      </c>
      <c r="E142" s="570"/>
      <c r="F142" s="571"/>
    </row>
    <row r="143" spans="1:11" ht="12" customHeight="1">
      <c r="A143" s="423" t="s">
        <v>289</v>
      </c>
      <c r="B143" s="9" t="s">
        <v>536</v>
      </c>
      <c r="C143" s="513">
        <f>'9.2.'!C41+'9.3.'!C40+'9.4.'!C40+'9.5.'!C40+'9.6.'!C40</f>
        <v>256019</v>
      </c>
      <c r="D143" s="572">
        <f t="shared" si="2"/>
        <v>229998</v>
      </c>
      <c r="E143" s="570">
        <f>'9.4.'!C40</f>
        <v>26021</v>
      </c>
      <c r="F143" s="571"/>
    </row>
    <row r="144" spans="1:11" s="102" customFormat="1" ht="12" customHeight="1">
      <c r="A144" s="423" t="s">
        <v>290</v>
      </c>
      <c r="B144" s="9" t="s">
        <v>465</v>
      </c>
      <c r="C144" s="513"/>
      <c r="D144" s="572">
        <f t="shared" si="2"/>
        <v>0</v>
      </c>
      <c r="E144" s="556"/>
      <c r="F144" s="557"/>
    </row>
    <row r="145" spans="1:6" s="102" customFormat="1" ht="12" customHeight="1" thickBot="1">
      <c r="A145" s="432" t="s">
        <v>291</v>
      </c>
      <c r="B145" s="7" t="s">
        <v>395</v>
      </c>
      <c r="C145" s="513"/>
      <c r="D145" s="589">
        <f t="shared" si="2"/>
        <v>0</v>
      </c>
      <c r="E145" s="556"/>
      <c r="F145" s="557"/>
    </row>
    <row r="146" spans="1:6" s="102" customFormat="1" ht="12" customHeight="1" thickBot="1">
      <c r="A146" s="28" t="s">
        <v>25</v>
      </c>
      <c r="B146" s="134" t="s">
        <v>466</v>
      </c>
      <c r="C146" s="516">
        <f>+C147+C148+C149+C150+C151</f>
        <v>0</v>
      </c>
      <c r="D146" s="591">
        <f t="shared" si="2"/>
        <v>0</v>
      </c>
      <c r="E146" s="573">
        <f>+E147+E148+E149+E150+E151</f>
        <v>0</v>
      </c>
      <c r="F146" s="574">
        <f>+F147+F148+F149+F150+F151</f>
        <v>0</v>
      </c>
    </row>
    <row r="147" spans="1:6" s="102" customFormat="1" ht="12" customHeight="1">
      <c r="A147" s="423" t="s">
        <v>99</v>
      </c>
      <c r="B147" s="9" t="s">
        <v>461</v>
      </c>
      <c r="C147" s="513"/>
      <c r="D147" s="590">
        <f t="shared" si="2"/>
        <v>0</v>
      </c>
      <c r="E147" s="556"/>
      <c r="F147" s="557"/>
    </row>
    <row r="148" spans="1:6" s="102" customFormat="1" ht="12" customHeight="1">
      <c r="A148" s="423" t="s">
        <v>100</v>
      </c>
      <c r="B148" s="9" t="s">
        <v>468</v>
      </c>
      <c r="C148" s="513"/>
      <c r="D148" s="572">
        <f t="shared" si="2"/>
        <v>0</v>
      </c>
      <c r="E148" s="556"/>
      <c r="F148" s="557"/>
    </row>
    <row r="149" spans="1:6" s="102" customFormat="1" ht="12" customHeight="1">
      <c r="A149" s="423" t="s">
        <v>301</v>
      </c>
      <c r="B149" s="9" t="s">
        <v>463</v>
      </c>
      <c r="C149" s="513"/>
      <c r="D149" s="572">
        <f t="shared" si="2"/>
        <v>0</v>
      </c>
      <c r="E149" s="556"/>
      <c r="F149" s="557"/>
    </row>
    <row r="150" spans="1:6" s="102" customFormat="1" ht="12" customHeight="1">
      <c r="A150" s="423" t="s">
        <v>302</v>
      </c>
      <c r="B150" s="9" t="s">
        <v>514</v>
      </c>
      <c r="C150" s="513"/>
      <c r="D150" s="572">
        <f t="shared" si="2"/>
        <v>0</v>
      </c>
      <c r="E150" s="556"/>
      <c r="F150" s="557"/>
    </row>
    <row r="151" spans="1:6" ht="12.75" customHeight="1" thickBot="1">
      <c r="A151" s="432" t="s">
        <v>467</v>
      </c>
      <c r="B151" s="7" t="s">
        <v>470</v>
      </c>
      <c r="C151" s="514"/>
      <c r="D151" s="589">
        <f t="shared" si="2"/>
        <v>0</v>
      </c>
      <c r="E151" s="570"/>
      <c r="F151" s="571"/>
    </row>
    <row r="152" spans="1:6" ht="12.75" customHeight="1" thickBot="1">
      <c r="A152" s="478" t="s">
        <v>26</v>
      </c>
      <c r="B152" s="134" t="s">
        <v>471</v>
      </c>
      <c r="C152" s="516"/>
      <c r="D152" s="591">
        <f t="shared" si="2"/>
        <v>0</v>
      </c>
      <c r="E152" s="573"/>
      <c r="F152" s="574"/>
    </row>
    <row r="153" spans="1:6" ht="12.75" customHeight="1" thickBot="1">
      <c r="A153" s="478" t="s">
        <v>27</v>
      </c>
      <c r="B153" s="134" t="s">
        <v>472</v>
      </c>
      <c r="C153" s="516"/>
      <c r="D153" s="591">
        <f t="shared" si="2"/>
        <v>0</v>
      </c>
      <c r="E153" s="573"/>
      <c r="F153" s="574"/>
    </row>
    <row r="154" spans="1:6" ht="12" customHeight="1" thickBot="1">
      <c r="A154" s="28" t="s">
        <v>28</v>
      </c>
      <c r="B154" s="134" t="s">
        <v>474</v>
      </c>
      <c r="C154" s="517">
        <f>+C129+C133+C140+C146+C152+C153</f>
        <v>264015</v>
      </c>
      <c r="D154" s="591">
        <f t="shared" si="2"/>
        <v>237994</v>
      </c>
      <c r="E154" s="575">
        <f>+E129+E133+E140+E146+E152+E153</f>
        <v>26021</v>
      </c>
      <c r="F154" s="576">
        <f>+F129+F133+F140+F146+F152+F153</f>
        <v>0</v>
      </c>
    </row>
    <row r="155" spans="1:6" ht="15" customHeight="1" thickBot="1">
      <c r="A155" s="434" t="s">
        <v>29</v>
      </c>
      <c r="B155" s="375" t="s">
        <v>473</v>
      </c>
      <c r="C155" s="517">
        <f>+C128+C154</f>
        <v>622166</v>
      </c>
      <c r="D155" s="592">
        <f t="shared" si="2"/>
        <v>596145</v>
      </c>
      <c r="E155" s="575">
        <f>+E128+E154</f>
        <v>26021</v>
      </c>
      <c r="F155" s="576">
        <f>+F128+F154</f>
        <v>0</v>
      </c>
    </row>
    <row r="156" spans="1:6" ht="13.5" thickBot="1">
      <c r="A156" s="785"/>
      <c r="B156" s="785"/>
      <c r="C156" s="785"/>
      <c r="D156" s="785"/>
      <c r="E156" s="785"/>
      <c r="F156" s="785"/>
    </row>
    <row r="157" spans="1:6" ht="15" customHeight="1" thickBot="1">
      <c r="A157" s="249" t="s">
        <v>515</v>
      </c>
      <c r="B157" s="250"/>
      <c r="C157" s="529">
        <v>3</v>
      </c>
      <c r="D157" s="577"/>
      <c r="E157" s="577"/>
      <c r="F157" s="578"/>
    </row>
    <row r="158" spans="1:6" ht="14.25" customHeight="1" thickBot="1">
      <c r="A158" s="249" t="s">
        <v>204</v>
      </c>
      <c r="B158" s="250"/>
      <c r="C158" s="529">
        <v>103</v>
      </c>
      <c r="D158" s="577"/>
      <c r="E158" s="577"/>
      <c r="F158" s="578"/>
    </row>
  </sheetData>
  <sheetProtection formatCells="0"/>
  <mergeCells count="7">
    <mergeCell ref="A156:F156"/>
    <mergeCell ref="A1:F1"/>
    <mergeCell ref="C4:F4"/>
    <mergeCell ref="D2:F2"/>
    <mergeCell ref="C5:F5"/>
    <mergeCell ref="A7:F7"/>
    <mergeCell ref="A92:F92"/>
  </mergeCells>
  <phoneticPr fontId="0" type="noConversion"/>
  <printOptions horizontalCentered="1"/>
  <pageMargins left="0.78740157480314965" right="0.78740157480314965" top="0.59055118110236227" bottom="0.59055118110236227" header="0.78740157480314965" footer="0.78740157480314965"/>
  <pageSetup paperSize="9" scale="66" orientation="portrait" verticalDpi="300" r:id="rId1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F61"/>
  <sheetViews>
    <sheetView zoomScale="130" zoomScaleNormal="130" workbookViewId="0">
      <selection activeCell="A2" sqref="A2"/>
    </sheetView>
  </sheetViews>
  <sheetFormatPr defaultRowHeight="12.75"/>
  <cols>
    <col min="1" max="1" width="13.83203125" style="247" customWidth="1"/>
    <col min="2" max="2" width="79.1640625" style="248" customWidth="1"/>
    <col min="3" max="3" width="17.33203125" style="248" customWidth="1"/>
    <col min="4" max="16384" width="9.33203125" style="248"/>
  </cols>
  <sheetData>
    <row r="1" spans="1:6" s="235" customFormat="1" ht="21" customHeight="1" thickBot="1">
      <c r="A1" s="799" t="s">
        <v>626</v>
      </c>
      <c r="B1" s="799"/>
      <c r="C1" s="799"/>
      <c r="D1" s="799"/>
      <c r="E1" s="799"/>
      <c r="F1" s="799"/>
    </row>
    <row r="2" spans="1:6" s="445" customFormat="1" ht="42" customHeight="1" thickBot="1">
      <c r="A2" s="400" t="s">
        <v>202</v>
      </c>
      <c r="B2" s="351" t="s">
        <v>546</v>
      </c>
      <c r="C2" s="524" t="s">
        <v>61</v>
      </c>
      <c r="D2" s="788" t="s">
        <v>540</v>
      </c>
      <c r="E2" s="789"/>
      <c r="F2" s="790"/>
    </row>
    <row r="3" spans="1:6" s="445" customFormat="1" ht="36.75" customHeight="1" thickBot="1">
      <c r="A3" s="439" t="s">
        <v>201</v>
      </c>
      <c r="B3" s="352" t="s">
        <v>403</v>
      </c>
      <c r="C3" s="526" t="s">
        <v>592</v>
      </c>
      <c r="D3" s="525" t="s">
        <v>541</v>
      </c>
      <c r="E3" s="525" t="s">
        <v>542</v>
      </c>
      <c r="F3" s="503" t="s">
        <v>543</v>
      </c>
    </row>
    <row r="4" spans="1:6" s="446" customFormat="1" ht="15.95" customHeight="1" thickBot="1">
      <c r="A4" s="237"/>
      <c r="B4" s="237"/>
      <c r="C4" s="800" t="s">
        <v>55</v>
      </c>
      <c r="D4" s="800"/>
      <c r="E4" s="800"/>
      <c r="F4" s="800"/>
    </row>
    <row r="5" spans="1:6" ht="13.5" thickBot="1">
      <c r="A5" s="401" t="s">
        <v>203</v>
      </c>
      <c r="B5" s="528" t="s">
        <v>56</v>
      </c>
      <c r="C5" s="801" t="s">
        <v>57</v>
      </c>
      <c r="D5" s="792"/>
      <c r="E5" s="792"/>
      <c r="F5" s="793"/>
    </row>
    <row r="6" spans="1:6" s="447" customFormat="1" ht="12.95" customHeight="1" thickBot="1">
      <c r="A6" s="204" t="s">
        <v>488</v>
      </c>
      <c r="B6" s="205" t="s">
        <v>489</v>
      </c>
      <c r="C6" s="549" t="s">
        <v>490</v>
      </c>
      <c r="D6" s="205" t="s">
        <v>492</v>
      </c>
      <c r="E6" s="205" t="s">
        <v>491</v>
      </c>
      <c r="F6" s="206" t="s">
        <v>493</v>
      </c>
    </row>
    <row r="7" spans="1:6" s="447" customFormat="1" ht="15.95" customHeight="1" thickBot="1">
      <c r="A7" s="791" t="s">
        <v>58</v>
      </c>
      <c r="B7" s="792"/>
      <c r="C7" s="792"/>
      <c r="D7" s="792"/>
      <c r="E7" s="792"/>
      <c r="F7" s="793"/>
    </row>
    <row r="8" spans="1:6" s="362" customFormat="1" ht="12" customHeight="1" thickBot="1">
      <c r="A8" s="204" t="s">
        <v>19</v>
      </c>
      <c r="B8" s="239" t="s">
        <v>516</v>
      </c>
      <c r="C8" s="310">
        <f>SUM(C9:C19)</f>
        <v>532</v>
      </c>
      <c r="D8" s="544">
        <f>SUM(D9:D19)</f>
        <v>0</v>
      </c>
      <c r="E8" s="594">
        <f>SUM(E9:E19)</f>
        <v>0</v>
      </c>
      <c r="F8" s="310">
        <f>SUM(F9:F19)</f>
        <v>0</v>
      </c>
    </row>
    <row r="9" spans="1:6" s="362" customFormat="1" ht="12" customHeight="1">
      <c r="A9" s="440" t="s">
        <v>101</v>
      </c>
      <c r="B9" s="10" t="s">
        <v>278</v>
      </c>
      <c r="C9" s="353"/>
      <c r="D9" s="599"/>
      <c r="E9" s="595"/>
      <c r="F9" s="531"/>
    </row>
    <row r="10" spans="1:6" s="362" customFormat="1" ht="12" customHeight="1">
      <c r="A10" s="441" t="s">
        <v>102</v>
      </c>
      <c r="B10" s="8" t="s">
        <v>279</v>
      </c>
      <c r="C10" s="308">
        <v>80</v>
      </c>
      <c r="D10" s="600"/>
      <c r="E10" s="595"/>
      <c r="F10" s="531"/>
    </row>
    <row r="11" spans="1:6" s="362" customFormat="1" ht="12" customHeight="1">
      <c r="A11" s="441" t="s">
        <v>103</v>
      </c>
      <c r="B11" s="8" t="s">
        <v>280</v>
      </c>
      <c r="C11" s="308">
        <v>350</v>
      </c>
      <c r="D11" s="600"/>
      <c r="E11" s="595"/>
      <c r="F11" s="531"/>
    </row>
    <row r="12" spans="1:6" s="362" customFormat="1" ht="12" customHeight="1">
      <c r="A12" s="441" t="s">
        <v>104</v>
      </c>
      <c r="B12" s="8" t="s">
        <v>281</v>
      </c>
      <c r="C12" s="308"/>
      <c r="D12" s="600"/>
      <c r="E12" s="595"/>
      <c r="F12" s="531"/>
    </row>
    <row r="13" spans="1:6" s="362" customFormat="1" ht="12" customHeight="1">
      <c r="A13" s="441" t="s">
        <v>149</v>
      </c>
      <c r="B13" s="8" t="s">
        <v>282</v>
      </c>
      <c r="C13" s="308"/>
      <c r="D13" s="600"/>
      <c r="E13" s="595"/>
      <c r="F13" s="531"/>
    </row>
    <row r="14" spans="1:6" s="362" customFormat="1" ht="12" customHeight="1">
      <c r="A14" s="441" t="s">
        <v>105</v>
      </c>
      <c r="B14" s="8" t="s">
        <v>404</v>
      </c>
      <c r="C14" s="308"/>
      <c r="D14" s="600"/>
      <c r="E14" s="595"/>
      <c r="F14" s="531"/>
    </row>
    <row r="15" spans="1:6" s="362" customFormat="1" ht="12" customHeight="1">
      <c r="A15" s="441" t="s">
        <v>106</v>
      </c>
      <c r="B15" s="7" t="s">
        <v>405</v>
      </c>
      <c r="C15" s="308"/>
      <c r="D15" s="600"/>
      <c r="E15" s="595"/>
      <c r="F15" s="531"/>
    </row>
    <row r="16" spans="1:6" s="362" customFormat="1" ht="12" customHeight="1">
      <c r="A16" s="441" t="s">
        <v>116</v>
      </c>
      <c r="B16" s="8" t="s">
        <v>285</v>
      </c>
      <c r="C16" s="354"/>
      <c r="D16" s="601"/>
      <c r="E16" s="595"/>
      <c r="F16" s="531"/>
    </row>
    <row r="17" spans="1:6" s="448" customFormat="1" ht="12" customHeight="1">
      <c r="A17" s="441" t="s">
        <v>117</v>
      </c>
      <c r="B17" s="8" t="s">
        <v>286</v>
      </c>
      <c r="C17" s="308">
        <v>2</v>
      </c>
      <c r="D17" s="600"/>
      <c r="E17" s="596"/>
      <c r="F17" s="533"/>
    </row>
    <row r="18" spans="1:6" s="448" customFormat="1" ht="12" customHeight="1">
      <c r="A18" s="441" t="s">
        <v>118</v>
      </c>
      <c r="B18" s="8" t="s">
        <v>437</v>
      </c>
      <c r="C18" s="309"/>
      <c r="D18" s="602"/>
      <c r="E18" s="596"/>
      <c r="F18" s="533"/>
    </row>
    <row r="19" spans="1:6" s="448" customFormat="1" ht="12" customHeight="1" thickBot="1">
      <c r="A19" s="441" t="s">
        <v>119</v>
      </c>
      <c r="B19" s="7" t="s">
        <v>287</v>
      </c>
      <c r="C19" s="309">
        <v>100</v>
      </c>
      <c r="D19" s="602"/>
      <c r="E19" s="596"/>
      <c r="F19" s="533"/>
    </row>
    <row r="20" spans="1:6" s="362" customFormat="1" ht="12" customHeight="1" thickBot="1">
      <c r="A20" s="204" t="s">
        <v>20</v>
      </c>
      <c r="B20" s="239" t="s">
        <v>406</v>
      </c>
      <c r="C20" s="310">
        <f>SUM(C21:C23)</f>
        <v>0</v>
      </c>
      <c r="D20" s="544">
        <f>SUM(D21:D23)</f>
        <v>0</v>
      </c>
      <c r="E20" s="594">
        <f>SUM(E21:E23)</f>
        <v>0</v>
      </c>
      <c r="F20" s="310">
        <f>SUM(F21:F23)</f>
        <v>0</v>
      </c>
    </row>
    <row r="21" spans="1:6" s="448" customFormat="1" ht="12" customHeight="1">
      <c r="A21" s="441" t="s">
        <v>107</v>
      </c>
      <c r="B21" s="9" t="s">
        <v>259</v>
      </c>
      <c r="C21" s="308"/>
      <c r="D21" s="600"/>
      <c r="E21" s="596"/>
      <c r="F21" s="533"/>
    </row>
    <row r="22" spans="1:6" s="448" customFormat="1" ht="12" customHeight="1">
      <c r="A22" s="441" t="s">
        <v>108</v>
      </c>
      <c r="B22" s="8" t="s">
        <v>407</v>
      </c>
      <c r="C22" s="308"/>
      <c r="D22" s="600"/>
      <c r="E22" s="596"/>
      <c r="F22" s="533"/>
    </row>
    <row r="23" spans="1:6" s="448" customFormat="1" ht="12" customHeight="1">
      <c r="A23" s="441" t="s">
        <v>109</v>
      </c>
      <c r="B23" s="8" t="s">
        <v>408</v>
      </c>
      <c r="C23" s="308"/>
      <c r="D23" s="600"/>
      <c r="E23" s="596"/>
      <c r="F23" s="533"/>
    </row>
    <row r="24" spans="1:6" s="448" customFormat="1" ht="12" customHeight="1" thickBot="1">
      <c r="A24" s="441" t="s">
        <v>110</v>
      </c>
      <c r="B24" s="8" t="s">
        <v>517</v>
      </c>
      <c r="C24" s="308"/>
      <c r="D24" s="600"/>
      <c r="E24" s="596"/>
      <c r="F24" s="533"/>
    </row>
    <row r="25" spans="1:6" s="448" customFormat="1" ht="12" customHeight="1" thickBot="1">
      <c r="A25" s="212" t="s">
        <v>21</v>
      </c>
      <c r="B25" s="134" t="s">
        <v>173</v>
      </c>
      <c r="C25" s="337"/>
      <c r="D25" s="545"/>
      <c r="E25" s="597"/>
      <c r="F25" s="337"/>
    </row>
    <row r="26" spans="1:6" s="448" customFormat="1" ht="12" customHeight="1" thickBot="1">
      <c r="A26" s="212" t="s">
        <v>22</v>
      </c>
      <c r="B26" s="134" t="s">
        <v>518</v>
      </c>
      <c r="C26" s="310">
        <f>+C27+C28+C29</f>
        <v>0</v>
      </c>
      <c r="D26" s="544">
        <f>+D27+D28+D29</f>
        <v>0</v>
      </c>
      <c r="E26" s="594">
        <f>+E27+E28+E29</f>
        <v>0</v>
      </c>
      <c r="F26" s="310">
        <f>+F27+F28+F29</f>
        <v>0</v>
      </c>
    </row>
    <row r="27" spans="1:6" s="448" customFormat="1" ht="12" customHeight="1">
      <c r="A27" s="442" t="s">
        <v>269</v>
      </c>
      <c r="B27" s="443" t="s">
        <v>264</v>
      </c>
      <c r="C27" s="82"/>
      <c r="D27" s="603"/>
      <c r="E27" s="596"/>
      <c r="F27" s="533"/>
    </row>
    <row r="28" spans="1:6" s="448" customFormat="1" ht="12" customHeight="1">
      <c r="A28" s="442" t="s">
        <v>270</v>
      </c>
      <c r="B28" s="443" t="s">
        <v>407</v>
      </c>
      <c r="C28" s="308"/>
      <c r="D28" s="600"/>
      <c r="E28" s="596"/>
      <c r="F28" s="533"/>
    </row>
    <row r="29" spans="1:6" s="448" customFormat="1" ht="12" customHeight="1">
      <c r="A29" s="442" t="s">
        <v>271</v>
      </c>
      <c r="B29" s="444" t="s">
        <v>410</v>
      </c>
      <c r="C29" s="308"/>
      <c r="D29" s="600"/>
      <c r="E29" s="596"/>
      <c r="F29" s="533"/>
    </row>
    <row r="30" spans="1:6" s="448" customFormat="1" ht="12" customHeight="1" thickBot="1">
      <c r="A30" s="441" t="s">
        <v>272</v>
      </c>
      <c r="B30" s="144" t="s">
        <v>519</v>
      </c>
      <c r="C30" s="89"/>
      <c r="D30" s="604"/>
      <c r="E30" s="596"/>
      <c r="F30" s="533"/>
    </row>
    <row r="31" spans="1:6" s="448" customFormat="1" ht="12" customHeight="1" thickBot="1">
      <c r="A31" s="212" t="s">
        <v>23</v>
      </c>
      <c r="B31" s="134" t="s">
        <v>411</v>
      </c>
      <c r="C31" s="310">
        <f>+C32+C33+C34</f>
        <v>0</v>
      </c>
      <c r="D31" s="544">
        <f>+D32+D33+D34</f>
        <v>0</v>
      </c>
      <c r="E31" s="594">
        <f>+E32+E33+E34</f>
        <v>0</v>
      </c>
      <c r="F31" s="310">
        <f>+F32+F33+F34</f>
        <v>0</v>
      </c>
    </row>
    <row r="32" spans="1:6" s="448" customFormat="1" ht="12" customHeight="1">
      <c r="A32" s="442" t="s">
        <v>94</v>
      </c>
      <c r="B32" s="443" t="s">
        <v>292</v>
      </c>
      <c r="C32" s="82"/>
      <c r="D32" s="603"/>
      <c r="E32" s="596"/>
      <c r="F32" s="533"/>
    </row>
    <row r="33" spans="1:6" s="448" customFormat="1" ht="12" customHeight="1">
      <c r="A33" s="442" t="s">
        <v>95</v>
      </c>
      <c r="B33" s="444" t="s">
        <v>293</v>
      </c>
      <c r="C33" s="311"/>
      <c r="D33" s="605"/>
      <c r="E33" s="596"/>
      <c r="F33" s="533"/>
    </row>
    <row r="34" spans="1:6" s="448" customFormat="1" ht="12" customHeight="1" thickBot="1">
      <c r="A34" s="441" t="s">
        <v>96</v>
      </c>
      <c r="B34" s="144" t="s">
        <v>294</v>
      </c>
      <c r="C34" s="89"/>
      <c r="D34" s="604"/>
      <c r="E34" s="596"/>
      <c r="F34" s="533"/>
    </row>
    <row r="35" spans="1:6" s="362" customFormat="1" ht="12" customHeight="1" thickBot="1">
      <c r="A35" s="212" t="s">
        <v>24</v>
      </c>
      <c r="B35" s="134" t="s">
        <v>380</v>
      </c>
      <c r="C35" s="337"/>
      <c r="D35" s="545"/>
      <c r="E35" s="597"/>
      <c r="F35" s="337"/>
    </row>
    <row r="36" spans="1:6" s="362" customFormat="1" ht="12" customHeight="1" thickBot="1">
      <c r="A36" s="212" t="s">
        <v>25</v>
      </c>
      <c r="B36" s="134" t="s">
        <v>412</v>
      </c>
      <c r="C36" s="355"/>
      <c r="D36" s="545"/>
      <c r="E36" s="597"/>
      <c r="F36" s="337"/>
    </row>
    <row r="37" spans="1:6" s="362" customFormat="1" ht="12" customHeight="1" thickBot="1">
      <c r="A37" s="204" t="s">
        <v>26</v>
      </c>
      <c r="B37" s="134" t="s">
        <v>413</v>
      </c>
      <c r="C37" s="356">
        <f>+C8+C20+C25+C26+C31+C35+C36</f>
        <v>532</v>
      </c>
      <c r="D37" s="544">
        <f>+D8+D20+D25+D26+D31+D35+D36</f>
        <v>0</v>
      </c>
      <c r="E37" s="594">
        <f>+E8+E20+E25+E26+E31+E35+E36</f>
        <v>0</v>
      </c>
      <c r="F37" s="310">
        <f>+F8+F20+F25+F26+F31+F35+F36</f>
        <v>0</v>
      </c>
    </row>
    <row r="38" spans="1:6" s="362" customFormat="1" ht="12" customHeight="1" thickBot="1">
      <c r="A38" s="240" t="s">
        <v>27</v>
      </c>
      <c r="B38" s="134" t="s">
        <v>414</v>
      </c>
      <c r="C38" s="356">
        <f>+C39+C40+C41</f>
        <v>65760</v>
      </c>
      <c r="D38" s="544">
        <f>+D39+D40+D41</f>
        <v>0</v>
      </c>
      <c r="E38" s="594">
        <f>+E39+E40+E41</f>
        <v>0</v>
      </c>
      <c r="F38" s="310">
        <f>+F39+F40+F41</f>
        <v>0</v>
      </c>
    </row>
    <row r="39" spans="1:6" s="362" customFormat="1" ht="12" customHeight="1">
      <c r="A39" s="442" t="s">
        <v>415</v>
      </c>
      <c r="B39" s="443" t="s">
        <v>237</v>
      </c>
      <c r="C39" s="82">
        <v>2266</v>
      </c>
      <c r="D39" s="603"/>
      <c r="E39" s="595"/>
      <c r="F39" s="531"/>
    </row>
    <row r="40" spans="1:6" s="362" customFormat="1" ht="12" customHeight="1">
      <c r="A40" s="442" t="s">
        <v>416</v>
      </c>
      <c r="B40" s="444" t="s">
        <v>2</v>
      </c>
      <c r="C40" s="311"/>
      <c r="D40" s="605"/>
      <c r="E40" s="595"/>
      <c r="F40" s="531"/>
    </row>
    <row r="41" spans="1:6" s="448" customFormat="1" ht="12" customHeight="1" thickBot="1">
      <c r="A41" s="441" t="s">
        <v>417</v>
      </c>
      <c r="B41" s="144" t="s">
        <v>418</v>
      </c>
      <c r="C41" s="89">
        <v>63494</v>
      </c>
      <c r="D41" s="604"/>
      <c r="E41" s="596"/>
      <c r="F41" s="533"/>
    </row>
    <row r="42" spans="1:6" s="448" customFormat="1" ht="15" customHeight="1" thickBot="1">
      <c r="A42" s="240" t="s">
        <v>28</v>
      </c>
      <c r="B42" s="241" t="s">
        <v>419</v>
      </c>
      <c r="C42" s="359">
        <f>+C37+C38</f>
        <v>66292</v>
      </c>
      <c r="D42" s="547">
        <f>+D37+D38</f>
        <v>0</v>
      </c>
      <c r="E42" s="598">
        <f>+E37+E38</f>
        <v>0</v>
      </c>
      <c r="F42" s="360">
        <f>+F37+F38</f>
        <v>0</v>
      </c>
    </row>
    <row r="43" spans="1:6" s="448" customFormat="1" ht="15" customHeight="1">
      <c r="A43" s="242"/>
      <c r="B43" s="243"/>
      <c r="C43" s="357"/>
    </row>
    <row r="44" spans="1:6" ht="13.5" thickBot="1">
      <c r="A44" s="244"/>
      <c r="B44" s="245"/>
      <c r="C44" s="358"/>
    </row>
    <row r="45" spans="1:6" s="447" customFormat="1" ht="16.5" customHeight="1" thickBot="1">
      <c r="A45" s="794" t="s">
        <v>59</v>
      </c>
      <c r="B45" s="795"/>
      <c r="C45" s="795"/>
      <c r="D45" s="795"/>
      <c r="E45" s="795"/>
      <c r="F45" s="798"/>
    </row>
    <row r="46" spans="1:6" s="449" customFormat="1" ht="12" customHeight="1" thickBot="1">
      <c r="A46" s="212" t="s">
        <v>19</v>
      </c>
      <c r="B46" s="134" t="s">
        <v>420</v>
      </c>
      <c r="C46" s="310">
        <f>SUM(C47:C51)</f>
        <v>62736</v>
      </c>
      <c r="D46" s="544">
        <f>SUM(D47:D51)</f>
        <v>0</v>
      </c>
      <c r="E46" s="594">
        <f>SUM(E47:E51)</f>
        <v>0</v>
      </c>
      <c r="F46" s="310">
        <f>SUM(F47:F51)</f>
        <v>0</v>
      </c>
    </row>
    <row r="47" spans="1:6" ht="12" customHeight="1">
      <c r="A47" s="441" t="s">
        <v>101</v>
      </c>
      <c r="B47" s="9" t="s">
        <v>49</v>
      </c>
      <c r="C47" s="82">
        <v>34320</v>
      </c>
      <c r="D47" s="603"/>
      <c r="E47" s="606"/>
      <c r="F47" s="537"/>
    </row>
    <row r="48" spans="1:6" ht="12" customHeight="1">
      <c r="A48" s="441" t="s">
        <v>102</v>
      </c>
      <c r="B48" s="8" t="s">
        <v>182</v>
      </c>
      <c r="C48" s="85">
        <v>9956</v>
      </c>
      <c r="D48" s="608"/>
      <c r="E48" s="606"/>
      <c r="F48" s="537"/>
    </row>
    <row r="49" spans="1:6" ht="12" customHeight="1">
      <c r="A49" s="441" t="s">
        <v>103</v>
      </c>
      <c r="B49" s="8" t="s">
        <v>140</v>
      </c>
      <c r="C49" s="85">
        <v>18460</v>
      </c>
      <c r="D49" s="608"/>
      <c r="E49" s="606"/>
      <c r="F49" s="537"/>
    </row>
    <row r="50" spans="1:6" ht="12" customHeight="1">
      <c r="A50" s="441" t="s">
        <v>104</v>
      </c>
      <c r="B50" s="8" t="s">
        <v>183</v>
      </c>
      <c r="C50" s="85"/>
      <c r="D50" s="608"/>
      <c r="E50" s="606"/>
      <c r="F50" s="537"/>
    </row>
    <row r="51" spans="1:6" ht="12" customHeight="1" thickBot="1">
      <c r="A51" s="441" t="s">
        <v>149</v>
      </c>
      <c r="B51" s="8" t="s">
        <v>184</v>
      </c>
      <c r="C51" s="85"/>
      <c r="D51" s="608"/>
      <c r="E51" s="606"/>
      <c r="F51" s="537"/>
    </row>
    <row r="52" spans="1:6" ht="12" customHeight="1" thickBot="1">
      <c r="A52" s="212" t="s">
        <v>20</v>
      </c>
      <c r="B52" s="134" t="s">
        <v>421</v>
      </c>
      <c r="C52" s="310">
        <f>SUM(C53:C55)</f>
        <v>3556</v>
      </c>
      <c r="D52" s="544">
        <f>SUM(D53:D55)</f>
        <v>0</v>
      </c>
      <c r="E52" s="594">
        <f>SUM(E53:E55)</f>
        <v>0</v>
      </c>
      <c r="F52" s="310">
        <f>SUM(F53:F55)</f>
        <v>0</v>
      </c>
    </row>
    <row r="53" spans="1:6" s="449" customFormat="1" ht="12" customHeight="1">
      <c r="A53" s="441" t="s">
        <v>107</v>
      </c>
      <c r="B53" s="9" t="s">
        <v>227</v>
      </c>
      <c r="C53" s="82">
        <v>3556</v>
      </c>
      <c r="D53" s="603"/>
      <c r="E53" s="607"/>
      <c r="F53" s="535"/>
    </row>
    <row r="54" spans="1:6" ht="12" customHeight="1">
      <c r="A54" s="441" t="s">
        <v>108</v>
      </c>
      <c r="B54" s="8" t="s">
        <v>186</v>
      </c>
      <c r="C54" s="85"/>
      <c r="D54" s="608"/>
      <c r="E54" s="606"/>
      <c r="F54" s="537"/>
    </row>
    <row r="55" spans="1:6" ht="12" customHeight="1">
      <c r="A55" s="441" t="s">
        <v>109</v>
      </c>
      <c r="B55" s="8" t="s">
        <v>60</v>
      </c>
      <c r="C55" s="85"/>
      <c r="D55" s="608"/>
      <c r="E55" s="606"/>
      <c r="F55" s="537"/>
    </row>
    <row r="56" spans="1:6" ht="12" customHeight="1" thickBot="1">
      <c r="A56" s="441" t="s">
        <v>110</v>
      </c>
      <c r="B56" s="8" t="s">
        <v>520</v>
      </c>
      <c r="C56" s="85"/>
      <c r="D56" s="608"/>
      <c r="E56" s="606"/>
      <c r="F56" s="537"/>
    </row>
    <row r="57" spans="1:6" ht="12" customHeight="1" thickBot="1">
      <c r="A57" s="212" t="s">
        <v>21</v>
      </c>
      <c r="B57" s="134" t="s">
        <v>13</v>
      </c>
      <c r="C57" s="337"/>
      <c r="D57" s="545"/>
      <c r="E57" s="597"/>
      <c r="F57" s="337"/>
    </row>
    <row r="58" spans="1:6" ht="15" customHeight="1" thickBot="1">
      <c r="A58" s="212" t="s">
        <v>22</v>
      </c>
      <c r="B58" s="246" t="s">
        <v>526</v>
      </c>
      <c r="C58" s="360">
        <f>+C46+C52+C57</f>
        <v>66292</v>
      </c>
      <c r="D58" s="547">
        <f>+D46+D52+D57</f>
        <v>0</v>
      </c>
      <c r="E58" s="598">
        <f>+E46+E52+E57</f>
        <v>0</v>
      </c>
      <c r="F58" s="360">
        <f>+F46+F52+F57</f>
        <v>0</v>
      </c>
    </row>
    <row r="59" spans="1:6" ht="13.5" thickBot="1">
      <c r="C59" s="361"/>
    </row>
    <row r="60" spans="1:6" ht="15" customHeight="1" thickBot="1">
      <c r="A60" s="249" t="s">
        <v>515</v>
      </c>
      <c r="B60" s="250"/>
      <c r="C60" s="131">
        <v>11</v>
      </c>
      <c r="D60" s="541"/>
      <c r="E60" s="542"/>
      <c r="F60" s="543"/>
    </row>
    <row r="61" spans="1:6" ht="14.25" customHeight="1" thickBot="1">
      <c r="A61" s="249" t="s">
        <v>204</v>
      </c>
      <c r="B61" s="250"/>
      <c r="C61" s="131">
        <v>0</v>
      </c>
      <c r="D61" s="538"/>
      <c r="E61" s="539"/>
      <c r="F61" s="540"/>
    </row>
  </sheetData>
  <sheetProtection formatCells="0"/>
  <mergeCells count="6">
    <mergeCell ref="A45:F45"/>
    <mergeCell ref="A1:F1"/>
    <mergeCell ref="D2:F2"/>
    <mergeCell ref="C4:F4"/>
    <mergeCell ref="C5:F5"/>
    <mergeCell ref="A7:F7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zoomScale="145" zoomScaleNormal="145" workbookViewId="0">
      <selection activeCell="A2" sqref="A2"/>
    </sheetView>
  </sheetViews>
  <sheetFormatPr defaultRowHeight="12.75"/>
  <cols>
    <col min="1" max="1" width="13.83203125" style="247" customWidth="1"/>
    <col min="2" max="2" width="69.6640625" style="248" customWidth="1"/>
    <col min="3" max="3" width="16.83203125" style="248" customWidth="1"/>
    <col min="4" max="16384" width="9.33203125" style="248"/>
  </cols>
  <sheetData>
    <row r="1" spans="1:6" s="235" customFormat="1" ht="21" customHeight="1" thickBot="1">
      <c r="A1" s="802" t="s">
        <v>627</v>
      </c>
      <c r="B1" s="802"/>
      <c r="C1" s="802"/>
      <c r="D1" s="802"/>
      <c r="E1" s="802"/>
      <c r="F1" s="802"/>
    </row>
    <row r="2" spans="1:6" s="445" customFormat="1" ht="42" customHeight="1" thickBot="1">
      <c r="A2" s="400" t="s">
        <v>202</v>
      </c>
      <c r="B2" s="351" t="s">
        <v>547</v>
      </c>
      <c r="C2" s="524" t="s">
        <v>62</v>
      </c>
      <c r="D2" s="788" t="s">
        <v>540</v>
      </c>
      <c r="E2" s="789"/>
      <c r="F2" s="790"/>
    </row>
    <row r="3" spans="1:6" s="445" customFormat="1" ht="42.75" thickBot="1">
      <c r="A3" s="439" t="s">
        <v>201</v>
      </c>
      <c r="B3" s="352" t="s">
        <v>403</v>
      </c>
      <c r="C3" s="526" t="s">
        <v>592</v>
      </c>
      <c r="D3" s="525" t="s">
        <v>541</v>
      </c>
      <c r="E3" s="525" t="s">
        <v>542</v>
      </c>
      <c r="F3" s="503" t="s">
        <v>543</v>
      </c>
    </row>
    <row r="4" spans="1:6" s="446" customFormat="1" ht="15.95" customHeight="1" thickBot="1">
      <c r="A4" s="237"/>
      <c r="B4" s="237"/>
      <c r="C4" s="800" t="s">
        <v>55</v>
      </c>
      <c r="D4" s="800"/>
      <c r="E4" s="800"/>
      <c r="F4" s="800"/>
    </row>
    <row r="5" spans="1:6" ht="13.5" thickBot="1">
      <c r="A5" s="401" t="s">
        <v>203</v>
      </c>
      <c r="B5" s="238" t="s">
        <v>56</v>
      </c>
      <c r="C5" s="801" t="s">
        <v>57</v>
      </c>
      <c r="D5" s="792"/>
      <c r="E5" s="792"/>
      <c r="F5" s="793"/>
    </row>
    <row r="6" spans="1:6" s="447" customFormat="1" ht="12.95" customHeight="1" thickBot="1">
      <c r="A6" s="204" t="s">
        <v>488</v>
      </c>
      <c r="B6" s="205" t="s">
        <v>489</v>
      </c>
      <c r="C6" s="549" t="s">
        <v>490</v>
      </c>
      <c r="D6" s="205" t="s">
        <v>492</v>
      </c>
      <c r="E6" s="205" t="s">
        <v>491</v>
      </c>
      <c r="F6" s="206" t="s">
        <v>493</v>
      </c>
    </row>
    <row r="7" spans="1:6" s="447" customFormat="1" ht="15.95" customHeight="1" thickBot="1">
      <c r="A7" s="796" t="s">
        <v>58</v>
      </c>
      <c r="B7" s="797"/>
      <c r="C7" s="797"/>
      <c r="D7" s="797"/>
      <c r="E7" s="797"/>
      <c r="F7" s="797"/>
    </row>
    <row r="8" spans="1:6" s="362" customFormat="1" ht="12" customHeight="1" thickBot="1">
      <c r="A8" s="204" t="s">
        <v>19</v>
      </c>
      <c r="B8" s="239" t="s">
        <v>516</v>
      </c>
      <c r="C8" s="310">
        <f>SUM(C9:C19)</f>
        <v>1931</v>
      </c>
      <c r="D8" s="544">
        <f>SUM(D9:D19)</f>
        <v>0</v>
      </c>
      <c r="E8" s="594">
        <f>SUM(E9:E19)</f>
        <v>0</v>
      </c>
      <c r="F8" s="310">
        <f>SUM(F9:F19)</f>
        <v>0</v>
      </c>
    </row>
    <row r="9" spans="1:6" s="362" customFormat="1" ht="12" customHeight="1">
      <c r="A9" s="440" t="s">
        <v>101</v>
      </c>
      <c r="B9" s="10" t="s">
        <v>278</v>
      </c>
      <c r="C9" s="353"/>
      <c r="D9" s="599"/>
      <c r="E9" s="595"/>
      <c r="F9" s="531"/>
    </row>
    <row r="10" spans="1:6" s="362" customFormat="1" ht="12" customHeight="1">
      <c r="A10" s="441" t="s">
        <v>102</v>
      </c>
      <c r="B10" s="8" t="s">
        <v>279</v>
      </c>
      <c r="C10" s="308">
        <v>1930</v>
      </c>
      <c r="D10" s="600"/>
      <c r="E10" s="595"/>
      <c r="F10" s="531"/>
    </row>
    <row r="11" spans="1:6" s="362" customFormat="1" ht="12" customHeight="1">
      <c r="A11" s="441" t="s">
        <v>103</v>
      </c>
      <c r="B11" s="8" t="s">
        <v>280</v>
      </c>
      <c r="C11" s="308"/>
      <c r="D11" s="600"/>
      <c r="E11" s="595"/>
      <c r="F11" s="531"/>
    </row>
    <row r="12" spans="1:6" s="362" customFormat="1" ht="12" customHeight="1">
      <c r="A12" s="441" t="s">
        <v>104</v>
      </c>
      <c r="B12" s="8" t="s">
        <v>281</v>
      </c>
      <c r="C12" s="308"/>
      <c r="D12" s="600"/>
      <c r="E12" s="595"/>
      <c r="F12" s="531"/>
    </row>
    <row r="13" spans="1:6" s="362" customFormat="1" ht="12" customHeight="1">
      <c r="A13" s="441" t="s">
        <v>149</v>
      </c>
      <c r="B13" s="8" t="s">
        <v>282</v>
      </c>
      <c r="C13" s="308"/>
      <c r="D13" s="600"/>
      <c r="E13" s="595"/>
      <c r="F13" s="531"/>
    </row>
    <row r="14" spans="1:6" s="362" customFormat="1" ht="12" customHeight="1">
      <c r="A14" s="441" t="s">
        <v>105</v>
      </c>
      <c r="B14" s="8" t="s">
        <v>404</v>
      </c>
      <c r="C14" s="308"/>
      <c r="D14" s="600"/>
      <c r="E14" s="595"/>
      <c r="F14" s="531"/>
    </row>
    <row r="15" spans="1:6" s="362" customFormat="1" ht="12" customHeight="1">
      <c r="A15" s="441" t="s">
        <v>106</v>
      </c>
      <c r="B15" s="7" t="s">
        <v>405</v>
      </c>
      <c r="C15" s="308"/>
      <c r="D15" s="600"/>
      <c r="E15" s="595"/>
      <c r="F15" s="531"/>
    </row>
    <row r="16" spans="1:6" s="362" customFormat="1" ht="12" customHeight="1">
      <c r="A16" s="441" t="s">
        <v>116</v>
      </c>
      <c r="B16" s="8" t="s">
        <v>285</v>
      </c>
      <c r="C16" s="354">
        <v>1</v>
      </c>
      <c r="D16" s="601"/>
      <c r="E16" s="595"/>
      <c r="F16" s="531"/>
    </row>
    <row r="17" spans="1:6" s="448" customFormat="1" ht="12" customHeight="1">
      <c r="A17" s="441" t="s">
        <v>117</v>
      </c>
      <c r="B17" s="8" t="s">
        <v>286</v>
      </c>
      <c r="C17" s="308"/>
      <c r="D17" s="600"/>
      <c r="E17" s="596"/>
      <c r="F17" s="533"/>
    </row>
    <row r="18" spans="1:6" s="448" customFormat="1" ht="12" customHeight="1">
      <c r="A18" s="441" t="s">
        <v>118</v>
      </c>
      <c r="B18" s="8" t="s">
        <v>437</v>
      </c>
      <c r="C18" s="309"/>
      <c r="D18" s="602"/>
      <c r="E18" s="596"/>
      <c r="F18" s="533"/>
    </row>
    <row r="19" spans="1:6" s="448" customFormat="1" ht="12" customHeight="1" thickBot="1">
      <c r="A19" s="441" t="s">
        <v>119</v>
      </c>
      <c r="B19" s="7" t="s">
        <v>287</v>
      </c>
      <c r="C19" s="309"/>
      <c r="D19" s="602"/>
      <c r="E19" s="596"/>
      <c r="F19" s="533"/>
    </row>
    <row r="20" spans="1:6" s="362" customFormat="1" ht="12" customHeight="1" thickBot="1">
      <c r="A20" s="204" t="s">
        <v>20</v>
      </c>
      <c r="B20" s="239" t="s">
        <v>406</v>
      </c>
      <c r="C20" s="310">
        <f>SUM(C21:C23)</f>
        <v>0</v>
      </c>
      <c r="D20" s="544">
        <f>SUM(D21:D23)</f>
        <v>0</v>
      </c>
      <c r="E20" s="594">
        <f>SUM(E21:E23)</f>
        <v>0</v>
      </c>
      <c r="F20" s="310">
        <f>SUM(F21:F23)</f>
        <v>0</v>
      </c>
    </row>
    <row r="21" spans="1:6" s="448" customFormat="1" ht="12" customHeight="1">
      <c r="A21" s="441" t="s">
        <v>107</v>
      </c>
      <c r="B21" s="9" t="s">
        <v>259</v>
      </c>
      <c r="C21" s="308"/>
      <c r="D21" s="600"/>
      <c r="E21" s="596"/>
      <c r="F21" s="533"/>
    </row>
    <row r="22" spans="1:6" s="448" customFormat="1" ht="12" customHeight="1">
      <c r="A22" s="441" t="s">
        <v>108</v>
      </c>
      <c r="B22" s="8" t="s">
        <v>407</v>
      </c>
      <c r="C22" s="308"/>
      <c r="D22" s="600"/>
      <c r="E22" s="596"/>
      <c r="F22" s="533"/>
    </row>
    <row r="23" spans="1:6" s="448" customFormat="1" ht="12" customHeight="1">
      <c r="A23" s="441" t="s">
        <v>109</v>
      </c>
      <c r="B23" s="8" t="s">
        <v>408</v>
      </c>
      <c r="C23" s="308"/>
      <c r="D23" s="600"/>
      <c r="E23" s="596"/>
      <c r="F23" s="533"/>
    </row>
    <row r="24" spans="1:6" s="448" customFormat="1" ht="12" customHeight="1" thickBot="1">
      <c r="A24" s="441" t="s">
        <v>110</v>
      </c>
      <c r="B24" s="8" t="s">
        <v>521</v>
      </c>
      <c r="C24" s="308"/>
      <c r="D24" s="600"/>
      <c r="E24" s="596"/>
      <c r="F24" s="533"/>
    </row>
    <row r="25" spans="1:6" s="448" customFormat="1" ht="12" customHeight="1" thickBot="1">
      <c r="A25" s="212" t="s">
        <v>21</v>
      </c>
      <c r="B25" s="134" t="s">
        <v>173</v>
      </c>
      <c r="C25" s="337"/>
      <c r="D25" s="545"/>
      <c r="E25" s="597"/>
      <c r="F25" s="337"/>
    </row>
    <row r="26" spans="1:6" s="448" customFormat="1" ht="12" customHeight="1" thickBot="1">
      <c r="A26" s="212" t="s">
        <v>22</v>
      </c>
      <c r="B26" s="134" t="s">
        <v>409</v>
      </c>
      <c r="C26" s="310">
        <f>+C27+C28</f>
        <v>0</v>
      </c>
      <c r="D26" s="544">
        <f>+D27+D28</f>
        <v>0</v>
      </c>
      <c r="E26" s="594">
        <f>+E27+E28</f>
        <v>0</v>
      </c>
      <c r="F26" s="310">
        <f>+F27+F28</f>
        <v>0</v>
      </c>
    </row>
    <row r="27" spans="1:6" s="448" customFormat="1" ht="12" customHeight="1">
      <c r="A27" s="442" t="s">
        <v>269</v>
      </c>
      <c r="B27" s="443" t="s">
        <v>407</v>
      </c>
      <c r="C27" s="82"/>
      <c r="D27" s="603"/>
      <c r="E27" s="596"/>
      <c r="F27" s="533"/>
    </row>
    <row r="28" spans="1:6" s="448" customFormat="1" ht="12" customHeight="1">
      <c r="A28" s="442" t="s">
        <v>270</v>
      </c>
      <c r="B28" s="444" t="s">
        <v>410</v>
      </c>
      <c r="C28" s="311"/>
      <c r="D28" s="605"/>
      <c r="E28" s="596"/>
      <c r="F28" s="533"/>
    </row>
    <row r="29" spans="1:6" s="448" customFormat="1" ht="12" customHeight="1" thickBot="1">
      <c r="A29" s="441" t="s">
        <v>271</v>
      </c>
      <c r="B29" s="144" t="s">
        <v>522</v>
      </c>
      <c r="C29" s="89"/>
      <c r="D29" s="604"/>
      <c r="E29" s="596"/>
      <c r="F29" s="533"/>
    </row>
    <row r="30" spans="1:6" s="448" customFormat="1" ht="12" customHeight="1" thickBot="1">
      <c r="A30" s="212" t="s">
        <v>23</v>
      </c>
      <c r="B30" s="134" t="s">
        <v>411</v>
      </c>
      <c r="C30" s="310">
        <f>+C31+C32+C33</f>
        <v>0</v>
      </c>
      <c r="D30" s="544">
        <f>+D31+D32+D33</f>
        <v>0</v>
      </c>
      <c r="E30" s="594">
        <f>+E31+E32+E33</f>
        <v>0</v>
      </c>
      <c r="F30" s="310">
        <f>+F31+F32+F33</f>
        <v>0</v>
      </c>
    </row>
    <row r="31" spans="1:6" s="448" customFormat="1" ht="12" customHeight="1">
      <c r="A31" s="442" t="s">
        <v>94</v>
      </c>
      <c r="B31" s="443" t="s">
        <v>292</v>
      </c>
      <c r="C31" s="82"/>
      <c r="D31" s="603"/>
      <c r="E31" s="596"/>
      <c r="F31" s="533"/>
    </row>
    <row r="32" spans="1:6" s="448" customFormat="1" ht="12" customHeight="1">
      <c r="A32" s="442" t="s">
        <v>95</v>
      </c>
      <c r="B32" s="444" t="s">
        <v>293</v>
      </c>
      <c r="C32" s="311"/>
      <c r="D32" s="605"/>
      <c r="E32" s="596"/>
      <c r="F32" s="533"/>
    </row>
    <row r="33" spans="1:6" s="448" customFormat="1" ht="12" customHeight="1" thickBot="1">
      <c r="A33" s="441" t="s">
        <v>96</v>
      </c>
      <c r="B33" s="144" t="s">
        <v>294</v>
      </c>
      <c r="C33" s="89"/>
      <c r="D33" s="604"/>
      <c r="E33" s="596"/>
      <c r="F33" s="533"/>
    </row>
    <row r="34" spans="1:6" s="362" customFormat="1" ht="12" customHeight="1" thickBot="1">
      <c r="A34" s="212" t="s">
        <v>24</v>
      </c>
      <c r="B34" s="134" t="s">
        <v>380</v>
      </c>
      <c r="C34" s="337"/>
      <c r="D34" s="545"/>
      <c r="E34" s="597"/>
      <c r="F34" s="337"/>
    </row>
    <row r="35" spans="1:6" s="362" customFormat="1" ht="12" customHeight="1" thickBot="1">
      <c r="A35" s="212" t="s">
        <v>25</v>
      </c>
      <c r="B35" s="134" t="s">
        <v>412</v>
      </c>
      <c r="C35" s="355"/>
      <c r="D35" s="545"/>
      <c r="E35" s="597"/>
      <c r="F35" s="337"/>
    </row>
    <row r="36" spans="1:6" s="362" customFormat="1" ht="12" customHeight="1" thickBot="1">
      <c r="A36" s="204" t="s">
        <v>26</v>
      </c>
      <c r="B36" s="134" t="s">
        <v>523</v>
      </c>
      <c r="C36" s="356">
        <f>+C8+C20+C25+C26+C30+C34+C35</f>
        <v>1931</v>
      </c>
      <c r="D36" s="544">
        <f>+D8+D20+D25+D26+D30+D34+D35</f>
        <v>0</v>
      </c>
      <c r="E36" s="594">
        <f>+E8+E20+E25+E26+E30+E34+E35</f>
        <v>0</v>
      </c>
      <c r="F36" s="310">
        <f>+F8+F20+F25+F26+F30+F34+F35</f>
        <v>0</v>
      </c>
    </row>
    <row r="37" spans="1:6" s="362" customFormat="1" ht="12" customHeight="1" thickBot="1">
      <c r="A37" s="240" t="s">
        <v>27</v>
      </c>
      <c r="B37" s="134" t="s">
        <v>414</v>
      </c>
      <c r="C37" s="356">
        <f>+C38+C39+C40</f>
        <v>23629</v>
      </c>
      <c r="D37" s="544">
        <f>+D38+D39+D40</f>
        <v>0</v>
      </c>
      <c r="E37" s="594">
        <f>+E38+E39+E40</f>
        <v>0</v>
      </c>
      <c r="F37" s="310">
        <f>+F38+F39+F40</f>
        <v>0</v>
      </c>
    </row>
    <row r="38" spans="1:6" s="362" customFormat="1" ht="12" customHeight="1">
      <c r="A38" s="442" t="s">
        <v>415</v>
      </c>
      <c r="B38" s="443" t="s">
        <v>237</v>
      </c>
      <c r="C38" s="82">
        <v>624</v>
      </c>
      <c r="D38" s="603"/>
      <c r="E38" s="595"/>
      <c r="F38" s="531"/>
    </row>
    <row r="39" spans="1:6" s="362" customFormat="1" ht="12" customHeight="1">
      <c r="A39" s="442" t="s">
        <v>416</v>
      </c>
      <c r="B39" s="444" t="s">
        <v>2</v>
      </c>
      <c r="C39" s="311"/>
      <c r="D39" s="605"/>
      <c r="E39" s="595"/>
      <c r="F39" s="531"/>
    </row>
    <row r="40" spans="1:6" s="448" customFormat="1" ht="12" customHeight="1" thickBot="1">
      <c r="A40" s="441" t="s">
        <v>417</v>
      </c>
      <c r="B40" s="144" t="s">
        <v>418</v>
      </c>
      <c r="C40" s="89">
        <v>23005</v>
      </c>
      <c r="D40" s="604"/>
      <c r="E40" s="596"/>
      <c r="F40" s="533"/>
    </row>
    <row r="41" spans="1:6" s="448" customFormat="1" ht="15" customHeight="1" thickBot="1">
      <c r="A41" s="240" t="s">
        <v>28</v>
      </c>
      <c r="B41" s="241" t="s">
        <v>419</v>
      </c>
      <c r="C41" s="359">
        <f>+C36+C37</f>
        <v>25560</v>
      </c>
      <c r="D41" s="547">
        <f>+D36+D37</f>
        <v>0</v>
      </c>
      <c r="E41" s="598">
        <f>+E36+E37</f>
        <v>0</v>
      </c>
      <c r="F41" s="360">
        <f>+F36+F37</f>
        <v>0</v>
      </c>
    </row>
    <row r="42" spans="1:6" s="448" customFormat="1" ht="15" customHeight="1">
      <c r="A42" s="242"/>
      <c r="B42" s="243"/>
      <c r="C42" s="357"/>
    </row>
    <row r="43" spans="1:6" ht="13.5" thickBot="1">
      <c r="A43" s="244"/>
      <c r="B43" s="245"/>
      <c r="C43" s="358"/>
    </row>
    <row r="44" spans="1:6" s="447" customFormat="1" ht="16.5" customHeight="1" thickBot="1">
      <c r="A44" s="791" t="s">
        <v>59</v>
      </c>
      <c r="B44" s="792"/>
      <c r="C44" s="792"/>
      <c r="D44" s="792"/>
      <c r="E44" s="792"/>
      <c r="F44" s="793"/>
    </row>
    <row r="45" spans="1:6" s="449" customFormat="1" ht="12" customHeight="1" thickBot="1">
      <c r="A45" s="212" t="s">
        <v>19</v>
      </c>
      <c r="B45" s="134" t="s">
        <v>420</v>
      </c>
      <c r="C45" s="310">
        <f>SUM(C46:C50)</f>
        <v>24741</v>
      </c>
      <c r="D45" s="544">
        <f>SUM(D46:D50)</f>
        <v>0</v>
      </c>
      <c r="E45" s="594">
        <f>SUM(E46:E50)</f>
        <v>0</v>
      </c>
      <c r="F45" s="310">
        <f>SUM(F46:F50)</f>
        <v>0</v>
      </c>
    </row>
    <row r="46" spans="1:6" ht="12" customHeight="1">
      <c r="A46" s="441" t="s">
        <v>101</v>
      </c>
      <c r="B46" s="9" t="s">
        <v>49</v>
      </c>
      <c r="C46" s="82">
        <v>5049</v>
      </c>
      <c r="D46" s="603"/>
      <c r="E46" s="606"/>
      <c r="F46" s="537"/>
    </row>
    <row r="47" spans="1:6" ht="12" customHeight="1">
      <c r="A47" s="441" t="s">
        <v>102</v>
      </c>
      <c r="B47" s="8" t="s">
        <v>182</v>
      </c>
      <c r="C47" s="85">
        <v>1445</v>
      </c>
      <c r="D47" s="608"/>
      <c r="E47" s="606"/>
      <c r="F47" s="537"/>
    </row>
    <row r="48" spans="1:6" ht="12" customHeight="1">
      <c r="A48" s="441" t="s">
        <v>103</v>
      </c>
      <c r="B48" s="8" t="s">
        <v>140</v>
      </c>
      <c r="C48" s="85">
        <v>18247</v>
      </c>
      <c r="D48" s="608"/>
      <c r="E48" s="606"/>
      <c r="F48" s="537"/>
    </row>
    <row r="49" spans="1:6" ht="12" customHeight="1">
      <c r="A49" s="441" t="s">
        <v>104</v>
      </c>
      <c r="B49" s="8" t="s">
        <v>183</v>
      </c>
      <c r="C49" s="85"/>
      <c r="D49" s="608"/>
      <c r="E49" s="606"/>
      <c r="F49" s="537"/>
    </row>
    <row r="50" spans="1:6" ht="12" customHeight="1" thickBot="1">
      <c r="A50" s="441" t="s">
        <v>149</v>
      </c>
      <c r="B50" s="8" t="s">
        <v>184</v>
      </c>
      <c r="C50" s="85"/>
      <c r="D50" s="608"/>
      <c r="E50" s="606"/>
      <c r="F50" s="537"/>
    </row>
    <row r="51" spans="1:6" ht="12" customHeight="1" thickBot="1">
      <c r="A51" s="212" t="s">
        <v>20</v>
      </c>
      <c r="B51" s="134" t="s">
        <v>421</v>
      </c>
      <c r="C51" s="310">
        <f>SUM(C52:C54)</f>
        <v>819</v>
      </c>
      <c r="D51" s="544">
        <f>SUM(D52:D54)</f>
        <v>0</v>
      </c>
      <c r="E51" s="594">
        <f>SUM(E52:E54)</f>
        <v>0</v>
      </c>
      <c r="F51" s="310">
        <f>SUM(F52:F54)</f>
        <v>0</v>
      </c>
    </row>
    <row r="52" spans="1:6" s="449" customFormat="1" ht="12" customHeight="1">
      <c r="A52" s="441" t="s">
        <v>107</v>
      </c>
      <c r="B52" s="9" t="s">
        <v>227</v>
      </c>
      <c r="C52" s="82">
        <v>819</v>
      </c>
      <c r="D52" s="603"/>
      <c r="E52" s="607"/>
      <c r="F52" s="535"/>
    </row>
    <row r="53" spans="1:6" ht="12" customHeight="1">
      <c r="A53" s="441" t="s">
        <v>108</v>
      </c>
      <c r="B53" s="8" t="s">
        <v>186</v>
      </c>
      <c r="C53" s="85"/>
      <c r="D53" s="608"/>
      <c r="E53" s="606"/>
      <c r="F53" s="537"/>
    </row>
    <row r="54" spans="1:6" ht="12" customHeight="1">
      <c r="A54" s="441" t="s">
        <v>109</v>
      </c>
      <c r="B54" s="8" t="s">
        <v>60</v>
      </c>
      <c r="C54" s="85"/>
      <c r="D54" s="608"/>
      <c r="E54" s="606"/>
      <c r="F54" s="537"/>
    </row>
    <row r="55" spans="1:6" ht="12" customHeight="1" thickBot="1">
      <c r="A55" s="441" t="s">
        <v>110</v>
      </c>
      <c r="B55" s="8" t="s">
        <v>520</v>
      </c>
      <c r="C55" s="85"/>
      <c r="D55" s="608"/>
      <c r="E55" s="606"/>
      <c r="F55" s="537"/>
    </row>
    <row r="56" spans="1:6" ht="15" customHeight="1" thickBot="1">
      <c r="A56" s="212" t="s">
        <v>21</v>
      </c>
      <c r="B56" s="134" t="s">
        <v>13</v>
      </c>
      <c r="C56" s="337"/>
      <c r="D56" s="545"/>
      <c r="E56" s="597"/>
      <c r="F56" s="337"/>
    </row>
    <row r="57" spans="1:6" ht="13.5" thickBot="1">
      <c r="A57" s="212" t="s">
        <v>22</v>
      </c>
      <c r="B57" s="246" t="s">
        <v>526</v>
      </c>
      <c r="C57" s="360">
        <f>+C45+C51+C56</f>
        <v>25560</v>
      </c>
      <c r="D57" s="547">
        <f>+D45+D51+D56</f>
        <v>0</v>
      </c>
      <c r="E57" s="598">
        <f>+E45+E51+E56</f>
        <v>0</v>
      </c>
      <c r="F57" s="360">
        <f>+F45+F51+F56</f>
        <v>0</v>
      </c>
    </row>
    <row r="58" spans="1:6" ht="15" customHeight="1" thickBot="1">
      <c r="C58" s="361"/>
    </row>
    <row r="59" spans="1:6" ht="14.25" customHeight="1" thickBot="1">
      <c r="A59" s="249" t="s">
        <v>515</v>
      </c>
      <c r="B59" s="250"/>
      <c r="C59" s="131">
        <v>2</v>
      </c>
      <c r="D59" s="541"/>
      <c r="E59" s="542"/>
      <c r="F59" s="543"/>
    </row>
    <row r="60" spans="1:6" ht="13.5" thickBot="1">
      <c r="A60" s="249" t="s">
        <v>204</v>
      </c>
      <c r="B60" s="250"/>
      <c r="C60" s="131">
        <v>0</v>
      </c>
      <c r="D60" s="538"/>
      <c r="E60" s="539"/>
      <c r="F60" s="540"/>
    </row>
  </sheetData>
  <sheetProtection formatCells="0"/>
  <mergeCells count="6">
    <mergeCell ref="A44:F44"/>
    <mergeCell ref="A1:F1"/>
    <mergeCell ref="D2:F2"/>
    <mergeCell ref="C4:F4"/>
    <mergeCell ref="A7:F7"/>
    <mergeCell ref="C5:F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zoomScale="145" zoomScaleNormal="145" workbookViewId="0">
      <selection activeCell="A2" sqref="A2"/>
    </sheetView>
  </sheetViews>
  <sheetFormatPr defaultRowHeight="12.75"/>
  <cols>
    <col min="1" max="1" width="13.83203125" style="247" customWidth="1"/>
    <col min="2" max="2" width="69.6640625" style="248" customWidth="1"/>
    <col min="3" max="3" width="16.5" style="248" customWidth="1"/>
    <col min="4" max="16384" width="9.33203125" style="248"/>
  </cols>
  <sheetData>
    <row r="1" spans="1:6" s="235" customFormat="1" ht="21" customHeight="1" thickBot="1">
      <c r="A1" s="802" t="s">
        <v>628</v>
      </c>
      <c r="B1" s="802"/>
      <c r="C1" s="802"/>
      <c r="D1" s="802"/>
      <c r="E1" s="802"/>
      <c r="F1" s="802"/>
    </row>
    <row r="2" spans="1:6" s="445" customFormat="1" ht="42" customHeight="1" thickBot="1">
      <c r="A2" s="400" t="s">
        <v>202</v>
      </c>
      <c r="B2" s="351" t="s">
        <v>548</v>
      </c>
      <c r="C2" s="524" t="s">
        <v>432</v>
      </c>
      <c r="D2" s="788" t="s">
        <v>540</v>
      </c>
      <c r="E2" s="789"/>
      <c r="F2" s="790"/>
    </row>
    <row r="3" spans="1:6" s="445" customFormat="1" ht="42.75" thickBot="1">
      <c r="A3" s="439" t="s">
        <v>201</v>
      </c>
      <c r="B3" s="352" t="s">
        <v>403</v>
      </c>
      <c r="C3" s="526" t="s">
        <v>592</v>
      </c>
      <c r="D3" s="525" t="s">
        <v>541</v>
      </c>
      <c r="E3" s="525" t="s">
        <v>542</v>
      </c>
      <c r="F3" s="503" t="s">
        <v>543</v>
      </c>
    </row>
    <row r="4" spans="1:6" s="446" customFormat="1" ht="15.95" customHeight="1" thickBot="1">
      <c r="A4" s="237"/>
      <c r="B4" s="237"/>
      <c r="C4" s="800" t="s">
        <v>55</v>
      </c>
      <c r="D4" s="800"/>
      <c r="E4" s="800"/>
      <c r="F4" s="800"/>
    </row>
    <row r="5" spans="1:6" ht="13.5" thickBot="1">
      <c r="A5" s="401" t="s">
        <v>203</v>
      </c>
      <c r="B5" s="238" t="s">
        <v>56</v>
      </c>
      <c r="C5" s="801" t="s">
        <v>57</v>
      </c>
      <c r="D5" s="792"/>
      <c r="E5" s="792"/>
      <c r="F5" s="793"/>
    </row>
    <row r="6" spans="1:6" s="447" customFormat="1" ht="12.95" customHeight="1" thickBot="1">
      <c r="A6" s="204" t="s">
        <v>488</v>
      </c>
      <c r="B6" s="205" t="s">
        <v>489</v>
      </c>
      <c r="C6" s="549" t="s">
        <v>490</v>
      </c>
      <c r="D6" s="205" t="s">
        <v>492</v>
      </c>
      <c r="E6" s="205" t="s">
        <v>491</v>
      </c>
      <c r="F6" s="206" t="s">
        <v>493</v>
      </c>
    </row>
    <row r="7" spans="1:6" s="447" customFormat="1" ht="15.95" customHeight="1" thickBot="1">
      <c r="A7" s="796" t="s">
        <v>58</v>
      </c>
      <c r="B7" s="797"/>
      <c r="C7" s="797"/>
      <c r="D7" s="797"/>
      <c r="E7" s="797"/>
      <c r="F7" s="797"/>
    </row>
    <row r="8" spans="1:6" s="362" customFormat="1" ht="12" customHeight="1" thickBot="1">
      <c r="A8" s="204" t="s">
        <v>19</v>
      </c>
      <c r="B8" s="239" t="s">
        <v>516</v>
      </c>
      <c r="C8" s="310">
        <f>SUM(C9:C19)</f>
        <v>101</v>
      </c>
      <c r="D8" s="544">
        <f>SUM(D9:D19)</f>
        <v>0</v>
      </c>
      <c r="E8" s="305">
        <f>SUM(E9:E19)</f>
        <v>101</v>
      </c>
      <c r="F8" s="356">
        <f>SUM(F9:F19)</f>
        <v>0</v>
      </c>
    </row>
    <row r="9" spans="1:6" s="362" customFormat="1" ht="12" customHeight="1">
      <c r="A9" s="440" t="s">
        <v>101</v>
      </c>
      <c r="B9" s="10" t="s">
        <v>278</v>
      </c>
      <c r="C9" s="353"/>
      <c r="D9" s="530"/>
      <c r="E9" s="611"/>
      <c r="F9" s="609"/>
    </row>
    <row r="10" spans="1:6" s="362" customFormat="1" ht="12" customHeight="1">
      <c r="A10" s="441" t="s">
        <v>102</v>
      </c>
      <c r="B10" s="8" t="s">
        <v>279</v>
      </c>
      <c r="C10" s="308"/>
      <c r="D10" s="530"/>
      <c r="E10" s="302"/>
      <c r="F10" s="609"/>
    </row>
    <row r="11" spans="1:6" s="362" customFormat="1" ht="12" customHeight="1">
      <c r="A11" s="441" t="s">
        <v>103</v>
      </c>
      <c r="B11" s="8" t="s">
        <v>280</v>
      </c>
      <c r="C11" s="308"/>
      <c r="D11" s="530"/>
      <c r="E11" s="302"/>
      <c r="F11" s="609"/>
    </row>
    <row r="12" spans="1:6" s="362" customFormat="1" ht="12" customHeight="1">
      <c r="A12" s="441" t="s">
        <v>104</v>
      </c>
      <c r="B12" s="8" t="s">
        <v>281</v>
      </c>
      <c r="C12" s="308"/>
      <c r="D12" s="530"/>
      <c r="E12" s="302"/>
      <c r="F12" s="609"/>
    </row>
    <row r="13" spans="1:6" s="362" customFormat="1" ht="12" customHeight="1">
      <c r="A13" s="441" t="s">
        <v>149</v>
      </c>
      <c r="B13" s="8" t="s">
        <v>282</v>
      </c>
      <c r="C13" s="308">
        <v>100</v>
      </c>
      <c r="D13" s="530"/>
      <c r="E13" s="302">
        <v>100</v>
      </c>
      <c r="F13" s="609"/>
    </row>
    <row r="14" spans="1:6" s="362" customFormat="1" ht="12" customHeight="1">
      <c r="A14" s="441" t="s">
        <v>105</v>
      </c>
      <c r="B14" s="8" t="s">
        <v>404</v>
      </c>
      <c r="C14" s="308"/>
      <c r="D14" s="530"/>
      <c r="E14" s="302"/>
      <c r="F14" s="609"/>
    </row>
    <row r="15" spans="1:6" s="362" customFormat="1" ht="12" customHeight="1">
      <c r="A15" s="441" t="s">
        <v>106</v>
      </c>
      <c r="B15" s="7" t="s">
        <v>405</v>
      </c>
      <c r="C15" s="308"/>
      <c r="D15" s="530"/>
      <c r="E15" s="302"/>
      <c r="F15" s="609"/>
    </row>
    <row r="16" spans="1:6" s="362" customFormat="1" ht="12" customHeight="1">
      <c r="A16" s="441" t="s">
        <v>116</v>
      </c>
      <c r="B16" s="8" t="s">
        <v>285</v>
      </c>
      <c r="C16" s="354">
        <v>1</v>
      </c>
      <c r="D16" s="530"/>
      <c r="E16" s="612">
        <v>1</v>
      </c>
      <c r="F16" s="609"/>
    </row>
    <row r="17" spans="1:6" s="448" customFormat="1" ht="12" customHeight="1">
      <c r="A17" s="441" t="s">
        <v>117</v>
      </c>
      <c r="B17" s="8" t="s">
        <v>286</v>
      </c>
      <c r="C17" s="308"/>
      <c r="D17" s="532"/>
      <c r="E17" s="302"/>
      <c r="F17" s="610"/>
    </row>
    <row r="18" spans="1:6" s="448" customFormat="1" ht="12" customHeight="1">
      <c r="A18" s="441" t="s">
        <v>118</v>
      </c>
      <c r="B18" s="8" t="s">
        <v>437</v>
      </c>
      <c r="C18" s="309"/>
      <c r="D18" s="532"/>
      <c r="E18" s="304"/>
      <c r="F18" s="610"/>
    </row>
    <row r="19" spans="1:6" s="448" customFormat="1" ht="12" customHeight="1" thickBot="1">
      <c r="A19" s="441" t="s">
        <v>119</v>
      </c>
      <c r="B19" s="7" t="s">
        <v>287</v>
      </c>
      <c r="C19" s="309"/>
      <c r="D19" s="532"/>
      <c r="E19" s="304"/>
      <c r="F19" s="610"/>
    </row>
    <row r="20" spans="1:6" s="362" customFormat="1" ht="12" customHeight="1" thickBot="1">
      <c r="A20" s="204" t="s">
        <v>20</v>
      </c>
      <c r="B20" s="239" t="s">
        <v>406</v>
      </c>
      <c r="C20" s="310">
        <f>SUM(C21:C23)</f>
        <v>0</v>
      </c>
      <c r="D20" s="544">
        <f>SUM(D21:D23)</f>
        <v>0</v>
      </c>
      <c r="E20" s="305">
        <f>SUM(E21:E23)</f>
        <v>0</v>
      </c>
      <c r="F20" s="356">
        <f>SUM(F21:F23)</f>
        <v>0</v>
      </c>
    </row>
    <row r="21" spans="1:6" s="448" customFormat="1" ht="12" customHeight="1">
      <c r="A21" s="441" t="s">
        <v>107</v>
      </c>
      <c r="B21" s="9" t="s">
        <v>259</v>
      </c>
      <c r="C21" s="308"/>
      <c r="D21" s="532"/>
      <c r="E21" s="302"/>
      <c r="F21" s="610"/>
    </row>
    <row r="22" spans="1:6" s="448" customFormat="1" ht="12" customHeight="1">
      <c r="A22" s="441" t="s">
        <v>108</v>
      </c>
      <c r="B22" s="8" t="s">
        <v>407</v>
      </c>
      <c r="C22" s="308"/>
      <c r="D22" s="532"/>
      <c r="E22" s="302"/>
      <c r="F22" s="610"/>
    </row>
    <row r="23" spans="1:6" s="448" customFormat="1" ht="12" customHeight="1">
      <c r="A23" s="441" t="s">
        <v>109</v>
      </c>
      <c r="B23" s="8" t="s">
        <v>408</v>
      </c>
      <c r="C23" s="308"/>
      <c r="D23" s="532"/>
      <c r="E23" s="302"/>
      <c r="F23" s="610"/>
    </row>
    <row r="24" spans="1:6" s="448" customFormat="1" ht="12" customHeight="1" thickBot="1">
      <c r="A24" s="441" t="s">
        <v>110</v>
      </c>
      <c r="B24" s="8" t="s">
        <v>521</v>
      </c>
      <c r="C24" s="308"/>
      <c r="D24" s="532"/>
      <c r="E24" s="302"/>
      <c r="F24" s="610"/>
    </row>
    <row r="25" spans="1:6" s="448" customFormat="1" ht="12" customHeight="1" thickBot="1">
      <c r="A25" s="212" t="s">
        <v>21</v>
      </c>
      <c r="B25" s="134" t="s">
        <v>173</v>
      </c>
      <c r="C25" s="337"/>
      <c r="D25" s="545"/>
      <c r="E25" s="546"/>
      <c r="F25" s="355"/>
    </row>
    <row r="26" spans="1:6" s="448" customFormat="1" ht="12" customHeight="1" thickBot="1">
      <c r="A26" s="212" t="s">
        <v>22</v>
      </c>
      <c r="B26" s="134" t="s">
        <v>409</v>
      </c>
      <c r="C26" s="310">
        <f>+C27+C28</f>
        <v>0</v>
      </c>
      <c r="D26" s="544">
        <f>+D27+D28</f>
        <v>0</v>
      </c>
      <c r="E26" s="305">
        <f>+E27+E28</f>
        <v>0</v>
      </c>
      <c r="F26" s="356">
        <f>+F27+F28</f>
        <v>0</v>
      </c>
    </row>
    <row r="27" spans="1:6" s="448" customFormat="1" ht="12" customHeight="1">
      <c r="A27" s="442" t="s">
        <v>269</v>
      </c>
      <c r="B27" s="443" t="s">
        <v>407</v>
      </c>
      <c r="C27" s="82"/>
      <c r="D27" s="532"/>
      <c r="E27" s="613"/>
      <c r="F27" s="610"/>
    </row>
    <row r="28" spans="1:6" s="448" customFormat="1" ht="12" customHeight="1">
      <c r="A28" s="442" t="s">
        <v>270</v>
      </c>
      <c r="B28" s="444" t="s">
        <v>410</v>
      </c>
      <c r="C28" s="311"/>
      <c r="D28" s="532"/>
      <c r="E28" s="306"/>
      <c r="F28" s="610"/>
    </row>
    <row r="29" spans="1:6" s="448" customFormat="1" ht="12" customHeight="1" thickBot="1">
      <c r="A29" s="441" t="s">
        <v>271</v>
      </c>
      <c r="B29" s="144" t="s">
        <v>522</v>
      </c>
      <c r="C29" s="89"/>
      <c r="D29" s="532"/>
      <c r="E29" s="88"/>
      <c r="F29" s="610"/>
    </row>
    <row r="30" spans="1:6" s="448" customFormat="1" ht="12" customHeight="1" thickBot="1">
      <c r="A30" s="212" t="s">
        <v>23</v>
      </c>
      <c r="B30" s="134" t="s">
        <v>411</v>
      </c>
      <c r="C30" s="310">
        <f>+C31+C32+C33</f>
        <v>0</v>
      </c>
      <c r="D30" s="544">
        <f>+D31+D32+D33</f>
        <v>0</v>
      </c>
      <c r="E30" s="305">
        <f>+E31+E32+E33</f>
        <v>0</v>
      </c>
      <c r="F30" s="356">
        <f>+F31+F32+F33</f>
        <v>0</v>
      </c>
    </row>
    <row r="31" spans="1:6" s="448" customFormat="1" ht="12" customHeight="1">
      <c r="A31" s="442" t="s">
        <v>94</v>
      </c>
      <c r="B31" s="443" t="s">
        <v>292</v>
      </c>
      <c r="C31" s="82"/>
      <c r="D31" s="532"/>
      <c r="E31" s="613"/>
      <c r="F31" s="610"/>
    </row>
    <row r="32" spans="1:6" s="448" customFormat="1" ht="12" customHeight="1">
      <c r="A32" s="442" t="s">
        <v>95</v>
      </c>
      <c r="B32" s="444" t="s">
        <v>293</v>
      </c>
      <c r="C32" s="311"/>
      <c r="D32" s="532"/>
      <c r="E32" s="306"/>
      <c r="F32" s="610"/>
    </row>
    <row r="33" spans="1:6" s="448" customFormat="1" ht="12" customHeight="1" thickBot="1">
      <c r="A33" s="441" t="s">
        <v>96</v>
      </c>
      <c r="B33" s="144" t="s">
        <v>294</v>
      </c>
      <c r="C33" s="89"/>
      <c r="D33" s="532"/>
      <c r="E33" s="88"/>
      <c r="F33" s="610"/>
    </row>
    <row r="34" spans="1:6" s="362" customFormat="1" ht="12" customHeight="1" thickBot="1">
      <c r="A34" s="212" t="s">
        <v>24</v>
      </c>
      <c r="B34" s="134" t="s">
        <v>380</v>
      </c>
      <c r="C34" s="337"/>
      <c r="D34" s="545"/>
      <c r="E34" s="546"/>
      <c r="F34" s="355"/>
    </row>
    <row r="35" spans="1:6" s="362" customFormat="1" ht="12" customHeight="1" thickBot="1">
      <c r="A35" s="212" t="s">
        <v>25</v>
      </c>
      <c r="B35" s="134" t="s">
        <v>412</v>
      </c>
      <c r="C35" s="355"/>
      <c r="D35" s="545"/>
      <c r="E35" s="546"/>
      <c r="F35" s="355"/>
    </row>
    <row r="36" spans="1:6" s="362" customFormat="1" ht="12" customHeight="1" thickBot="1">
      <c r="A36" s="204" t="s">
        <v>26</v>
      </c>
      <c r="B36" s="134" t="s">
        <v>523</v>
      </c>
      <c r="C36" s="356">
        <f>+C8+C20+C25+C26+C30+C34+C35</f>
        <v>101</v>
      </c>
      <c r="D36" s="544">
        <f>+D8+D20+D25+D26+D30+D34+D35</f>
        <v>0</v>
      </c>
      <c r="E36" s="305">
        <f>+E8+E20+E25+E26+E30+E34+E35</f>
        <v>101</v>
      </c>
      <c r="F36" s="356">
        <f>+F8+F20+F25+F26+F30+F34+F35</f>
        <v>0</v>
      </c>
    </row>
    <row r="37" spans="1:6" s="362" customFormat="1" ht="12" customHeight="1" thickBot="1">
      <c r="A37" s="240" t="s">
        <v>27</v>
      </c>
      <c r="B37" s="134" t="s">
        <v>414</v>
      </c>
      <c r="C37" s="356">
        <f>+C38+C39+C40</f>
        <v>27350</v>
      </c>
      <c r="D37" s="544">
        <f>+D38+D39+D40</f>
        <v>0</v>
      </c>
      <c r="E37" s="305">
        <f>+E38+E39+E40</f>
        <v>27350</v>
      </c>
      <c r="F37" s="356">
        <f>+F38+F39+F40</f>
        <v>0</v>
      </c>
    </row>
    <row r="38" spans="1:6" s="362" customFormat="1" ht="12" customHeight="1">
      <c r="A38" s="442" t="s">
        <v>415</v>
      </c>
      <c r="B38" s="443" t="s">
        <v>237</v>
      </c>
      <c r="C38" s="82">
        <v>1329</v>
      </c>
      <c r="D38" s="530"/>
      <c r="E38" s="613">
        <v>1329</v>
      </c>
      <c r="F38" s="609"/>
    </row>
    <row r="39" spans="1:6" s="362" customFormat="1" ht="12" customHeight="1">
      <c r="A39" s="442" t="s">
        <v>416</v>
      </c>
      <c r="B39" s="444" t="s">
        <v>2</v>
      </c>
      <c r="C39" s="311"/>
      <c r="D39" s="530"/>
      <c r="E39" s="306"/>
      <c r="F39" s="609"/>
    </row>
    <row r="40" spans="1:6" s="448" customFormat="1" ht="12" customHeight="1" thickBot="1">
      <c r="A40" s="441" t="s">
        <v>417</v>
      </c>
      <c r="B40" s="144" t="s">
        <v>418</v>
      </c>
      <c r="C40" s="89">
        <v>26021</v>
      </c>
      <c r="D40" s="532"/>
      <c r="E40" s="88">
        <v>26021</v>
      </c>
      <c r="F40" s="610"/>
    </row>
    <row r="41" spans="1:6" s="448" customFormat="1" ht="15" customHeight="1" thickBot="1">
      <c r="A41" s="240" t="s">
        <v>28</v>
      </c>
      <c r="B41" s="241" t="s">
        <v>419</v>
      </c>
      <c r="C41" s="359">
        <f>+C36+C37</f>
        <v>27451</v>
      </c>
      <c r="D41" s="547">
        <f>+D36+D37</f>
        <v>0</v>
      </c>
      <c r="E41" s="548">
        <f>+E36+E37</f>
        <v>27451</v>
      </c>
      <c r="F41" s="359">
        <f>+F36+F37</f>
        <v>0</v>
      </c>
    </row>
    <row r="42" spans="1:6" s="448" customFormat="1" ht="15" customHeight="1">
      <c r="A42" s="242"/>
      <c r="B42" s="243"/>
      <c r="C42" s="357"/>
    </row>
    <row r="43" spans="1:6" ht="13.5" thickBot="1">
      <c r="A43" s="244"/>
      <c r="B43" s="245"/>
      <c r="C43" s="358"/>
    </row>
    <row r="44" spans="1:6" s="447" customFormat="1" ht="16.5" customHeight="1" thickBot="1">
      <c r="A44" s="791" t="s">
        <v>59</v>
      </c>
      <c r="B44" s="792"/>
      <c r="C44" s="792"/>
      <c r="D44" s="792"/>
      <c r="E44" s="792"/>
      <c r="F44" s="793"/>
    </row>
    <row r="45" spans="1:6" s="449" customFormat="1" ht="12" customHeight="1" thickBot="1">
      <c r="A45" s="212" t="s">
        <v>19</v>
      </c>
      <c r="B45" s="134" t="s">
        <v>420</v>
      </c>
      <c r="C45" s="310">
        <f>SUM(C46:C50)</f>
        <v>26016</v>
      </c>
      <c r="D45" s="544">
        <f>SUM(D46:D50)</f>
        <v>0</v>
      </c>
      <c r="E45" s="305">
        <f>SUM(E46:E50)</f>
        <v>26016</v>
      </c>
      <c r="F45" s="356">
        <f>SUM(F46:F50)</f>
        <v>0</v>
      </c>
    </row>
    <row r="46" spans="1:6" ht="12" customHeight="1">
      <c r="A46" s="441" t="s">
        <v>101</v>
      </c>
      <c r="B46" s="9" t="s">
        <v>49</v>
      </c>
      <c r="C46" s="82">
        <v>15264</v>
      </c>
      <c r="D46" s="536"/>
      <c r="E46" s="613">
        <v>15264</v>
      </c>
      <c r="F46" s="614"/>
    </row>
    <row r="47" spans="1:6" ht="12" customHeight="1">
      <c r="A47" s="441" t="s">
        <v>102</v>
      </c>
      <c r="B47" s="8" t="s">
        <v>182</v>
      </c>
      <c r="C47" s="85">
        <v>4332</v>
      </c>
      <c r="D47" s="536"/>
      <c r="E47" s="84">
        <v>4332</v>
      </c>
      <c r="F47" s="614"/>
    </row>
    <row r="48" spans="1:6" ht="12" customHeight="1">
      <c r="A48" s="441" t="s">
        <v>103</v>
      </c>
      <c r="B48" s="8" t="s">
        <v>140</v>
      </c>
      <c r="C48" s="85">
        <v>4280</v>
      </c>
      <c r="D48" s="536"/>
      <c r="E48" s="84">
        <v>4280</v>
      </c>
      <c r="F48" s="614"/>
    </row>
    <row r="49" spans="1:6" ht="12" customHeight="1">
      <c r="A49" s="441" t="s">
        <v>104</v>
      </c>
      <c r="B49" s="8" t="s">
        <v>183</v>
      </c>
      <c r="C49" s="85">
        <v>2140</v>
      </c>
      <c r="D49" s="536"/>
      <c r="E49" s="84">
        <v>2140</v>
      </c>
      <c r="F49" s="614"/>
    </row>
    <row r="50" spans="1:6" ht="12" customHeight="1" thickBot="1">
      <c r="A50" s="441" t="s">
        <v>149</v>
      </c>
      <c r="B50" s="8" t="s">
        <v>184</v>
      </c>
      <c r="C50" s="85"/>
      <c r="D50" s="536"/>
      <c r="E50" s="84"/>
      <c r="F50" s="614"/>
    </row>
    <row r="51" spans="1:6" ht="12" customHeight="1" thickBot="1">
      <c r="A51" s="212" t="s">
        <v>20</v>
      </c>
      <c r="B51" s="134" t="s">
        <v>421</v>
      </c>
      <c r="C51" s="310">
        <f>SUM(C52:C54)</f>
        <v>1435</v>
      </c>
      <c r="D51" s="544">
        <f>SUM(D52:D54)</f>
        <v>0</v>
      </c>
      <c r="E51" s="305">
        <f>SUM(E52:E54)</f>
        <v>1435</v>
      </c>
      <c r="F51" s="356">
        <f>SUM(F52:F54)</f>
        <v>0</v>
      </c>
    </row>
    <row r="52" spans="1:6" s="449" customFormat="1" ht="12" customHeight="1">
      <c r="A52" s="441" t="s">
        <v>107</v>
      </c>
      <c r="B52" s="9" t="s">
        <v>227</v>
      </c>
      <c r="C52" s="82">
        <v>1435</v>
      </c>
      <c r="D52" s="534"/>
      <c r="E52" s="613">
        <v>1435</v>
      </c>
      <c r="F52" s="615"/>
    </row>
    <row r="53" spans="1:6" ht="12" customHeight="1">
      <c r="A53" s="441" t="s">
        <v>108</v>
      </c>
      <c r="B53" s="8" t="s">
        <v>186</v>
      </c>
      <c r="C53" s="85"/>
      <c r="D53" s="536"/>
      <c r="E53" s="84"/>
      <c r="F53" s="614"/>
    </row>
    <row r="54" spans="1:6" ht="12" customHeight="1">
      <c r="A54" s="441" t="s">
        <v>109</v>
      </c>
      <c r="B54" s="8" t="s">
        <v>60</v>
      </c>
      <c r="C54" s="85"/>
      <c r="D54" s="536"/>
      <c r="E54" s="84"/>
      <c r="F54" s="614"/>
    </row>
    <row r="55" spans="1:6" ht="12" customHeight="1" thickBot="1">
      <c r="A55" s="441" t="s">
        <v>110</v>
      </c>
      <c r="B55" s="8" t="s">
        <v>520</v>
      </c>
      <c r="C55" s="85"/>
      <c r="D55" s="536"/>
      <c r="E55" s="84"/>
      <c r="F55" s="614"/>
    </row>
    <row r="56" spans="1:6" ht="15" customHeight="1" thickBot="1">
      <c r="A56" s="212" t="s">
        <v>21</v>
      </c>
      <c r="B56" s="134" t="s">
        <v>13</v>
      </c>
      <c r="C56" s="337"/>
      <c r="D56" s="545"/>
      <c r="E56" s="546"/>
      <c r="F56" s="355"/>
    </row>
    <row r="57" spans="1:6" ht="13.5" thickBot="1">
      <c r="A57" s="212" t="s">
        <v>22</v>
      </c>
      <c r="B57" s="246" t="s">
        <v>526</v>
      </c>
      <c r="C57" s="360">
        <f>+C45+C51+C56</f>
        <v>27451</v>
      </c>
      <c r="D57" s="547">
        <f>+D45+D51+D56</f>
        <v>0</v>
      </c>
      <c r="E57" s="548">
        <f>+E45+E51+E56</f>
        <v>27451</v>
      </c>
      <c r="F57" s="359">
        <f>+F45+F51+F56</f>
        <v>0</v>
      </c>
    </row>
    <row r="58" spans="1:6" ht="15" customHeight="1" thickBot="1">
      <c r="C58" s="361"/>
    </row>
    <row r="59" spans="1:6" ht="14.25" customHeight="1" thickBot="1">
      <c r="A59" s="249" t="s">
        <v>515</v>
      </c>
      <c r="B59" s="250"/>
      <c r="C59" s="131">
        <v>7</v>
      </c>
      <c r="D59" s="541"/>
      <c r="E59" s="542"/>
      <c r="F59" s="543"/>
    </row>
    <row r="60" spans="1:6" ht="13.5" thickBot="1">
      <c r="A60" s="249" t="s">
        <v>204</v>
      </c>
      <c r="B60" s="250"/>
      <c r="C60" s="131">
        <v>0</v>
      </c>
      <c r="D60" s="538"/>
      <c r="E60" s="539"/>
      <c r="F60" s="540"/>
    </row>
  </sheetData>
  <sheetProtection formatCells="0"/>
  <mergeCells count="6">
    <mergeCell ref="A44:F44"/>
    <mergeCell ref="A1:F1"/>
    <mergeCell ref="D2:F2"/>
    <mergeCell ref="C4:F4"/>
    <mergeCell ref="C5:F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zoomScale="145" zoomScaleNormal="145" workbookViewId="0">
      <selection activeCell="A2" sqref="A2"/>
    </sheetView>
  </sheetViews>
  <sheetFormatPr defaultRowHeight="12.75"/>
  <cols>
    <col min="1" max="1" width="13.83203125" style="247" customWidth="1"/>
    <col min="2" max="2" width="69.6640625" style="248" customWidth="1"/>
    <col min="3" max="3" width="16.83203125" style="248" customWidth="1"/>
    <col min="4" max="16384" width="9.33203125" style="248"/>
  </cols>
  <sheetData>
    <row r="1" spans="1:6" s="235" customFormat="1" ht="21" customHeight="1" thickBot="1">
      <c r="A1" s="802" t="s">
        <v>629</v>
      </c>
      <c r="B1" s="802"/>
      <c r="C1" s="802"/>
      <c r="D1" s="802"/>
      <c r="E1" s="802"/>
      <c r="F1" s="802"/>
    </row>
    <row r="2" spans="1:6" s="445" customFormat="1" ht="42" customHeight="1" thickBot="1">
      <c r="A2" s="400" t="s">
        <v>202</v>
      </c>
      <c r="B2" s="351" t="s">
        <v>550</v>
      </c>
      <c r="C2" s="524" t="s">
        <v>549</v>
      </c>
      <c r="D2" s="788" t="s">
        <v>540</v>
      </c>
      <c r="E2" s="789"/>
      <c r="F2" s="790"/>
    </row>
    <row r="3" spans="1:6" s="445" customFormat="1" ht="42.75" thickBot="1">
      <c r="A3" s="439" t="s">
        <v>201</v>
      </c>
      <c r="B3" s="352" t="s">
        <v>403</v>
      </c>
      <c r="C3" s="526" t="s">
        <v>592</v>
      </c>
      <c r="D3" s="525" t="s">
        <v>541</v>
      </c>
      <c r="E3" s="525" t="s">
        <v>542</v>
      </c>
      <c r="F3" s="503" t="s">
        <v>543</v>
      </c>
    </row>
    <row r="4" spans="1:6" s="446" customFormat="1" ht="15.95" customHeight="1" thickBot="1">
      <c r="A4" s="237"/>
      <c r="B4" s="237"/>
      <c r="C4" s="800" t="s">
        <v>55</v>
      </c>
      <c r="D4" s="800"/>
      <c r="E4" s="800"/>
      <c r="F4" s="800"/>
    </row>
    <row r="5" spans="1:6" ht="13.5" thickBot="1">
      <c r="A5" s="401" t="s">
        <v>203</v>
      </c>
      <c r="B5" s="238" t="s">
        <v>56</v>
      </c>
      <c r="C5" s="801" t="s">
        <v>57</v>
      </c>
      <c r="D5" s="792"/>
      <c r="E5" s="792"/>
      <c r="F5" s="793"/>
    </row>
    <row r="6" spans="1:6" s="447" customFormat="1" ht="12.95" customHeight="1" thickBot="1">
      <c r="A6" s="204" t="s">
        <v>488</v>
      </c>
      <c r="B6" s="205" t="s">
        <v>489</v>
      </c>
      <c r="C6" s="549" t="s">
        <v>490</v>
      </c>
      <c r="D6" s="205" t="s">
        <v>492</v>
      </c>
      <c r="E6" s="205" t="s">
        <v>491</v>
      </c>
      <c r="F6" s="206" t="s">
        <v>493</v>
      </c>
    </row>
    <row r="7" spans="1:6" s="447" customFormat="1" ht="15.95" customHeight="1" thickBot="1">
      <c r="A7" s="796" t="s">
        <v>58</v>
      </c>
      <c r="B7" s="797"/>
      <c r="C7" s="797"/>
      <c r="D7" s="797"/>
      <c r="E7" s="797"/>
      <c r="F7" s="797"/>
    </row>
    <row r="8" spans="1:6" s="362" customFormat="1" ht="12" customHeight="1" thickBot="1">
      <c r="A8" s="204" t="s">
        <v>19</v>
      </c>
      <c r="B8" s="239" t="s">
        <v>516</v>
      </c>
      <c r="C8" s="310">
        <f>SUM(C9:C19)</f>
        <v>26037</v>
      </c>
      <c r="D8" s="544">
        <f>SUM(D9:D19)</f>
        <v>0</v>
      </c>
      <c r="E8" s="594">
        <f>SUM(E9:E19)</f>
        <v>0</v>
      </c>
      <c r="F8" s="310">
        <f>SUM(F9:F19)</f>
        <v>0</v>
      </c>
    </row>
    <row r="9" spans="1:6" s="362" customFormat="1" ht="12" customHeight="1">
      <c r="A9" s="440" t="s">
        <v>101</v>
      </c>
      <c r="B9" s="10" t="s">
        <v>278</v>
      </c>
      <c r="C9" s="353"/>
      <c r="D9" s="599"/>
      <c r="E9" s="595"/>
      <c r="F9" s="531"/>
    </row>
    <row r="10" spans="1:6" s="362" customFormat="1" ht="12" customHeight="1">
      <c r="A10" s="441" t="s">
        <v>102</v>
      </c>
      <c r="B10" s="8" t="s">
        <v>279</v>
      </c>
      <c r="C10" s="308">
        <v>18700</v>
      </c>
      <c r="D10" s="600"/>
      <c r="E10" s="595"/>
      <c r="F10" s="531"/>
    </row>
    <row r="11" spans="1:6" s="362" customFormat="1" ht="12" customHeight="1">
      <c r="A11" s="441" t="s">
        <v>103</v>
      </c>
      <c r="B11" s="8" t="s">
        <v>280</v>
      </c>
      <c r="C11" s="308">
        <v>700</v>
      </c>
      <c r="D11" s="600"/>
      <c r="E11" s="595"/>
      <c r="F11" s="531"/>
    </row>
    <row r="12" spans="1:6" s="362" customFormat="1" ht="12" customHeight="1">
      <c r="A12" s="441" t="s">
        <v>104</v>
      </c>
      <c r="B12" s="8" t="s">
        <v>281</v>
      </c>
      <c r="C12" s="308"/>
      <c r="D12" s="600"/>
      <c r="E12" s="595"/>
      <c r="F12" s="531"/>
    </row>
    <row r="13" spans="1:6" s="362" customFormat="1" ht="12" customHeight="1">
      <c r="A13" s="441" t="s">
        <v>149</v>
      </c>
      <c r="B13" s="8" t="s">
        <v>282</v>
      </c>
      <c r="C13" s="308">
        <v>1095</v>
      </c>
      <c r="D13" s="600"/>
      <c r="E13" s="595"/>
      <c r="F13" s="531"/>
    </row>
    <row r="14" spans="1:6" s="362" customFormat="1" ht="12" customHeight="1">
      <c r="A14" s="441" t="s">
        <v>105</v>
      </c>
      <c r="B14" s="8" t="s">
        <v>404</v>
      </c>
      <c r="C14" s="308">
        <v>5534</v>
      </c>
      <c r="D14" s="600"/>
      <c r="E14" s="595"/>
      <c r="F14" s="531"/>
    </row>
    <row r="15" spans="1:6" s="362" customFormat="1" ht="12" customHeight="1">
      <c r="A15" s="441" t="s">
        <v>106</v>
      </c>
      <c r="B15" s="7" t="s">
        <v>405</v>
      </c>
      <c r="C15" s="308"/>
      <c r="D15" s="600"/>
      <c r="E15" s="595"/>
      <c r="F15" s="531"/>
    </row>
    <row r="16" spans="1:6" s="362" customFormat="1" ht="12" customHeight="1">
      <c r="A16" s="441" t="s">
        <v>116</v>
      </c>
      <c r="B16" s="8" t="s">
        <v>285</v>
      </c>
      <c r="C16" s="354">
        <v>8</v>
      </c>
      <c r="D16" s="601"/>
      <c r="E16" s="595"/>
      <c r="F16" s="531"/>
    </row>
    <row r="17" spans="1:6" s="448" customFormat="1" ht="12" customHeight="1">
      <c r="A17" s="441" t="s">
        <v>117</v>
      </c>
      <c r="B17" s="8" t="s">
        <v>286</v>
      </c>
      <c r="C17" s="308"/>
      <c r="D17" s="600"/>
      <c r="E17" s="596"/>
      <c r="F17" s="533"/>
    </row>
    <row r="18" spans="1:6" s="448" customFormat="1" ht="12" customHeight="1">
      <c r="A18" s="441" t="s">
        <v>118</v>
      </c>
      <c r="B18" s="8" t="s">
        <v>437</v>
      </c>
      <c r="C18" s="309"/>
      <c r="D18" s="602"/>
      <c r="E18" s="596"/>
      <c r="F18" s="533"/>
    </row>
    <row r="19" spans="1:6" s="448" customFormat="1" ht="12" customHeight="1" thickBot="1">
      <c r="A19" s="441" t="s">
        <v>119</v>
      </c>
      <c r="B19" s="7" t="s">
        <v>287</v>
      </c>
      <c r="C19" s="309"/>
      <c r="D19" s="602"/>
      <c r="E19" s="596"/>
      <c r="F19" s="533"/>
    </row>
    <row r="20" spans="1:6" s="362" customFormat="1" ht="12" customHeight="1" thickBot="1">
      <c r="A20" s="204" t="s">
        <v>20</v>
      </c>
      <c r="B20" s="239" t="s">
        <v>406</v>
      </c>
      <c r="C20" s="310">
        <f>SUM(C21:C23)</f>
        <v>0</v>
      </c>
      <c r="D20" s="544">
        <f>SUM(D21:D23)</f>
        <v>0</v>
      </c>
      <c r="E20" s="594">
        <f>SUM(E21:E23)</f>
        <v>0</v>
      </c>
      <c r="F20" s="310">
        <f>SUM(F21:F23)</f>
        <v>0</v>
      </c>
    </row>
    <row r="21" spans="1:6" s="448" customFormat="1" ht="12" customHeight="1">
      <c r="A21" s="441" t="s">
        <v>107</v>
      </c>
      <c r="B21" s="9" t="s">
        <v>259</v>
      </c>
      <c r="C21" s="308"/>
      <c r="D21" s="600"/>
      <c r="E21" s="596"/>
      <c r="F21" s="533"/>
    </row>
    <row r="22" spans="1:6" s="448" customFormat="1" ht="12" customHeight="1">
      <c r="A22" s="441" t="s">
        <v>108</v>
      </c>
      <c r="B22" s="8" t="s">
        <v>407</v>
      </c>
      <c r="C22" s="308"/>
      <c r="D22" s="600"/>
      <c r="E22" s="596"/>
      <c r="F22" s="533"/>
    </row>
    <row r="23" spans="1:6" s="448" customFormat="1" ht="12" customHeight="1">
      <c r="A23" s="441" t="s">
        <v>109</v>
      </c>
      <c r="B23" s="8" t="s">
        <v>408</v>
      </c>
      <c r="C23" s="308"/>
      <c r="D23" s="600"/>
      <c r="E23" s="596"/>
      <c r="F23" s="533"/>
    </row>
    <row r="24" spans="1:6" s="448" customFormat="1" ht="12" customHeight="1" thickBot="1">
      <c r="A24" s="441" t="s">
        <v>110</v>
      </c>
      <c r="B24" s="8" t="s">
        <v>521</v>
      </c>
      <c r="C24" s="308"/>
      <c r="D24" s="600"/>
      <c r="E24" s="596"/>
      <c r="F24" s="533"/>
    </row>
    <row r="25" spans="1:6" s="448" customFormat="1" ht="12" customHeight="1" thickBot="1">
      <c r="A25" s="212" t="s">
        <v>21</v>
      </c>
      <c r="B25" s="134" t="s">
        <v>173</v>
      </c>
      <c r="C25" s="337"/>
      <c r="D25" s="545"/>
      <c r="E25" s="597"/>
      <c r="F25" s="337"/>
    </row>
    <row r="26" spans="1:6" s="448" customFormat="1" ht="12" customHeight="1" thickBot="1">
      <c r="A26" s="212" t="s">
        <v>22</v>
      </c>
      <c r="B26" s="134" t="s">
        <v>409</v>
      </c>
      <c r="C26" s="310">
        <f>+C27+C28</f>
        <v>0</v>
      </c>
      <c r="D26" s="544">
        <f>+D27+D28</f>
        <v>0</v>
      </c>
      <c r="E26" s="594">
        <f>+E27+E28</f>
        <v>0</v>
      </c>
      <c r="F26" s="310">
        <f>+F27+F28</f>
        <v>0</v>
      </c>
    </row>
    <row r="27" spans="1:6" s="448" customFormat="1" ht="12" customHeight="1">
      <c r="A27" s="442" t="s">
        <v>269</v>
      </c>
      <c r="B27" s="443" t="s">
        <v>407</v>
      </c>
      <c r="C27" s="82"/>
      <c r="D27" s="603"/>
      <c r="E27" s="596"/>
      <c r="F27" s="533"/>
    </row>
    <row r="28" spans="1:6" s="448" customFormat="1" ht="12" customHeight="1">
      <c r="A28" s="442" t="s">
        <v>270</v>
      </c>
      <c r="B28" s="444" t="s">
        <v>410</v>
      </c>
      <c r="C28" s="311"/>
      <c r="D28" s="605"/>
      <c r="E28" s="596"/>
      <c r="F28" s="533"/>
    </row>
    <row r="29" spans="1:6" s="448" customFormat="1" ht="12" customHeight="1" thickBot="1">
      <c r="A29" s="441" t="s">
        <v>271</v>
      </c>
      <c r="B29" s="144" t="s">
        <v>522</v>
      </c>
      <c r="C29" s="89"/>
      <c r="D29" s="604"/>
      <c r="E29" s="596"/>
      <c r="F29" s="533"/>
    </row>
    <row r="30" spans="1:6" s="448" customFormat="1" ht="12" customHeight="1" thickBot="1">
      <c r="A30" s="212" t="s">
        <v>23</v>
      </c>
      <c r="B30" s="134" t="s">
        <v>411</v>
      </c>
      <c r="C30" s="310">
        <f>+C31+C32+C33</f>
        <v>0</v>
      </c>
      <c r="D30" s="544">
        <f>+D31+D32+D33</f>
        <v>0</v>
      </c>
      <c r="E30" s="594">
        <f>+E31+E32+E33</f>
        <v>0</v>
      </c>
      <c r="F30" s="310">
        <f>+F31+F32+F33</f>
        <v>0</v>
      </c>
    </row>
    <row r="31" spans="1:6" s="448" customFormat="1" ht="12" customHeight="1">
      <c r="A31" s="442" t="s">
        <v>94</v>
      </c>
      <c r="B31" s="443" t="s">
        <v>292</v>
      </c>
      <c r="C31" s="82"/>
      <c r="D31" s="603"/>
      <c r="E31" s="596"/>
      <c r="F31" s="533"/>
    </row>
    <row r="32" spans="1:6" s="448" customFormat="1" ht="12" customHeight="1">
      <c r="A32" s="442" t="s">
        <v>95</v>
      </c>
      <c r="B32" s="444" t="s">
        <v>293</v>
      </c>
      <c r="C32" s="311"/>
      <c r="D32" s="605"/>
      <c r="E32" s="596"/>
      <c r="F32" s="533"/>
    </row>
    <row r="33" spans="1:6" s="448" customFormat="1" ht="12" customHeight="1" thickBot="1">
      <c r="A33" s="441" t="s">
        <v>96</v>
      </c>
      <c r="B33" s="144" t="s">
        <v>294</v>
      </c>
      <c r="C33" s="89"/>
      <c r="D33" s="604"/>
      <c r="E33" s="596"/>
      <c r="F33" s="533"/>
    </row>
    <row r="34" spans="1:6" s="362" customFormat="1" ht="12" customHeight="1" thickBot="1">
      <c r="A34" s="212" t="s">
        <v>24</v>
      </c>
      <c r="B34" s="134" t="s">
        <v>380</v>
      </c>
      <c r="C34" s="337"/>
      <c r="D34" s="545"/>
      <c r="E34" s="597"/>
      <c r="F34" s="337"/>
    </row>
    <row r="35" spans="1:6" s="362" customFormat="1" ht="12" customHeight="1" thickBot="1">
      <c r="A35" s="212" t="s">
        <v>25</v>
      </c>
      <c r="B35" s="134" t="s">
        <v>412</v>
      </c>
      <c r="C35" s="355"/>
      <c r="D35" s="545"/>
      <c r="E35" s="597"/>
      <c r="F35" s="337"/>
    </row>
    <row r="36" spans="1:6" s="362" customFormat="1" ht="12" customHeight="1" thickBot="1">
      <c r="A36" s="204" t="s">
        <v>26</v>
      </c>
      <c r="B36" s="134" t="s">
        <v>523</v>
      </c>
      <c r="C36" s="356">
        <f>+C8+C20+C25+C26+C30+C34+C35</f>
        <v>26037</v>
      </c>
      <c r="D36" s="544">
        <f>+D8+D20+D25+D26+D30+D34+D35</f>
        <v>0</v>
      </c>
      <c r="E36" s="594">
        <f>+E8+E20+E25+E26+E30+E34+E35</f>
        <v>0</v>
      </c>
      <c r="F36" s="310">
        <f>+F8+F20+F25+F26+F30+F34+F35</f>
        <v>0</v>
      </c>
    </row>
    <row r="37" spans="1:6" s="362" customFormat="1" ht="12" customHeight="1" thickBot="1">
      <c r="A37" s="240" t="s">
        <v>27</v>
      </c>
      <c r="B37" s="134" t="s">
        <v>414</v>
      </c>
      <c r="C37" s="356">
        <f>+C38+C39+C40</f>
        <v>88152</v>
      </c>
      <c r="D37" s="544">
        <f>+D38+D39+D40</f>
        <v>0</v>
      </c>
      <c r="E37" s="594">
        <f>+E38+E39+E40</f>
        <v>0</v>
      </c>
      <c r="F37" s="310">
        <f>+F38+F39+F40</f>
        <v>0</v>
      </c>
    </row>
    <row r="38" spans="1:6" s="362" customFormat="1" ht="12" customHeight="1">
      <c r="A38" s="442" t="s">
        <v>415</v>
      </c>
      <c r="B38" s="443" t="s">
        <v>237</v>
      </c>
      <c r="C38" s="82">
        <v>4282</v>
      </c>
      <c r="D38" s="603"/>
      <c r="E38" s="595"/>
      <c r="F38" s="531"/>
    </row>
    <row r="39" spans="1:6" s="362" customFormat="1" ht="12" customHeight="1">
      <c r="A39" s="442" t="s">
        <v>416</v>
      </c>
      <c r="B39" s="444" t="s">
        <v>2</v>
      </c>
      <c r="C39" s="311"/>
      <c r="D39" s="605"/>
      <c r="E39" s="595"/>
      <c r="F39" s="531"/>
    </row>
    <row r="40" spans="1:6" s="448" customFormat="1" ht="12" customHeight="1" thickBot="1">
      <c r="A40" s="441" t="s">
        <v>417</v>
      </c>
      <c r="B40" s="144" t="s">
        <v>418</v>
      </c>
      <c r="C40" s="89">
        <v>83870</v>
      </c>
      <c r="D40" s="604"/>
      <c r="E40" s="596"/>
      <c r="F40" s="533"/>
    </row>
    <row r="41" spans="1:6" s="448" customFormat="1" ht="15" customHeight="1" thickBot="1">
      <c r="A41" s="240" t="s">
        <v>28</v>
      </c>
      <c r="B41" s="241" t="s">
        <v>419</v>
      </c>
      <c r="C41" s="359">
        <f>+C36+C37</f>
        <v>114189</v>
      </c>
      <c r="D41" s="547">
        <f>+D36+D37</f>
        <v>0</v>
      </c>
      <c r="E41" s="598">
        <f>+E36+E37</f>
        <v>0</v>
      </c>
      <c r="F41" s="360">
        <f>+F36+F37</f>
        <v>0</v>
      </c>
    </row>
    <row r="42" spans="1:6" s="448" customFormat="1" ht="15" customHeight="1">
      <c r="A42" s="242"/>
      <c r="B42" s="243"/>
      <c r="C42" s="357"/>
    </row>
    <row r="43" spans="1:6" ht="13.5" thickBot="1">
      <c r="A43" s="244"/>
      <c r="B43" s="245"/>
      <c r="C43" s="358"/>
    </row>
    <row r="44" spans="1:6" s="447" customFormat="1" ht="16.5" customHeight="1" thickBot="1">
      <c r="A44" s="791" t="s">
        <v>59</v>
      </c>
      <c r="B44" s="792"/>
      <c r="C44" s="792"/>
      <c r="D44" s="792"/>
      <c r="E44" s="792"/>
      <c r="F44" s="793"/>
    </row>
    <row r="45" spans="1:6" s="449" customFormat="1" ht="12" customHeight="1" thickBot="1">
      <c r="A45" s="212" t="s">
        <v>19</v>
      </c>
      <c r="B45" s="134" t="s">
        <v>420</v>
      </c>
      <c r="C45" s="310">
        <f>SUM(C46:C50)</f>
        <v>111009</v>
      </c>
      <c r="D45" s="544">
        <f>SUM(D46:D50)</f>
        <v>0</v>
      </c>
      <c r="E45" s="594">
        <f>SUM(E46:E50)</f>
        <v>0</v>
      </c>
      <c r="F45" s="310">
        <f>SUM(F46:F50)</f>
        <v>0</v>
      </c>
    </row>
    <row r="46" spans="1:6" ht="12" customHeight="1">
      <c r="A46" s="441" t="s">
        <v>101</v>
      </c>
      <c r="B46" s="9" t="s">
        <v>49</v>
      </c>
      <c r="C46" s="82">
        <v>34338</v>
      </c>
      <c r="D46" s="603"/>
      <c r="E46" s="606"/>
      <c r="F46" s="537"/>
    </row>
    <row r="47" spans="1:6" ht="12" customHeight="1">
      <c r="A47" s="441" t="s">
        <v>102</v>
      </c>
      <c r="B47" s="8" t="s">
        <v>182</v>
      </c>
      <c r="C47" s="85">
        <v>9784</v>
      </c>
      <c r="D47" s="608"/>
      <c r="E47" s="606"/>
      <c r="F47" s="537"/>
    </row>
    <row r="48" spans="1:6" ht="12" customHeight="1">
      <c r="A48" s="441" t="s">
        <v>103</v>
      </c>
      <c r="B48" s="8" t="s">
        <v>140</v>
      </c>
      <c r="C48" s="85">
        <v>49862</v>
      </c>
      <c r="D48" s="608"/>
      <c r="E48" s="606"/>
      <c r="F48" s="537"/>
    </row>
    <row r="49" spans="1:6" ht="12" customHeight="1">
      <c r="A49" s="441" t="s">
        <v>104</v>
      </c>
      <c r="B49" s="8" t="s">
        <v>183</v>
      </c>
      <c r="C49" s="85">
        <v>17025</v>
      </c>
      <c r="D49" s="608"/>
      <c r="E49" s="606"/>
      <c r="F49" s="537"/>
    </row>
    <row r="50" spans="1:6" ht="12" customHeight="1" thickBot="1">
      <c r="A50" s="441" t="s">
        <v>149</v>
      </c>
      <c r="B50" s="8" t="s">
        <v>184</v>
      </c>
      <c r="C50" s="85"/>
      <c r="D50" s="608"/>
      <c r="E50" s="606"/>
      <c r="F50" s="537"/>
    </row>
    <row r="51" spans="1:6" ht="12" customHeight="1" thickBot="1">
      <c r="A51" s="212" t="s">
        <v>20</v>
      </c>
      <c r="B51" s="134" t="s">
        <v>421</v>
      </c>
      <c r="C51" s="310">
        <f>SUM(C52:C54)</f>
        <v>3180</v>
      </c>
      <c r="D51" s="544">
        <f>SUM(D52:D54)</f>
        <v>0</v>
      </c>
      <c r="E51" s="594">
        <f>SUM(E52:E54)</f>
        <v>0</v>
      </c>
      <c r="F51" s="310">
        <f>SUM(F52:F54)</f>
        <v>0</v>
      </c>
    </row>
    <row r="52" spans="1:6" s="449" customFormat="1" ht="12" customHeight="1">
      <c r="A52" s="441" t="s">
        <v>107</v>
      </c>
      <c r="B52" s="9" t="s">
        <v>227</v>
      </c>
      <c r="C52" s="82">
        <v>3180</v>
      </c>
      <c r="D52" s="603"/>
      <c r="E52" s="607"/>
      <c r="F52" s="535"/>
    </row>
    <row r="53" spans="1:6" ht="12" customHeight="1">
      <c r="A53" s="441" t="s">
        <v>108</v>
      </c>
      <c r="B53" s="8" t="s">
        <v>186</v>
      </c>
      <c r="C53" s="85"/>
      <c r="D53" s="608"/>
      <c r="E53" s="606"/>
      <c r="F53" s="537"/>
    </row>
    <row r="54" spans="1:6" ht="12" customHeight="1">
      <c r="A54" s="441" t="s">
        <v>109</v>
      </c>
      <c r="B54" s="8" t="s">
        <v>60</v>
      </c>
      <c r="C54" s="85"/>
      <c r="D54" s="608"/>
      <c r="E54" s="606"/>
      <c r="F54" s="537"/>
    </row>
    <row r="55" spans="1:6" ht="12" customHeight="1" thickBot="1">
      <c r="A55" s="441" t="s">
        <v>110</v>
      </c>
      <c r="B55" s="8" t="s">
        <v>520</v>
      </c>
      <c r="C55" s="85"/>
      <c r="D55" s="608"/>
      <c r="E55" s="606"/>
      <c r="F55" s="537"/>
    </row>
    <row r="56" spans="1:6" ht="15" customHeight="1" thickBot="1">
      <c r="A56" s="212" t="s">
        <v>21</v>
      </c>
      <c r="B56" s="134" t="s">
        <v>13</v>
      </c>
      <c r="C56" s="337"/>
      <c r="D56" s="545"/>
      <c r="E56" s="597"/>
      <c r="F56" s="337"/>
    </row>
    <row r="57" spans="1:6" ht="13.5" thickBot="1">
      <c r="A57" s="212" t="s">
        <v>22</v>
      </c>
      <c r="B57" s="246" t="s">
        <v>526</v>
      </c>
      <c r="C57" s="360">
        <f>+C45+C51+C56</f>
        <v>114189</v>
      </c>
      <c r="D57" s="547">
        <f>+D45+D51+D56</f>
        <v>0</v>
      </c>
      <c r="E57" s="598">
        <f>+E45+E51+E56</f>
        <v>0</v>
      </c>
      <c r="F57" s="360">
        <f>+F45+F51+F56</f>
        <v>0</v>
      </c>
    </row>
    <row r="58" spans="1:6" ht="15" customHeight="1" thickBot="1">
      <c r="C58" s="361"/>
    </row>
    <row r="59" spans="1:6" ht="14.25" customHeight="1" thickBot="1">
      <c r="A59" s="249" t="s">
        <v>515</v>
      </c>
      <c r="B59" s="250"/>
      <c r="C59" s="131">
        <v>18</v>
      </c>
      <c r="D59" s="541"/>
      <c r="E59" s="542"/>
      <c r="F59" s="543"/>
    </row>
    <row r="60" spans="1:6" ht="13.5" thickBot="1">
      <c r="A60" s="249" t="s">
        <v>204</v>
      </c>
      <c r="B60" s="250"/>
      <c r="C60" s="131">
        <v>0</v>
      </c>
      <c r="D60" s="538"/>
      <c r="E60" s="539"/>
      <c r="F60" s="540"/>
    </row>
  </sheetData>
  <sheetProtection formatCells="0"/>
  <mergeCells count="6">
    <mergeCell ref="A44:F44"/>
    <mergeCell ref="A1:F1"/>
    <mergeCell ref="D2:F2"/>
    <mergeCell ref="C4:F4"/>
    <mergeCell ref="C5:F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zoomScale="145" zoomScaleNormal="145" workbookViewId="0">
      <selection activeCell="A2" sqref="A2"/>
    </sheetView>
  </sheetViews>
  <sheetFormatPr defaultRowHeight="12.75"/>
  <cols>
    <col min="1" max="1" width="13.83203125" style="247" customWidth="1"/>
    <col min="2" max="2" width="69.6640625" style="248" customWidth="1"/>
    <col min="3" max="3" width="15.83203125" style="248" customWidth="1"/>
    <col min="4" max="16384" width="9.33203125" style="248"/>
  </cols>
  <sheetData>
    <row r="1" spans="1:6" s="235" customFormat="1" ht="21" customHeight="1" thickBot="1">
      <c r="A1" s="802" t="s">
        <v>630</v>
      </c>
      <c r="B1" s="802"/>
      <c r="C1" s="802"/>
      <c r="D1" s="802"/>
      <c r="E1" s="802"/>
      <c r="F1" s="802"/>
    </row>
    <row r="2" spans="1:6" s="445" customFormat="1" ht="42" customHeight="1" thickBot="1">
      <c r="A2" s="400" t="s">
        <v>202</v>
      </c>
      <c r="B2" s="351" t="s">
        <v>552</v>
      </c>
      <c r="C2" s="524" t="s">
        <v>551</v>
      </c>
      <c r="D2" s="788" t="s">
        <v>540</v>
      </c>
      <c r="E2" s="789"/>
      <c r="F2" s="790"/>
    </row>
    <row r="3" spans="1:6" s="445" customFormat="1" ht="42.75" thickBot="1">
      <c r="A3" s="439" t="s">
        <v>201</v>
      </c>
      <c r="B3" s="352" t="s">
        <v>403</v>
      </c>
      <c r="C3" s="526" t="s">
        <v>592</v>
      </c>
      <c r="D3" s="525" t="s">
        <v>541</v>
      </c>
      <c r="E3" s="525" t="s">
        <v>542</v>
      </c>
      <c r="F3" s="503" t="s">
        <v>543</v>
      </c>
    </row>
    <row r="4" spans="1:6" s="446" customFormat="1" ht="15.95" customHeight="1" thickBot="1">
      <c r="A4" s="237"/>
      <c r="B4" s="237"/>
      <c r="C4" s="800" t="s">
        <v>55</v>
      </c>
      <c r="D4" s="800"/>
      <c r="E4" s="800"/>
      <c r="F4" s="800"/>
    </row>
    <row r="5" spans="1:6" ht="13.5" thickBot="1">
      <c r="A5" s="401" t="s">
        <v>203</v>
      </c>
      <c r="B5" s="238" t="s">
        <v>56</v>
      </c>
      <c r="C5" s="801" t="s">
        <v>57</v>
      </c>
      <c r="D5" s="792"/>
      <c r="E5" s="792"/>
      <c r="F5" s="793"/>
    </row>
    <row r="6" spans="1:6" s="447" customFormat="1" ht="12.95" customHeight="1" thickBot="1">
      <c r="A6" s="204" t="s">
        <v>488</v>
      </c>
      <c r="B6" s="205" t="s">
        <v>489</v>
      </c>
      <c r="C6" s="549" t="s">
        <v>490</v>
      </c>
      <c r="D6" s="205" t="s">
        <v>492</v>
      </c>
      <c r="E6" s="205" t="s">
        <v>491</v>
      </c>
      <c r="F6" s="206" t="s">
        <v>493</v>
      </c>
    </row>
    <row r="7" spans="1:6" s="447" customFormat="1" ht="15.95" customHeight="1" thickBot="1">
      <c r="A7" s="796" t="s">
        <v>58</v>
      </c>
      <c r="B7" s="797"/>
      <c r="C7" s="797"/>
      <c r="D7" s="797"/>
      <c r="E7" s="797"/>
      <c r="F7" s="797"/>
    </row>
    <row r="8" spans="1:6" s="362" customFormat="1" ht="12" customHeight="1" thickBot="1">
      <c r="A8" s="204" t="s">
        <v>19</v>
      </c>
      <c r="B8" s="239" t="s">
        <v>516</v>
      </c>
      <c r="C8" s="310">
        <f>SUM(C9:C19)</f>
        <v>1</v>
      </c>
      <c r="D8" s="544">
        <f>SUM(D9:D19)</f>
        <v>1</v>
      </c>
      <c r="E8" s="594">
        <f>SUM(E9:E19)</f>
        <v>0</v>
      </c>
      <c r="F8" s="310">
        <f>SUM(F9:F19)</f>
        <v>0</v>
      </c>
    </row>
    <row r="9" spans="1:6" s="362" customFormat="1" ht="12" customHeight="1">
      <c r="A9" s="440" t="s">
        <v>101</v>
      </c>
      <c r="B9" s="10" t="s">
        <v>278</v>
      </c>
      <c r="C9" s="353"/>
      <c r="D9" s="599"/>
      <c r="E9" s="595"/>
      <c r="F9" s="531"/>
    </row>
    <row r="10" spans="1:6" s="362" customFormat="1" ht="12" customHeight="1">
      <c r="A10" s="441" t="s">
        <v>102</v>
      </c>
      <c r="B10" s="8" t="s">
        <v>279</v>
      </c>
      <c r="C10" s="308"/>
      <c r="D10" s="600"/>
      <c r="E10" s="595"/>
      <c r="F10" s="531"/>
    </row>
    <row r="11" spans="1:6" s="362" customFormat="1" ht="12" customHeight="1">
      <c r="A11" s="441" t="s">
        <v>103</v>
      </c>
      <c r="B11" s="8" t="s">
        <v>280</v>
      </c>
      <c r="C11" s="308"/>
      <c r="D11" s="600"/>
      <c r="E11" s="595"/>
      <c r="F11" s="531"/>
    </row>
    <row r="12" spans="1:6" s="362" customFormat="1" ht="12" customHeight="1">
      <c r="A12" s="441" t="s">
        <v>104</v>
      </c>
      <c r="B12" s="8" t="s">
        <v>281</v>
      </c>
      <c r="C12" s="308"/>
      <c r="D12" s="600"/>
      <c r="E12" s="595"/>
      <c r="F12" s="531"/>
    </row>
    <row r="13" spans="1:6" s="362" customFormat="1" ht="12" customHeight="1">
      <c r="A13" s="441" t="s">
        <v>149</v>
      </c>
      <c r="B13" s="8" t="s">
        <v>282</v>
      </c>
      <c r="C13" s="308"/>
      <c r="D13" s="600"/>
      <c r="E13" s="595"/>
      <c r="F13" s="531"/>
    </row>
    <row r="14" spans="1:6" s="362" customFormat="1" ht="12" customHeight="1">
      <c r="A14" s="441" t="s">
        <v>105</v>
      </c>
      <c r="B14" s="8" t="s">
        <v>404</v>
      </c>
      <c r="C14" s="308"/>
      <c r="D14" s="600"/>
      <c r="E14" s="595"/>
      <c r="F14" s="531"/>
    </row>
    <row r="15" spans="1:6" s="362" customFormat="1" ht="12" customHeight="1">
      <c r="A15" s="441" t="s">
        <v>106</v>
      </c>
      <c r="B15" s="7" t="s">
        <v>405</v>
      </c>
      <c r="C15" s="308"/>
      <c r="D15" s="600"/>
      <c r="E15" s="595"/>
      <c r="F15" s="531"/>
    </row>
    <row r="16" spans="1:6" s="362" customFormat="1" ht="12" customHeight="1">
      <c r="A16" s="441" t="s">
        <v>116</v>
      </c>
      <c r="B16" s="8" t="s">
        <v>285</v>
      </c>
      <c r="C16" s="354">
        <v>1</v>
      </c>
      <c r="D16" s="601">
        <v>1</v>
      </c>
      <c r="E16" s="595"/>
      <c r="F16" s="531"/>
    </row>
    <row r="17" spans="1:6" s="448" customFormat="1" ht="12" customHeight="1">
      <c r="A17" s="441" t="s">
        <v>117</v>
      </c>
      <c r="B17" s="8" t="s">
        <v>286</v>
      </c>
      <c r="C17" s="308"/>
      <c r="D17" s="600"/>
      <c r="E17" s="596"/>
      <c r="F17" s="533"/>
    </row>
    <row r="18" spans="1:6" s="448" customFormat="1" ht="12" customHeight="1">
      <c r="A18" s="441" t="s">
        <v>118</v>
      </c>
      <c r="B18" s="8" t="s">
        <v>437</v>
      </c>
      <c r="C18" s="309"/>
      <c r="D18" s="602"/>
      <c r="E18" s="596"/>
      <c r="F18" s="533"/>
    </row>
    <row r="19" spans="1:6" s="448" customFormat="1" ht="12" customHeight="1" thickBot="1">
      <c r="A19" s="441" t="s">
        <v>119</v>
      </c>
      <c r="B19" s="7" t="s">
        <v>287</v>
      </c>
      <c r="C19" s="309"/>
      <c r="D19" s="602"/>
      <c r="E19" s="596"/>
      <c r="F19" s="533"/>
    </row>
    <row r="20" spans="1:6" s="362" customFormat="1" ht="12" customHeight="1" thickBot="1">
      <c r="A20" s="204" t="s">
        <v>20</v>
      </c>
      <c r="B20" s="239" t="s">
        <v>406</v>
      </c>
      <c r="C20" s="310">
        <f>SUM(C21:C23)</f>
        <v>0</v>
      </c>
      <c r="D20" s="544">
        <f>SUM(D21:D23)</f>
        <v>0</v>
      </c>
      <c r="E20" s="594">
        <f>SUM(E21:E23)</f>
        <v>0</v>
      </c>
      <c r="F20" s="310">
        <f>SUM(F21:F23)</f>
        <v>0</v>
      </c>
    </row>
    <row r="21" spans="1:6" s="448" customFormat="1" ht="12" customHeight="1">
      <c r="A21" s="441" t="s">
        <v>107</v>
      </c>
      <c r="B21" s="9" t="s">
        <v>259</v>
      </c>
      <c r="C21" s="308"/>
      <c r="D21" s="600"/>
      <c r="E21" s="596"/>
      <c r="F21" s="533"/>
    </row>
    <row r="22" spans="1:6" s="448" customFormat="1" ht="12" customHeight="1">
      <c r="A22" s="441" t="s">
        <v>108</v>
      </c>
      <c r="B22" s="8" t="s">
        <v>407</v>
      </c>
      <c r="C22" s="308"/>
      <c r="D22" s="600"/>
      <c r="E22" s="596"/>
      <c r="F22" s="533"/>
    </row>
    <row r="23" spans="1:6" s="448" customFormat="1" ht="12" customHeight="1">
      <c r="A23" s="441" t="s">
        <v>109</v>
      </c>
      <c r="B23" s="8" t="s">
        <v>408</v>
      </c>
      <c r="C23" s="308"/>
      <c r="D23" s="600"/>
      <c r="E23" s="596"/>
      <c r="F23" s="533"/>
    </row>
    <row r="24" spans="1:6" s="448" customFormat="1" ht="12" customHeight="1" thickBot="1">
      <c r="A24" s="441" t="s">
        <v>110</v>
      </c>
      <c r="B24" s="8" t="s">
        <v>521</v>
      </c>
      <c r="C24" s="308"/>
      <c r="D24" s="600"/>
      <c r="E24" s="596"/>
      <c r="F24" s="533"/>
    </row>
    <row r="25" spans="1:6" s="448" customFormat="1" ht="12" customHeight="1" thickBot="1">
      <c r="A25" s="212" t="s">
        <v>21</v>
      </c>
      <c r="B25" s="134" t="s">
        <v>173</v>
      </c>
      <c r="C25" s="337"/>
      <c r="D25" s="545"/>
      <c r="E25" s="597"/>
      <c r="F25" s="337"/>
    </row>
    <row r="26" spans="1:6" s="448" customFormat="1" ht="12" customHeight="1" thickBot="1">
      <c r="A26" s="212" t="s">
        <v>22</v>
      </c>
      <c r="B26" s="134" t="s">
        <v>409</v>
      </c>
      <c r="C26" s="310">
        <f>+C27+C28</f>
        <v>0</v>
      </c>
      <c r="D26" s="544">
        <f>+D27+D28</f>
        <v>0</v>
      </c>
      <c r="E26" s="594">
        <f>+E27+E28</f>
        <v>0</v>
      </c>
      <c r="F26" s="310">
        <f>+F27+F28</f>
        <v>0</v>
      </c>
    </row>
    <row r="27" spans="1:6" s="448" customFormat="1" ht="12" customHeight="1">
      <c r="A27" s="442" t="s">
        <v>269</v>
      </c>
      <c r="B27" s="443" t="s">
        <v>407</v>
      </c>
      <c r="C27" s="82"/>
      <c r="D27" s="603"/>
      <c r="E27" s="596"/>
      <c r="F27" s="533"/>
    </row>
    <row r="28" spans="1:6" s="448" customFormat="1" ht="12" customHeight="1">
      <c r="A28" s="442" t="s">
        <v>270</v>
      </c>
      <c r="B28" s="444" t="s">
        <v>410</v>
      </c>
      <c r="C28" s="311"/>
      <c r="D28" s="605"/>
      <c r="E28" s="596"/>
      <c r="F28" s="533"/>
    </row>
    <row r="29" spans="1:6" s="448" customFormat="1" ht="12" customHeight="1" thickBot="1">
      <c r="A29" s="441" t="s">
        <v>271</v>
      </c>
      <c r="B29" s="144" t="s">
        <v>522</v>
      </c>
      <c r="C29" s="89"/>
      <c r="D29" s="604"/>
      <c r="E29" s="596"/>
      <c r="F29" s="533"/>
    </row>
    <row r="30" spans="1:6" s="448" customFormat="1" ht="12" customHeight="1" thickBot="1">
      <c r="A30" s="212" t="s">
        <v>23</v>
      </c>
      <c r="B30" s="134" t="s">
        <v>411</v>
      </c>
      <c r="C30" s="310">
        <f>+C31+C32+C33</f>
        <v>0</v>
      </c>
      <c r="D30" s="544">
        <f>+D31+D32+D33</f>
        <v>0</v>
      </c>
      <c r="E30" s="594">
        <f>+E31+E32+E33</f>
        <v>0</v>
      </c>
      <c r="F30" s="310">
        <f>+F31+F32+F33</f>
        <v>0</v>
      </c>
    </row>
    <row r="31" spans="1:6" s="448" customFormat="1" ht="12" customHeight="1">
      <c r="A31" s="442" t="s">
        <v>94</v>
      </c>
      <c r="B31" s="443" t="s">
        <v>292</v>
      </c>
      <c r="C31" s="82"/>
      <c r="D31" s="603"/>
      <c r="E31" s="596"/>
      <c r="F31" s="533"/>
    </row>
    <row r="32" spans="1:6" s="448" customFormat="1" ht="12" customHeight="1">
      <c r="A32" s="442" t="s">
        <v>95</v>
      </c>
      <c r="B32" s="444" t="s">
        <v>293</v>
      </c>
      <c r="C32" s="311"/>
      <c r="D32" s="605"/>
      <c r="E32" s="596"/>
      <c r="F32" s="533"/>
    </row>
    <row r="33" spans="1:6" s="448" customFormat="1" ht="12" customHeight="1" thickBot="1">
      <c r="A33" s="441" t="s">
        <v>96</v>
      </c>
      <c r="B33" s="144" t="s">
        <v>294</v>
      </c>
      <c r="C33" s="89"/>
      <c r="D33" s="604"/>
      <c r="E33" s="596"/>
      <c r="F33" s="533"/>
    </row>
    <row r="34" spans="1:6" s="362" customFormat="1" ht="12" customHeight="1" thickBot="1">
      <c r="A34" s="212" t="s">
        <v>24</v>
      </c>
      <c r="B34" s="134" t="s">
        <v>380</v>
      </c>
      <c r="C34" s="337"/>
      <c r="D34" s="545"/>
      <c r="E34" s="597"/>
      <c r="F34" s="337"/>
    </row>
    <row r="35" spans="1:6" s="362" customFormat="1" ht="12" customHeight="1" thickBot="1">
      <c r="A35" s="212" t="s">
        <v>25</v>
      </c>
      <c r="B35" s="134" t="s">
        <v>412</v>
      </c>
      <c r="C35" s="355"/>
      <c r="D35" s="545"/>
      <c r="E35" s="597"/>
      <c r="F35" s="337"/>
    </row>
    <row r="36" spans="1:6" s="362" customFormat="1" ht="12" customHeight="1" thickBot="1">
      <c r="A36" s="204" t="s">
        <v>26</v>
      </c>
      <c r="B36" s="134" t="s">
        <v>523</v>
      </c>
      <c r="C36" s="356">
        <f>+C8+C20+C25+C26+C30+C34+C35</f>
        <v>1</v>
      </c>
      <c r="D36" s="544">
        <f>+D8+D20+D25+D26+D30+D34+D35</f>
        <v>1</v>
      </c>
      <c r="E36" s="594">
        <f>+E8+E20+E25+E26+E30+E34+E35</f>
        <v>0</v>
      </c>
      <c r="F36" s="310">
        <f>+F8+F20+F25+F26+F30+F34+F35</f>
        <v>0</v>
      </c>
    </row>
    <row r="37" spans="1:6" s="362" customFormat="1" ht="12" customHeight="1" thickBot="1">
      <c r="A37" s="240" t="s">
        <v>27</v>
      </c>
      <c r="B37" s="134" t="s">
        <v>414</v>
      </c>
      <c r="C37" s="356">
        <f>+C38+C39+C40</f>
        <v>62506</v>
      </c>
      <c r="D37" s="544">
        <f>+D38+D39+D40</f>
        <v>0</v>
      </c>
      <c r="E37" s="594">
        <f>+E38+E39+E40</f>
        <v>0</v>
      </c>
      <c r="F37" s="310">
        <f>+F38+F39+F40</f>
        <v>0</v>
      </c>
    </row>
    <row r="38" spans="1:6" s="362" customFormat="1" ht="12" customHeight="1">
      <c r="A38" s="442" t="s">
        <v>415</v>
      </c>
      <c r="B38" s="443" t="s">
        <v>237</v>
      </c>
      <c r="C38" s="82">
        <v>2877</v>
      </c>
      <c r="D38" s="603"/>
      <c r="E38" s="595"/>
      <c r="F38" s="531"/>
    </row>
    <row r="39" spans="1:6" s="362" customFormat="1" ht="12" customHeight="1">
      <c r="A39" s="442" t="s">
        <v>416</v>
      </c>
      <c r="B39" s="444" t="s">
        <v>2</v>
      </c>
      <c r="C39" s="311"/>
      <c r="D39" s="605"/>
      <c r="E39" s="595"/>
      <c r="F39" s="531"/>
    </row>
    <row r="40" spans="1:6" s="448" customFormat="1" ht="12" customHeight="1" thickBot="1">
      <c r="A40" s="441" t="s">
        <v>417</v>
      </c>
      <c r="B40" s="144" t="s">
        <v>418</v>
      </c>
      <c r="C40" s="89">
        <v>59629</v>
      </c>
      <c r="D40" s="604"/>
      <c r="E40" s="596"/>
      <c r="F40" s="533"/>
    </row>
    <row r="41" spans="1:6" s="448" customFormat="1" ht="15" customHeight="1" thickBot="1">
      <c r="A41" s="240" t="s">
        <v>28</v>
      </c>
      <c r="B41" s="241" t="s">
        <v>419</v>
      </c>
      <c r="C41" s="359">
        <f>+C36+C37</f>
        <v>62507</v>
      </c>
      <c r="D41" s="547">
        <f>+D36+D37</f>
        <v>1</v>
      </c>
      <c r="E41" s="598">
        <f>+E36+E37</f>
        <v>0</v>
      </c>
      <c r="F41" s="360">
        <f>+F36+F37</f>
        <v>0</v>
      </c>
    </row>
    <row r="42" spans="1:6" s="448" customFormat="1" ht="15" customHeight="1">
      <c r="A42" s="242"/>
      <c r="B42" s="243"/>
      <c r="C42" s="357"/>
    </row>
    <row r="43" spans="1:6" ht="13.5" thickBot="1">
      <c r="A43" s="244"/>
      <c r="B43" s="245"/>
      <c r="C43" s="358"/>
    </row>
    <row r="44" spans="1:6" s="447" customFormat="1" ht="16.5" customHeight="1" thickBot="1">
      <c r="A44" s="791" t="s">
        <v>59</v>
      </c>
      <c r="B44" s="792"/>
      <c r="C44" s="792"/>
      <c r="D44" s="792"/>
      <c r="E44" s="792"/>
      <c r="F44" s="793"/>
    </row>
    <row r="45" spans="1:6" s="449" customFormat="1" ht="12" customHeight="1" thickBot="1">
      <c r="A45" s="212" t="s">
        <v>19</v>
      </c>
      <c r="B45" s="134" t="s">
        <v>420</v>
      </c>
      <c r="C45" s="310">
        <f>SUM(C46:C50)</f>
        <v>62253</v>
      </c>
      <c r="D45" s="544">
        <f>SUM(D46:D50)</f>
        <v>0</v>
      </c>
      <c r="E45" s="594">
        <f>SUM(E46:E50)</f>
        <v>0</v>
      </c>
      <c r="F45" s="310">
        <f>SUM(F46:F50)</f>
        <v>0</v>
      </c>
    </row>
    <row r="46" spans="1:6" ht="12" customHeight="1">
      <c r="A46" s="441" t="s">
        <v>101</v>
      </c>
      <c r="B46" s="9" t="s">
        <v>49</v>
      </c>
      <c r="C46" s="82">
        <v>44609</v>
      </c>
      <c r="D46" s="603"/>
      <c r="E46" s="606"/>
      <c r="F46" s="537"/>
    </row>
    <row r="47" spans="1:6" ht="12" customHeight="1">
      <c r="A47" s="441" t="s">
        <v>102</v>
      </c>
      <c r="B47" s="8" t="s">
        <v>182</v>
      </c>
      <c r="C47" s="85">
        <v>12546</v>
      </c>
      <c r="D47" s="608"/>
      <c r="E47" s="606"/>
      <c r="F47" s="537"/>
    </row>
    <row r="48" spans="1:6" ht="12" customHeight="1">
      <c r="A48" s="441" t="s">
        <v>103</v>
      </c>
      <c r="B48" s="8" t="s">
        <v>140</v>
      </c>
      <c r="C48" s="85">
        <v>5098</v>
      </c>
      <c r="D48" s="608"/>
      <c r="E48" s="606"/>
      <c r="F48" s="537"/>
    </row>
    <row r="49" spans="1:6" ht="12" customHeight="1">
      <c r="A49" s="441" t="s">
        <v>104</v>
      </c>
      <c r="B49" s="8" t="s">
        <v>183</v>
      </c>
      <c r="C49" s="85"/>
      <c r="D49" s="608"/>
      <c r="E49" s="606"/>
      <c r="F49" s="537"/>
    </row>
    <row r="50" spans="1:6" ht="12" customHeight="1" thickBot="1">
      <c r="A50" s="441" t="s">
        <v>149</v>
      </c>
      <c r="B50" s="8" t="s">
        <v>184</v>
      </c>
      <c r="C50" s="85"/>
      <c r="D50" s="608"/>
      <c r="E50" s="606"/>
      <c r="F50" s="537"/>
    </row>
    <row r="51" spans="1:6" ht="12" customHeight="1" thickBot="1">
      <c r="A51" s="212" t="s">
        <v>20</v>
      </c>
      <c r="B51" s="134" t="s">
        <v>421</v>
      </c>
      <c r="C51" s="310">
        <f>SUM(C52:C54)</f>
        <v>254</v>
      </c>
      <c r="D51" s="544">
        <f>SUM(D52:D54)</f>
        <v>0</v>
      </c>
      <c r="E51" s="594">
        <f>SUM(E52:E54)</f>
        <v>0</v>
      </c>
      <c r="F51" s="310">
        <f>SUM(F52:F54)</f>
        <v>0</v>
      </c>
    </row>
    <row r="52" spans="1:6" s="449" customFormat="1" ht="12" customHeight="1">
      <c r="A52" s="441" t="s">
        <v>107</v>
      </c>
      <c r="B52" s="9" t="s">
        <v>227</v>
      </c>
      <c r="C52" s="82">
        <v>254</v>
      </c>
      <c r="D52" s="603"/>
      <c r="E52" s="607"/>
      <c r="F52" s="535"/>
    </row>
    <row r="53" spans="1:6" ht="12" customHeight="1">
      <c r="A53" s="441" t="s">
        <v>108</v>
      </c>
      <c r="B53" s="8" t="s">
        <v>186</v>
      </c>
      <c r="C53" s="85"/>
      <c r="D53" s="608"/>
      <c r="E53" s="606"/>
      <c r="F53" s="537"/>
    </row>
    <row r="54" spans="1:6" ht="12" customHeight="1">
      <c r="A54" s="441" t="s">
        <v>109</v>
      </c>
      <c r="B54" s="8" t="s">
        <v>60</v>
      </c>
      <c r="C54" s="85"/>
      <c r="D54" s="608"/>
      <c r="E54" s="606"/>
      <c r="F54" s="537"/>
    </row>
    <row r="55" spans="1:6" ht="12" customHeight="1" thickBot="1">
      <c r="A55" s="441" t="s">
        <v>110</v>
      </c>
      <c r="B55" s="8" t="s">
        <v>520</v>
      </c>
      <c r="C55" s="85"/>
      <c r="D55" s="608"/>
      <c r="E55" s="606"/>
      <c r="F55" s="537"/>
    </row>
    <row r="56" spans="1:6" ht="15" customHeight="1" thickBot="1">
      <c r="A56" s="212" t="s">
        <v>21</v>
      </c>
      <c r="B56" s="134" t="s">
        <v>13</v>
      </c>
      <c r="C56" s="337"/>
      <c r="D56" s="545"/>
      <c r="E56" s="597"/>
      <c r="F56" s="337"/>
    </row>
    <row r="57" spans="1:6" ht="13.5" thickBot="1">
      <c r="A57" s="212" t="s">
        <v>22</v>
      </c>
      <c r="B57" s="246" t="s">
        <v>526</v>
      </c>
      <c r="C57" s="360">
        <f>+C45+C51+C56</f>
        <v>62507</v>
      </c>
      <c r="D57" s="547">
        <f>+D45+D51+D56</f>
        <v>0</v>
      </c>
      <c r="E57" s="598">
        <f>+E45+E51+E56</f>
        <v>0</v>
      </c>
      <c r="F57" s="360">
        <f>+F45+F51+F56</f>
        <v>0</v>
      </c>
    </row>
    <row r="58" spans="1:6" ht="15" customHeight="1" thickBot="1">
      <c r="C58" s="361"/>
    </row>
    <row r="59" spans="1:6" ht="14.25" customHeight="1" thickBot="1">
      <c r="A59" s="249" t="s">
        <v>515</v>
      </c>
      <c r="B59" s="250"/>
      <c r="C59" s="131">
        <v>14</v>
      </c>
      <c r="D59" s="541"/>
      <c r="E59" s="542"/>
      <c r="F59" s="543"/>
    </row>
    <row r="60" spans="1:6" ht="13.5" thickBot="1">
      <c r="A60" s="249" t="s">
        <v>204</v>
      </c>
      <c r="B60" s="250"/>
      <c r="C60" s="131">
        <v>0</v>
      </c>
      <c r="D60" s="538"/>
      <c r="E60" s="539"/>
      <c r="F60" s="540"/>
    </row>
  </sheetData>
  <sheetProtection formatCells="0"/>
  <mergeCells count="6">
    <mergeCell ref="A44:F44"/>
    <mergeCell ref="A1:F1"/>
    <mergeCell ref="D2:F2"/>
    <mergeCell ref="C4:F4"/>
    <mergeCell ref="C5:F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sqref="A1:G1"/>
    </sheetView>
  </sheetViews>
  <sheetFormatPr defaultRowHeight="12.75"/>
  <cols>
    <col min="1" max="1" width="5.5" style="43" customWidth="1"/>
    <col min="2" max="2" width="33.1640625" style="43" customWidth="1"/>
    <col min="3" max="3" width="12.33203125" style="43" customWidth="1"/>
    <col min="4" max="4" width="11.5" style="43" customWidth="1"/>
    <col min="5" max="5" width="11.33203125" style="43" customWidth="1"/>
    <col min="6" max="6" width="11" style="43" customWidth="1"/>
    <col min="7" max="7" width="14.33203125" style="43" customWidth="1"/>
    <col min="8" max="16384" width="9.33203125" style="43"/>
  </cols>
  <sheetData>
    <row r="1" spans="1:7" ht="43.5" customHeight="1">
      <c r="A1" s="804" t="s">
        <v>3</v>
      </c>
      <c r="B1" s="804"/>
      <c r="C1" s="804"/>
      <c r="D1" s="804"/>
      <c r="E1" s="804"/>
      <c r="F1" s="804"/>
      <c r="G1" s="804"/>
    </row>
    <row r="3" spans="1:7" s="166" customFormat="1" ht="27" customHeight="1">
      <c r="A3" s="164" t="s">
        <v>208</v>
      </c>
      <c r="B3" s="165"/>
      <c r="C3" s="803" t="s">
        <v>546</v>
      </c>
      <c r="D3" s="803"/>
      <c r="E3" s="803"/>
      <c r="F3" s="803"/>
      <c r="G3" s="803"/>
    </row>
    <row r="4" spans="1:7" s="166" customFormat="1" ht="15.75">
      <c r="A4" s="165"/>
      <c r="B4" s="165"/>
      <c r="C4" s="165"/>
      <c r="D4" s="165"/>
      <c r="E4" s="165"/>
      <c r="F4" s="165"/>
      <c r="G4" s="165"/>
    </row>
    <row r="5" spans="1:7" s="166" customFormat="1" ht="24.75" customHeight="1">
      <c r="A5" s="164" t="s">
        <v>209</v>
      </c>
      <c r="B5" s="165"/>
      <c r="C5" s="803" t="s">
        <v>554</v>
      </c>
      <c r="D5" s="803"/>
      <c r="E5" s="803"/>
      <c r="F5" s="803"/>
      <c r="G5" s="165"/>
    </row>
    <row r="6" spans="1:7" s="167" customFormat="1">
      <c r="A6" s="220"/>
      <c r="B6" s="220"/>
      <c r="C6" s="220"/>
      <c r="D6" s="220"/>
      <c r="E6" s="220"/>
      <c r="F6" s="220"/>
      <c r="G6" s="220"/>
    </row>
    <row r="7" spans="1:7" s="168" customFormat="1" ht="15" customHeight="1">
      <c r="A7" s="262" t="s">
        <v>621</v>
      </c>
      <c r="B7" s="261"/>
      <c r="C7" s="729">
        <f>'9.2.'!C58</f>
        <v>66292</v>
      </c>
      <c r="D7" s="728" t="s">
        <v>622</v>
      </c>
      <c r="E7" s="252"/>
      <c r="F7" s="252"/>
      <c r="G7" s="252"/>
    </row>
    <row r="8" spans="1:7" s="168" customFormat="1" ht="15" customHeight="1" thickBot="1">
      <c r="A8" s="262" t="s">
        <v>553</v>
      </c>
      <c r="B8" s="252"/>
      <c r="C8" s="252"/>
      <c r="D8" s="252"/>
      <c r="E8" s="252"/>
      <c r="F8" s="252"/>
      <c r="G8" s="252"/>
    </row>
    <row r="9" spans="1:7" s="81" customFormat="1" ht="42" customHeight="1" thickBot="1">
      <c r="A9" s="201" t="s">
        <v>17</v>
      </c>
      <c r="B9" s="202" t="s">
        <v>210</v>
      </c>
      <c r="C9" s="202" t="s">
        <v>211</v>
      </c>
      <c r="D9" s="202" t="s">
        <v>212</v>
      </c>
      <c r="E9" s="202" t="s">
        <v>213</v>
      </c>
      <c r="F9" s="202" t="s">
        <v>214</v>
      </c>
      <c r="G9" s="203" t="s">
        <v>53</v>
      </c>
    </row>
    <row r="10" spans="1:7" ht="24" customHeight="1">
      <c r="A10" s="253" t="s">
        <v>19</v>
      </c>
      <c r="B10" s="210" t="s">
        <v>215</v>
      </c>
      <c r="C10" s="550">
        <v>0</v>
      </c>
      <c r="D10" s="550">
        <v>0</v>
      </c>
      <c r="E10" s="550">
        <v>0</v>
      </c>
      <c r="F10" s="550">
        <v>0</v>
      </c>
      <c r="G10" s="518">
        <f>SUM(C10:F10)</f>
        <v>0</v>
      </c>
    </row>
    <row r="11" spans="1:7" ht="24" customHeight="1">
      <c r="A11" s="254" t="s">
        <v>20</v>
      </c>
      <c r="B11" s="211" t="s">
        <v>216</v>
      </c>
      <c r="C11" s="550">
        <v>0</v>
      </c>
      <c r="D11" s="550">
        <v>0</v>
      </c>
      <c r="E11" s="550">
        <v>0</v>
      </c>
      <c r="F11" s="550">
        <v>0</v>
      </c>
      <c r="G11" s="519">
        <f t="shared" ref="G11:G16" si="0">SUM(C11:F11)</f>
        <v>0</v>
      </c>
    </row>
    <row r="12" spans="1:7" ht="24" customHeight="1">
      <c r="A12" s="254" t="s">
        <v>21</v>
      </c>
      <c r="B12" s="211" t="s">
        <v>217</v>
      </c>
      <c r="C12" s="550">
        <v>0</v>
      </c>
      <c r="D12" s="550">
        <v>0</v>
      </c>
      <c r="E12" s="550">
        <v>0</v>
      </c>
      <c r="F12" s="550">
        <v>0</v>
      </c>
      <c r="G12" s="519">
        <f t="shared" si="0"/>
        <v>0</v>
      </c>
    </row>
    <row r="13" spans="1:7" ht="24" customHeight="1">
      <c r="A13" s="254" t="s">
        <v>22</v>
      </c>
      <c r="B13" s="211" t="s">
        <v>218</v>
      </c>
      <c r="C13" s="550">
        <v>0</v>
      </c>
      <c r="D13" s="550">
        <v>0</v>
      </c>
      <c r="E13" s="550">
        <v>0</v>
      </c>
      <c r="F13" s="550">
        <v>0</v>
      </c>
      <c r="G13" s="519">
        <f t="shared" si="0"/>
        <v>0</v>
      </c>
    </row>
    <row r="14" spans="1:7" ht="24" customHeight="1">
      <c r="A14" s="254" t="s">
        <v>23</v>
      </c>
      <c r="B14" s="211" t="s">
        <v>219</v>
      </c>
      <c r="C14" s="550">
        <v>0</v>
      </c>
      <c r="D14" s="550">
        <v>0</v>
      </c>
      <c r="E14" s="550">
        <v>0</v>
      </c>
      <c r="F14" s="550">
        <v>0</v>
      </c>
      <c r="G14" s="519">
        <f t="shared" si="0"/>
        <v>0</v>
      </c>
    </row>
    <row r="15" spans="1:7" ht="24" customHeight="1" thickBot="1">
      <c r="A15" s="255" t="s">
        <v>24</v>
      </c>
      <c r="B15" s="256" t="s">
        <v>220</v>
      </c>
      <c r="C15" s="550">
        <v>0</v>
      </c>
      <c r="D15" s="550">
        <v>0</v>
      </c>
      <c r="E15" s="550">
        <v>0</v>
      </c>
      <c r="F15" s="550">
        <v>0</v>
      </c>
      <c r="G15" s="520">
        <f t="shared" si="0"/>
        <v>0</v>
      </c>
    </row>
    <row r="16" spans="1:7" s="169" customFormat="1" ht="24" customHeight="1" thickBot="1">
      <c r="A16" s="257" t="s">
        <v>25</v>
      </c>
      <c r="B16" s="258" t="s">
        <v>53</v>
      </c>
      <c r="C16" s="522">
        <f>SUM(C10:C15)</f>
        <v>0</v>
      </c>
      <c r="D16" s="522">
        <f>SUM(D10:D15)</f>
        <v>0</v>
      </c>
      <c r="E16" s="522">
        <f>SUM(E10:E15)</f>
        <v>0</v>
      </c>
      <c r="F16" s="522">
        <f>SUM(F10:F15)</f>
        <v>0</v>
      </c>
      <c r="G16" s="521">
        <f t="shared" si="0"/>
        <v>0</v>
      </c>
    </row>
    <row r="17" spans="1:7" s="167" customFormat="1">
      <c r="A17" s="220"/>
      <c r="B17" s="220"/>
      <c r="C17" s="220"/>
      <c r="D17" s="220"/>
      <c r="E17" s="220"/>
      <c r="F17" s="220"/>
      <c r="G17" s="220"/>
    </row>
    <row r="18" spans="1:7" s="167" customFormat="1">
      <c r="A18" s="220"/>
      <c r="B18" s="220"/>
      <c r="C18" s="220"/>
      <c r="D18" s="220"/>
      <c r="E18" s="220"/>
      <c r="F18" s="220"/>
      <c r="G18" s="220"/>
    </row>
    <row r="19" spans="1:7" s="167" customFormat="1">
      <c r="A19" s="220"/>
      <c r="B19" s="220"/>
      <c r="C19" s="220"/>
      <c r="D19" s="220"/>
      <c r="E19" s="220"/>
      <c r="F19" s="220"/>
      <c r="G19" s="220"/>
    </row>
    <row r="20" spans="1:7" s="167" customFormat="1" ht="15.75">
      <c r="A20" s="166" t="s">
        <v>599</v>
      </c>
      <c r="B20" s="220"/>
      <c r="C20" s="220"/>
      <c r="D20" s="220"/>
      <c r="E20" s="220"/>
      <c r="F20" s="220"/>
      <c r="G20" s="220"/>
    </row>
    <row r="21" spans="1:7" s="167" customFormat="1">
      <c r="A21" s="220"/>
      <c r="B21" s="220"/>
      <c r="C21" s="220"/>
      <c r="D21" s="220"/>
      <c r="E21" s="220"/>
      <c r="F21" s="220"/>
      <c r="G21" s="220"/>
    </row>
    <row r="22" spans="1:7">
      <c r="A22" s="220"/>
      <c r="B22" s="220"/>
      <c r="C22" s="220"/>
      <c r="D22" s="220"/>
      <c r="E22" s="220"/>
      <c r="F22" s="220"/>
      <c r="G22" s="220"/>
    </row>
    <row r="23" spans="1:7">
      <c r="A23" s="220"/>
      <c r="B23" s="220"/>
      <c r="C23" s="167"/>
      <c r="D23" s="167"/>
      <c r="E23" s="167"/>
      <c r="F23" s="167"/>
      <c r="G23" s="220"/>
    </row>
    <row r="24" spans="1:7" ht="13.5">
      <c r="A24" s="220"/>
      <c r="B24" s="220"/>
      <c r="C24" s="259"/>
      <c r="D24" s="260" t="s">
        <v>221</v>
      </c>
      <c r="E24" s="260"/>
      <c r="F24" s="259"/>
      <c r="G24" s="220"/>
    </row>
    <row r="25" spans="1:7" ht="13.5">
      <c r="C25" s="170"/>
      <c r="D25" s="171"/>
      <c r="E25" s="171"/>
      <c r="F25" s="170"/>
    </row>
    <row r="26" spans="1:7" ht="13.5">
      <c r="C26" s="170"/>
      <c r="D26" s="171"/>
      <c r="E26" s="171"/>
      <c r="F26" s="170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10.1. melléklet az 1/2016. (II.17.)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sqref="A1:G1"/>
    </sheetView>
  </sheetViews>
  <sheetFormatPr defaultRowHeight="12.75"/>
  <cols>
    <col min="1" max="1" width="5.5" style="43" customWidth="1"/>
    <col min="2" max="2" width="33.1640625" style="43" customWidth="1"/>
    <col min="3" max="3" width="12.33203125" style="43" customWidth="1"/>
    <col min="4" max="4" width="11.5" style="43" customWidth="1"/>
    <col min="5" max="5" width="11.33203125" style="43" customWidth="1"/>
    <col min="6" max="6" width="11" style="43" customWidth="1"/>
    <col min="7" max="7" width="14.33203125" style="43" customWidth="1"/>
    <col min="8" max="16384" width="9.33203125" style="43"/>
  </cols>
  <sheetData>
    <row r="1" spans="1:7" ht="43.5" customHeight="1">
      <c r="A1" s="804" t="s">
        <v>3</v>
      </c>
      <c r="B1" s="804"/>
      <c r="C1" s="804"/>
      <c r="D1" s="804"/>
      <c r="E1" s="804"/>
      <c r="F1" s="804"/>
      <c r="G1" s="804"/>
    </row>
    <row r="3" spans="1:7" s="166" customFormat="1" ht="27" customHeight="1">
      <c r="A3" s="164" t="s">
        <v>208</v>
      </c>
      <c r="B3" s="165"/>
      <c r="C3" s="803" t="s">
        <v>547</v>
      </c>
      <c r="D3" s="803"/>
      <c r="E3" s="803"/>
      <c r="F3" s="803"/>
      <c r="G3" s="803"/>
    </row>
    <row r="4" spans="1:7" s="166" customFormat="1" ht="15.75">
      <c r="A4" s="165"/>
      <c r="B4" s="165"/>
      <c r="C4" s="165"/>
      <c r="D4" s="165"/>
      <c r="E4" s="165"/>
      <c r="F4" s="165"/>
      <c r="G4" s="165"/>
    </row>
    <row r="5" spans="1:7" s="166" customFormat="1" ht="24.75" customHeight="1">
      <c r="A5" s="164" t="s">
        <v>209</v>
      </c>
      <c r="B5" s="165"/>
      <c r="C5" s="803" t="s">
        <v>555</v>
      </c>
      <c r="D5" s="803"/>
      <c r="E5" s="803"/>
      <c r="F5" s="803"/>
      <c r="G5" s="165"/>
    </row>
    <row r="6" spans="1:7" s="167" customFormat="1">
      <c r="A6" s="220"/>
      <c r="B6" s="220"/>
      <c r="C6" s="220"/>
      <c r="D6" s="220"/>
      <c r="E6" s="220"/>
      <c r="F6" s="220"/>
      <c r="G6" s="220"/>
    </row>
    <row r="7" spans="1:7" s="168" customFormat="1" ht="15" customHeight="1">
      <c r="A7" s="262" t="s">
        <v>621</v>
      </c>
      <c r="B7" s="261"/>
      <c r="C7" s="729">
        <f>'9.3.'!C57</f>
        <v>25560</v>
      </c>
      <c r="D7" s="728" t="s">
        <v>622</v>
      </c>
      <c r="E7" s="252"/>
      <c r="F7" s="252"/>
      <c r="G7" s="252"/>
    </row>
    <row r="8" spans="1:7" s="168" customFormat="1" ht="15" customHeight="1" thickBot="1">
      <c r="A8" s="262" t="s">
        <v>553</v>
      </c>
      <c r="B8" s="252"/>
      <c r="C8" s="252"/>
      <c r="D8" s="252"/>
      <c r="E8" s="252"/>
      <c r="F8" s="252"/>
      <c r="G8" s="252"/>
    </row>
    <row r="9" spans="1:7" s="81" customFormat="1" ht="42" customHeight="1" thickBot="1">
      <c r="A9" s="201" t="s">
        <v>17</v>
      </c>
      <c r="B9" s="202" t="s">
        <v>210</v>
      </c>
      <c r="C9" s="202" t="s">
        <v>211</v>
      </c>
      <c r="D9" s="202" t="s">
        <v>212</v>
      </c>
      <c r="E9" s="202" t="s">
        <v>213</v>
      </c>
      <c r="F9" s="202" t="s">
        <v>214</v>
      </c>
      <c r="G9" s="203" t="s">
        <v>53</v>
      </c>
    </row>
    <row r="10" spans="1:7" ht="24" customHeight="1">
      <c r="A10" s="253" t="s">
        <v>19</v>
      </c>
      <c r="B10" s="210" t="s">
        <v>215</v>
      </c>
      <c r="C10" s="550">
        <v>0</v>
      </c>
      <c r="D10" s="550">
        <v>0</v>
      </c>
      <c r="E10" s="550">
        <v>0</v>
      </c>
      <c r="F10" s="550">
        <v>0</v>
      </c>
      <c r="G10" s="518">
        <f>SUM(C10:F10)</f>
        <v>0</v>
      </c>
    </row>
    <row r="11" spans="1:7" ht="24" customHeight="1">
      <c r="A11" s="254" t="s">
        <v>20</v>
      </c>
      <c r="B11" s="211" t="s">
        <v>216</v>
      </c>
      <c r="C11" s="550">
        <v>0</v>
      </c>
      <c r="D11" s="550">
        <v>0</v>
      </c>
      <c r="E11" s="550">
        <v>0</v>
      </c>
      <c r="F11" s="550">
        <v>0</v>
      </c>
      <c r="G11" s="519">
        <f t="shared" ref="G11:G16" si="0">SUM(C11:F11)</f>
        <v>0</v>
      </c>
    </row>
    <row r="12" spans="1:7" ht="24" customHeight="1">
      <c r="A12" s="254" t="s">
        <v>21</v>
      </c>
      <c r="B12" s="211" t="s">
        <v>217</v>
      </c>
      <c r="C12" s="550">
        <v>0</v>
      </c>
      <c r="D12" s="550">
        <v>0</v>
      </c>
      <c r="E12" s="550">
        <v>0</v>
      </c>
      <c r="F12" s="550">
        <v>0</v>
      </c>
      <c r="G12" s="519">
        <f t="shared" si="0"/>
        <v>0</v>
      </c>
    </row>
    <row r="13" spans="1:7" ht="24" customHeight="1">
      <c r="A13" s="254" t="s">
        <v>22</v>
      </c>
      <c r="B13" s="211" t="s">
        <v>218</v>
      </c>
      <c r="C13" s="550">
        <v>0</v>
      </c>
      <c r="D13" s="550">
        <v>0</v>
      </c>
      <c r="E13" s="550">
        <v>0</v>
      </c>
      <c r="F13" s="550">
        <v>0</v>
      </c>
      <c r="G13" s="519">
        <f t="shared" si="0"/>
        <v>0</v>
      </c>
    </row>
    <row r="14" spans="1:7" ht="24" customHeight="1">
      <c r="A14" s="254" t="s">
        <v>23</v>
      </c>
      <c r="B14" s="211" t="s">
        <v>219</v>
      </c>
      <c r="C14" s="550">
        <v>0</v>
      </c>
      <c r="D14" s="550">
        <v>0</v>
      </c>
      <c r="E14" s="550">
        <v>0</v>
      </c>
      <c r="F14" s="550">
        <v>0</v>
      </c>
      <c r="G14" s="519">
        <f t="shared" si="0"/>
        <v>0</v>
      </c>
    </row>
    <row r="15" spans="1:7" ht="24" customHeight="1" thickBot="1">
      <c r="A15" s="255" t="s">
        <v>24</v>
      </c>
      <c r="B15" s="256" t="s">
        <v>220</v>
      </c>
      <c r="C15" s="550">
        <v>0</v>
      </c>
      <c r="D15" s="550">
        <v>0</v>
      </c>
      <c r="E15" s="550">
        <v>0</v>
      </c>
      <c r="F15" s="550">
        <v>0</v>
      </c>
      <c r="G15" s="520">
        <f t="shared" si="0"/>
        <v>0</v>
      </c>
    </row>
    <row r="16" spans="1:7" s="169" customFormat="1" ht="24" customHeight="1" thickBot="1">
      <c r="A16" s="257" t="s">
        <v>25</v>
      </c>
      <c r="B16" s="258" t="s">
        <v>53</v>
      </c>
      <c r="C16" s="522">
        <f>SUM(C10:C15)</f>
        <v>0</v>
      </c>
      <c r="D16" s="522">
        <f>SUM(D10:D15)</f>
        <v>0</v>
      </c>
      <c r="E16" s="522">
        <f>SUM(E10:E15)</f>
        <v>0</v>
      </c>
      <c r="F16" s="522">
        <f>SUM(F10:F15)</f>
        <v>0</v>
      </c>
      <c r="G16" s="521">
        <f t="shared" si="0"/>
        <v>0</v>
      </c>
    </row>
    <row r="17" spans="1:7" s="167" customFormat="1">
      <c r="A17" s="220"/>
      <c r="B17" s="220"/>
      <c r="C17" s="220"/>
      <c r="D17" s="220"/>
      <c r="E17" s="220"/>
      <c r="F17" s="220"/>
      <c r="G17" s="220"/>
    </row>
    <row r="18" spans="1:7" s="167" customFormat="1">
      <c r="A18" s="220"/>
      <c r="B18" s="220"/>
      <c r="C18" s="220"/>
      <c r="D18" s="220"/>
      <c r="E18" s="220"/>
      <c r="F18" s="220"/>
      <c r="G18" s="220"/>
    </row>
    <row r="19" spans="1:7" s="167" customFormat="1">
      <c r="A19" s="220"/>
      <c r="B19" s="220"/>
      <c r="C19" s="220"/>
      <c r="D19" s="220"/>
      <c r="E19" s="220"/>
      <c r="F19" s="220"/>
      <c r="G19" s="220"/>
    </row>
    <row r="20" spans="1:7" s="167" customFormat="1" ht="15.75">
      <c r="A20" s="166" t="str">
        <f>'10.1.'!A20</f>
        <v>Zagyvarékas, 2016. február  …....</v>
      </c>
      <c r="B20" s="220"/>
      <c r="C20" s="220"/>
      <c r="D20" s="220"/>
      <c r="E20" s="220"/>
      <c r="F20" s="220"/>
      <c r="G20" s="220"/>
    </row>
    <row r="21" spans="1:7" s="167" customFormat="1">
      <c r="A21" s="220"/>
      <c r="B21" s="220"/>
      <c r="C21" s="220"/>
      <c r="D21" s="220"/>
      <c r="E21" s="220"/>
      <c r="F21" s="220"/>
      <c r="G21" s="220"/>
    </row>
    <row r="22" spans="1:7">
      <c r="A22" s="220"/>
      <c r="B22" s="220"/>
      <c r="C22" s="220"/>
      <c r="D22" s="220"/>
      <c r="E22" s="220"/>
      <c r="F22" s="220"/>
      <c r="G22" s="220"/>
    </row>
    <row r="23" spans="1:7">
      <c r="A23" s="220"/>
      <c r="B23" s="220"/>
      <c r="C23" s="167"/>
      <c r="D23" s="167"/>
      <c r="E23" s="167"/>
      <c r="F23" s="167"/>
      <c r="G23" s="220"/>
    </row>
    <row r="24" spans="1:7" ht="13.5">
      <c r="A24" s="220"/>
      <c r="B24" s="220"/>
      <c r="C24" s="259"/>
      <c r="D24" s="260" t="s">
        <v>221</v>
      </c>
      <c r="E24" s="260"/>
      <c r="F24" s="259"/>
      <c r="G24" s="220"/>
    </row>
    <row r="25" spans="1:7" ht="13.5">
      <c r="C25" s="170"/>
      <c r="D25" s="171"/>
      <c r="E25" s="171"/>
      <c r="F25" s="170"/>
    </row>
    <row r="26" spans="1:7" ht="13.5">
      <c r="C26" s="170"/>
      <c r="D26" s="171"/>
      <c r="E26" s="171"/>
      <c r="F26" s="170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10.2. melléklet az 1/2016. (II.17.)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G5" sqref="G5"/>
    </sheetView>
  </sheetViews>
  <sheetFormatPr defaultRowHeight="12.75"/>
  <cols>
    <col min="1" max="1" width="5.5" style="43" customWidth="1"/>
    <col min="2" max="2" width="33.1640625" style="43" customWidth="1"/>
    <col min="3" max="3" width="12.33203125" style="43" customWidth="1"/>
    <col min="4" max="4" width="11.5" style="43" customWidth="1"/>
    <col min="5" max="5" width="11.33203125" style="43" customWidth="1"/>
    <col min="6" max="6" width="11" style="43" customWidth="1"/>
    <col min="7" max="7" width="14.33203125" style="43" customWidth="1"/>
    <col min="8" max="16384" width="9.33203125" style="43"/>
  </cols>
  <sheetData>
    <row r="1" spans="1:7" ht="43.5" customHeight="1">
      <c r="A1" s="804" t="s">
        <v>3</v>
      </c>
      <c r="B1" s="804"/>
      <c r="C1" s="804"/>
      <c r="D1" s="804"/>
      <c r="E1" s="804"/>
      <c r="F1" s="804"/>
      <c r="G1" s="804"/>
    </row>
    <row r="3" spans="1:7" s="166" customFormat="1" ht="27" customHeight="1">
      <c r="A3" s="164" t="s">
        <v>208</v>
      </c>
      <c r="B3" s="165"/>
      <c r="C3" s="803" t="s">
        <v>548</v>
      </c>
      <c r="D3" s="803"/>
      <c r="E3" s="803"/>
      <c r="F3" s="803"/>
      <c r="G3" s="803"/>
    </row>
    <row r="4" spans="1:7" s="166" customFormat="1" ht="15.75">
      <c r="A4" s="165"/>
      <c r="B4" s="165"/>
      <c r="C4" s="165"/>
      <c r="D4" s="165"/>
      <c r="E4" s="165"/>
      <c r="F4" s="165"/>
      <c r="G4" s="165"/>
    </row>
    <row r="5" spans="1:7" s="166" customFormat="1" ht="24.75" customHeight="1">
      <c r="A5" s="164" t="s">
        <v>209</v>
      </c>
      <c r="B5" s="165"/>
      <c r="C5" s="803" t="s">
        <v>556</v>
      </c>
      <c r="D5" s="803"/>
      <c r="E5" s="803"/>
      <c r="F5" s="803"/>
      <c r="G5" s="165"/>
    </row>
    <row r="6" spans="1:7" s="167" customFormat="1">
      <c r="A6" s="220"/>
      <c r="B6" s="220"/>
      <c r="C6" s="220"/>
      <c r="D6" s="220"/>
      <c r="E6" s="220"/>
      <c r="F6" s="220"/>
      <c r="G6" s="220"/>
    </row>
    <row r="7" spans="1:7" s="168" customFormat="1" ht="15" customHeight="1">
      <c r="A7" s="262" t="s">
        <v>621</v>
      </c>
      <c r="B7" s="261"/>
      <c r="C7" s="729">
        <f>'9.4.'!C57</f>
        <v>27451</v>
      </c>
      <c r="D7" s="728" t="s">
        <v>622</v>
      </c>
      <c r="E7" s="252"/>
      <c r="F7" s="252"/>
      <c r="G7" s="252"/>
    </row>
    <row r="8" spans="1:7" s="168" customFormat="1" ht="15" customHeight="1" thickBot="1">
      <c r="A8" s="262" t="s">
        <v>553</v>
      </c>
      <c r="B8" s="252"/>
      <c r="C8" s="252"/>
      <c r="D8" s="252"/>
      <c r="E8" s="252"/>
      <c r="F8" s="252"/>
      <c r="G8" s="252"/>
    </row>
    <row r="9" spans="1:7" s="81" customFormat="1" ht="42" customHeight="1" thickBot="1">
      <c r="A9" s="201" t="s">
        <v>17</v>
      </c>
      <c r="B9" s="202" t="s">
        <v>210</v>
      </c>
      <c r="C9" s="202" t="s">
        <v>211</v>
      </c>
      <c r="D9" s="202" t="s">
        <v>212</v>
      </c>
      <c r="E9" s="202" t="s">
        <v>213</v>
      </c>
      <c r="F9" s="202" t="s">
        <v>214</v>
      </c>
      <c r="G9" s="203" t="s">
        <v>53</v>
      </c>
    </row>
    <row r="10" spans="1:7" ht="24" customHeight="1">
      <c r="A10" s="253" t="s">
        <v>19</v>
      </c>
      <c r="B10" s="210" t="s">
        <v>215</v>
      </c>
      <c r="C10" s="550">
        <v>0</v>
      </c>
      <c r="D10" s="550">
        <v>0</v>
      </c>
      <c r="E10" s="550">
        <v>0</v>
      </c>
      <c r="F10" s="550">
        <v>0</v>
      </c>
      <c r="G10" s="518">
        <f>SUM(C10:F10)</f>
        <v>0</v>
      </c>
    </row>
    <row r="11" spans="1:7" ht="24" customHeight="1">
      <c r="A11" s="254" t="s">
        <v>20</v>
      </c>
      <c r="B11" s="211" t="s">
        <v>216</v>
      </c>
      <c r="C11" s="550">
        <v>0</v>
      </c>
      <c r="D11" s="550">
        <v>0</v>
      </c>
      <c r="E11" s="550">
        <v>0</v>
      </c>
      <c r="F11" s="550">
        <v>0</v>
      </c>
      <c r="G11" s="519">
        <f t="shared" ref="G11:G16" si="0">SUM(C11:F11)</f>
        <v>0</v>
      </c>
    </row>
    <row r="12" spans="1:7" ht="24" customHeight="1">
      <c r="A12" s="254" t="s">
        <v>21</v>
      </c>
      <c r="B12" s="211" t="s">
        <v>217</v>
      </c>
      <c r="C12" s="550">
        <v>0</v>
      </c>
      <c r="D12" s="550">
        <v>0</v>
      </c>
      <c r="E12" s="550">
        <v>0</v>
      </c>
      <c r="F12" s="550">
        <v>0</v>
      </c>
      <c r="G12" s="519">
        <f t="shared" si="0"/>
        <v>0</v>
      </c>
    </row>
    <row r="13" spans="1:7" ht="24" customHeight="1">
      <c r="A13" s="254" t="s">
        <v>22</v>
      </c>
      <c r="B13" s="211" t="s">
        <v>218</v>
      </c>
      <c r="C13" s="550">
        <v>0</v>
      </c>
      <c r="D13" s="550">
        <v>0</v>
      </c>
      <c r="E13" s="550">
        <v>0</v>
      </c>
      <c r="F13" s="550">
        <v>0</v>
      </c>
      <c r="G13" s="519">
        <f t="shared" si="0"/>
        <v>0</v>
      </c>
    </row>
    <row r="14" spans="1:7" ht="24" customHeight="1">
      <c r="A14" s="254" t="s">
        <v>23</v>
      </c>
      <c r="B14" s="211" t="s">
        <v>219</v>
      </c>
      <c r="C14" s="550">
        <v>0</v>
      </c>
      <c r="D14" s="550">
        <v>0</v>
      </c>
      <c r="E14" s="550">
        <v>0</v>
      </c>
      <c r="F14" s="550">
        <v>0</v>
      </c>
      <c r="G14" s="519">
        <f t="shared" si="0"/>
        <v>0</v>
      </c>
    </row>
    <row r="15" spans="1:7" ht="24" customHeight="1" thickBot="1">
      <c r="A15" s="255" t="s">
        <v>24</v>
      </c>
      <c r="B15" s="256" t="s">
        <v>220</v>
      </c>
      <c r="C15" s="550">
        <v>0</v>
      </c>
      <c r="D15" s="550">
        <v>0</v>
      </c>
      <c r="E15" s="550">
        <v>0</v>
      </c>
      <c r="F15" s="550">
        <v>0</v>
      </c>
      <c r="G15" s="520">
        <f t="shared" si="0"/>
        <v>0</v>
      </c>
    </row>
    <row r="16" spans="1:7" s="169" customFormat="1" ht="24" customHeight="1" thickBot="1">
      <c r="A16" s="257" t="s">
        <v>25</v>
      </c>
      <c r="B16" s="258" t="s">
        <v>53</v>
      </c>
      <c r="C16" s="522">
        <f>SUM(C10:C15)</f>
        <v>0</v>
      </c>
      <c r="D16" s="522">
        <f>SUM(D10:D15)</f>
        <v>0</v>
      </c>
      <c r="E16" s="522">
        <f>SUM(E10:E15)</f>
        <v>0</v>
      </c>
      <c r="F16" s="522">
        <f>SUM(F10:F15)</f>
        <v>0</v>
      </c>
      <c r="G16" s="521">
        <f t="shared" si="0"/>
        <v>0</v>
      </c>
    </row>
    <row r="17" spans="1:7" s="167" customFormat="1">
      <c r="A17" s="220"/>
      <c r="B17" s="220"/>
      <c r="C17" s="220"/>
      <c r="D17" s="220"/>
      <c r="E17" s="220"/>
      <c r="F17" s="220"/>
      <c r="G17" s="220"/>
    </row>
    <row r="18" spans="1:7" s="167" customFormat="1">
      <c r="A18" s="220"/>
      <c r="B18" s="220"/>
      <c r="C18" s="220"/>
      <c r="D18" s="220"/>
      <c r="E18" s="220"/>
      <c r="F18" s="220"/>
      <c r="G18" s="220"/>
    </row>
    <row r="19" spans="1:7" s="167" customFormat="1">
      <c r="A19" s="220"/>
      <c r="B19" s="220"/>
      <c r="C19" s="220"/>
      <c r="D19" s="220"/>
      <c r="E19" s="220"/>
      <c r="F19" s="220"/>
      <c r="G19" s="220"/>
    </row>
    <row r="20" spans="1:7" s="167" customFormat="1" ht="15.75">
      <c r="A20" s="166" t="str">
        <f>'10.2.'!A20</f>
        <v>Zagyvarékas, 2016. február  …....</v>
      </c>
      <c r="B20" s="220"/>
      <c r="C20" s="220"/>
      <c r="D20" s="220"/>
      <c r="E20" s="220"/>
      <c r="F20" s="220"/>
      <c r="G20" s="220"/>
    </row>
    <row r="21" spans="1:7" s="167" customFormat="1">
      <c r="A21" s="220"/>
      <c r="B21" s="220"/>
      <c r="C21" s="220"/>
      <c r="D21" s="220"/>
      <c r="E21" s="220"/>
      <c r="F21" s="220"/>
      <c r="G21" s="220"/>
    </row>
    <row r="22" spans="1:7">
      <c r="A22" s="220"/>
      <c r="B22" s="220"/>
      <c r="C22" s="220"/>
      <c r="D22" s="220"/>
      <c r="E22" s="220"/>
      <c r="F22" s="220"/>
      <c r="G22" s="220"/>
    </row>
    <row r="23" spans="1:7">
      <c r="A23" s="220"/>
      <c r="B23" s="220"/>
      <c r="C23" s="167"/>
      <c r="D23" s="167"/>
      <c r="E23" s="167"/>
      <c r="F23" s="167"/>
      <c r="G23" s="220"/>
    </row>
    <row r="24" spans="1:7" ht="13.5">
      <c r="A24" s="220"/>
      <c r="B24" s="220"/>
      <c r="C24" s="259"/>
      <c r="D24" s="260" t="s">
        <v>221</v>
      </c>
      <c r="E24" s="260"/>
      <c r="F24" s="259"/>
      <c r="G24" s="220"/>
    </row>
    <row r="25" spans="1:7" ht="13.5">
      <c r="C25" s="170"/>
      <c r="D25" s="171"/>
      <c r="E25" s="171"/>
      <c r="F25" s="170"/>
    </row>
    <row r="26" spans="1:7" ht="13.5">
      <c r="C26" s="170"/>
      <c r="D26" s="171"/>
      <c r="E26" s="171"/>
      <c r="F26" s="170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10.3. melléklet az 1/2016. (II.17.)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3" sqref="C3:G3"/>
    </sheetView>
  </sheetViews>
  <sheetFormatPr defaultRowHeight="12.75"/>
  <cols>
    <col min="1" max="1" width="5.5" style="43" customWidth="1"/>
    <col min="2" max="2" width="33.1640625" style="43" customWidth="1"/>
    <col min="3" max="3" width="12.33203125" style="43" customWidth="1"/>
    <col min="4" max="4" width="11.5" style="43" customWidth="1"/>
    <col min="5" max="5" width="11.33203125" style="43" customWidth="1"/>
    <col min="6" max="6" width="11" style="43" customWidth="1"/>
    <col min="7" max="7" width="14.33203125" style="43" customWidth="1"/>
    <col min="8" max="16384" width="9.33203125" style="43"/>
  </cols>
  <sheetData>
    <row r="1" spans="1:7" ht="43.5" customHeight="1">
      <c r="A1" s="804" t="s">
        <v>3</v>
      </c>
      <c r="B1" s="804"/>
      <c r="C1" s="804"/>
      <c r="D1" s="804"/>
      <c r="E1" s="804"/>
      <c r="F1" s="804"/>
      <c r="G1" s="804"/>
    </row>
    <row r="3" spans="1:7" s="166" customFormat="1" ht="27" customHeight="1">
      <c r="A3" s="164" t="s">
        <v>208</v>
      </c>
      <c r="B3" s="165"/>
      <c r="C3" s="803" t="s">
        <v>550</v>
      </c>
      <c r="D3" s="803"/>
      <c r="E3" s="803"/>
      <c r="F3" s="803"/>
      <c r="G3" s="803"/>
    </row>
    <row r="4" spans="1:7" s="166" customFormat="1" ht="15.75">
      <c r="A4" s="165"/>
      <c r="B4" s="165"/>
      <c r="C4" s="165"/>
      <c r="D4" s="165"/>
      <c r="E4" s="165"/>
      <c r="F4" s="165"/>
      <c r="G4" s="165"/>
    </row>
    <row r="5" spans="1:7" s="166" customFormat="1" ht="24.75" customHeight="1">
      <c r="A5" s="164" t="s">
        <v>209</v>
      </c>
      <c r="B5" s="165"/>
      <c r="C5" s="803" t="s">
        <v>557</v>
      </c>
      <c r="D5" s="803"/>
      <c r="E5" s="803"/>
      <c r="F5" s="803"/>
      <c r="G5" s="165"/>
    </row>
    <row r="6" spans="1:7" s="167" customFormat="1">
      <c r="A6" s="220"/>
      <c r="B6" s="220"/>
      <c r="C6" s="220"/>
      <c r="D6" s="220"/>
      <c r="E6" s="220"/>
      <c r="F6" s="220"/>
      <c r="G6" s="220"/>
    </row>
    <row r="7" spans="1:7" s="168" customFormat="1" ht="15" customHeight="1">
      <c r="A7" s="262" t="s">
        <v>621</v>
      </c>
      <c r="B7" s="261"/>
      <c r="C7" s="729">
        <f>'9.5.'!C57</f>
        <v>114189</v>
      </c>
      <c r="D7" s="728" t="s">
        <v>622</v>
      </c>
      <c r="E7" s="252"/>
      <c r="F7" s="252"/>
      <c r="G7" s="252"/>
    </row>
    <row r="8" spans="1:7" s="168" customFormat="1" ht="15" customHeight="1" thickBot="1">
      <c r="A8" s="262" t="s">
        <v>553</v>
      </c>
      <c r="B8" s="252"/>
      <c r="C8" s="252"/>
      <c r="D8" s="252"/>
      <c r="E8" s="252"/>
      <c r="F8" s="252"/>
      <c r="G8" s="252"/>
    </row>
    <row r="9" spans="1:7" s="81" customFormat="1" ht="42" customHeight="1" thickBot="1">
      <c r="A9" s="201" t="s">
        <v>17</v>
      </c>
      <c r="B9" s="202" t="s">
        <v>210</v>
      </c>
      <c r="C9" s="202" t="s">
        <v>211</v>
      </c>
      <c r="D9" s="202" t="s">
        <v>212</v>
      </c>
      <c r="E9" s="202" t="s">
        <v>213</v>
      </c>
      <c r="F9" s="202" t="s">
        <v>214</v>
      </c>
      <c r="G9" s="203" t="s">
        <v>53</v>
      </c>
    </row>
    <row r="10" spans="1:7" ht="24" customHeight="1">
      <c r="A10" s="253" t="s">
        <v>19</v>
      </c>
      <c r="B10" s="210" t="s">
        <v>215</v>
      </c>
      <c r="C10" s="550">
        <v>0</v>
      </c>
      <c r="D10" s="550">
        <v>0</v>
      </c>
      <c r="E10" s="550">
        <v>0</v>
      </c>
      <c r="F10" s="550">
        <v>0</v>
      </c>
      <c r="G10" s="518">
        <f>SUM(C10:F10)</f>
        <v>0</v>
      </c>
    </row>
    <row r="11" spans="1:7" ht="24" customHeight="1">
      <c r="A11" s="254" t="s">
        <v>20</v>
      </c>
      <c r="B11" s="211" t="s">
        <v>216</v>
      </c>
      <c r="C11" s="550">
        <v>0</v>
      </c>
      <c r="D11" s="550">
        <v>0</v>
      </c>
      <c r="E11" s="550">
        <v>0</v>
      </c>
      <c r="F11" s="550">
        <v>0</v>
      </c>
      <c r="G11" s="519">
        <f t="shared" ref="G11:G16" si="0">SUM(C11:F11)</f>
        <v>0</v>
      </c>
    </row>
    <row r="12" spans="1:7" ht="24" customHeight="1">
      <c r="A12" s="254" t="s">
        <v>21</v>
      </c>
      <c r="B12" s="211" t="s">
        <v>217</v>
      </c>
      <c r="C12" s="550">
        <v>0</v>
      </c>
      <c r="D12" s="550">
        <v>0</v>
      </c>
      <c r="E12" s="550">
        <v>0</v>
      </c>
      <c r="F12" s="550">
        <v>0</v>
      </c>
      <c r="G12" s="519">
        <f t="shared" si="0"/>
        <v>0</v>
      </c>
    </row>
    <row r="13" spans="1:7" ht="24" customHeight="1">
      <c r="A13" s="254" t="s">
        <v>22</v>
      </c>
      <c r="B13" s="211" t="s">
        <v>218</v>
      </c>
      <c r="C13" s="550">
        <v>0</v>
      </c>
      <c r="D13" s="550">
        <v>0</v>
      </c>
      <c r="E13" s="550">
        <v>0</v>
      </c>
      <c r="F13" s="550">
        <v>0</v>
      </c>
      <c r="G13" s="519">
        <f t="shared" si="0"/>
        <v>0</v>
      </c>
    </row>
    <row r="14" spans="1:7" ht="24" customHeight="1">
      <c r="A14" s="254" t="s">
        <v>23</v>
      </c>
      <c r="B14" s="211" t="s">
        <v>219</v>
      </c>
      <c r="C14" s="550">
        <v>0</v>
      </c>
      <c r="D14" s="550">
        <v>0</v>
      </c>
      <c r="E14" s="550">
        <v>0</v>
      </c>
      <c r="F14" s="550">
        <v>0</v>
      </c>
      <c r="G14" s="519">
        <f t="shared" si="0"/>
        <v>0</v>
      </c>
    </row>
    <row r="15" spans="1:7" ht="24" customHeight="1" thickBot="1">
      <c r="A15" s="255" t="s">
        <v>24</v>
      </c>
      <c r="B15" s="256" t="s">
        <v>220</v>
      </c>
      <c r="C15" s="550">
        <v>0</v>
      </c>
      <c r="D15" s="550">
        <v>0</v>
      </c>
      <c r="E15" s="550">
        <v>0</v>
      </c>
      <c r="F15" s="550">
        <v>0</v>
      </c>
      <c r="G15" s="520">
        <f t="shared" si="0"/>
        <v>0</v>
      </c>
    </row>
    <row r="16" spans="1:7" s="169" customFormat="1" ht="24" customHeight="1" thickBot="1">
      <c r="A16" s="257" t="s">
        <v>25</v>
      </c>
      <c r="B16" s="258" t="s">
        <v>53</v>
      </c>
      <c r="C16" s="522">
        <f>SUM(C10:C15)</f>
        <v>0</v>
      </c>
      <c r="D16" s="522">
        <f>SUM(D10:D15)</f>
        <v>0</v>
      </c>
      <c r="E16" s="522">
        <f>SUM(E10:E15)</f>
        <v>0</v>
      </c>
      <c r="F16" s="522">
        <f>SUM(F10:F15)</f>
        <v>0</v>
      </c>
      <c r="G16" s="521">
        <f t="shared" si="0"/>
        <v>0</v>
      </c>
    </row>
    <row r="17" spans="1:7" s="167" customFormat="1">
      <c r="A17" s="220"/>
      <c r="B17" s="220"/>
      <c r="C17" s="220"/>
      <c r="D17" s="220"/>
      <c r="E17" s="220"/>
      <c r="F17" s="220"/>
      <c r="G17" s="220"/>
    </row>
    <row r="18" spans="1:7" s="167" customFormat="1">
      <c r="A18" s="220"/>
      <c r="B18" s="220"/>
      <c r="C18" s="220"/>
      <c r="D18" s="220"/>
      <c r="E18" s="220"/>
      <c r="F18" s="220"/>
      <c r="G18" s="220"/>
    </row>
    <row r="19" spans="1:7" s="167" customFormat="1">
      <c r="A19" s="220"/>
      <c r="B19" s="220"/>
      <c r="C19" s="220"/>
      <c r="D19" s="220"/>
      <c r="E19" s="220"/>
      <c r="F19" s="220"/>
      <c r="G19" s="220"/>
    </row>
    <row r="20" spans="1:7" s="167" customFormat="1" ht="15.75">
      <c r="A20" s="166" t="str">
        <f>'10.3.'!A20</f>
        <v>Zagyvarékas, 2016. február  …....</v>
      </c>
      <c r="B20" s="220"/>
      <c r="C20" s="220"/>
      <c r="D20" s="220"/>
      <c r="E20" s="220"/>
      <c r="F20" s="220"/>
      <c r="G20" s="220"/>
    </row>
    <row r="21" spans="1:7" s="167" customFormat="1">
      <c r="A21" s="220"/>
      <c r="B21" s="220"/>
      <c r="C21" s="220"/>
      <c r="D21" s="220"/>
      <c r="E21" s="220"/>
      <c r="F21" s="220"/>
      <c r="G21" s="220"/>
    </row>
    <row r="22" spans="1:7">
      <c r="A22" s="220"/>
      <c r="B22" s="220"/>
      <c r="C22" s="220"/>
      <c r="D22" s="220"/>
      <c r="E22" s="220"/>
      <c r="F22" s="220"/>
      <c r="G22" s="220"/>
    </row>
    <row r="23" spans="1:7">
      <c r="A23" s="220"/>
      <c r="B23" s="220"/>
      <c r="C23" s="167"/>
      <c r="D23" s="167"/>
      <c r="E23" s="167"/>
      <c r="F23" s="167"/>
      <c r="G23" s="220"/>
    </row>
    <row r="24" spans="1:7" ht="13.5">
      <c r="A24" s="220"/>
      <c r="B24" s="220"/>
      <c r="C24" s="259"/>
      <c r="D24" s="260" t="s">
        <v>221</v>
      </c>
      <c r="E24" s="260"/>
      <c r="F24" s="259"/>
      <c r="G24" s="220"/>
    </row>
    <row r="25" spans="1:7" ht="13.5">
      <c r="C25" s="170"/>
      <c r="D25" s="171"/>
      <c r="E25" s="171"/>
      <c r="F25" s="170"/>
    </row>
    <row r="26" spans="1:7" ht="13.5">
      <c r="C26" s="170"/>
      <c r="D26" s="171"/>
      <c r="E26" s="171"/>
      <c r="F26" s="170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10.4. melléklet a 1/2016. (II.17.)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19" zoomScale="115" zoomScaleNormal="115" zoomScaleSheetLayoutView="100" workbookViewId="0">
      <selection activeCell="A55" sqref="A55"/>
    </sheetView>
  </sheetViews>
  <sheetFormatPr defaultRowHeight="12.75"/>
  <cols>
    <col min="1" max="1" width="6.83203125" style="53" customWidth="1"/>
    <col min="2" max="2" width="55.1640625" style="196" customWidth="1"/>
    <col min="3" max="3" width="16.33203125" style="53" customWidth="1"/>
    <col min="4" max="4" width="55.1640625" style="53" customWidth="1"/>
    <col min="5" max="5" width="16.33203125" style="53" customWidth="1"/>
    <col min="6" max="6" width="4.83203125" style="53" customWidth="1"/>
    <col min="7" max="16384" width="9.33203125" style="53"/>
  </cols>
  <sheetData>
    <row r="1" spans="1:6" ht="39.75" customHeight="1">
      <c r="B1" s="312" t="s">
        <v>157</v>
      </c>
      <c r="C1" s="313"/>
      <c r="D1" s="313"/>
      <c r="E1" s="313"/>
      <c r="F1" s="745" t="s">
        <v>624</v>
      </c>
    </row>
    <row r="2" spans="1:6" ht="14.25" thickBot="1">
      <c r="E2" s="314" t="s">
        <v>63</v>
      </c>
      <c r="F2" s="745"/>
    </row>
    <row r="3" spans="1:6" ht="18" customHeight="1" thickBot="1">
      <c r="A3" s="743" t="s">
        <v>72</v>
      </c>
      <c r="B3" s="315" t="s">
        <v>58</v>
      </c>
      <c r="C3" s="316"/>
      <c r="D3" s="315" t="s">
        <v>59</v>
      </c>
      <c r="E3" s="317"/>
      <c r="F3" s="745"/>
    </row>
    <row r="4" spans="1:6" s="318" customFormat="1" ht="35.25" customHeight="1" thickBot="1">
      <c r="A4" s="744"/>
      <c r="B4" s="197" t="s">
        <v>64</v>
      </c>
      <c r="C4" s="198" t="str">
        <f>+'1.'!C3</f>
        <v>2016. évi előirányzat</v>
      </c>
      <c r="D4" s="197" t="s">
        <v>64</v>
      </c>
      <c r="E4" s="49" t="str">
        <f>+C4</f>
        <v>2016. évi előirányzat</v>
      </c>
      <c r="F4" s="745"/>
    </row>
    <row r="5" spans="1:6" s="323" customFormat="1" ht="12" customHeight="1" thickBot="1">
      <c r="A5" s="319" t="s">
        <v>488</v>
      </c>
      <c r="B5" s="320" t="s">
        <v>489</v>
      </c>
      <c r="C5" s="321" t="s">
        <v>490</v>
      </c>
      <c r="D5" s="320" t="s">
        <v>492</v>
      </c>
      <c r="E5" s="322" t="s">
        <v>491</v>
      </c>
      <c r="F5" s="745"/>
    </row>
    <row r="6" spans="1:6" ht="12.95" customHeight="1">
      <c r="A6" s="324" t="s">
        <v>19</v>
      </c>
      <c r="B6" s="325" t="s">
        <v>378</v>
      </c>
      <c r="C6" s="301">
        <f>'1.'!C6</f>
        <v>228339</v>
      </c>
      <c r="D6" s="325" t="s">
        <v>65</v>
      </c>
      <c r="E6" s="307">
        <f>'1.'!C96</f>
        <v>235717</v>
      </c>
      <c r="F6" s="745"/>
    </row>
    <row r="7" spans="1:6" ht="12.95" customHeight="1">
      <c r="A7" s="326" t="s">
        <v>20</v>
      </c>
      <c r="B7" s="327" t="s">
        <v>379</v>
      </c>
      <c r="C7" s="302">
        <f>'1.'!C13</f>
        <v>148751</v>
      </c>
      <c r="D7" s="327" t="s">
        <v>182</v>
      </c>
      <c r="E7" s="308">
        <f>'1.'!C97</f>
        <v>89350</v>
      </c>
      <c r="F7" s="745"/>
    </row>
    <row r="8" spans="1:6" ht="12.95" customHeight="1">
      <c r="A8" s="326" t="s">
        <v>21</v>
      </c>
      <c r="B8" s="327" t="s">
        <v>400</v>
      </c>
      <c r="C8" s="302"/>
      <c r="D8" s="327" t="s">
        <v>233</v>
      </c>
      <c r="E8" s="308">
        <f>'1.'!C98</f>
        <v>128244</v>
      </c>
      <c r="F8" s="745"/>
    </row>
    <row r="9" spans="1:6" ht="12.95" customHeight="1">
      <c r="A9" s="326" t="s">
        <v>22</v>
      </c>
      <c r="B9" s="327" t="s">
        <v>173</v>
      </c>
      <c r="C9" s="302">
        <f>'1.'!C27</f>
        <v>61900</v>
      </c>
      <c r="D9" s="327" t="s">
        <v>183</v>
      </c>
      <c r="E9" s="308">
        <f>'1.'!C99</f>
        <v>35365</v>
      </c>
      <c r="F9" s="745"/>
    </row>
    <row r="10" spans="1:6" ht="12.95" customHeight="1">
      <c r="A10" s="326" t="s">
        <v>23</v>
      </c>
      <c r="B10" s="328" t="s">
        <v>424</v>
      </c>
      <c r="C10" s="302">
        <f>'1.'!C35</f>
        <v>47722</v>
      </c>
      <c r="D10" s="327" t="s">
        <v>184</v>
      </c>
      <c r="E10" s="308">
        <f>'1.'!C100</f>
        <v>11079</v>
      </c>
      <c r="F10" s="745"/>
    </row>
    <row r="11" spans="1:6" ht="12.95" customHeight="1">
      <c r="A11" s="326" t="s">
        <v>24</v>
      </c>
      <c r="B11" s="327" t="s">
        <v>380</v>
      </c>
      <c r="C11" s="303">
        <f>'1.'!C53</f>
        <v>0</v>
      </c>
      <c r="D11" s="327" t="s">
        <v>50</v>
      </c>
      <c r="E11" s="308">
        <f>'1.'!C113-'2.2.'!E16</f>
        <v>11265</v>
      </c>
      <c r="F11" s="745"/>
    </row>
    <row r="12" spans="1:6" ht="12.95" customHeight="1">
      <c r="A12" s="326" t="s">
        <v>25</v>
      </c>
      <c r="B12" s="327" t="s">
        <v>482</v>
      </c>
      <c r="C12" s="302"/>
      <c r="D12" s="42"/>
      <c r="E12" s="308"/>
      <c r="F12" s="745"/>
    </row>
    <row r="13" spans="1:6" ht="12.95" customHeight="1">
      <c r="A13" s="326" t="s">
        <v>26</v>
      </c>
      <c r="B13" s="42"/>
      <c r="C13" s="302"/>
      <c r="D13" s="42"/>
      <c r="E13" s="308"/>
      <c r="F13" s="745"/>
    </row>
    <row r="14" spans="1:6" ht="12.95" customHeight="1">
      <c r="A14" s="326" t="s">
        <v>27</v>
      </c>
      <c r="B14" s="418"/>
      <c r="C14" s="303"/>
      <c r="D14" s="42"/>
      <c r="E14" s="308"/>
      <c r="F14" s="745"/>
    </row>
    <row r="15" spans="1:6" ht="12.95" customHeight="1">
      <c r="A15" s="326" t="s">
        <v>28</v>
      </c>
      <c r="B15" s="42"/>
      <c r="C15" s="302"/>
      <c r="D15" s="42"/>
      <c r="E15" s="308"/>
      <c r="F15" s="745"/>
    </row>
    <row r="16" spans="1:6" ht="12.95" customHeight="1">
      <c r="A16" s="326" t="s">
        <v>29</v>
      </c>
      <c r="B16" s="42"/>
      <c r="C16" s="302"/>
      <c r="D16" s="42"/>
      <c r="E16" s="308"/>
      <c r="F16" s="745"/>
    </row>
    <row r="17" spans="1:6" ht="12.95" customHeight="1" thickBot="1">
      <c r="A17" s="326" t="s">
        <v>30</v>
      </c>
      <c r="B17" s="54"/>
      <c r="C17" s="304"/>
      <c r="D17" s="42"/>
      <c r="E17" s="309"/>
      <c r="F17" s="745"/>
    </row>
    <row r="18" spans="1:6" ht="15.95" customHeight="1" thickBot="1">
      <c r="A18" s="329" t="s">
        <v>31</v>
      </c>
      <c r="B18" s="136" t="s">
        <v>483</v>
      </c>
      <c r="C18" s="305">
        <f>SUM(C6:C17)</f>
        <v>486712</v>
      </c>
      <c r="D18" s="136" t="s">
        <v>386</v>
      </c>
      <c r="E18" s="310">
        <f>SUM(E6:E17)</f>
        <v>511020</v>
      </c>
      <c r="F18" s="745"/>
    </row>
    <row r="19" spans="1:6" ht="12.95" customHeight="1">
      <c r="A19" s="330" t="s">
        <v>32</v>
      </c>
      <c r="B19" s="331" t="s">
        <v>383</v>
      </c>
      <c r="C19" s="477">
        <f>+C20+C21+C22+C23</f>
        <v>32304</v>
      </c>
      <c r="D19" s="332" t="s">
        <v>190</v>
      </c>
      <c r="E19" s="311"/>
      <c r="F19" s="745"/>
    </row>
    <row r="20" spans="1:6" ht="12.95" customHeight="1">
      <c r="A20" s="333" t="s">
        <v>33</v>
      </c>
      <c r="B20" s="332" t="s">
        <v>225</v>
      </c>
      <c r="C20" s="84">
        <f>'1.'!C74</f>
        <v>22827</v>
      </c>
      <c r="D20" s="332" t="s">
        <v>385</v>
      </c>
      <c r="E20" s="85"/>
      <c r="F20" s="745"/>
    </row>
    <row r="21" spans="1:6" ht="12.95" customHeight="1">
      <c r="A21" s="333" t="s">
        <v>34</v>
      </c>
      <c r="B21" s="332" t="s">
        <v>226</v>
      </c>
      <c r="C21" s="84"/>
      <c r="D21" s="332" t="s">
        <v>155</v>
      </c>
      <c r="E21" s="85"/>
      <c r="F21" s="745"/>
    </row>
    <row r="22" spans="1:6" ht="12.95" customHeight="1">
      <c r="A22" s="333" t="s">
        <v>35</v>
      </c>
      <c r="B22" s="332" t="s">
        <v>231</v>
      </c>
      <c r="C22" s="84">
        <f>'1.'!C79-'2.2.'!C21</f>
        <v>9477</v>
      </c>
      <c r="D22" s="332" t="s">
        <v>156</v>
      </c>
      <c r="E22" s="85"/>
      <c r="F22" s="745"/>
    </row>
    <row r="23" spans="1:6" ht="12.95" customHeight="1">
      <c r="A23" s="333" t="s">
        <v>36</v>
      </c>
      <c r="B23" s="332" t="s">
        <v>232</v>
      </c>
      <c r="C23" s="84"/>
      <c r="D23" s="331" t="s">
        <v>234</v>
      </c>
      <c r="E23" s="85"/>
      <c r="F23" s="745"/>
    </row>
    <row r="24" spans="1:6" ht="12.95" customHeight="1">
      <c r="A24" s="333" t="s">
        <v>37</v>
      </c>
      <c r="B24" s="332" t="s">
        <v>384</v>
      </c>
      <c r="C24" s="334">
        <f>+C25+C26</f>
        <v>0</v>
      </c>
      <c r="D24" s="332" t="s">
        <v>191</v>
      </c>
      <c r="E24" s="85"/>
      <c r="F24" s="745"/>
    </row>
    <row r="25" spans="1:6" ht="12.95" customHeight="1">
      <c r="A25" s="330" t="s">
        <v>38</v>
      </c>
      <c r="B25" s="331" t="s">
        <v>381</v>
      </c>
      <c r="C25" s="306"/>
      <c r="D25" s="325" t="s">
        <v>465</v>
      </c>
      <c r="E25" s="311"/>
      <c r="F25" s="745"/>
    </row>
    <row r="26" spans="1:6" ht="12.95" customHeight="1">
      <c r="A26" s="333" t="s">
        <v>39</v>
      </c>
      <c r="B26" s="332" t="s">
        <v>382</v>
      </c>
      <c r="C26" s="84"/>
      <c r="D26" s="327" t="s">
        <v>471</v>
      </c>
      <c r="E26" s="85"/>
      <c r="F26" s="745"/>
    </row>
    <row r="27" spans="1:6" ht="12.95" customHeight="1">
      <c r="A27" s="326" t="s">
        <v>40</v>
      </c>
      <c r="B27" s="332" t="s">
        <v>476</v>
      </c>
      <c r="C27" s="84"/>
      <c r="D27" s="327" t="s">
        <v>472</v>
      </c>
      <c r="E27" s="85"/>
      <c r="F27" s="745"/>
    </row>
    <row r="28" spans="1:6" ht="12.95" customHeight="1" thickBot="1">
      <c r="A28" s="386" t="s">
        <v>41</v>
      </c>
      <c r="B28" s="331" t="s">
        <v>339</v>
      </c>
      <c r="C28" s="306"/>
      <c r="D28" s="9" t="s">
        <v>376</v>
      </c>
      <c r="E28" s="311">
        <f>'1.'!C144</f>
        <v>7996</v>
      </c>
      <c r="F28" s="745"/>
    </row>
    <row r="29" spans="1:6" ht="15.95" customHeight="1" thickBot="1">
      <c r="A29" s="329" t="s">
        <v>42</v>
      </c>
      <c r="B29" s="136" t="s">
        <v>484</v>
      </c>
      <c r="C29" s="305">
        <f>+C19+C24+C27+C28</f>
        <v>32304</v>
      </c>
      <c r="D29" s="136" t="s">
        <v>486</v>
      </c>
      <c r="E29" s="310">
        <f>SUM(E19:E28)</f>
        <v>7996</v>
      </c>
      <c r="F29" s="745"/>
    </row>
    <row r="30" spans="1:6" ht="13.5" thickBot="1">
      <c r="A30" s="329" t="s">
        <v>43</v>
      </c>
      <c r="B30" s="335" t="s">
        <v>485</v>
      </c>
      <c r="C30" s="336">
        <f>+C18+C29</f>
        <v>519016</v>
      </c>
      <c r="D30" s="335" t="s">
        <v>487</v>
      </c>
      <c r="E30" s="336">
        <f>+E18+E29</f>
        <v>519016</v>
      </c>
      <c r="F30" s="745"/>
    </row>
    <row r="31" spans="1:6" ht="13.5" thickBot="1">
      <c r="A31" s="329" t="s">
        <v>44</v>
      </c>
      <c r="B31" s="335" t="s">
        <v>168</v>
      </c>
      <c r="C31" s="336">
        <f>IF(C18-E18&lt;0,E18-C18,"-")</f>
        <v>24308</v>
      </c>
      <c r="D31" s="335" t="s">
        <v>169</v>
      </c>
      <c r="E31" s="336" t="str">
        <f>IF(C18-E18&gt;0,C18-E18,"-")</f>
        <v>-</v>
      </c>
      <c r="F31" s="745"/>
    </row>
    <row r="32" spans="1:6" ht="13.5" thickBot="1">
      <c r="A32" s="329" t="s">
        <v>45</v>
      </c>
      <c r="B32" s="335" t="s">
        <v>235</v>
      </c>
      <c r="C32" s="336" t="str">
        <f>IF(C18+C29-E30&lt;0,E30-(C18+C29),"-")</f>
        <v>-</v>
      </c>
      <c r="D32" s="335" t="s">
        <v>236</v>
      </c>
      <c r="E32" s="336" t="str">
        <f>IF(C18+C29-E30&gt;0,C18+C29-E30,"-")</f>
        <v>-</v>
      </c>
      <c r="F32" s="745"/>
    </row>
    <row r="33" spans="2:4" ht="18.75">
      <c r="B33" s="746"/>
      <c r="C33" s="746"/>
      <c r="D33" s="746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zoomScaleNormal="100" workbookViewId="0">
      <selection activeCell="F2" sqref="F2"/>
    </sheetView>
  </sheetViews>
  <sheetFormatPr defaultRowHeight="12.75"/>
  <cols>
    <col min="1" max="1" width="5.5" style="43" customWidth="1"/>
    <col min="2" max="2" width="33.1640625" style="43" customWidth="1"/>
    <col min="3" max="3" width="12.33203125" style="43" customWidth="1"/>
    <col min="4" max="4" width="11.5" style="43" customWidth="1"/>
    <col min="5" max="5" width="11.33203125" style="43" customWidth="1"/>
    <col min="6" max="6" width="11" style="43" customWidth="1"/>
    <col min="7" max="7" width="14.33203125" style="43" customWidth="1"/>
    <col min="8" max="16384" width="9.33203125" style="43"/>
  </cols>
  <sheetData>
    <row r="1" spans="1:7" ht="43.5" customHeight="1">
      <c r="A1" s="804" t="s">
        <v>3</v>
      </c>
      <c r="B1" s="804"/>
      <c r="C1" s="804"/>
      <c r="D1" s="804"/>
      <c r="E1" s="804"/>
      <c r="F1" s="804"/>
      <c r="G1" s="804"/>
    </row>
    <row r="3" spans="1:7" s="166" customFormat="1" ht="27" customHeight="1">
      <c r="A3" s="164" t="s">
        <v>208</v>
      </c>
      <c r="B3" s="165"/>
      <c r="C3" s="803" t="s">
        <v>552</v>
      </c>
      <c r="D3" s="803"/>
      <c r="E3" s="803"/>
      <c r="F3" s="803"/>
      <c r="G3" s="803"/>
    </row>
    <row r="4" spans="1:7" s="166" customFormat="1" ht="15.75">
      <c r="A4" s="165"/>
      <c r="B4" s="165"/>
      <c r="C4" s="165"/>
      <c r="D4" s="165"/>
      <c r="E4" s="165"/>
      <c r="F4" s="165"/>
      <c r="G4" s="165"/>
    </row>
    <row r="5" spans="1:7" s="166" customFormat="1" ht="24.75" customHeight="1">
      <c r="A5" s="164" t="s">
        <v>209</v>
      </c>
      <c r="B5" s="165"/>
      <c r="C5" s="803" t="s">
        <v>558</v>
      </c>
      <c r="D5" s="803"/>
      <c r="E5" s="803"/>
      <c r="F5" s="803"/>
      <c r="G5" s="165"/>
    </row>
    <row r="6" spans="1:7" s="167" customFormat="1">
      <c r="A6" s="220"/>
      <c r="B6" s="220"/>
      <c r="C6" s="220"/>
      <c r="D6" s="220"/>
      <c r="E6" s="220"/>
      <c r="F6" s="220"/>
      <c r="G6" s="220"/>
    </row>
    <row r="7" spans="1:7" s="168" customFormat="1" ht="15" customHeight="1">
      <c r="A7" s="262" t="s">
        <v>621</v>
      </c>
      <c r="B7" s="261"/>
      <c r="C7" s="729">
        <f>'9.6.'!C57</f>
        <v>62507</v>
      </c>
      <c r="D7" s="728" t="s">
        <v>622</v>
      </c>
      <c r="E7" s="252"/>
      <c r="F7" s="252"/>
      <c r="G7" s="252"/>
    </row>
    <row r="8" spans="1:7" s="168" customFormat="1" ht="15" customHeight="1" thickBot="1">
      <c r="A8" s="262" t="s">
        <v>553</v>
      </c>
      <c r="B8" s="252"/>
      <c r="C8" s="252"/>
      <c r="D8" s="252"/>
      <c r="E8" s="252"/>
      <c r="F8" s="252"/>
      <c r="G8" s="252"/>
    </row>
    <row r="9" spans="1:7" s="81" customFormat="1" ht="42" customHeight="1" thickBot="1">
      <c r="A9" s="201" t="s">
        <v>17</v>
      </c>
      <c r="B9" s="202" t="s">
        <v>210</v>
      </c>
      <c r="C9" s="202" t="s">
        <v>211</v>
      </c>
      <c r="D9" s="202" t="s">
        <v>212</v>
      </c>
      <c r="E9" s="202" t="s">
        <v>213</v>
      </c>
      <c r="F9" s="202" t="s">
        <v>214</v>
      </c>
      <c r="G9" s="203" t="s">
        <v>53</v>
      </c>
    </row>
    <row r="10" spans="1:7" ht="24" customHeight="1">
      <c r="A10" s="253" t="s">
        <v>19</v>
      </c>
      <c r="B10" s="210" t="s">
        <v>215</v>
      </c>
      <c r="C10" s="550">
        <v>0</v>
      </c>
      <c r="D10" s="550">
        <v>0</v>
      </c>
      <c r="E10" s="550">
        <v>0</v>
      </c>
      <c r="F10" s="550">
        <v>0</v>
      </c>
      <c r="G10" s="518">
        <f>SUM(C10:F10)</f>
        <v>0</v>
      </c>
    </row>
    <row r="11" spans="1:7" ht="24" customHeight="1">
      <c r="A11" s="254" t="s">
        <v>20</v>
      </c>
      <c r="B11" s="211" t="s">
        <v>216</v>
      </c>
      <c r="C11" s="550">
        <v>0</v>
      </c>
      <c r="D11" s="550">
        <v>0</v>
      </c>
      <c r="E11" s="550">
        <v>0</v>
      </c>
      <c r="F11" s="550">
        <v>0</v>
      </c>
      <c r="G11" s="519">
        <f t="shared" ref="G11:G16" si="0">SUM(C11:F11)</f>
        <v>0</v>
      </c>
    </row>
    <row r="12" spans="1:7" ht="24" customHeight="1">
      <c r="A12" s="254" t="s">
        <v>21</v>
      </c>
      <c r="B12" s="211" t="s">
        <v>217</v>
      </c>
      <c r="C12" s="550">
        <v>0</v>
      </c>
      <c r="D12" s="550">
        <v>0</v>
      </c>
      <c r="E12" s="550">
        <v>0</v>
      </c>
      <c r="F12" s="550">
        <v>0</v>
      </c>
      <c r="G12" s="519">
        <f t="shared" si="0"/>
        <v>0</v>
      </c>
    </row>
    <row r="13" spans="1:7" ht="24" customHeight="1">
      <c r="A13" s="254" t="s">
        <v>22</v>
      </c>
      <c r="B13" s="211" t="s">
        <v>218</v>
      </c>
      <c r="C13" s="550">
        <v>0</v>
      </c>
      <c r="D13" s="550">
        <v>0</v>
      </c>
      <c r="E13" s="550">
        <v>0</v>
      </c>
      <c r="F13" s="550">
        <v>0</v>
      </c>
      <c r="G13" s="519">
        <f t="shared" si="0"/>
        <v>0</v>
      </c>
    </row>
    <row r="14" spans="1:7" ht="24" customHeight="1">
      <c r="A14" s="254" t="s">
        <v>23</v>
      </c>
      <c r="B14" s="211" t="s">
        <v>219</v>
      </c>
      <c r="C14" s="550">
        <v>0</v>
      </c>
      <c r="D14" s="550">
        <v>0</v>
      </c>
      <c r="E14" s="550">
        <v>0</v>
      </c>
      <c r="F14" s="550">
        <v>0</v>
      </c>
      <c r="G14" s="519">
        <f t="shared" si="0"/>
        <v>0</v>
      </c>
    </row>
    <row r="15" spans="1:7" ht="24" customHeight="1" thickBot="1">
      <c r="A15" s="255" t="s">
        <v>24</v>
      </c>
      <c r="B15" s="256" t="s">
        <v>220</v>
      </c>
      <c r="C15" s="550">
        <v>0</v>
      </c>
      <c r="D15" s="550">
        <v>0</v>
      </c>
      <c r="E15" s="550">
        <v>0</v>
      </c>
      <c r="F15" s="550">
        <v>0</v>
      </c>
      <c r="G15" s="520">
        <f t="shared" si="0"/>
        <v>0</v>
      </c>
    </row>
    <row r="16" spans="1:7" s="169" customFormat="1" ht="24" customHeight="1" thickBot="1">
      <c r="A16" s="257" t="s">
        <v>25</v>
      </c>
      <c r="B16" s="258" t="s">
        <v>53</v>
      </c>
      <c r="C16" s="522">
        <f>SUM(C10:C15)</f>
        <v>0</v>
      </c>
      <c r="D16" s="522">
        <f>SUM(D10:D15)</f>
        <v>0</v>
      </c>
      <c r="E16" s="522">
        <f>SUM(E10:E15)</f>
        <v>0</v>
      </c>
      <c r="F16" s="522">
        <f>SUM(F10:F15)</f>
        <v>0</v>
      </c>
      <c r="G16" s="521">
        <f t="shared" si="0"/>
        <v>0</v>
      </c>
    </row>
    <row r="17" spans="1:7" s="167" customFormat="1">
      <c r="A17" s="220"/>
      <c r="B17" s="220"/>
      <c r="C17" s="220"/>
      <c r="D17" s="220"/>
      <c r="E17" s="220"/>
      <c r="F17" s="220"/>
      <c r="G17" s="220"/>
    </row>
    <row r="18" spans="1:7" s="167" customFormat="1">
      <c r="A18" s="220"/>
      <c r="B18" s="220"/>
      <c r="C18" s="220"/>
      <c r="D18" s="220"/>
      <c r="E18" s="220"/>
      <c r="F18" s="220"/>
      <c r="G18" s="220"/>
    </row>
    <row r="19" spans="1:7" s="167" customFormat="1">
      <c r="A19" s="220"/>
      <c r="B19" s="220"/>
      <c r="C19" s="220"/>
      <c r="D19" s="220"/>
      <c r="E19" s="220"/>
      <c r="F19" s="220"/>
      <c r="G19" s="220"/>
    </row>
    <row r="20" spans="1:7" s="167" customFormat="1" ht="15.75">
      <c r="A20" s="166" t="str">
        <f>'10.4.'!A20</f>
        <v>Zagyvarékas, 2016. február  …....</v>
      </c>
      <c r="B20" s="220"/>
      <c r="C20" s="220"/>
      <c r="D20" s="220"/>
      <c r="E20" s="220"/>
      <c r="F20" s="220"/>
      <c r="G20" s="220"/>
    </row>
    <row r="21" spans="1:7" s="167" customFormat="1">
      <c r="A21" s="220"/>
      <c r="B21" s="220"/>
      <c r="C21" s="220"/>
      <c r="D21" s="220"/>
      <c r="E21" s="220"/>
      <c r="F21" s="220"/>
      <c r="G21" s="220"/>
    </row>
    <row r="22" spans="1:7">
      <c r="A22" s="220"/>
      <c r="B22" s="220"/>
      <c r="C22" s="220"/>
      <c r="D22" s="220"/>
      <c r="E22" s="220"/>
      <c r="F22" s="220"/>
      <c r="G22" s="220"/>
    </row>
    <row r="23" spans="1:7">
      <c r="A23" s="220"/>
      <c r="B23" s="220"/>
      <c r="C23" s="167"/>
      <c r="D23" s="167"/>
      <c r="E23" s="167"/>
      <c r="F23" s="167"/>
      <c r="G23" s="220"/>
    </row>
    <row r="24" spans="1:7" ht="13.5">
      <c r="A24" s="220"/>
      <c r="B24" s="220"/>
      <c r="C24" s="259"/>
      <c r="D24" s="260" t="s">
        <v>221</v>
      </c>
      <c r="E24" s="260"/>
      <c r="F24" s="259"/>
      <c r="G24" s="220"/>
    </row>
    <row r="25" spans="1:7" ht="13.5">
      <c r="C25" s="170"/>
      <c r="D25" s="171"/>
      <c r="E25" s="171"/>
      <c r="F25" s="170"/>
    </row>
    <row r="26" spans="1:7" ht="13.5">
      <c r="C26" s="170"/>
      <c r="D26" s="171"/>
      <c r="E26" s="171"/>
      <c r="F26" s="170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10.5. melléklet az 1/2016. (II.17.)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5"/>
  <sheetViews>
    <sheetView view="pageLayout" topLeftCell="A88" zoomScaleNormal="120" zoomScaleSheetLayoutView="100" workbookViewId="0">
      <selection activeCell="E119" sqref="E119"/>
    </sheetView>
  </sheetViews>
  <sheetFormatPr defaultRowHeight="15.75"/>
  <cols>
    <col min="1" max="1" width="9" style="726" customWidth="1"/>
    <col min="2" max="2" width="75.83203125" style="378" customWidth="1"/>
    <col min="3" max="3" width="15.5" style="379" customWidth="1"/>
    <col min="4" max="5" width="15.5" style="378" customWidth="1"/>
    <col min="6" max="6" width="9" style="35" customWidth="1"/>
    <col min="7" max="16384" width="9.33203125" style="35"/>
  </cols>
  <sheetData>
    <row r="1" spans="1:5" ht="15.95" customHeight="1">
      <c r="A1" s="730" t="s">
        <v>16</v>
      </c>
      <c r="B1" s="730"/>
      <c r="C1" s="730"/>
      <c r="D1" s="730"/>
      <c r="E1" s="730"/>
    </row>
    <row r="2" spans="1:5" ht="15.95" customHeight="1" thickBot="1">
      <c r="A2" s="731" t="s">
        <v>152</v>
      </c>
      <c r="B2" s="731"/>
      <c r="D2" s="143"/>
      <c r="E2" s="300" t="s">
        <v>228</v>
      </c>
    </row>
    <row r="3" spans="1:5" ht="38.1" customHeight="1" thickBot="1">
      <c r="A3" s="17" t="s">
        <v>72</v>
      </c>
      <c r="B3" s="18" t="s">
        <v>18</v>
      </c>
      <c r="C3" s="18" t="s">
        <v>600</v>
      </c>
      <c r="D3" s="398" t="s">
        <v>601</v>
      </c>
      <c r="E3" s="163" t="str">
        <f>+'1.'!C3</f>
        <v>2016. évi előirányzat</v>
      </c>
    </row>
    <row r="4" spans="1:5" s="36" customFormat="1" ht="12" customHeight="1" thickBot="1">
      <c r="A4" s="28" t="s">
        <v>488</v>
      </c>
      <c r="B4" s="29" t="s">
        <v>489</v>
      </c>
      <c r="C4" s="29" t="s">
        <v>490</v>
      </c>
      <c r="D4" s="29" t="s">
        <v>492</v>
      </c>
      <c r="E4" s="438" t="s">
        <v>491</v>
      </c>
    </row>
    <row r="5" spans="1:5" s="1" customFormat="1" ht="12" customHeight="1" thickBot="1">
      <c r="A5" s="28" t="s">
        <v>19</v>
      </c>
      <c r="B5" s="16" t="s">
        <v>253</v>
      </c>
      <c r="C5" s="390">
        <f>+C6+C7+C8+C9+C10+C11</f>
        <v>254617</v>
      </c>
      <c r="D5" s="390">
        <f>+D6+D7+D8+D9+D10+D11</f>
        <v>252137</v>
      </c>
      <c r="E5" s="263">
        <f>+E6+E7+E8+E9+E10+E11</f>
        <v>228339</v>
      </c>
    </row>
    <row r="6" spans="1:5" s="1" customFormat="1" ht="12" customHeight="1">
      <c r="A6" s="423" t="s">
        <v>101</v>
      </c>
      <c r="B6" s="409" t="s">
        <v>254</v>
      </c>
      <c r="C6" s="392">
        <v>97717</v>
      </c>
      <c r="D6" s="392">
        <v>87546</v>
      </c>
      <c r="E6" s="265">
        <f>'1.'!C7</f>
        <v>72222</v>
      </c>
    </row>
    <row r="7" spans="1:5" s="1" customFormat="1" ht="12" customHeight="1">
      <c r="A7" s="424" t="s">
        <v>102</v>
      </c>
      <c r="B7" s="410" t="s">
        <v>255</v>
      </c>
      <c r="C7" s="391">
        <v>55041</v>
      </c>
      <c r="D7" s="391">
        <v>62077</v>
      </c>
      <c r="E7" s="265">
        <f>'1.'!C8</f>
        <v>64820</v>
      </c>
    </row>
    <row r="8" spans="1:5" s="1" customFormat="1" ht="12" customHeight="1">
      <c r="A8" s="424" t="s">
        <v>103</v>
      </c>
      <c r="B8" s="410" t="s">
        <v>256</v>
      </c>
      <c r="C8" s="391">
        <v>78079</v>
      </c>
      <c r="D8" s="391">
        <v>78240</v>
      </c>
      <c r="E8" s="265">
        <f>'1.'!C9</f>
        <v>87171</v>
      </c>
    </row>
    <row r="9" spans="1:5" s="1" customFormat="1" ht="12" customHeight="1">
      <c r="A9" s="424" t="s">
        <v>104</v>
      </c>
      <c r="B9" s="410" t="s">
        <v>257</v>
      </c>
      <c r="C9" s="391">
        <v>4204</v>
      </c>
      <c r="D9" s="391">
        <v>4413</v>
      </c>
      <c r="E9" s="265">
        <f>'1.'!C10</f>
        <v>4126</v>
      </c>
    </row>
    <row r="10" spans="1:5" s="1" customFormat="1" ht="12" customHeight="1">
      <c r="A10" s="424" t="s">
        <v>149</v>
      </c>
      <c r="B10" s="290" t="s">
        <v>433</v>
      </c>
      <c r="C10" s="391">
        <v>19576</v>
      </c>
      <c r="D10" s="391">
        <v>15858</v>
      </c>
      <c r="E10" s="265">
        <f>'1.'!C11</f>
        <v>0</v>
      </c>
    </row>
    <row r="11" spans="1:5" s="1" customFormat="1" ht="12" customHeight="1" thickBot="1">
      <c r="A11" s="425" t="s">
        <v>105</v>
      </c>
      <c r="B11" s="291" t="s">
        <v>434</v>
      </c>
      <c r="C11" s="391"/>
      <c r="D11" s="391">
        <v>4003</v>
      </c>
      <c r="E11" s="265">
        <f>'1.'!C12</f>
        <v>0</v>
      </c>
    </row>
    <row r="12" spans="1:5" s="1" customFormat="1" ht="12" customHeight="1" thickBot="1">
      <c r="A12" s="28" t="s">
        <v>20</v>
      </c>
      <c r="B12" s="289" t="s">
        <v>258</v>
      </c>
      <c r="C12" s="390">
        <f>+C13+C14+C15+C16+C17</f>
        <v>213790</v>
      </c>
      <c r="D12" s="390">
        <f>+D13+D14+D15+D16+D17</f>
        <v>156411</v>
      </c>
      <c r="E12" s="263">
        <f>+E13+E14+E15+E16+E17</f>
        <v>148751</v>
      </c>
    </row>
    <row r="13" spans="1:5" s="1" customFormat="1" ht="12" customHeight="1">
      <c r="A13" s="423" t="s">
        <v>107</v>
      </c>
      <c r="B13" s="409" t="s">
        <v>259</v>
      </c>
      <c r="C13" s="392"/>
      <c r="D13" s="392"/>
      <c r="E13" s="265">
        <f>'1.'!C14</f>
        <v>0</v>
      </c>
    </row>
    <row r="14" spans="1:5" s="1" customFormat="1" ht="12" customHeight="1">
      <c r="A14" s="424" t="s">
        <v>108</v>
      </c>
      <c r="B14" s="410" t="s">
        <v>260</v>
      </c>
      <c r="C14" s="391"/>
      <c r="D14" s="391"/>
      <c r="E14" s="265">
        <f>'1.'!C15</f>
        <v>0</v>
      </c>
    </row>
    <row r="15" spans="1:5" s="1" customFormat="1" ht="12" customHeight="1">
      <c r="A15" s="424" t="s">
        <v>109</v>
      </c>
      <c r="B15" s="410" t="s">
        <v>425</v>
      </c>
      <c r="C15" s="391"/>
      <c r="D15" s="391"/>
      <c r="E15" s="265">
        <f>'1.'!C16</f>
        <v>0</v>
      </c>
    </row>
    <row r="16" spans="1:5" s="1" customFormat="1" ht="12" customHeight="1">
      <c r="A16" s="424" t="s">
        <v>110</v>
      </c>
      <c r="B16" s="410" t="s">
        <v>426</v>
      </c>
      <c r="C16" s="391"/>
      <c r="D16" s="391"/>
      <c r="E16" s="265">
        <f>'1.'!C17</f>
        <v>0</v>
      </c>
    </row>
    <row r="17" spans="1:5" s="1" customFormat="1" ht="12" customHeight="1">
      <c r="A17" s="424" t="s">
        <v>111</v>
      </c>
      <c r="B17" s="410" t="s">
        <v>261</v>
      </c>
      <c r="C17" s="391">
        <v>213790</v>
      </c>
      <c r="D17" s="391">
        <v>156411</v>
      </c>
      <c r="E17" s="265">
        <f>'1.'!C18</f>
        <v>148751</v>
      </c>
    </row>
    <row r="18" spans="1:5" s="1" customFormat="1" ht="12" customHeight="1" thickBot="1">
      <c r="A18" s="425" t="s">
        <v>120</v>
      </c>
      <c r="B18" s="291" t="s">
        <v>262</v>
      </c>
      <c r="C18" s="393">
        <v>16950</v>
      </c>
      <c r="D18" s="393"/>
      <c r="E18" s="265">
        <f>'1.'!C19</f>
        <v>0</v>
      </c>
    </row>
    <row r="19" spans="1:5" s="1" customFormat="1" ht="12" customHeight="1" thickBot="1">
      <c r="A19" s="28" t="s">
        <v>21</v>
      </c>
      <c r="B19" s="16" t="s">
        <v>263</v>
      </c>
      <c r="C19" s="390">
        <f>+C20+C21+C22+C23+C24</f>
        <v>110151</v>
      </c>
      <c r="D19" s="390">
        <f>+D20+D21+D22+D23+D24</f>
        <v>281343</v>
      </c>
      <c r="E19" s="263">
        <f>+E20+E21+E22+E23+E24</f>
        <v>0</v>
      </c>
    </row>
    <row r="20" spans="1:5" s="1" customFormat="1" ht="12" customHeight="1">
      <c r="A20" s="423" t="s">
        <v>90</v>
      </c>
      <c r="B20" s="409" t="s">
        <v>264</v>
      </c>
      <c r="C20" s="392">
        <v>5771</v>
      </c>
      <c r="D20" s="392">
        <v>112145</v>
      </c>
      <c r="E20" s="265">
        <f>'1.'!C21</f>
        <v>0</v>
      </c>
    </row>
    <row r="21" spans="1:5" s="1" customFormat="1" ht="12" customHeight="1">
      <c r="A21" s="424" t="s">
        <v>91</v>
      </c>
      <c r="B21" s="410" t="s">
        <v>265</v>
      </c>
      <c r="C21" s="391"/>
      <c r="D21" s="391"/>
      <c r="E21" s="265">
        <f>'1.'!C22</f>
        <v>0</v>
      </c>
    </row>
    <row r="22" spans="1:5" s="1" customFormat="1" ht="12" customHeight="1">
      <c r="A22" s="424" t="s">
        <v>92</v>
      </c>
      <c r="B22" s="410" t="s">
        <v>427</v>
      </c>
      <c r="C22" s="391"/>
      <c r="D22" s="391"/>
      <c r="E22" s="265">
        <f>'1.'!C23</f>
        <v>0</v>
      </c>
    </row>
    <row r="23" spans="1:5" s="1" customFormat="1" ht="12" customHeight="1">
      <c r="A23" s="424" t="s">
        <v>93</v>
      </c>
      <c r="B23" s="410" t="s">
        <v>428</v>
      </c>
      <c r="C23" s="391"/>
      <c r="D23" s="391"/>
      <c r="E23" s="265">
        <f>'1.'!C24</f>
        <v>0</v>
      </c>
    </row>
    <row r="24" spans="1:5" s="1" customFormat="1" ht="12" customHeight="1">
      <c r="A24" s="424" t="s">
        <v>170</v>
      </c>
      <c r="B24" s="410" t="s">
        <v>266</v>
      </c>
      <c r="C24" s="391">
        <v>104380</v>
      </c>
      <c r="D24" s="391">
        <v>169198</v>
      </c>
      <c r="E24" s="265">
        <f>'1.'!C25</f>
        <v>0</v>
      </c>
    </row>
    <row r="25" spans="1:5" s="1" customFormat="1" ht="12" customHeight="1" thickBot="1">
      <c r="A25" s="425" t="s">
        <v>171</v>
      </c>
      <c r="B25" s="411" t="s">
        <v>267</v>
      </c>
      <c r="C25" s="393">
        <v>100170</v>
      </c>
      <c r="D25" s="393">
        <v>164851</v>
      </c>
      <c r="E25" s="265">
        <f>'1.'!C26</f>
        <v>0</v>
      </c>
    </row>
    <row r="26" spans="1:5" s="1" customFormat="1" ht="12" customHeight="1" thickBot="1">
      <c r="A26" s="28" t="s">
        <v>172</v>
      </c>
      <c r="B26" s="16" t="s">
        <v>268</v>
      </c>
      <c r="C26" s="397">
        <f>SUM(C27:C33)</f>
        <v>58047</v>
      </c>
      <c r="D26" s="397">
        <f>SUM(D27:D33)</f>
        <v>64762</v>
      </c>
      <c r="E26" s="435">
        <f>SUM(E27:E33)</f>
        <v>61900</v>
      </c>
    </row>
    <row r="27" spans="1:5" s="1" customFormat="1" ht="12" customHeight="1">
      <c r="A27" s="423" t="s">
        <v>269</v>
      </c>
      <c r="B27" s="409" t="s">
        <v>611</v>
      </c>
      <c r="C27" s="437">
        <v>7282</v>
      </c>
      <c r="D27" s="437">
        <v>11120</v>
      </c>
      <c r="E27" s="436">
        <f>'9.1.'!C30</f>
        <v>11000</v>
      </c>
    </row>
    <row r="28" spans="1:5" s="1" customFormat="1" ht="12" customHeight="1">
      <c r="A28" s="423" t="s">
        <v>270</v>
      </c>
      <c r="B28" s="410" t="s">
        <v>612</v>
      </c>
      <c r="C28" s="391"/>
      <c r="D28" s="391"/>
      <c r="E28" s="436">
        <f>'9.1.'!C31</f>
        <v>0</v>
      </c>
    </row>
    <row r="29" spans="1:5" s="1" customFormat="1" ht="12" customHeight="1">
      <c r="A29" s="423" t="s">
        <v>271</v>
      </c>
      <c r="B29" s="410" t="s">
        <v>613</v>
      </c>
      <c r="C29" s="391">
        <v>43185</v>
      </c>
      <c r="D29" s="391">
        <v>45997</v>
      </c>
      <c r="E29" s="436">
        <f>'9.1.'!C32</f>
        <v>44100</v>
      </c>
    </row>
    <row r="30" spans="1:5" s="1" customFormat="1" ht="12" customHeight="1">
      <c r="A30" s="423" t="s">
        <v>272</v>
      </c>
      <c r="B30" s="410" t="s">
        <v>614</v>
      </c>
      <c r="C30" s="391">
        <v>1211</v>
      </c>
      <c r="D30" s="391">
        <v>641</v>
      </c>
      <c r="E30" s="436">
        <f>'9.1.'!C33</f>
        <v>600</v>
      </c>
    </row>
    <row r="31" spans="1:5" s="1" customFormat="1" ht="12" customHeight="1">
      <c r="A31" s="423" t="s">
        <v>615</v>
      </c>
      <c r="B31" s="410" t="s">
        <v>273</v>
      </c>
      <c r="C31" s="391">
        <v>5230</v>
      </c>
      <c r="D31" s="391">
        <v>5942</v>
      </c>
      <c r="E31" s="436">
        <f>'9.1.'!C34</f>
        <v>5500</v>
      </c>
    </row>
    <row r="32" spans="1:5" s="1" customFormat="1" ht="12" customHeight="1">
      <c r="A32" s="423" t="s">
        <v>616</v>
      </c>
      <c r="B32" s="410" t="s">
        <v>274</v>
      </c>
      <c r="C32" s="391"/>
      <c r="D32" s="391"/>
      <c r="E32" s="436">
        <f>'9.1.'!C35</f>
        <v>0</v>
      </c>
    </row>
    <row r="33" spans="1:5" s="1" customFormat="1" ht="12" customHeight="1" thickBot="1">
      <c r="A33" s="423" t="s">
        <v>617</v>
      </c>
      <c r="B33" s="411" t="s">
        <v>275</v>
      </c>
      <c r="C33" s="393">
        <v>1139</v>
      </c>
      <c r="D33" s="393">
        <v>1062</v>
      </c>
      <c r="E33" s="436">
        <f>'9.1.'!C36</f>
        <v>700</v>
      </c>
    </row>
    <row r="34" spans="1:5" s="1" customFormat="1" ht="12" customHeight="1" thickBot="1">
      <c r="A34" s="28" t="s">
        <v>23</v>
      </c>
      <c r="B34" s="16" t="s">
        <v>435</v>
      </c>
      <c r="C34" s="390">
        <f>SUM(C35:C44)</f>
        <v>77321</v>
      </c>
      <c r="D34" s="390">
        <f>SUM(D35:D44)</f>
        <v>66880</v>
      </c>
      <c r="E34" s="263">
        <f>SUM(E35:E44)</f>
        <v>47722</v>
      </c>
    </row>
    <row r="35" spans="1:5" s="1" customFormat="1" ht="12" customHeight="1">
      <c r="A35" s="423" t="s">
        <v>94</v>
      </c>
      <c r="B35" s="409" t="s">
        <v>278</v>
      </c>
      <c r="C35" s="392">
        <v>531</v>
      </c>
      <c r="D35" s="392">
        <v>457</v>
      </c>
      <c r="E35" s="265">
        <f>'1.'!C36</f>
        <v>250</v>
      </c>
    </row>
    <row r="36" spans="1:5" s="1" customFormat="1" ht="12" customHeight="1">
      <c r="A36" s="424" t="s">
        <v>95</v>
      </c>
      <c r="B36" s="410" t="s">
        <v>279</v>
      </c>
      <c r="C36" s="391">
        <v>39841</v>
      </c>
      <c r="D36" s="391">
        <v>27461</v>
      </c>
      <c r="E36" s="265">
        <f>'1.'!C37</f>
        <v>22608</v>
      </c>
    </row>
    <row r="37" spans="1:5" s="1" customFormat="1" ht="12" customHeight="1">
      <c r="A37" s="424" t="s">
        <v>96</v>
      </c>
      <c r="B37" s="410" t="s">
        <v>280</v>
      </c>
      <c r="C37" s="391">
        <v>3731</v>
      </c>
      <c r="D37" s="391">
        <v>8010</v>
      </c>
      <c r="E37" s="265">
        <f>'1.'!C38</f>
        <v>4350</v>
      </c>
    </row>
    <row r="38" spans="1:5" s="1" customFormat="1" ht="12" customHeight="1">
      <c r="A38" s="424" t="s">
        <v>174</v>
      </c>
      <c r="B38" s="410" t="s">
        <v>281</v>
      </c>
      <c r="C38" s="391">
        <v>12287</v>
      </c>
      <c r="D38" s="391">
        <v>7572</v>
      </c>
      <c r="E38" s="265">
        <f>'1.'!C39</f>
        <v>9257</v>
      </c>
    </row>
    <row r="39" spans="1:5" s="1" customFormat="1" ht="12" customHeight="1">
      <c r="A39" s="424" t="s">
        <v>175</v>
      </c>
      <c r="B39" s="410" t="s">
        <v>282</v>
      </c>
      <c r="C39" s="391">
        <v>2487</v>
      </c>
      <c r="D39" s="391">
        <v>2334</v>
      </c>
      <c r="E39" s="265">
        <f>'1.'!C40</f>
        <v>1195</v>
      </c>
    </row>
    <row r="40" spans="1:5" s="1" customFormat="1" ht="12" customHeight="1">
      <c r="A40" s="424" t="s">
        <v>176</v>
      </c>
      <c r="B40" s="410" t="s">
        <v>283</v>
      </c>
      <c r="C40" s="391">
        <v>15805</v>
      </c>
      <c r="D40" s="391">
        <v>10980</v>
      </c>
      <c r="E40" s="265">
        <f>'1.'!C41</f>
        <v>9449</v>
      </c>
    </row>
    <row r="41" spans="1:5" s="1" customFormat="1" ht="12" customHeight="1">
      <c r="A41" s="424" t="s">
        <v>177</v>
      </c>
      <c r="B41" s="410" t="s">
        <v>284</v>
      </c>
      <c r="C41" s="391"/>
      <c r="D41" s="391"/>
      <c r="E41" s="265">
        <f>'1.'!C42</f>
        <v>0</v>
      </c>
    </row>
    <row r="42" spans="1:5" s="1" customFormat="1" ht="12" customHeight="1">
      <c r="A42" s="424" t="s">
        <v>178</v>
      </c>
      <c r="B42" s="410" t="s">
        <v>285</v>
      </c>
      <c r="C42" s="391">
        <v>434</v>
      </c>
      <c r="D42" s="391">
        <v>668</v>
      </c>
      <c r="E42" s="265">
        <f>'1.'!C43</f>
        <v>511</v>
      </c>
    </row>
    <row r="43" spans="1:5" s="1" customFormat="1" ht="12" customHeight="1">
      <c r="A43" s="424" t="s">
        <v>276</v>
      </c>
      <c r="B43" s="410" t="s">
        <v>286</v>
      </c>
      <c r="C43" s="394"/>
      <c r="D43" s="394"/>
      <c r="E43" s="265">
        <f>'1.'!C44</f>
        <v>2</v>
      </c>
    </row>
    <row r="44" spans="1:5" s="1" customFormat="1" ht="12" customHeight="1" thickBot="1">
      <c r="A44" s="425" t="s">
        <v>277</v>
      </c>
      <c r="B44" s="291" t="s">
        <v>287</v>
      </c>
      <c r="C44" s="395">
        <v>2205</v>
      </c>
      <c r="D44" s="395">
        <v>9398</v>
      </c>
      <c r="E44" s="265">
        <f>'1.'!C46</f>
        <v>100</v>
      </c>
    </row>
    <row r="45" spans="1:5" s="1" customFormat="1" ht="12" customHeight="1" thickBot="1">
      <c r="A45" s="28" t="s">
        <v>24</v>
      </c>
      <c r="B45" s="16" t="s">
        <v>288</v>
      </c>
      <c r="C45" s="390">
        <f>SUM(C46:C50)</f>
        <v>0</v>
      </c>
      <c r="D45" s="390">
        <f>SUM(D46:D50)</f>
        <v>200</v>
      </c>
      <c r="E45" s="263">
        <f>SUM(E46:E50)</f>
        <v>0</v>
      </c>
    </row>
    <row r="46" spans="1:5" s="1" customFormat="1" ht="12" customHeight="1">
      <c r="A46" s="423" t="s">
        <v>97</v>
      </c>
      <c r="B46" s="409" t="s">
        <v>292</v>
      </c>
      <c r="C46" s="452"/>
      <c r="D46" s="452"/>
      <c r="E46" s="287"/>
    </row>
    <row r="47" spans="1:5" s="1" customFormat="1" ht="12" customHeight="1">
      <c r="A47" s="424" t="s">
        <v>98</v>
      </c>
      <c r="B47" s="410" t="s">
        <v>293</v>
      </c>
      <c r="C47" s="394"/>
      <c r="D47" s="394"/>
      <c r="E47" s="267"/>
    </row>
    <row r="48" spans="1:5" s="1" customFormat="1" ht="12" customHeight="1">
      <c r="A48" s="424" t="s">
        <v>289</v>
      </c>
      <c r="B48" s="410" t="s">
        <v>294</v>
      </c>
      <c r="C48" s="394"/>
      <c r="D48" s="394">
        <v>200</v>
      </c>
      <c r="E48" s="267"/>
    </row>
    <row r="49" spans="1:5" s="1" customFormat="1" ht="12" customHeight="1">
      <c r="A49" s="424" t="s">
        <v>290</v>
      </c>
      <c r="B49" s="410" t="s">
        <v>295</v>
      </c>
      <c r="C49" s="394"/>
      <c r="D49" s="394"/>
      <c r="E49" s="267"/>
    </row>
    <row r="50" spans="1:5" s="1" customFormat="1" ht="12" customHeight="1" thickBot="1">
      <c r="A50" s="425" t="s">
        <v>291</v>
      </c>
      <c r="B50" s="291" t="s">
        <v>296</v>
      </c>
      <c r="C50" s="395"/>
      <c r="D50" s="395"/>
      <c r="E50" s="268"/>
    </row>
    <row r="51" spans="1:5" s="1" customFormat="1" ht="12" customHeight="1" thickBot="1">
      <c r="A51" s="28" t="s">
        <v>179</v>
      </c>
      <c r="B51" s="16" t="s">
        <v>297</v>
      </c>
      <c r="C51" s="390">
        <f>SUM(C52:C54)</f>
        <v>805</v>
      </c>
      <c r="D51" s="390">
        <f>SUM(D52:D54)</f>
        <v>398</v>
      </c>
      <c r="E51" s="263">
        <f>SUM(E52:E54)</f>
        <v>0</v>
      </c>
    </row>
    <row r="52" spans="1:5" s="1" customFormat="1" ht="12" customHeight="1">
      <c r="A52" s="423" t="s">
        <v>99</v>
      </c>
      <c r="B52" s="409" t="s">
        <v>298</v>
      </c>
      <c r="C52" s="392"/>
      <c r="D52" s="392"/>
      <c r="E52" s="265"/>
    </row>
    <row r="53" spans="1:5" s="1" customFormat="1" ht="12" customHeight="1">
      <c r="A53" s="424" t="s">
        <v>100</v>
      </c>
      <c r="B53" s="410" t="s">
        <v>429</v>
      </c>
      <c r="C53" s="391"/>
      <c r="D53" s="391"/>
      <c r="E53" s="264"/>
    </row>
    <row r="54" spans="1:5" s="1" customFormat="1" ht="12" customHeight="1">
      <c r="A54" s="424" t="s">
        <v>301</v>
      </c>
      <c r="B54" s="410" t="s">
        <v>299</v>
      </c>
      <c r="C54" s="391">
        <v>805</v>
      </c>
      <c r="D54" s="391">
        <v>398</v>
      </c>
      <c r="E54" s="264"/>
    </row>
    <row r="55" spans="1:5" s="1" customFormat="1" ht="12" customHeight="1" thickBot="1">
      <c r="A55" s="425" t="s">
        <v>302</v>
      </c>
      <c r="B55" s="291" t="s">
        <v>300</v>
      </c>
      <c r="C55" s="393"/>
      <c r="D55" s="393"/>
      <c r="E55" s="266"/>
    </row>
    <row r="56" spans="1:5" s="1" customFormat="1" ht="12" customHeight="1" thickBot="1">
      <c r="A56" s="28" t="s">
        <v>26</v>
      </c>
      <c r="B56" s="289" t="s">
        <v>303</v>
      </c>
      <c r="C56" s="390">
        <f>SUM(C57:C59)</f>
        <v>16420</v>
      </c>
      <c r="D56" s="390">
        <f>SUM(D57:D59)</f>
        <v>35991</v>
      </c>
      <c r="E56" s="263">
        <f>SUM(E57:E59)</f>
        <v>5325</v>
      </c>
    </row>
    <row r="57" spans="1:5" s="1" customFormat="1" ht="12" customHeight="1">
      <c r="A57" s="423" t="s">
        <v>180</v>
      </c>
      <c r="B57" s="409" t="s">
        <v>305</v>
      </c>
      <c r="C57" s="394"/>
      <c r="D57" s="394"/>
      <c r="E57" s="267">
        <f>'1.'!C59</f>
        <v>0</v>
      </c>
    </row>
    <row r="58" spans="1:5" s="1" customFormat="1" ht="12" customHeight="1">
      <c r="A58" s="424" t="s">
        <v>181</v>
      </c>
      <c r="B58" s="410" t="s">
        <v>430</v>
      </c>
      <c r="C58" s="394">
        <v>16086</v>
      </c>
      <c r="D58" s="394">
        <v>35697</v>
      </c>
      <c r="E58" s="267">
        <f>'1.'!C60</f>
        <v>5275</v>
      </c>
    </row>
    <row r="59" spans="1:5" s="1" customFormat="1" ht="12" customHeight="1">
      <c r="A59" s="424" t="s">
        <v>229</v>
      </c>
      <c r="B59" s="410" t="s">
        <v>306</v>
      </c>
      <c r="C59" s="394">
        <v>334</v>
      </c>
      <c r="D59" s="394">
        <v>294</v>
      </c>
      <c r="E59" s="267">
        <f>'1.'!C61</f>
        <v>50</v>
      </c>
    </row>
    <row r="60" spans="1:5" s="1" customFormat="1" ht="12" customHeight="1" thickBot="1">
      <c r="A60" s="425" t="s">
        <v>304</v>
      </c>
      <c r="B60" s="291" t="s">
        <v>307</v>
      </c>
      <c r="C60" s="394"/>
      <c r="D60" s="394"/>
      <c r="E60" s="267">
        <f>'1.'!C62</f>
        <v>0</v>
      </c>
    </row>
    <row r="61" spans="1:5" s="1" customFormat="1" ht="12" customHeight="1" thickBot="1">
      <c r="A61" s="28" t="s">
        <v>477</v>
      </c>
      <c r="B61" s="16" t="s">
        <v>308</v>
      </c>
      <c r="C61" s="397">
        <f>+C5+C12+C19+C26+C34+C45+C51+C56</f>
        <v>731151</v>
      </c>
      <c r="D61" s="397">
        <f>+D5+D12+D19+D26+D34+D45+D51+D56</f>
        <v>858122</v>
      </c>
      <c r="E61" s="435">
        <f>+E5+E12+E19+E26+E34+E45+E51+E56</f>
        <v>492037</v>
      </c>
    </row>
    <row r="62" spans="1:5" s="1" customFormat="1" ht="12" customHeight="1" thickBot="1">
      <c r="A62" s="240" t="s">
        <v>309</v>
      </c>
      <c r="B62" s="289" t="s">
        <v>539</v>
      </c>
      <c r="C62" s="390">
        <f>SUM(C63:C65)</f>
        <v>0</v>
      </c>
      <c r="D62" s="390">
        <f>SUM(D63:D65)</f>
        <v>0</v>
      </c>
      <c r="E62" s="263">
        <f>SUM(E63:E65)</f>
        <v>0</v>
      </c>
    </row>
    <row r="63" spans="1:5" s="1" customFormat="1" ht="12" customHeight="1">
      <c r="A63" s="423" t="s">
        <v>341</v>
      </c>
      <c r="B63" s="409" t="s">
        <v>311</v>
      </c>
      <c r="C63" s="394"/>
      <c r="D63" s="394"/>
      <c r="E63" s="267"/>
    </row>
    <row r="64" spans="1:5" s="1" customFormat="1" ht="12" customHeight="1">
      <c r="A64" s="424" t="s">
        <v>350</v>
      </c>
      <c r="B64" s="410" t="s">
        <v>312</v>
      </c>
      <c r="C64" s="394"/>
      <c r="D64" s="394"/>
      <c r="E64" s="267"/>
    </row>
    <row r="65" spans="1:7" s="1" customFormat="1" ht="12" customHeight="1" thickBot="1">
      <c r="A65" s="425" t="s">
        <v>351</v>
      </c>
      <c r="B65" s="473" t="s">
        <v>462</v>
      </c>
      <c r="C65" s="394"/>
      <c r="D65" s="394"/>
      <c r="E65" s="267"/>
    </row>
    <row r="66" spans="1:7" s="1" customFormat="1" ht="12" customHeight="1" thickBot="1">
      <c r="A66" s="240" t="s">
        <v>314</v>
      </c>
      <c r="B66" s="289" t="s">
        <v>315</v>
      </c>
      <c r="C66" s="390">
        <f>SUM(C67:C70)</f>
        <v>0</v>
      </c>
      <c r="D66" s="390">
        <f>SUM(D67:D70)</f>
        <v>0</v>
      </c>
      <c r="E66" s="263">
        <f>SUM(E67:E70)</f>
        <v>0</v>
      </c>
    </row>
    <row r="67" spans="1:7" s="1" customFormat="1" ht="12" customHeight="1">
      <c r="A67" s="423" t="s">
        <v>150</v>
      </c>
      <c r="B67" s="409" t="s">
        <v>316</v>
      </c>
      <c r="C67" s="394"/>
      <c r="D67" s="394"/>
      <c r="E67" s="267"/>
    </row>
    <row r="68" spans="1:7" s="1" customFormat="1" ht="17.25" customHeight="1">
      <c r="A68" s="424" t="s">
        <v>151</v>
      </c>
      <c r="B68" s="410" t="s">
        <v>317</v>
      </c>
      <c r="C68" s="394"/>
      <c r="D68" s="394"/>
      <c r="E68" s="267"/>
      <c r="G68" s="37"/>
    </row>
    <row r="69" spans="1:7" s="1" customFormat="1" ht="12" customHeight="1">
      <c r="A69" s="424" t="s">
        <v>342</v>
      </c>
      <c r="B69" s="410" t="s">
        <v>318</v>
      </c>
      <c r="C69" s="394"/>
      <c r="D69" s="394"/>
      <c r="E69" s="267"/>
    </row>
    <row r="70" spans="1:7" s="1" customFormat="1" ht="12" customHeight="1" thickBot="1">
      <c r="A70" s="425" t="s">
        <v>343</v>
      </c>
      <c r="B70" s="291" t="s">
        <v>319</v>
      </c>
      <c r="C70" s="394"/>
      <c r="D70" s="394"/>
      <c r="E70" s="267"/>
    </row>
    <row r="71" spans="1:7" s="1" customFormat="1" ht="12" customHeight="1" thickBot="1">
      <c r="A71" s="240" t="s">
        <v>320</v>
      </c>
      <c r="B71" s="289" t="s">
        <v>321</v>
      </c>
      <c r="C71" s="390">
        <f>SUM(C72:C73)</f>
        <v>32156</v>
      </c>
      <c r="D71" s="390">
        <f>SUM(D72:D73)</f>
        <v>28317</v>
      </c>
      <c r="E71" s="263">
        <f>SUM(E72:E73)</f>
        <v>22827</v>
      </c>
    </row>
    <row r="72" spans="1:7" s="1" customFormat="1" ht="12" customHeight="1">
      <c r="A72" s="423" t="s">
        <v>344</v>
      </c>
      <c r="B72" s="409" t="s">
        <v>322</v>
      </c>
      <c r="C72" s="394">
        <v>32156</v>
      </c>
      <c r="D72" s="394">
        <v>28317</v>
      </c>
      <c r="E72" s="267">
        <f>'1.'!C74</f>
        <v>22827</v>
      </c>
    </row>
    <row r="73" spans="1:7" s="1" customFormat="1" ht="12" customHeight="1" thickBot="1">
      <c r="A73" s="425" t="s">
        <v>345</v>
      </c>
      <c r="B73" s="291" t="s">
        <v>323</v>
      </c>
      <c r="C73" s="394"/>
      <c r="D73" s="394"/>
      <c r="E73" s="267"/>
    </row>
    <row r="74" spans="1:7" s="1" customFormat="1" ht="12" customHeight="1" thickBot="1">
      <c r="A74" s="240" t="s">
        <v>324</v>
      </c>
      <c r="B74" s="289" t="s">
        <v>325</v>
      </c>
      <c r="C74" s="390">
        <f>SUM(C75:C77)</f>
        <v>7027</v>
      </c>
      <c r="D74" s="390">
        <f>SUM(D75:D77)</f>
        <v>68127</v>
      </c>
      <c r="E74" s="263">
        <f>SUM(E75:E77)</f>
        <v>147282</v>
      </c>
    </row>
    <row r="75" spans="1:7" s="1" customFormat="1" ht="12" customHeight="1">
      <c r="A75" s="423" t="s">
        <v>346</v>
      </c>
      <c r="B75" s="409" t="s">
        <v>326</v>
      </c>
      <c r="C75" s="394">
        <v>7027</v>
      </c>
      <c r="D75" s="394">
        <v>7996</v>
      </c>
      <c r="E75" s="267"/>
    </row>
    <row r="76" spans="1:7" s="1" customFormat="1" ht="12" customHeight="1">
      <c r="A76" s="424" t="s">
        <v>347</v>
      </c>
      <c r="B76" s="410" t="s">
        <v>327</v>
      </c>
      <c r="C76" s="394"/>
      <c r="D76" s="394"/>
      <c r="E76" s="267"/>
    </row>
    <row r="77" spans="1:7" s="1" customFormat="1" ht="12" customHeight="1" thickBot="1">
      <c r="A77" s="425" t="s">
        <v>348</v>
      </c>
      <c r="B77" s="291" t="s">
        <v>328</v>
      </c>
      <c r="C77" s="394"/>
      <c r="D77" s="394">
        <v>60131</v>
      </c>
      <c r="E77" s="267">
        <f>'1.'!C79</f>
        <v>147282</v>
      </c>
    </row>
    <row r="78" spans="1:7" s="1" customFormat="1" ht="12" customHeight="1" thickBot="1">
      <c r="A78" s="240" t="s">
        <v>329</v>
      </c>
      <c r="B78" s="289" t="s">
        <v>349</v>
      </c>
      <c r="C78" s="390">
        <f>SUM(C79:C82)</f>
        <v>0</v>
      </c>
      <c r="D78" s="390">
        <f>SUM(D79:D82)</f>
        <v>0</v>
      </c>
      <c r="E78" s="263">
        <f>SUM(E79:E82)</f>
        <v>0</v>
      </c>
    </row>
    <row r="79" spans="1:7" s="1" customFormat="1" ht="12" customHeight="1">
      <c r="A79" s="427" t="s">
        <v>330</v>
      </c>
      <c r="B79" s="409" t="s">
        <v>331</v>
      </c>
      <c r="C79" s="394"/>
      <c r="D79" s="394"/>
      <c r="E79" s="267"/>
    </row>
    <row r="80" spans="1:7" s="1" customFormat="1" ht="12" customHeight="1">
      <c r="A80" s="428" t="s">
        <v>332</v>
      </c>
      <c r="B80" s="410" t="s">
        <v>333</v>
      </c>
      <c r="C80" s="394"/>
      <c r="D80" s="394"/>
      <c r="E80" s="267"/>
    </row>
    <row r="81" spans="1:6" s="1" customFormat="1" ht="12" customHeight="1">
      <c r="A81" s="428" t="s">
        <v>334</v>
      </c>
      <c r="B81" s="410" t="s">
        <v>335</v>
      </c>
      <c r="C81" s="394"/>
      <c r="D81" s="394"/>
      <c r="E81" s="267"/>
    </row>
    <row r="82" spans="1:6" s="1" customFormat="1" ht="12" customHeight="1" thickBot="1">
      <c r="A82" s="429" t="s">
        <v>336</v>
      </c>
      <c r="B82" s="291" t="s">
        <v>337</v>
      </c>
      <c r="C82" s="394"/>
      <c r="D82" s="394"/>
      <c r="E82" s="267"/>
    </row>
    <row r="83" spans="1:6" s="1" customFormat="1" ht="12" customHeight="1" thickBot="1">
      <c r="A83" s="240" t="s">
        <v>338</v>
      </c>
      <c r="B83" s="289" t="s">
        <v>476</v>
      </c>
      <c r="C83" s="453"/>
      <c r="D83" s="453"/>
      <c r="E83" s="454"/>
    </row>
    <row r="84" spans="1:6" s="1" customFormat="1" ht="12" customHeight="1" thickBot="1">
      <c r="A84" s="240" t="s">
        <v>340</v>
      </c>
      <c r="B84" s="289" t="s">
        <v>339</v>
      </c>
      <c r="C84" s="453"/>
      <c r="D84" s="453"/>
      <c r="E84" s="454"/>
    </row>
    <row r="85" spans="1:6" s="1" customFormat="1" ht="12" customHeight="1" thickBot="1">
      <c r="A85" s="240" t="s">
        <v>352</v>
      </c>
      <c r="B85" s="413" t="s">
        <v>479</v>
      </c>
      <c r="C85" s="397">
        <f>+C62+C66+C71+C74+C78+C84+C83</f>
        <v>39183</v>
      </c>
      <c r="D85" s="397">
        <f>+D62+D66+D71+D74+D78+D84+D83</f>
        <v>96444</v>
      </c>
      <c r="E85" s="435">
        <f>+E62+E66+E71+E74+E78+E84+E83</f>
        <v>170109</v>
      </c>
    </row>
    <row r="86" spans="1:6" s="1" customFormat="1" ht="12" customHeight="1" thickBot="1">
      <c r="A86" s="434" t="s">
        <v>478</v>
      </c>
      <c r="B86" s="414" t="s">
        <v>480</v>
      </c>
      <c r="C86" s="397">
        <f>+C61+C85</f>
        <v>770334</v>
      </c>
      <c r="D86" s="397">
        <f>+D61+D85</f>
        <v>954566</v>
      </c>
      <c r="E86" s="435">
        <f>+E61+E85</f>
        <v>662146</v>
      </c>
    </row>
    <row r="87" spans="1:6" s="1" customFormat="1" ht="12" customHeight="1">
      <c r="A87" s="363"/>
      <c r="B87" s="364"/>
      <c r="C87" s="365"/>
      <c r="D87" s="366"/>
      <c r="E87" s="367"/>
    </row>
    <row r="88" spans="1:6" s="1" customFormat="1" ht="12" customHeight="1">
      <c r="A88" s="730" t="s">
        <v>47</v>
      </c>
      <c r="B88" s="730"/>
      <c r="C88" s="730"/>
      <c r="D88" s="730"/>
      <c r="E88" s="730"/>
    </row>
    <row r="89" spans="1:6" s="1" customFormat="1" ht="12" customHeight="1" thickBot="1">
      <c r="A89" s="732" t="s">
        <v>153</v>
      </c>
      <c r="B89" s="732"/>
      <c r="C89" s="379"/>
      <c r="D89" s="143"/>
      <c r="E89" s="300" t="s">
        <v>228</v>
      </c>
    </row>
    <row r="90" spans="1:6" s="1" customFormat="1" ht="24" customHeight="1" thickBot="1">
      <c r="A90" s="17" t="s">
        <v>17</v>
      </c>
      <c r="B90" s="18" t="s">
        <v>48</v>
      </c>
      <c r="C90" s="18" t="str">
        <f>+C3</f>
        <v>2014. évi tény</v>
      </c>
      <c r="D90" s="18" t="str">
        <f>+D3</f>
        <v>2015. évi várható</v>
      </c>
      <c r="E90" s="163" t="str">
        <f>+E3</f>
        <v>2016. évi előirányzat</v>
      </c>
      <c r="F90" s="149"/>
    </row>
    <row r="91" spans="1:6" s="1" customFormat="1" ht="12" customHeight="1" thickBot="1">
      <c r="A91" s="28" t="s">
        <v>488</v>
      </c>
      <c r="B91" s="29" t="s">
        <v>489</v>
      </c>
      <c r="C91" s="29" t="s">
        <v>490</v>
      </c>
      <c r="D91" s="29" t="s">
        <v>492</v>
      </c>
      <c r="E91" s="438" t="s">
        <v>491</v>
      </c>
      <c r="F91" s="149"/>
    </row>
    <row r="92" spans="1:6" s="1" customFormat="1" ht="15" customHeight="1" thickBot="1">
      <c r="A92" s="402" t="s">
        <v>19</v>
      </c>
      <c r="B92" s="25" t="s">
        <v>438</v>
      </c>
      <c r="C92" s="389">
        <f>C93+C94+C95+C96+C97+C110</f>
        <v>626921</v>
      </c>
      <c r="D92" s="389">
        <f>D93+D94+D95+D96+D97+D110</f>
        <v>543689</v>
      </c>
      <c r="E92" s="479">
        <f>E93+E94+E95+E96+E97+E110</f>
        <v>628165</v>
      </c>
      <c r="F92" s="149"/>
    </row>
    <row r="93" spans="1:6" s="1" customFormat="1" ht="12.95" customHeight="1">
      <c r="A93" s="431" t="s">
        <v>101</v>
      </c>
      <c r="B93" s="10" t="s">
        <v>49</v>
      </c>
      <c r="C93" s="484">
        <v>278413</v>
      </c>
      <c r="D93" s="484">
        <v>290708</v>
      </c>
      <c r="E93" s="504">
        <f>'1.'!C96</f>
        <v>235717</v>
      </c>
    </row>
    <row r="94" spans="1:6" ht="16.5" customHeight="1">
      <c r="A94" s="424" t="s">
        <v>102</v>
      </c>
      <c r="B94" s="8" t="s">
        <v>182</v>
      </c>
      <c r="C94" s="391">
        <v>56839</v>
      </c>
      <c r="D94" s="391">
        <v>61532</v>
      </c>
      <c r="E94" s="294">
        <f>'1.'!C97</f>
        <v>89350</v>
      </c>
    </row>
    <row r="95" spans="1:6">
      <c r="A95" s="424" t="s">
        <v>103</v>
      </c>
      <c r="B95" s="8" t="s">
        <v>140</v>
      </c>
      <c r="C95" s="393">
        <v>194825</v>
      </c>
      <c r="D95" s="393">
        <v>126999</v>
      </c>
      <c r="E95" s="294">
        <f>'1.'!C98</f>
        <v>128244</v>
      </c>
    </row>
    <row r="96" spans="1:6" s="36" customFormat="1" ht="12" customHeight="1">
      <c r="A96" s="424" t="s">
        <v>104</v>
      </c>
      <c r="B96" s="11" t="s">
        <v>183</v>
      </c>
      <c r="C96" s="393">
        <v>74886</v>
      </c>
      <c r="D96" s="393">
        <v>52068</v>
      </c>
      <c r="E96" s="294">
        <f>'1.'!C99</f>
        <v>35365</v>
      </c>
    </row>
    <row r="97" spans="1:5" ht="12" customHeight="1">
      <c r="A97" s="424" t="s">
        <v>115</v>
      </c>
      <c r="B97" s="14" t="s">
        <v>184</v>
      </c>
      <c r="C97" s="393">
        <f>SUM(C98:C109)</f>
        <v>21958</v>
      </c>
      <c r="D97" s="393">
        <f>SUM(D98:D109)</f>
        <v>12382</v>
      </c>
      <c r="E97" s="294">
        <f>'1.'!C100</f>
        <v>11079</v>
      </c>
    </row>
    <row r="98" spans="1:5" ht="12" customHeight="1">
      <c r="A98" s="424" t="s">
        <v>105</v>
      </c>
      <c r="B98" s="8" t="s">
        <v>443</v>
      </c>
      <c r="C98" s="393"/>
      <c r="D98" s="393"/>
      <c r="E98" s="294">
        <f>'1.'!C101</f>
        <v>0</v>
      </c>
    </row>
    <row r="99" spans="1:5" ht="12" customHeight="1">
      <c r="A99" s="424" t="s">
        <v>106</v>
      </c>
      <c r="B99" s="147" t="s">
        <v>442</v>
      </c>
      <c r="C99" s="393"/>
      <c r="D99" s="393"/>
      <c r="E99" s="294">
        <f>'1.'!C102</f>
        <v>0</v>
      </c>
    </row>
    <row r="100" spans="1:5" ht="12" customHeight="1">
      <c r="A100" s="424" t="s">
        <v>116</v>
      </c>
      <c r="B100" s="147" t="s">
        <v>441</v>
      </c>
      <c r="C100" s="393">
        <v>3</v>
      </c>
      <c r="D100" s="393">
        <v>12</v>
      </c>
      <c r="E100" s="294">
        <f>'1.'!C103</f>
        <v>0</v>
      </c>
    </row>
    <row r="101" spans="1:5" ht="12" customHeight="1">
      <c r="A101" s="424" t="s">
        <v>117</v>
      </c>
      <c r="B101" s="145" t="s">
        <v>355</v>
      </c>
      <c r="C101" s="393"/>
      <c r="D101" s="393"/>
      <c r="E101" s="294">
        <f>'1.'!C104</f>
        <v>0</v>
      </c>
    </row>
    <row r="102" spans="1:5" ht="12" customHeight="1">
      <c r="A102" s="424" t="s">
        <v>118</v>
      </c>
      <c r="B102" s="146" t="s">
        <v>356</v>
      </c>
      <c r="C102" s="393"/>
      <c r="D102" s="393"/>
      <c r="E102" s="294">
        <f>'1.'!C105</f>
        <v>0</v>
      </c>
    </row>
    <row r="103" spans="1:5" ht="12" customHeight="1">
      <c r="A103" s="424" t="s">
        <v>119</v>
      </c>
      <c r="B103" s="146" t="s">
        <v>357</v>
      </c>
      <c r="C103" s="393"/>
      <c r="D103" s="393"/>
      <c r="E103" s="294">
        <f>'1.'!C106</f>
        <v>0</v>
      </c>
    </row>
    <row r="104" spans="1:5" ht="12" customHeight="1">
      <c r="A104" s="424" t="s">
        <v>121</v>
      </c>
      <c r="B104" s="145" t="s">
        <v>358</v>
      </c>
      <c r="C104" s="393">
        <v>365</v>
      </c>
      <c r="D104" s="393">
        <v>4463</v>
      </c>
      <c r="E104" s="294">
        <f>'1.'!C107</f>
        <v>4500</v>
      </c>
    </row>
    <row r="105" spans="1:5" ht="12" customHeight="1">
      <c r="A105" s="424" t="s">
        <v>185</v>
      </c>
      <c r="B105" s="145" t="s">
        <v>359</v>
      </c>
      <c r="C105" s="393"/>
      <c r="D105" s="393"/>
      <c r="E105" s="294">
        <f>'1.'!C108</f>
        <v>0</v>
      </c>
    </row>
    <row r="106" spans="1:5" ht="12" customHeight="1">
      <c r="A106" s="424" t="s">
        <v>353</v>
      </c>
      <c r="B106" s="146" t="s">
        <v>360</v>
      </c>
      <c r="C106" s="393"/>
      <c r="D106" s="393">
        <v>1500</v>
      </c>
      <c r="E106" s="294">
        <f>'1.'!C109</f>
        <v>0</v>
      </c>
    </row>
    <row r="107" spans="1:5" ht="12" customHeight="1">
      <c r="A107" s="432" t="s">
        <v>354</v>
      </c>
      <c r="B107" s="147" t="s">
        <v>361</v>
      </c>
      <c r="C107" s="393"/>
      <c r="D107" s="393"/>
      <c r="E107" s="294">
        <f>'1.'!C110</f>
        <v>0</v>
      </c>
    </row>
    <row r="108" spans="1:5" ht="12" customHeight="1">
      <c r="A108" s="424" t="s">
        <v>439</v>
      </c>
      <c r="B108" s="147" t="s">
        <v>362</v>
      </c>
      <c r="C108" s="393"/>
      <c r="D108" s="393"/>
      <c r="E108" s="294">
        <f>'1.'!C111</f>
        <v>0</v>
      </c>
    </row>
    <row r="109" spans="1:5" ht="12" customHeight="1">
      <c r="A109" s="425" t="s">
        <v>440</v>
      </c>
      <c r="B109" s="147" t="s">
        <v>363</v>
      </c>
      <c r="C109" s="393">
        <v>21590</v>
      </c>
      <c r="D109" s="393">
        <v>6407</v>
      </c>
      <c r="E109" s="294">
        <f>'1.'!C112</f>
        <v>6579</v>
      </c>
    </row>
    <row r="110" spans="1:5" ht="12" customHeight="1">
      <c r="A110" s="424" t="s">
        <v>444</v>
      </c>
      <c r="B110" s="11" t="s">
        <v>50</v>
      </c>
      <c r="C110" s="391"/>
      <c r="D110" s="391"/>
      <c r="E110" s="294">
        <f>'1.'!C113</f>
        <v>128410</v>
      </c>
    </row>
    <row r="111" spans="1:5" ht="12" customHeight="1">
      <c r="A111" s="424" t="s">
        <v>445</v>
      </c>
      <c r="B111" s="8" t="s">
        <v>447</v>
      </c>
      <c r="C111" s="391"/>
      <c r="D111" s="391"/>
      <c r="E111" s="294">
        <f>'1.'!C114</f>
        <v>10000</v>
      </c>
    </row>
    <row r="112" spans="1:5" ht="12" customHeight="1" thickBot="1">
      <c r="A112" s="433" t="s">
        <v>446</v>
      </c>
      <c r="B112" s="476" t="s">
        <v>448</v>
      </c>
      <c r="C112" s="485"/>
      <c r="D112" s="485"/>
      <c r="E112" s="505">
        <f>'1.'!C115</f>
        <v>118410</v>
      </c>
    </row>
    <row r="113" spans="1:5" ht="12" customHeight="1" thickBot="1">
      <c r="A113" s="725" t="s">
        <v>20</v>
      </c>
      <c r="B113" s="475" t="s">
        <v>364</v>
      </c>
      <c r="C113" s="486">
        <f>+C114+C116+C118</f>
        <v>115075</v>
      </c>
      <c r="D113" s="486">
        <f>+D114+D116+D118</f>
        <v>173490</v>
      </c>
      <c r="E113" s="480">
        <f>+E114+E116+E118</f>
        <v>25985</v>
      </c>
    </row>
    <row r="114" spans="1:5" ht="12" customHeight="1">
      <c r="A114" s="423" t="s">
        <v>107</v>
      </c>
      <c r="B114" s="8" t="s">
        <v>227</v>
      </c>
      <c r="C114" s="392">
        <v>111963</v>
      </c>
      <c r="D114" s="392">
        <v>31241</v>
      </c>
      <c r="E114" s="265">
        <f>'1.'!C117</f>
        <v>23985</v>
      </c>
    </row>
    <row r="115" spans="1:5">
      <c r="A115" s="423" t="s">
        <v>108</v>
      </c>
      <c r="B115" s="12" t="s">
        <v>368</v>
      </c>
      <c r="C115" s="392"/>
      <c r="D115" s="392">
        <v>24602</v>
      </c>
      <c r="E115" s="265"/>
    </row>
    <row r="116" spans="1:5" ht="12" customHeight="1">
      <c r="A116" s="423" t="s">
        <v>109</v>
      </c>
      <c r="B116" s="12" t="s">
        <v>186</v>
      </c>
      <c r="C116" s="391">
        <v>3112</v>
      </c>
      <c r="D116" s="391">
        <v>140249</v>
      </c>
      <c r="E116" s="264"/>
    </row>
    <row r="117" spans="1:5" ht="12" customHeight="1">
      <c r="A117" s="423" t="s">
        <v>110</v>
      </c>
      <c r="B117" s="12" t="s">
        <v>369</v>
      </c>
      <c r="C117" s="391"/>
      <c r="D117" s="391">
        <v>140249</v>
      </c>
      <c r="E117" s="264"/>
    </row>
    <row r="118" spans="1:5" ht="12" customHeight="1">
      <c r="A118" s="423" t="s">
        <v>111</v>
      </c>
      <c r="B118" s="291" t="s">
        <v>230</v>
      </c>
      <c r="C118" s="391"/>
      <c r="D118" s="391">
        <v>2000</v>
      </c>
      <c r="E118" s="264">
        <f>SUM(E119:E126)</f>
        <v>2000</v>
      </c>
    </row>
    <row r="119" spans="1:5" ht="12" customHeight="1">
      <c r="A119" s="423" t="s">
        <v>120</v>
      </c>
      <c r="B119" s="290" t="s">
        <v>431</v>
      </c>
      <c r="C119" s="391"/>
      <c r="D119" s="391"/>
      <c r="E119" s="264"/>
    </row>
    <row r="120" spans="1:5" ht="12" customHeight="1">
      <c r="A120" s="423" t="s">
        <v>122</v>
      </c>
      <c r="B120" s="405" t="s">
        <v>374</v>
      </c>
      <c r="C120" s="391"/>
      <c r="D120" s="391"/>
      <c r="E120" s="264"/>
    </row>
    <row r="121" spans="1:5" ht="12" customHeight="1">
      <c r="A121" s="423" t="s">
        <v>187</v>
      </c>
      <c r="B121" s="146" t="s">
        <v>357</v>
      </c>
      <c r="C121" s="391"/>
      <c r="D121" s="391"/>
      <c r="E121" s="264"/>
    </row>
    <row r="122" spans="1:5" ht="12" customHeight="1">
      <c r="A122" s="423" t="s">
        <v>188</v>
      </c>
      <c r="B122" s="146" t="s">
        <v>373</v>
      </c>
      <c r="C122" s="391"/>
      <c r="D122" s="391"/>
      <c r="E122" s="264"/>
    </row>
    <row r="123" spans="1:5" ht="12" customHeight="1">
      <c r="A123" s="423" t="s">
        <v>189</v>
      </c>
      <c r="B123" s="146" t="s">
        <v>372</v>
      </c>
      <c r="C123" s="391"/>
      <c r="D123" s="391"/>
      <c r="E123" s="264"/>
    </row>
    <row r="124" spans="1:5" ht="12" customHeight="1">
      <c r="A124" s="423" t="s">
        <v>365</v>
      </c>
      <c r="B124" s="146" t="s">
        <v>360</v>
      </c>
      <c r="C124" s="391"/>
      <c r="D124" s="391"/>
      <c r="E124" s="264"/>
    </row>
    <row r="125" spans="1:5" ht="12" customHeight="1">
      <c r="A125" s="423" t="s">
        <v>366</v>
      </c>
      <c r="B125" s="146" t="s">
        <v>371</v>
      </c>
      <c r="C125" s="391"/>
      <c r="D125" s="391"/>
      <c r="E125" s="264"/>
    </row>
    <row r="126" spans="1:5" ht="12" customHeight="1" thickBot="1">
      <c r="A126" s="432" t="s">
        <v>367</v>
      </c>
      <c r="B126" s="146" t="s">
        <v>370</v>
      </c>
      <c r="C126" s="393"/>
      <c r="D126" s="393">
        <v>2000</v>
      </c>
      <c r="E126" s="266">
        <f>'1.'!C129</f>
        <v>2000</v>
      </c>
    </row>
    <row r="127" spans="1:5" ht="12" customHeight="1" thickBot="1">
      <c r="A127" s="28" t="s">
        <v>21</v>
      </c>
      <c r="B127" s="134" t="s">
        <v>449</v>
      </c>
      <c r="C127" s="390">
        <f>+C92+C113</f>
        <v>741996</v>
      </c>
      <c r="D127" s="390">
        <f>+D92+D113</f>
        <v>717179</v>
      </c>
      <c r="E127" s="263">
        <f>+E92+E113</f>
        <v>654150</v>
      </c>
    </row>
    <row r="128" spans="1:5" ht="12" customHeight="1" thickBot="1">
      <c r="A128" s="28" t="s">
        <v>22</v>
      </c>
      <c r="B128" s="134" t="s">
        <v>450</v>
      </c>
      <c r="C128" s="390">
        <f>+C129+C130+C131</f>
        <v>0</v>
      </c>
      <c r="D128" s="390">
        <f>+D129+D130+D131</f>
        <v>0</v>
      </c>
      <c r="E128" s="263">
        <f>+E129+E130+E131</f>
        <v>0</v>
      </c>
    </row>
    <row r="129" spans="1:5" ht="12" customHeight="1">
      <c r="A129" s="423" t="s">
        <v>269</v>
      </c>
      <c r="B129" s="12" t="s">
        <v>457</v>
      </c>
      <c r="C129" s="391"/>
      <c r="D129" s="391"/>
      <c r="E129" s="264"/>
    </row>
    <row r="130" spans="1:5" ht="12" customHeight="1">
      <c r="A130" s="423" t="s">
        <v>270</v>
      </c>
      <c r="B130" s="12" t="s">
        <v>458</v>
      </c>
      <c r="C130" s="391"/>
      <c r="D130" s="391"/>
      <c r="E130" s="264"/>
    </row>
    <row r="131" spans="1:5" ht="12" customHeight="1" thickBot="1">
      <c r="A131" s="432" t="s">
        <v>271</v>
      </c>
      <c r="B131" s="12" t="s">
        <v>459</v>
      </c>
      <c r="C131" s="391"/>
      <c r="D131" s="391"/>
      <c r="E131" s="264"/>
    </row>
    <row r="132" spans="1:5" ht="12" customHeight="1" thickBot="1">
      <c r="A132" s="28" t="s">
        <v>23</v>
      </c>
      <c r="B132" s="134" t="s">
        <v>451</v>
      </c>
      <c r="C132" s="390">
        <f>SUM(C133:C138)</f>
        <v>0</v>
      </c>
      <c r="D132" s="390">
        <f>SUM(D133:D138)</f>
        <v>0</v>
      </c>
      <c r="E132" s="263">
        <f>SUM(E133:E138)</f>
        <v>0</v>
      </c>
    </row>
    <row r="133" spans="1:5" ht="12" customHeight="1">
      <c r="A133" s="423" t="s">
        <v>94</v>
      </c>
      <c r="B133" s="9" t="s">
        <v>460</v>
      </c>
      <c r="C133" s="391"/>
      <c r="D133" s="391"/>
      <c r="E133" s="264"/>
    </row>
    <row r="134" spans="1:5" ht="12" customHeight="1">
      <c r="A134" s="423" t="s">
        <v>95</v>
      </c>
      <c r="B134" s="9" t="s">
        <v>452</v>
      </c>
      <c r="C134" s="391"/>
      <c r="D134" s="391"/>
      <c r="E134" s="264"/>
    </row>
    <row r="135" spans="1:5" ht="12" customHeight="1">
      <c r="A135" s="423" t="s">
        <v>96</v>
      </c>
      <c r="B135" s="9" t="s">
        <v>453</v>
      </c>
      <c r="C135" s="391"/>
      <c r="D135" s="391"/>
      <c r="E135" s="264"/>
    </row>
    <row r="136" spans="1:5" ht="12" customHeight="1">
      <c r="A136" s="423" t="s">
        <v>174</v>
      </c>
      <c r="B136" s="9" t="s">
        <v>454</v>
      </c>
      <c r="C136" s="391"/>
      <c r="D136" s="391"/>
      <c r="E136" s="264"/>
    </row>
    <row r="137" spans="1:5" ht="12" customHeight="1">
      <c r="A137" s="423" t="s">
        <v>175</v>
      </c>
      <c r="B137" s="9" t="s">
        <v>455</v>
      </c>
      <c r="C137" s="391"/>
      <c r="D137" s="391"/>
      <c r="E137" s="264"/>
    </row>
    <row r="138" spans="1:5" ht="12" customHeight="1" thickBot="1">
      <c r="A138" s="432" t="s">
        <v>176</v>
      </c>
      <c r="B138" s="9" t="s">
        <v>456</v>
      </c>
      <c r="C138" s="391"/>
      <c r="D138" s="391"/>
      <c r="E138" s="264"/>
    </row>
    <row r="139" spans="1:5" ht="12" customHeight="1" thickBot="1">
      <c r="A139" s="28" t="s">
        <v>24</v>
      </c>
      <c r="B139" s="134" t="s">
        <v>464</v>
      </c>
      <c r="C139" s="397">
        <f>+C140+C141+C142+C143</f>
        <v>0</v>
      </c>
      <c r="D139" s="397">
        <f>+D140+D141+D142+D143</f>
        <v>214441</v>
      </c>
      <c r="E139" s="435">
        <f>+E140+E141+E142+E143</f>
        <v>7996</v>
      </c>
    </row>
    <row r="140" spans="1:5" ht="12" customHeight="1">
      <c r="A140" s="423" t="s">
        <v>97</v>
      </c>
      <c r="B140" s="9" t="s">
        <v>375</v>
      </c>
      <c r="C140" s="391"/>
      <c r="D140" s="391"/>
      <c r="E140" s="264"/>
    </row>
    <row r="141" spans="1:5" ht="12" customHeight="1">
      <c r="A141" s="423" t="s">
        <v>98</v>
      </c>
      <c r="B141" s="9" t="s">
        <v>376</v>
      </c>
      <c r="C141" s="391"/>
      <c r="D141" s="391">
        <v>7027</v>
      </c>
      <c r="E141" s="264">
        <f>'1.'!C144</f>
        <v>7996</v>
      </c>
    </row>
    <row r="142" spans="1:5" ht="12" customHeight="1">
      <c r="A142" s="423" t="s">
        <v>289</v>
      </c>
      <c r="B142" s="9" t="s">
        <v>465</v>
      </c>
      <c r="C142" s="391"/>
      <c r="D142" s="391">
        <v>207414</v>
      </c>
      <c r="E142" s="264"/>
    </row>
    <row r="143" spans="1:5" ht="12" customHeight="1" thickBot="1">
      <c r="A143" s="432" t="s">
        <v>290</v>
      </c>
      <c r="B143" s="7" t="s">
        <v>395</v>
      </c>
      <c r="C143" s="391"/>
      <c r="D143" s="391"/>
      <c r="E143" s="264"/>
    </row>
    <row r="144" spans="1:5" ht="12" customHeight="1" thickBot="1">
      <c r="A144" s="28" t="s">
        <v>25</v>
      </c>
      <c r="B144" s="134" t="s">
        <v>466</v>
      </c>
      <c r="C144" s="487">
        <f>SUM(C145:C149)</f>
        <v>0</v>
      </c>
      <c r="D144" s="487">
        <f>SUM(D145:D149)</f>
        <v>0</v>
      </c>
      <c r="E144" s="481">
        <f>SUM(E145:E149)</f>
        <v>0</v>
      </c>
    </row>
    <row r="145" spans="1:6" ht="12" customHeight="1">
      <c r="A145" s="423" t="s">
        <v>99</v>
      </c>
      <c r="B145" s="9" t="s">
        <v>461</v>
      </c>
      <c r="C145" s="391"/>
      <c r="D145" s="391"/>
      <c r="E145" s="264"/>
    </row>
    <row r="146" spans="1:6" ht="12" customHeight="1">
      <c r="A146" s="423" t="s">
        <v>100</v>
      </c>
      <c r="B146" s="9" t="s">
        <v>468</v>
      </c>
      <c r="C146" s="391"/>
      <c r="D146" s="391"/>
      <c r="E146" s="264"/>
    </row>
    <row r="147" spans="1:6" ht="12" customHeight="1">
      <c r="A147" s="423" t="s">
        <v>301</v>
      </c>
      <c r="B147" s="9" t="s">
        <v>463</v>
      </c>
      <c r="C147" s="391"/>
      <c r="D147" s="391"/>
      <c r="E147" s="264"/>
    </row>
    <row r="148" spans="1:6" ht="12" customHeight="1">
      <c r="A148" s="423" t="s">
        <v>302</v>
      </c>
      <c r="B148" s="9" t="s">
        <v>469</v>
      </c>
      <c r="C148" s="391"/>
      <c r="D148" s="391"/>
      <c r="E148" s="264"/>
    </row>
    <row r="149" spans="1:6" ht="12" customHeight="1" thickBot="1">
      <c r="A149" s="423" t="s">
        <v>467</v>
      </c>
      <c r="B149" s="9" t="s">
        <v>470</v>
      </c>
      <c r="C149" s="391"/>
      <c r="D149" s="391"/>
      <c r="E149" s="264"/>
    </row>
    <row r="150" spans="1:6" ht="12" customHeight="1" thickBot="1">
      <c r="A150" s="28" t="s">
        <v>26</v>
      </c>
      <c r="B150" s="134" t="s">
        <v>472</v>
      </c>
      <c r="C150" s="488"/>
      <c r="D150" s="488"/>
      <c r="E150" s="482"/>
    </row>
    <row r="151" spans="1:6" ht="15" customHeight="1" thickBot="1">
      <c r="A151" s="28" t="s">
        <v>27</v>
      </c>
      <c r="B151" s="134" t="s">
        <v>474</v>
      </c>
      <c r="C151" s="489">
        <f>+C128+C132+C139+C144+C150</f>
        <v>0</v>
      </c>
      <c r="D151" s="489">
        <f>+D128+D132+D139+D144+D150</f>
        <v>214441</v>
      </c>
      <c r="E151" s="483">
        <f>+E128+E132+E139+E144+E150</f>
        <v>7996</v>
      </c>
      <c r="F151" s="135"/>
    </row>
    <row r="152" spans="1:6" s="1" customFormat="1" ht="12.95" customHeight="1" thickBot="1">
      <c r="A152" s="434" t="s">
        <v>28</v>
      </c>
      <c r="B152" s="375" t="s">
        <v>473</v>
      </c>
      <c r="C152" s="489">
        <f>+C127+C151</f>
        <v>741996</v>
      </c>
      <c r="D152" s="489">
        <f>+D127+D151</f>
        <v>931620</v>
      </c>
      <c r="E152" s="483">
        <f>+E127+E151</f>
        <v>662146</v>
      </c>
    </row>
    <row r="153" spans="1:6">
      <c r="C153" s="378"/>
    </row>
    <row r="154" spans="1:6">
      <c r="C154" s="378"/>
    </row>
    <row r="155" spans="1:6">
      <c r="C155" s="378"/>
    </row>
    <row r="156" spans="1:6" ht="16.5" customHeight="1">
      <c r="C156" s="378"/>
    </row>
    <row r="157" spans="1:6">
      <c r="C157" s="378"/>
    </row>
    <row r="158" spans="1:6">
      <c r="C158" s="378"/>
    </row>
    <row r="159" spans="1:6">
      <c r="C159" s="378"/>
    </row>
    <row r="160" spans="1:6">
      <c r="C160" s="378"/>
    </row>
    <row r="161" spans="3:3">
      <c r="C161" s="378"/>
    </row>
    <row r="162" spans="3:3">
      <c r="C162" s="378"/>
    </row>
    <row r="163" spans="3:3">
      <c r="C163" s="378"/>
    </row>
    <row r="164" spans="3:3">
      <c r="C164" s="378"/>
    </row>
    <row r="165" spans="3:3">
      <c r="C165" s="378"/>
    </row>
  </sheetData>
  <mergeCells count="4">
    <mergeCell ref="A1:E1"/>
    <mergeCell ref="A88:E88"/>
    <mergeCell ref="A89:B89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Zagyvarékas Község Önkormányzata
2016. ÉVI KÖLTSÉGVETÉSÉNEK MÉRLEGE&amp;R&amp;"Times New Roman CE,Félkövér dőlt"&amp;11 1. számú tájékoztató tábla</oddHeader>
  </headerFooter>
  <rowBreaks count="1" manualBreakCount="1">
    <brk id="87" max="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view="pageLayout" zoomScaleNormal="100" workbookViewId="0">
      <selection activeCell="J7" sqref="J7:J18"/>
    </sheetView>
  </sheetViews>
  <sheetFormatPr defaultRowHeight="12.75"/>
  <cols>
    <col min="1" max="1" width="6.83203125" style="196" customWidth="1"/>
    <col min="2" max="2" width="49.6640625" style="53" customWidth="1"/>
    <col min="3" max="8" width="12.83203125" style="53" customWidth="1"/>
    <col min="9" max="9" width="14.33203125" style="53" customWidth="1"/>
    <col min="10" max="10" width="3.33203125" style="53" customWidth="1"/>
    <col min="11" max="16384" width="9.33203125" style="53"/>
  </cols>
  <sheetData>
    <row r="1" spans="1:10" ht="27.75" customHeight="1">
      <c r="A1" s="806" t="s">
        <v>4</v>
      </c>
      <c r="B1" s="806"/>
      <c r="C1" s="806"/>
      <c r="D1" s="806"/>
      <c r="E1" s="806"/>
      <c r="F1" s="806"/>
      <c r="G1" s="806"/>
      <c r="H1" s="806"/>
      <c r="I1" s="806"/>
    </row>
    <row r="2" spans="1:10" ht="20.25" customHeight="1" thickBot="1">
      <c r="I2" s="467" t="s">
        <v>63</v>
      </c>
    </row>
    <row r="3" spans="1:10" s="468" customFormat="1" ht="26.25" customHeight="1">
      <c r="A3" s="814" t="s">
        <v>72</v>
      </c>
      <c r="B3" s="809" t="s">
        <v>88</v>
      </c>
      <c r="C3" s="814" t="s">
        <v>89</v>
      </c>
      <c r="D3" s="814" t="s">
        <v>602</v>
      </c>
      <c r="E3" s="811" t="s">
        <v>71</v>
      </c>
      <c r="F3" s="812"/>
      <c r="G3" s="812"/>
      <c r="H3" s="813"/>
      <c r="I3" s="809" t="s">
        <v>51</v>
      </c>
    </row>
    <row r="4" spans="1:10" s="469" customFormat="1" ht="32.25" customHeight="1" thickBot="1">
      <c r="A4" s="815"/>
      <c r="B4" s="810"/>
      <c r="C4" s="810"/>
      <c r="D4" s="815"/>
      <c r="E4" s="269" t="s">
        <v>589</v>
      </c>
      <c r="F4" s="269" t="s">
        <v>590</v>
      </c>
      <c r="G4" s="269" t="s">
        <v>591</v>
      </c>
      <c r="H4" s="270" t="s">
        <v>603</v>
      </c>
      <c r="I4" s="810"/>
    </row>
    <row r="5" spans="1:10" s="470" customFormat="1" ht="12.95" customHeight="1" thickBot="1">
      <c r="A5" s="271" t="s">
        <v>488</v>
      </c>
      <c r="B5" s="272" t="s">
        <v>489</v>
      </c>
      <c r="C5" s="273" t="s">
        <v>490</v>
      </c>
      <c r="D5" s="272" t="s">
        <v>492</v>
      </c>
      <c r="E5" s="271" t="s">
        <v>491</v>
      </c>
      <c r="F5" s="273" t="s">
        <v>493</v>
      </c>
      <c r="G5" s="273" t="s">
        <v>495</v>
      </c>
      <c r="H5" s="274" t="s">
        <v>496</v>
      </c>
      <c r="I5" s="275" t="s">
        <v>497</v>
      </c>
    </row>
    <row r="6" spans="1:10" ht="24.75" customHeight="1" thickBot="1">
      <c r="A6" s="276" t="s">
        <v>19</v>
      </c>
      <c r="B6" s="277" t="s">
        <v>5</v>
      </c>
      <c r="C6" s="462"/>
      <c r="D6" s="64">
        <f>+D7+D8</f>
        <v>0</v>
      </c>
      <c r="E6" s="65">
        <f>+E7+E8</f>
        <v>0</v>
      </c>
      <c r="F6" s="66">
        <f>+F7+F8</f>
        <v>0</v>
      </c>
      <c r="G6" s="66">
        <f>+G7+G8</f>
        <v>0</v>
      </c>
      <c r="H6" s="67">
        <f>+H7+H8</f>
        <v>0</v>
      </c>
      <c r="I6" s="676">
        <f t="shared" ref="I6:I17" si="0">SUM(D6:H6)</f>
        <v>0</v>
      </c>
    </row>
    <row r="7" spans="1:10" ht="20.100000000000001" customHeight="1">
      <c r="A7" s="278" t="s">
        <v>20</v>
      </c>
      <c r="B7" s="68" t="s">
        <v>73</v>
      </c>
      <c r="C7" s="463"/>
      <c r="D7" s="69"/>
      <c r="E7" s="70"/>
      <c r="F7" s="22"/>
      <c r="G7" s="22"/>
      <c r="H7" s="19"/>
      <c r="I7" s="677">
        <f t="shared" si="0"/>
        <v>0</v>
      </c>
      <c r="J7" s="805" t="s">
        <v>524</v>
      </c>
    </row>
    <row r="8" spans="1:10" ht="20.100000000000001" customHeight="1" thickBot="1">
      <c r="A8" s="278" t="s">
        <v>21</v>
      </c>
      <c r="B8" s="68" t="s">
        <v>73</v>
      </c>
      <c r="C8" s="463"/>
      <c r="D8" s="69"/>
      <c r="E8" s="70"/>
      <c r="F8" s="22"/>
      <c r="G8" s="22"/>
      <c r="H8" s="19"/>
      <c r="I8" s="677">
        <f t="shared" si="0"/>
        <v>0</v>
      </c>
      <c r="J8" s="805"/>
    </row>
    <row r="9" spans="1:10" ht="26.1" customHeight="1" thickBot="1">
      <c r="A9" s="276" t="s">
        <v>22</v>
      </c>
      <c r="B9" s="277" t="s">
        <v>6</v>
      </c>
      <c r="C9" s="464"/>
      <c r="D9" s="64">
        <f>+D10+D11</f>
        <v>0</v>
      </c>
      <c r="E9" s="65">
        <f>+E10+E11</f>
        <v>0</v>
      </c>
      <c r="F9" s="66">
        <f>+F10+F11</f>
        <v>0</v>
      </c>
      <c r="G9" s="66">
        <f>+G10+G11</f>
        <v>0</v>
      </c>
      <c r="H9" s="67">
        <f>+H10+H11</f>
        <v>0</v>
      </c>
      <c r="I9" s="676">
        <f t="shared" si="0"/>
        <v>0</v>
      </c>
      <c r="J9" s="805"/>
    </row>
    <row r="10" spans="1:10" ht="20.100000000000001" customHeight="1">
      <c r="A10" s="278" t="s">
        <v>23</v>
      </c>
      <c r="B10" s="68" t="s">
        <v>73</v>
      </c>
      <c r="C10" s="463"/>
      <c r="D10" s="69"/>
      <c r="E10" s="70"/>
      <c r="F10" s="22"/>
      <c r="G10" s="22"/>
      <c r="H10" s="19"/>
      <c r="I10" s="677">
        <f t="shared" si="0"/>
        <v>0</v>
      </c>
      <c r="J10" s="805"/>
    </row>
    <row r="11" spans="1:10" ht="20.100000000000001" customHeight="1" thickBot="1">
      <c r="A11" s="278" t="s">
        <v>24</v>
      </c>
      <c r="B11" s="68" t="s">
        <v>73</v>
      </c>
      <c r="C11" s="463"/>
      <c r="D11" s="69"/>
      <c r="E11" s="70"/>
      <c r="F11" s="22"/>
      <c r="G11" s="22"/>
      <c r="H11" s="19"/>
      <c r="I11" s="677">
        <f t="shared" si="0"/>
        <v>0</v>
      </c>
      <c r="J11" s="805"/>
    </row>
    <row r="12" spans="1:10" ht="20.100000000000001" customHeight="1" thickBot="1">
      <c r="A12" s="276" t="s">
        <v>25</v>
      </c>
      <c r="B12" s="277" t="s">
        <v>205</v>
      </c>
      <c r="C12" s="464"/>
      <c r="D12" s="64">
        <f>+D13</f>
        <v>0</v>
      </c>
      <c r="E12" s="65">
        <f>+E13</f>
        <v>0</v>
      </c>
      <c r="F12" s="66">
        <f>+F13</f>
        <v>0</v>
      </c>
      <c r="G12" s="66">
        <f>+G13</f>
        <v>0</v>
      </c>
      <c r="H12" s="67">
        <f>+H13</f>
        <v>0</v>
      </c>
      <c r="I12" s="676">
        <f t="shared" si="0"/>
        <v>0</v>
      </c>
      <c r="J12" s="805"/>
    </row>
    <row r="13" spans="1:10" ht="20.100000000000001" customHeight="1" thickBot="1">
      <c r="A13" s="278" t="s">
        <v>26</v>
      </c>
      <c r="B13" s="68" t="s">
        <v>73</v>
      </c>
      <c r="C13" s="463"/>
      <c r="D13" s="69"/>
      <c r="E13" s="70"/>
      <c r="F13" s="22"/>
      <c r="G13" s="22"/>
      <c r="H13" s="19"/>
      <c r="I13" s="677">
        <f t="shared" si="0"/>
        <v>0</v>
      </c>
      <c r="J13" s="805"/>
    </row>
    <row r="14" spans="1:10" ht="20.100000000000001" customHeight="1" thickBot="1">
      <c r="A14" s="276" t="s">
        <v>27</v>
      </c>
      <c r="B14" s="277" t="s">
        <v>206</v>
      </c>
      <c r="C14" s="464"/>
      <c r="D14" s="64">
        <f>+D15</f>
        <v>0</v>
      </c>
      <c r="E14" s="65">
        <f>+E15</f>
        <v>0</v>
      </c>
      <c r="F14" s="66">
        <f>+F15</f>
        <v>0</v>
      </c>
      <c r="G14" s="66">
        <f>+G15</f>
        <v>0</v>
      </c>
      <c r="H14" s="67">
        <f>+H15</f>
        <v>0</v>
      </c>
      <c r="I14" s="676">
        <f t="shared" si="0"/>
        <v>0</v>
      </c>
      <c r="J14" s="805"/>
    </row>
    <row r="15" spans="1:10" ht="20.100000000000001" customHeight="1" thickBot="1">
      <c r="A15" s="279" t="s">
        <v>28</v>
      </c>
      <c r="B15" s="71" t="s">
        <v>73</v>
      </c>
      <c r="C15" s="465"/>
      <c r="D15" s="72"/>
      <c r="E15" s="73"/>
      <c r="F15" s="23"/>
      <c r="G15" s="23"/>
      <c r="H15" s="21"/>
      <c r="I15" s="678">
        <f t="shared" si="0"/>
        <v>0</v>
      </c>
      <c r="J15" s="805"/>
    </row>
    <row r="16" spans="1:10" ht="20.100000000000001" customHeight="1" thickBot="1">
      <c r="A16" s="276" t="s">
        <v>29</v>
      </c>
      <c r="B16" s="280" t="s">
        <v>207</v>
      </c>
      <c r="C16" s="464"/>
      <c r="D16" s="64">
        <f>+D17</f>
        <v>0</v>
      </c>
      <c r="E16" s="65">
        <f>+E17</f>
        <v>0</v>
      </c>
      <c r="F16" s="66">
        <f>+F17</f>
        <v>0</v>
      </c>
      <c r="G16" s="66">
        <f>+G17</f>
        <v>0</v>
      </c>
      <c r="H16" s="67">
        <f>+H17</f>
        <v>0</v>
      </c>
      <c r="I16" s="676">
        <f t="shared" si="0"/>
        <v>0</v>
      </c>
      <c r="J16" s="805"/>
    </row>
    <row r="17" spans="1:10" ht="20.100000000000001" customHeight="1" thickBot="1">
      <c r="A17" s="281" t="s">
        <v>30</v>
      </c>
      <c r="B17" s="74" t="s">
        <v>73</v>
      </c>
      <c r="C17" s="466"/>
      <c r="D17" s="75"/>
      <c r="E17" s="76"/>
      <c r="F17" s="77"/>
      <c r="G17" s="77"/>
      <c r="H17" s="20"/>
      <c r="I17" s="679">
        <f t="shared" si="0"/>
        <v>0</v>
      </c>
      <c r="J17" s="805"/>
    </row>
    <row r="18" spans="1:10" ht="20.100000000000001" customHeight="1" thickBot="1">
      <c r="A18" s="807" t="s">
        <v>146</v>
      </c>
      <c r="B18" s="808"/>
      <c r="C18" s="130"/>
      <c r="D18" s="676">
        <f t="shared" ref="D18:I18" si="1">+D6+D9+D12+D14+D16</f>
        <v>0</v>
      </c>
      <c r="E18" s="680">
        <f t="shared" si="1"/>
        <v>0</v>
      </c>
      <c r="F18" s="681">
        <f t="shared" si="1"/>
        <v>0</v>
      </c>
      <c r="G18" s="681">
        <f t="shared" si="1"/>
        <v>0</v>
      </c>
      <c r="H18" s="682">
        <f t="shared" si="1"/>
        <v>0</v>
      </c>
      <c r="I18" s="676">
        <f t="shared" si="1"/>
        <v>0</v>
      </c>
      <c r="J18" s="805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D18" sqref="D18"/>
    </sheetView>
  </sheetViews>
  <sheetFormatPr defaultRowHeight="12.75"/>
  <cols>
    <col min="1" max="1" width="5.83203125" style="91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817" t="s">
        <v>7</v>
      </c>
      <c r="C1" s="817"/>
      <c r="D1" s="817"/>
    </row>
    <row r="2" spans="1:4" s="79" customFormat="1" ht="16.5" thickBot="1">
      <c r="A2" s="78"/>
      <c r="B2" s="368"/>
      <c r="D2" s="40" t="s">
        <v>63</v>
      </c>
    </row>
    <row r="3" spans="1:4" s="81" customFormat="1" ht="48" customHeight="1" thickBot="1">
      <c r="A3" s="80" t="s">
        <v>17</v>
      </c>
      <c r="B3" s="202" t="s">
        <v>18</v>
      </c>
      <c r="C3" s="202" t="s">
        <v>74</v>
      </c>
      <c r="D3" s="203" t="s">
        <v>75</v>
      </c>
    </row>
    <row r="4" spans="1:4" s="81" customFormat="1" ht="14.1" customHeight="1" thickBot="1">
      <c r="A4" s="32" t="s">
        <v>488</v>
      </c>
      <c r="B4" s="205" t="s">
        <v>489</v>
      </c>
      <c r="C4" s="205" t="s">
        <v>490</v>
      </c>
      <c r="D4" s="206" t="s">
        <v>492</v>
      </c>
    </row>
    <row r="5" spans="1:4" ht="18" customHeight="1">
      <c r="A5" s="140" t="s">
        <v>19</v>
      </c>
      <c r="B5" s="207" t="s">
        <v>166</v>
      </c>
      <c r="C5" s="138">
        <f>'1.'!C40</f>
        <v>1195</v>
      </c>
      <c r="D5" s="683">
        <v>0</v>
      </c>
    </row>
    <row r="6" spans="1:4" ht="18" customHeight="1">
      <c r="A6" s="83" t="s">
        <v>20</v>
      </c>
      <c r="B6" s="208" t="s">
        <v>167</v>
      </c>
      <c r="C6" s="139"/>
      <c r="D6" s="684"/>
    </row>
    <row r="7" spans="1:4" ht="18" customHeight="1">
      <c r="A7" s="83" t="s">
        <v>21</v>
      </c>
      <c r="B7" s="208" t="s">
        <v>123</v>
      </c>
      <c r="C7" s="139"/>
      <c r="D7" s="684"/>
    </row>
    <row r="8" spans="1:4" ht="18" customHeight="1">
      <c r="A8" s="83" t="s">
        <v>22</v>
      </c>
      <c r="B8" s="208" t="s">
        <v>124</v>
      </c>
      <c r="C8" s="139"/>
      <c r="D8" s="684"/>
    </row>
    <row r="9" spans="1:4" ht="18" customHeight="1">
      <c r="A9" s="83" t="s">
        <v>23</v>
      </c>
      <c r="B9" s="208" t="s">
        <v>159</v>
      </c>
      <c r="C9" s="139"/>
      <c r="D9" s="684"/>
    </row>
    <row r="10" spans="1:4" ht="18" customHeight="1">
      <c r="A10" s="83" t="s">
        <v>24</v>
      </c>
      <c r="B10" s="208" t="s">
        <v>160</v>
      </c>
      <c r="C10" s="139">
        <f>'1.'!C29</f>
        <v>0</v>
      </c>
      <c r="D10" s="684">
        <v>0</v>
      </c>
    </row>
    <row r="11" spans="1:4" ht="18" customHeight="1">
      <c r="A11" s="83" t="s">
        <v>25</v>
      </c>
      <c r="B11" s="209" t="s">
        <v>161</v>
      </c>
      <c r="C11" s="139"/>
      <c r="D11" s="684"/>
    </row>
    <row r="12" spans="1:4" ht="18" customHeight="1">
      <c r="A12" s="83" t="s">
        <v>27</v>
      </c>
      <c r="B12" s="209" t="s">
        <v>162</v>
      </c>
      <c r="C12" s="139"/>
      <c r="D12" s="684"/>
    </row>
    <row r="13" spans="1:4" ht="18" customHeight="1">
      <c r="A13" s="83" t="s">
        <v>28</v>
      </c>
      <c r="B13" s="209" t="s">
        <v>163</v>
      </c>
      <c r="C13" s="139"/>
      <c r="D13" s="684"/>
    </row>
    <row r="14" spans="1:4" ht="18" customHeight="1">
      <c r="A14" s="83" t="s">
        <v>29</v>
      </c>
      <c r="B14" s="209" t="s">
        <v>164</v>
      </c>
      <c r="C14" s="139"/>
      <c r="D14" s="684"/>
    </row>
    <row r="15" spans="1:4" ht="22.5" customHeight="1">
      <c r="A15" s="83" t="s">
        <v>30</v>
      </c>
      <c r="B15" s="209" t="s">
        <v>165</v>
      </c>
      <c r="C15" s="139">
        <f>'1.'!C30</f>
        <v>44100</v>
      </c>
      <c r="D15" s="684">
        <v>0</v>
      </c>
    </row>
    <row r="16" spans="1:4" ht="18" customHeight="1">
      <c r="A16" s="83" t="s">
        <v>31</v>
      </c>
      <c r="B16" s="208" t="s">
        <v>125</v>
      </c>
      <c r="C16" s="139">
        <f>'1.'!C32</f>
        <v>5500</v>
      </c>
      <c r="D16" s="684">
        <v>0</v>
      </c>
    </row>
    <row r="17" spans="1:4" ht="18" customHeight="1">
      <c r="A17" s="83" t="s">
        <v>32</v>
      </c>
      <c r="B17" s="208" t="s">
        <v>9</v>
      </c>
      <c r="C17" s="139">
        <v>1300</v>
      </c>
      <c r="D17" s="684">
        <v>0</v>
      </c>
    </row>
    <row r="18" spans="1:4" ht="18" customHeight="1">
      <c r="A18" s="83" t="s">
        <v>33</v>
      </c>
      <c r="B18" s="208" t="s">
        <v>8</v>
      </c>
      <c r="C18" s="139"/>
      <c r="D18" s="684"/>
    </row>
    <row r="19" spans="1:4" ht="18" customHeight="1">
      <c r="A19" s="83" t="s">
        <v>34</v>
      </c>
      <c r="B19" s="208" t="s">
        <v>126</v>
      </c>
      <c r="C19" s="139"/>
      <c r="D19" s="684"/>
    </row>
    <row r="20" spans="1:4" ht="18" customHeight="1">
      <c r="A20" s="83" t="s">
        <v>35</v>
      </c>
      <c r="B20" s="208" t="s">
        <v>127</v>
      </c>
      <c r="C20" s="139"/>
      <c r="D20" s="684"/>
    </row>
    <row r="21" spans="1:4" ht="18" customHeight="1">
      <c r="A21" s="83" t="s">
        <v>36</v>
      </c>
      <c r="B21" s="133"/>
      <c r="C21" s="84"/>
      <c r="D21" s="684"/>
    </row>
    <row r="22" spans="1:4" ht="18" customHeight="1">
      <c r="A22" s="83" t="s">
        <v>37</v>
      </c>
      <c r="B22" s="86"/>
      <c r="C22" s="84"/>
      <c r="D22" s="684"/>
    </row>
    <row r="23" spans="1:4" ht="18" customHeight="1">
      <c r="A23" s="83" t="s">
        <v>38</v>
      </c>
      <c r="B23" s="86"/>
      <c r="C23" s="84"/>
      <c r="D23" s="684"/>
    </row>
    <row r="24" spans="1:4" ht="18" customHeight="1">
      <c r="A24" s="83" t="s">
        <v>39</v>
      </c>
      <c r="B24" s="86"/>
      <c r="C24" s="84"/>
      <c r="D24" s="684"/>
    </row>
    <row r="25" spans="1:4" ht="18" customHeight="1">
      <c r="A25" s="83" t="s">
        <v>40</v>
      </c>
      <c r="B25" s="86"/>
      <c r="C25" s="84"/>
      <c r="D25" s="684"/>
    </row>
    <row r="26" spans="1:4" ht="18" customHeight="1">
      <c r="A26" s="83" t="s">
        <v>41</v>
      </c>
      <c r="B26" s="86"/>
      <c r="C26" s="84"/>
      <c r="D26" s="684"/>
    </row>
    <row r="27" spans="1:4" ht="18" customHeight="1">
      <c r="A27" s="83" t="s">
        <v>42</v>
      </c>
      <c r="B27" s="86"/>
      <c r="C27" s="84"/>
      <c r="D27" s="684"/>
    </row>
    <row r="28" spans="1:4" ht="18" customHeight="1">
      <c r="A28" s="83" t="s">
        <v>43</v>
      </c>
      <c r="B28" s="86"/>
      <c r="C28" s="84"/>
      <c r="D28" s="684"/>
    </row>
    <row r="29" spans="1:4" ht="18" customHeight="1" thickBot="1">
      <c r="A29" s="141" t="s">
        <v>44</v>
      </c>
      <c r="B29" s="87"/>
      <c r="C29" s="88"/>
      <c r="D29" s="685"/>
    </row>
    <row r="30" spans="1:4" ht="18" customHeight="1" thickBot="1">
      <c r="A30" s="33" t="s">
        <v>45</v>
      </c>
      <c r="B30" s="213" t="s">
        <v>53</v>
      </c>
      <c r="C30" s="214">
        <f>+C5+C6+C7+C8+C9+C16+C17+C18+C19+C20+C21+C22+C23+C24+C25+C26+C27+C28+C29</f>
        <v>7995</v>
      </c>
      <c r="D30" s="686">
        <f>+D5+D6+D7+D8+D9+D16+D17+D18+D19+D20+D21+D22+D23+D24+D25+D26+D27+D28+D29</f>
        <v>0</v>
      </c>
    </row>
    <row r="31" spans="1:4" ht="8.25" customHeight="1">
      <c r="A31" s="90"/>
      <c r="B31" s="816"/>
      <c r="C31" s="816"/>
      <c r="D31" s="816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D24" sqref="D24"/>
    </sheetView>
  </sheetViews>
  <sheetFormatPr defaultRowHeight="15.75"/>
  <cols>
    <col min="1" max="1" width="6.6640625" style="106" customWidth="1"/>
    <col min="2" max="2" width="31.1640625" style="124" customWidth="1"/>
    <col min="3" max="4" width="9" style="124" customWidth="1"/>
    <col min="5" max="5" width="9.5" style="124" customWidth="1"/>
    <col min="6" max="6" width="8.83203125" style="124" customWidth="1"/>
    <col min="7" max="7" width="8.6640625" style="124" customWidth="1"/>
    <col min="8" max="8" width="8.83203125" style="124" customWidth="1"/>
    <col min="9" max="9" width="8.1640625" style="124" customWidth="1"/>
    <col min="10" max="14" width="9.5" style="124" customWidth="1"/>
    <col min="15" max="15" width="12.6640625" style="106" customWidth="1"/>
    <col min="16" max="16384" width="9.33203125" style="124"/>
  </cols>
  <sheetData>
    <row r="1" spans="1:15" ht="31.5" customHeight="1">
      <c r="A1" s="821" t="s">
        <v>604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</row>
    <row r="2" spans="1:15" ht="16.5" thickBot="1">
      <c r="O2" s="4" t="s">
        <v>55</v>
      </c>
    </row>
    <row r="3" spans="1:15" s="106" customFormat="1" ht="26.1" customHeight="1" thickBot="1">
      <c r="A3" s="103" t="s">
        <v>17</v>
      </c>
      <c r="B3" s="104" t="s">
        <v>64</v>
      </c>
      <c r="C3" s="104" t="s">
        <v>76</v>
      </c>
      <c r="D3" s="104" t="s">
        <v>77</v>
      </c>
      <c r="E3" s="104" t="s">
        <v>78</v>
      </c>
      <c r="F3" s="104" t="s">
        <v>79</v>
      </c>
      <c r="G3" s="104" t="s">
        <v>80</v>
      </c>
      <c r="H3" s="104" t="s">
        <v>81</v>
      </c>
      <c r="I3" s="104" t="s">
        <v>82</v>
      </c>
      <c r="J3" s="104" t="s">
        <v>83</v>
      </c>
      <c r="K3" s="104" t="s">
        <v>84</v>
      </c>
      <c r="L3" s="104" t="s">
        <v>85</v>
      </c>
      <c r="M3" s="104" t="s">
        <v>86</v>
      </c>
      <c r="N3" s="104" t="s">
        <v>87</v>
      </c>
      <c r="O3" s="105" t="s">
        <v>53</v>
      </c>
    </row>
    <row r="4" spans="1:15" s="108" customFormat="1" ht="15" customHeight="1" thickBot="1">
      <c r="A4" s="107" t="s">
        <v>19</v>
      </c>
      <c r="B4" s="818" t="s">
        <v>58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  <c r="O4" s="820"/>
    </row>
    <row r="5" spans="1:15" s="108" customFormat="1" ht="22.5">
      <c r="A5" s="109" t="s">
        <v>20</v>
      </c>
      <c r="B5" s="471" t="s">
        <v>378</v>
      </c>
      <c r="C5" s="110">
        <v>19028</v>
      </c>
      <c r="D5" s="110">
        <v>19028</v>
      </c>
      <c r="E5" s="110">
        <v>19028</v>
      </c>
      <c r="F5" s="110">
        <v>19028</v>
      </c>
      <c r="G5" s="110">
        <v>19028</v>
      </c>
      <c r="H5" s="110">
        <v>19028</v>
      </c>
      <c r="I5" s="110">
        <v>19028</v>
      </c>
      <c r="J5" s="110">
        <v>19028</v>
      </c>
      <c r="K5" s="110">
        <v>19028</v>
      </c>
      <c r="L5" s="110">
        <v>19029</v>
      </c>
      <c r="M5" s="110">
        <v>19029</v>
      </c>
      <c r="N5" s="110">
        <v>19029</v>
      </c>
      <c r="O5" s="111">
        <f t="shared" ref="O5:O25" si="0">SUM(C5:N5)</f>
        <v>228339</v>
      </c>
    </row>
    <row r="6" spans="1:15" s="115" customFormat="1" ht="22.5">
      <c r="A6" s="112" t="s">
        <v>21</v>
      </c>
      <c r="B6" s="284" t="s">
        <v>422</v>
      </c>
      <c r="C6" s="113">
        <v>9025</v>
      </c>
      <c r="D6" s="113">
        <v>9160</v>
      </c>
      <c r="E6" s="113">
        <v>9000</v>
      </c>
      <c r="F6" s="113">
        <v>10100</v>
      </c>
      <c r="G6" s="113">
        <v>10125</v>
      </c>
      <c r="H6" s="113">
        <v>10200</v>
      </c>
      <c r="I6" s="113">
        <v>10000</v>
      </c>
      <c r="J6" s="113">
        <v>10150</v>
      </c>
      <c r="K6" s="113">
        <v>29704</v>
      </c>
      <c r="L6" s="113">
        <v>7214</v>
      </c>
      <c r="M6" s="113">
        <v>7214</v>
      </c>
      <c r="N6" s="113">
        <v>26859</v>
      </c>
      <c r="O6" s="114">
        <f t="shared" si="0"/>
        <v>148751</v>
      </c>
    </row>
    <row r="7" spans="1:15" s="115" customFormat="1" ht="22.5">
      <c r="A7" s="112" t="s">
        <v>22</v>
      </c>
      <c r="B7" s="283" t="s">
        <v>423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>
        <f t="shared" si="0"/>
        <v>0</v>
      </c>
    </row>
    <row r="8" spans="1:15" s="115" customFormat="1" ht="14.1" customHeight="1">
      <c r="A8" s="112" t="s">
        <v>23</v>
      </c>
      <c r="B8" s="282" t="s">
        <v>173</v>
      </c>
      <c r="C8" s="113">
        <v>3160</v>
      </c>
      <c r="D8" s="113">
        <v>3150</v>
      </c>
      <c r="E8" s="113">
        <v>2000</v>
      </c>
      <c r="F8" s="113">
        <v>4000</v>
      </c>
      <c r="G8" s="113">
        <v>12795</v>
      </c>
      <c r="H8" s="113">
        <v>6200</v>
      </c>
      <c r="I8" s="113">
        <v>2100</v>
      </c>
      <c r="J8" s="113">
        <v>6200</v>
      </c>
      <c r="K8" s="113">
        <v>12795</v>
      </c>
      <c r="L8" s="113">
        <v>3100</v>
      </c>
      <c r="M8" s="113">
        <v>4300</v>
      </c>
      <c r="N8" s="113">
        <v>2100</v>
      </c>
      <c r="O8" s="114">
        <f t="shared" si="0"/>
        <v>61900</v>
      </c>
    </row>
    <row r="9" spans="1:15" s="115" customFormat="1" ht="14.1" customHeight="1">
      <c r="A9" s="112" t="s">
        <v>24</v>
      </c>
      <c r="B9" s="282" t="s">
        <v>424</v>
      </c>
      <c r="C9" s="113">
        <v>3929</v>
      </c>
      <c r="D9" s="113">
        <v>4271</v>
      </c>
      <c r="E9" s="113">
        <v>3671</v>
      </c>
      <c r="F9" s="113">
        <v>4902</v>
      </c>
      <c r="G9" s="113">
        <v>3771</v>
      </c>
      <c r="H9" s="113">
        <v>2972</v>
      </c>
      <c r="I9" s="113">
        <v>3171</v>
      </c>
      <c r="J9" s="113">
        <v>2671</v>
      </c>
      <c r="K9" s="113">
        <v>3971</v>
      </c>
      <c r="L9" s="113">
        <v>4571</v>
      </c>
      <c r="M9" s="113">
        <v>4471</v>
      </c>
      <c r="N9" s="113">
        <v>5351</v>
      </c>
      <c r="O9" s="114">
        <f t="shared" si="0"/>
        <v>47722</v>
      </c>
    </row>
    <row r="10" spans="1:15" s="115" customFormat="1" ht="14.1" customHeight="1">
      <c r="A10" s="112" t="s">
        <v>25</v>
      </c>
      <c r="B10" s="282" t="s">
        <v>10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>
        <f t="shared" si="0"/>
        <v>0</v>
      </c>
    </row>
    <row r="11" spans="1:15" s="115" customFormat="1" ht="14.1" customHeight="1">
      <c r="A11" s="112" t="s">
        <v>26</v>
      </c>
      <c r="B11" s="282" t="s">
        <v>380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4">
        <f t="shared" si="0"/>
        <v>0</v>
      </c>
    </row>
    <row r="12" spans="1:15" s="115" customFormat="1" ht="22.5">
      <c r="A12" s="112" t="s">
        <v>27</v>
      </c>
      <c r="B12" s="284" t="s">
        <v>412</v>
      </c>
      <c r="C12" s="113"/>
      <c r="D12" s="113"/>
      <c r="E12" s="113">
        <v>15</v>
      </c>
      <c r="F12" s="113">
        <v>15</v>
      </c>
      <c r="G12" s="113">
        <v>15</v>
      </c>
      <c r="H12" s="113">
        <v>15</v>
      </c>
      <c r="I12" s="113">
        <v>1500</v>
      </c>
      <c r="J12" s="113"/>
      <c r="K12" s="113"/>
      <c r="L12" s="113">
        <v>50</v>
      </c>
      <c r="M12" s="113"/>
      <c r="N12" s="113">
        <v>3715</v>
      </c>
      <c r="O12" s="114">
        <f t="shared" si="0"/>
        <v>5325</v>
      </c>
    </row>
    <row r="13" spans="1:15" s="115" customFormat="1" ht="14.1" customHeight="1" thickBot="1">
      <c r="A13" s="112" t="s">
        <v>28</v>
      </c>
      <c r="B13" s="282" t="s">
        <v>11</v>
      </c>
      <c r="C13" s="113">
        <v>22827</v>
      </c>
      <c r="D13" s="113">
        <v>4000</v>
      </c>
      <c r="E13" s="113">
        <v>2455</v>
      </c>
      <c r="F13" s="113"/>
      <c r="G13" s="113">
        <v>80000</v>
      </c>
      <c r="H13" s="113">
        <v>20000</v>
      </c>
      <c r="I13" s="113">
        <v>12000</v>
      </c>
      <c r="J13" s="113"/>
      <c r="K13" s="113"/>
      <c r="L13" s="113">
        <v>10000</v>
      </c>
      <c r="M13" s="113">
        <v>18827</v>
      </c>
      <c r="N13" s="113"/>
      <c r="O13" s="114">
        <f t="shared" si="0"/>
        <v>170109</v>
      </c>
    </row>
    <row r="14" spans="1:15" s="108" customFormat="1" ht="15.95" customHeight="1" thickBot="1">
      <c r="A14" s="107" t="s">
        <v>29</v>
      </c>
      <c r="B14" s="34" t="s">
        <v>112</v>
      </c>
      <c r="C14" s="118">
        <f t="shared" ref="C14:N14" si="1">SUM(C5:C13)</f>
        <v>57969</v>
      </c>
      <c r="D14" s="118">
        <f t="shared" si="1"/>
        <v>39609</v>
      </c>
      <c r="E14" s="118">
        <f t="shared" si="1"/>
        <v>36169</v>
      </c>
      <c r="F14" s="118">
        <f t="shared" si="1"/>
        <v>38045</v>
      </c>
      <c r="G14" s="118">
        <f t="shared" si="1"/>
        <v>125734</v>
      </c>
      <c r="H14" s="118">
        <f t="shared" si="1"/>
        <v>58415</v>
      </c>
      <c r="I14" s="118">
        <f t="shared" si="1"/>
        <v>47799</v>
      </c>
      <c r="J14" s="118">
        <f t="shared" si="1"/>
        <v>38049</v>
      </c>
      <c r="K14" s="118">
        <f t="shared" si="1"/>
        <v>65498</v>
      </c>
      <c r="L14" s="118">
        <f t="shared" si="1"/>
        <v>43964</v>
      </c>
      <c r="M14" s="118">
        <f t="shared" si="1"/>
        <v>53841</v>
      </c>
      <c r="N14" s="118">
        <f t="shared" si="1"/>
        <v>57054</v>
      </c>
      <c r="O14" s="119">
        <f>SUM(C14:N14)</f>
        <v>662146</v>
      </c>
    </row>
    <row r="15" spans="1:15" s="108" customFormat="1" ht="15" customHeight="1" thickBot="1">
      <c r="A15" s="107" t="s">
        <v>30</v>
      </c>
      <c r="B15" s="818" t="s">
        <v>59</v>
      </c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  <c r="O15" s="820"/>
    </row>
    <row r="16" spans="1:15" s="115" customFormat="1" ht="14.1" customHeight="1">
      <c r="A16" s="120" t="s">
        <v>31</v>
      </c>
      <c r="B16" s="285" t="s">
        <v>65</v>
      </c>
      <c r="C16" s="116">
        <v>19473</v>
      </c>
      <c r="D16" s="116">
        <v>19473</v>
      </c>
      <c r="E16" s="116">
        <v>19473</v>
      </c>
      <c r="F16" s="116">
        <v>19473</v>
      </c>
      <c r="G16" s="116">
        <v>21505</v>
      </c>
      <c r="H16" s="116">
        <v>19473</v>
      </c>
      <c r="I16" s="116">
        <v>19473</v>
      </c>
      <c r="J16" s="116">
        <v>19473</v>
      </c>
      <c r="K16" s="116">
        <v>19473</v>
      </c>
      <c r="L16" s="116">
        <v>19473</v>
      </c>
      <c r="M16" s="116">
        <v>19473</v>
      </c>
      <c r="N16" s="116">
        <v>19482</v>
      </c>
      <c r="O16" s="117">
        <f t="shared" si="0"/>
        <v>235717</v>
      </c>
    </row>
    <row r="17" spans="1:15" s="115" customFormat="1" ht="27" customHeight="1">
      <c r="A17" s="112" t="s">
        <v>32</v>
      </c>
      <c r="B17" s="284" t="s">
        <v>182</v>
      </c>
      <c r="C17" s="113">
        <v>7400</v>
      </c>
      <c r="D17" s="113">
        <v>7400</v>
      </c>
      <c r="E17" s="113">
        <v>7400</v>
      </c>
      <c r="F17" s="113">
        <v>7400</v>
      </c>
      <c r="G17" s="113">
        <v>7950</v>
      </c>
      <c r="H17" s="113">
        <v>7400</v>
      </c>
      <c r="I17" s="113">
        <v>7400</v>
      </c>
      <c r="J17" s="113">
        <v>7400</v>
      </c>
      <c r="K17" s="113">
        <v>7400</v>
      </c>
      <c r="L17" s="113">
        <v>7400</v>
      </c>
      <c r="M17" s="113">
        <v>7400</v>
      </c>
      <c r="N17" s="113">
        <v>7400</v>
      </c>
      <c r="O17" s="114">
        <f t="shared" si="0"/>
        <v>89350</v>
      </c>
    </row>
    <row r="18" spans="1:15" s="115" customFormat="1" ht="14.1" customHeight="1">
      <c r="A18" s="112" t="s">
        <v>33</v>
      </c>
      <c r="B18" s="282" t="s">
        <v>140</v>
      </c>
      <c r="C18" s="113">
        <v>8700</v>
      </c>
      <c r="D18" s="113">
        <v>9500</v>
      </c>
      <c r="E18" s="113">
        <v>9200</v>
      </c>
      <c r="F18" s="113">
        <v>9800</v>
      </c>
      <c r="G18" s="113">
        <v>8085</v>
      </c>
      <c r="H18" s="113">
        <v>11000</v>
      </c>
      <c r="I18" s="113">
        <v>9500</v>
      </c>
      <c r="J18" s="113">
        <v>10800</v>
      </c>
      <c r="K18" s="113">
        <v>11200</v>
      </c>
      <c r="L18" s="113">
        <v>12000</v>
      </c>
      <c r="M18" s="113">
        <v>10600</v>
      </c>
      <c r="N18" s="113">
        <v>17859</v>
      </c>
      <c r="O18" s="114">
        <f t="shared" si="0"/>
        <v>128244</v>
      </c>
    </row>
    <row r="19" spans="1:15" s="115" customFormat="1" ht="14.1" customHeight="1">
      <c r="A19" s="112" t="s">
        <v>34</v>
      </c>
      <c r="B19" s="282" t="s">
        <v>183</v>
      </c>
      <c r="C19" s="113">
        <v>2947</v>
      </c>
      <c r="D19" s="113">
        <v>2947</v>
      </c>
      <c r="E19" s="113">
        <v>2947</v>
      </c>
      <c r="F19" s="113">
        <v>2947</v>
      </c>
      <c r="G19" s="113">
        <v>2947</v>
      </c>
      <c r="H19" s="113">
        <v>2947</v>
      </c>
      <c r="I19" s="113">
        <v>2947</v>
      </c>
      <c r="J19" s="113">
        <v>2947</v>
      </c>
      <c r="K19" s="113">
        <v>2947</v>
      </c>
      <c r="L19" s="113">
        <v>2947</v>
      </c>
      <c r="M19" s="113">
        <v>2947</v>
      </c>
      <c r="N19" s="113">
        <v>2948</v>
      </c>
      <c r="O19" s="114">
        <f t="shared" si="0"/>
        <v>35365</v>
      </c>
    </row>
    <row r="20" spans="1:15" s="115" customFormat="1" ht="14.1" customHeight="1">
      <c r="A20" s="112" t="s">
        <v>35</v>
      </c>
      <c r="B20" s="282" t="s">
        <v>12</v>
      </c>
      <c r="C20" s="113">
        <v>923</v>
      </c>
      <c r="D20" s="113">
        <v>923</v>
      </c>
      <c r="E20" s="113">
        <v>923</v>
      </c>
      <c r="F20" s="113">
        <v>923</v>
      </c>
      <c r="G20" s="113">
        <v>923</v>
      </c>
      <c r="H20" s="113">
        <v>923</v>
      </c>
      <c r="I20" s="113">
        <v>923</v>
      </c>
      <c r="J20" s="113">
        <v>923</v>
      </c>
      <c r="K20" s="113">
        <v>923</v>
      </c>
      <c r="L20" s="113">
        <v>923</v>
      </c>
      <c r="M20" s="113">
        <v>924</v>
      </c>
      <c r="N20" s="113">
        <v>925</v>
      </c>
      <c r="O20" s="114">
        <f t="shared" si="0"/>
        <v>11079</v>
      </c>
    </row>
    <row r="21" spans="1:15" s="115" customFormat="1" ht="14.1" customHeight="1">
      <c r="A21" s="112" t="s">
        <v>36</v>
      </c>
      <c r="B21" s="282" t="s">
        <v>227</v>
      </c>
      <c r="C21" s="113"/>
      <c r="D21" s="113"/>
      <c r="E21" s="113">
        <v>2000</v>
      </c>
      <c r="F21" s="113"/>
      <c r="G21" s="113"/>
      <c r="H21" s="113">
        <v>3742</v>
      </c>
      <c r="I21" s="113"/>
      <c r="J21" s="113">
        <v>3742</v>
      </c>
      <c r="K21" s="113">
        <v>4049</v>
      </c>
      <c r="L21" s="113">
        <v>3742</v>
      </c>
      <c r="M21" s="113">
        <v>6710</v>
      </c>
      <c r="N21" s="113"/>
      <c r="O21" s="114">
        <f t="shared" si="0"/>
        <v>23985</v>
      </c>
    </row>
    <row r="22" spans="1:15" s="115" customFormat="1">
      <c r="A22" s="112" t="s">
        <v>37</v>
      </c>
      <c r="B22" s="284" t="s">
        <v>186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>
        <f t="shared" si="0"/>
        <v>0</v>
      </c>
    </row>
    <row r="23" spans="1:15" s="115" customFormat="1" ht="14.1" customHeight="1">
      <c r="A23" s="112" t="s">
        <v>38</v>
      </c>
      <c r="B23" s="282" t="s">
        <v>230</v>
      </c>
      <c r="C23" s="113"/>
      <c r="D23" s="113">
        <v>2000</v>
      </c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4">
        <f t="shared" si="0"/>
        <v>2000</v>
      </c>
    </row>
    <row r="24" spans="1:15" s="115" customFormat="1" ht="14.1" customHeight="1" thickBot="1">
      <c r="A24" s="112" t="s">
        <v>39</v>
      </c>
      <c r="B24" s="282" t="s">
        <v>13</v>
      </c>
      <c r="C24" s="113">
        <v>7996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4">
        <f t="shared" si="0"/>
        <v>7996</v>
      </c>
    </row>
    <row r="25" spans="1:15" s="108" customFormat="1" ht="15.95" customHeight="1" thickBot="1">
      <c r="A25" s="121" t="s">
        <v>40</v>
      </c>
      <c r="B25" s="34" t="s">
        <v>113</v>
      </c>
      <c r="C25" s="118">
        <f t="shared" ref="C25:N25" si="2">SUM(C16:C24)</f>
        <v>47439</v>
      </c>
      <c r="D25" s="118">
        <f t="shared" si="2"/>
        <v>42243</v>
      </c>
      <c r="E25" s="118">
        <f t="shared" si="2"/>
        <v>41943</v>
      </c>
      <c r="F25" s="118">
        <f t="shared" si="2"/>
        <v>40543</v>
      </c>
      <c r="G25" s="118">
        <f t="shared" si="2"/>
        <v>41410</v>
      </c>
      <c r="H25" s="118">
        <f t="shared" si="2"/>
        <v>45485</v>
      </c>
      <c r="I25" s="118">
        <f t="shared" si="2"/>
        <v>40243</v>
      </c>
      <c r="J25" s="118">
        <f t="shared" si="2"/>
        <v>45285</v>
      </c>
      <c r="K25" s="118">
        <f t="shared" si="2"/>
        <v>45992</v>
      </c>
      <c r="L25" s="118">
        <f t="shared" si="2"/>
        <v>46485</v>
      </c>
      <c r="M25" s="118">
        <f t="shared" si="2"/>
        <v>48054</v>
      </c>
      <c r="N25" s="118">
        <f t="shared" si="2"/>
        <v>48614</v>
      </c>
      <c r="O25" s="119">
        <f t="shared" si="0"/>
        <v>533736</v>
      </c>
    </row>
    <row r="26" spans="1:15" ht="16.5" thickBot="1">
      <c r="A26" s="121" t="s">
        <v>41</v>
      </c>
      <c r="B26" s="286" t="s">
        <v>114</v>
      </c>
      <c r="C26" s="122">
        <f t="shared" ref="C26:O26" si="3">C14-C25</f>
        <v>10530</v>
      </c>
      <c r="D26" s="122">
        <f t="shared" si="3"/>
        <v>-2634</v>
      </c>
      <c r="E26" s="122">
        <f t="shared" si="3"/>
        <v>-5774</v>
      </c>
      <c r="F26" s="122">
        <f t="shared" si="3"/>
        <v>-2498</v>
      </c>
      <c r="G26" s="122">
        <f t="shared" si="3"/>
        <v>84324</v>
      </c>
      <c r="H26" s="122">
        <f t="shared" si="3"/>
        <v>12930</v>
      </c>
      <c r="I26" s="122">
        <f t="shared" si="3"/>
        <v>7556</v>
      </c>
      <c r="J26" s="122">
        <f t="shared" si="3"/>
        <v>-7236</v>
      </c>
      <c r="K26" s="122">
        <f t="shared" si="3"/>
        <v>19506</v>
      </c>
      <c r="L26" s="122">
        <f t="shared" si="3"/>
        <v>-2521</v>
      </c>
      <c r="M26" s="122">
        <f t="shared" si="3"/>
        <v>5787</v>
      </c>
      <c r="N26" s="122">
        <f t="shared" si="3"/>
        <v>8440</v>
      </c>
      <c r="O26" s="123">
        <f t="shared" si="3"/>
        <v>128410</v>
      </c>
    </row>
    <row r="27" spans="1:15">
      <c r="A27" s="125"/>
    </row>
    <row r="28" spans="1:15">
      <c r="B28" s="126"/>
      <c r="C28" s="127"/>
      <c r="D28" s="127"/>
      <c r="O28" s="124"/>
    </row>
    <row r="29" spans="1:15">
      <c r="O29" s="124"/>
    </row>
    <row r="30" spans="1:15">
      <c r="O30" s="124"/>
    </row>
    <row r="31" spans="1:15">
      <c r="O31" s="124"/>
    </row>
    <row r="32" spans="1:15">
      <c r="O32" s="124"/>
    </row>
    <row r="33" spans="15:15">
      <c r="O33" s="124"/>
    </row>
    <row r="34" spans="15:15">
      <c r="O34" s="124"/>
    </row>
    <row r="35" spans="15:15">
      <c r="O35" s="124"/>
    </row>
    <row r="36" spans="15:15">
      <c r="O36" s="124"/>
    </row>
    <row r="37" spans="15:15">
      <c r="O37" s="124"/>
    </row>
    <row r="38" spans="15:15">
      <c r="O38" s="124"/>
    </row>
    <row r="39" spans="15:15">
      <c r="O39" s="124"/>
    </row>
    <row r="40" spans="15:15">
      <c r="O40" s="124"/>
    </row>
    <row r="41" spans="15:15">
      <c r="O41" s="124"/>
    </row>
    <row r="42" spans="15:15">
      <c r="O42" s="124"/>
    </row>
    <row r="43" spans="15:15">
      <c r="O43" s="124"/>
    </row>
    <row r="44" spans="15:15">
      <c r="O44" s="124"/>
    </row>
    <row r="45" spans="15:15">
      <c r="O45" s="124"/>
    </row>
    <row r="46" spans="15:15">
      <c r="O46" s="124"/>
    </row>
    <row r="47" spans="15:15">
      <c r="O47" s="124"/>
    </row>
    <row r="48" spans="15:15">
      <c r="O48" s="124"/>
    </row>
    <row r="49" spans="15:15">
      <c r="O49" s="124"/>
    </row>
    <row r="50" spans="15:15">
      <c r="O50" s="124"/>
    </row>
    <row r="51" spans="15:15">
      <c r="O51" s="124"/>
    </row>
    <row r="52" spans="15:15">
      <c r="O52" s="124"/>
    </row>
    <row r="53" spans="15:15">
      <c r="O53" s="124"/>
    </row>
    <row r="54" spans="15:15">
      <c r="O54" s="124"/>
    </row>
    <row r="55" spans="15:15">
      <c r="O55" s="124"/>
    </row>
    <row r="56" spans="15:15">
      <c r="O56" s="124"/>
    </row>
    <row r="57" spans="15:15">
      <c r="O57" s="124"/>
    </row>
    <row r="58" spans="15:15">
      <c r="O58" s="124"/>
    </row>
    <row r="59" spans="15:15">
      <c r="O59" s="124"/>
    </row>
    <row r="60" spans="15:15">
      <c r="O60" s="124"/>
    </row>
    <row r="61" spans="15:15">
      <c r="O61" s="124"/>
    </row>
    <row r="62" spans="15:15">
      <c r="O62" s="124"/>
    </row>
    <row r="63" spans="15:15">
      <c r="O63" s="124"/>
    </row>
    <row r="64" spans="15:15">
      <c r="O64" s="124"/>
    </row>
    <row r="65" spans="15:15">
      <c r="O65" s="124"/>
    </row>
    <row r="66" spans="15:15">
      <c r="O66" s="124"/>
    </row>
    <row r="67" spans="15:15">
      <c r="O67" s="124"/>
    </row>
    <row r="68" spans="15:15">
      <c r="O68" s="124"/>
    </row>
    <row r="69" spans="15:15">
      <c r="O69" s="124"/>
    </row>
    <row r="70" spans="15:15">
      <c r="O70" s="124"/>
    </row>
    <row r="71" spans="15:15">
      <c r="O71" s="124"/>
    </row>
    <row r="72" spans="15:15">
      <c r="O72" s="124"/>
    </row>
    <row r="73" spans="15:15">
      <c r="O73" s="124"/>
    </row>
    <row r="74" spans="15:15">
      <c r="O74" s="124"/>
    </row>
    <row r="75" spans="15:15">
      <c r="O75" s="124"/>
    </row>
    <row r="76" spans="15:15">
      <c r="O76" s="124"/>
    </row>
    <row r="77" spans="15:15">
      <c r="O77" s="124"/>
    </row>
    <row r="78" spans="15:15">
      <c r="O78" s="124"/>
    </row>
    <row r="79" spans="15:15">
      <c r="O79" s="124"/>
    </row>
    <row r="80" spans="15:15">
      <c r="O80" s="124"/>
    </row>
    <row r="81" spans="15:15">
      <c r="O81" s="124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34"/>
  <sheetViews>
    <sheetView zoomScaleNormal="100" workbookViewId="0">
      <selection activeCell="A3" sqref="A3:B34"/>
    </sheetView>
  </sheetViews>
  <sheetFormatPr defaultRowHeight="12.75"/>
  <cols>
    <col min="1" max="1" width="88.6640625" style="43" customWidth="1"/>
    <col min="2" max="2" width="25.6640625" style="43" customWidth="1"/>
    <col min="3" max="3" width="3.5" style="43" customWidth="1"/>
    <col min="4" max="16384" width="9.33203125" style="43"/>
  </cols>
  <sheetData>
    <row r="1" spans="1:2" ht="15">
      <c r="B1" s="687" t="s">
        <v>525</v>
      </c>
    </row>
    <row r="2" spans="1:2" ht="64.5" customHeight="1">
      <c r="A2" s="823" t="s">
        <v>605</v>
      </c>
      <c r="B2" s="823"/>
    </row>
    <row r="3" spans="1:2" ht="22.5" customHeight="1" thickBot="1">
      <c r="A3" s="370"/>
      <c r="B3" s="371" t="s">
        <v>14</v>
      </c>
    </row>
    <row r="4" spans="1:2" s="44" customFormat="1" ht="40.5" customHeight="1" thickBot="1">
      <c r="A4" s="288" t="s">
        <v>52</v>
      </c>
      <c r="B4" s="697" t="s">
        <v>619</v>
      </c>
    </row>
    <row r="5" spans="1:2" s="45" customFormat="1" ht="13.5" thickBot="1">
      <c r="A5" s="194" t="s">
        <v>488</v>
      </c>
      <c r="B5" s="195" t="s">
        <v>489</v>
      </c>
    </row>
    <row r="6" spans="1:2" ht="14.25">
      <c r="A6" s="690" t="s">
        <v>561</v>
      </c>
      <c r="B6" s="691">
        <f>SUM(B7:B8,B13:B15)</f>
        <v>72222395</v>
      </c>
    </row>
    <row r="7" spans="1:2" ht="12.75" customHeight="1">
      <c r="A7" s="692" t="s">
        <v>562</v>
      </c>
      <c r="B7" s="693">
        <v>45113000</v>
      </c>
    </row>
    <row r="8" spans="1:2">
      <c r="A8" s="694" t="s">
        <v>563</v>
      </c>
      <c r="B8" s="693">
        <f>SUM(B9:B12)</f>
        <v>20291690</v>
      </c>
    </row>
    <row r="9" spans="1:2">
      <c r="A9" s="689" t="s">
        <v>564</v>
      </c>
      <c r="B9" s="399">
        <v>4714220</v>
      </c>
    </row>
    <row r="10" spans="1:2">
      <c r="A10" s="689" t="s">
        <v>565</v>
      </c>
      <c r="B10" s="399">
        <v>9664000</v>
      </c>
    </row>
    <row r="11" spans="1:2">
      <c r="A11" s="689" t="s">
        <v>566</v>
      </c>
      <c r="B11" s="399">
        <v>100000</v>
      </c>
    </row>
    <row r="12" spans="1:2">
      <c r="A12" s="689" t="s">
        <v>567</v>
      </c>
      <c r="B12" s="399">
        <v>5813470</v>
      </c>
    </row>
    <row r="13" spans="1:2">
      <c r="A13" s="694" t="s">
        <v>568</v>
      </c>
      <c r="B13" s="693">
        <v>6642853</v>
      </c>
    </row>
    <row r="14" spans="1:2">
      <c r="A14" s="694" t="s">
        <v>578</v>
      </c>
      <c r="B14" s="693">
        <v>25500</v>
      </c>
    </row>
    <row r="15" spans="1:2">
      <c r="A15" s="694" t="s">
        <v>579</v>
      </c>
      <c r="B15" s="693">
        <v>149352</v>
      </c>
    </row>
    <row r="16" spans="1:2">
      <c r="A16" s="689"/>
      <c r="B16" s="399"/>
    </row>
    <row r="17" spans="1:3" ht="24">
      <c r="A17" s="695" t="s">
        <v>569</v>
      </c>
      <c r="B17" s="691">
        <f>SUM(B18:B22)</f>
        <v>64819766</v>
      </c>
    </row>
    <row r="18" spans="1:3">
      <c r="A18" s="689" t="s">
        <v>570</v>
      </c>
      <c r="B18" s="399">
        <v>53648600</v>
      </c>
    </row>
    <row r="19" spans="1:3">
      <c r="A19" s="689" t="s">
        <v>571</v>
      </c>
      <c r="B19" s="399">
        <v>8506666</v>
      </c>
    </row>
    <row r="20" spans="1:3">
      <c r="A20" s="689" t="s">
        <v>608</v>
      </c>
      <c r="B20" s="399">
        <v>2312500</v>
      </c>
    </row>
    <row r="21" spans="1:3">
      <c r="A21" s="689" t="s">
        <v>609</v>
      </c>
      <c r="B21" s="399">
        <v>352000</v>
      </c>
    </row>
    <row r="22" spans="1:3">
      <c r="A22" s="689"/>
      <c r="B22" s="399"/>
    </row>
    <row r="23" spans="1:3" ht="24">
      <c r="A23" s="695" t="s">
        <v>572</v>
      </c>
      <c r="B23" s="691">
        <f>SUM(B24:B30)</f>
        <v>87170795</v>
      </c>
    </row>
    <row r="24" spans="1:3">
      <c r="A24" s="689" t="s">
        <v>580</v>
      </c>
      <c r="B24" s="399">
        <v>36426409</v>
      </c>
    </row>
    <row r="25" spans="1:3">
      <c r="A25" s="689" t="s">
        <v>573</v>
      </c>
      <c r="B25" s="399">
        <v>10005525</v>
      </c>
    </row>
    <row r="26" spans="1:3">
      <c r="A26" s="128" t="s">
        <v>574</v>
      </c>
      <c r="B26" s="399"/>
    </row>
    <row r="27" spans="1:3">
      <c r="A27" s="128" t="s">
        <v>575</v>
      </c>
      <c r="B27" s="399">
        <v>12207360</v>
      </c>
    </row>
    <row r="28" spans="1:3">
      <c r="A28" s="128" t="s">
        <v>576</v>
      </c>
      <c r="B28" s="399">
        <v>21459511</v>
      </c>
      <c r="C28" s="824"/>
    </row>
    <row r="29" spans="1:3">
      <c r="A29" s="128" t="s">
        <v>610</v>
      </c>
      <c r="B29" s="399">
        <v>7071990</v>
      </c>
      <c r="C29" s="824"/>
    </row>
    <row r="30" spans="1:3">
      <c r="A30" s="128"/>
      <c r="B30" s="399"/>
      <c r="C30" s="824"/>
    </row>
    <row r="31" spans="1:3" ht="25.5">
      <c r="A31" s="696" t="s">
        <v>577</v>
      </c>
      <c r="B31" s="691">
        <v>4125660</v>
      </c>
      <c r="C31" s="824"/>
    </row>
    <row r="32" spans="1:3">
      <c r="A32" s="128"/>
      <c r="B32" s="399"/>
      <c r="C32" s="824"/>
    </row>
    <row r="33" spans="1:3" ht="13.5" thickBot="1">
      <c r="A33" s="128"/>
      <c r="B33" s="399"/>
      <c r="C33" s="824"/>
    </row>
    <row r="34" spans="1:3" s="47" customFormat="1" ht="19.5" customHeight="1" thickBot="1">
      <c r="A34" s="31" t="s">
        <v>53</v>
      </c>
      <c r="B34" s="46">
        <f>SUM(B6,B17,B23,B31)</f>
        <v>228338616</v>
      </c>
      <c r="C34" s="824"/>
    </row>
  </sheetData>
  <mergeCells count="2">
    <mergeCell ref="A2:B2"/>
    <mergeCell ref="C28:C3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D25"/>
  <sheetViews>
    <sheetView zoomScaleNormal="100" workbookViewId="0">
      <selection activeCell="B35" sqref="B35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828" t="s">
        <v>606</v>
      </c>
      <c r="B1" s="828"/>
      <c r="C1" s="828"/>
      <c r="D1" s="828"/>
    </row>
    <row r="2" spans="1:4" ht="17.25" customHeight="1">
      <c r="A2" s="369"/>
      <c r="B2" s="369"/>
      <c r="C2" s="369"/>
      <c r="D2" s="369"/>
    </row>
    <row r="3" spans="1:4" ht="13.5" thickBot="1">
      <c r="A3" s="215"/>
      <c r="B3" s="215"/>
      <c r="C3" s="825" t="s">
        <v>55</v>
      </c>
      <c r="D3" s="825"/>
    </row>
    <row r="4" spans="1:4" ht="42.75" customHeight="1" thickBot="1">
      <c r="A4" s="372" t="s">
        <v>72</v>
      </c>
      <c r="B4" s="373" t="s">
        <v>128</v>
      </c>
      <c r="C4" s="373" t="s">
        <v>129</v>
      </c>
      <c r="D4" s="374" t="s">
        <v>15</v>
      </c>
    </row>
    <row r="5" spans="1:4" ht="34.5" customHeight="1">
      <c r="A5" s="216" t="s">
        <v>19</v>
      </c>
      <c r="B5" s="701" t="s">
        <v>581</v>
      </c>
      <c r="C5" s="688" t="s">
        <v>582</v>
      </c>
      <c r="D5" s="700">
        <v>3000</v>
      </c>
    </row>
    <row r="6" spans="1:4" ht="29.25" customHeight="1">
      <c r="A6" s="217" t="s">
        <v>20</v>
      </c>
      <c r="B6" s="699" t="s">
        <v>583</v>
      </c>
      <c r="C6" s="699" t="s">
        <v>584</v>
      </c>
      <c r="D6" s="698">
        <v>229</v>
      </c>
    </row>
    <row r="7" spans="1:4" ht="88.5" customHeight="1">
      <c r="A7" s="217" t="s">
        <v>21</v>
      </c>
      <c r="B7" s="702" t="s">
        <v>623</v>
      </c>
      <c r="C7" s="702" t="s">
        <v>585</v>
      </c>
      <c r="D7" s="698">
        <v>3350</v>
      </c>
    </row>
    <row r="8" spans="1:4" ht="15.95" customHeight="1">
      <c r="A8" s="217" t="s">
        <v>22</v>
      </c>
      <c r="B8" s="26"/>
      <c r="C8" s="26"/>
      <c r="D8" s="27"/>
    </row>
    <row r="9" spans="1:4" ht="15.95" customHeight="1">
      <c r="A9" s="217" t="s">
        <v>23</v>
      </c>
      <c r="B9" s="26"/>
      <c r="C9" s="26"/>
      <c r="D9" s="27"/>
    </row>
    <row r="10" spans="1:4" ht="15.95" customHeight="1">
      <c r="A10" s="217" t="s">
        <v>24</v>
      </c>
      <c r="B10" s="26"/>
      <c r="C10" s="26"/>
      <c r="D10" s="27"/>
    </row>
    <row r="11" spans="1:4" ht="15.95" customHeight="1">
      <c r="A11" s="217" t="s">
        <v>25</v>
      </c>
      <c r="B11" s="26"/>
      <c r="C11" s="26"/>
      <c r="D11" s="27"/>
    </row>
    <row r="12" spans="1:4" ht="15.95" customHeight="1">
      <c r="A12" s="217" t="s">
        <v>26</v>
      </c>
      <c r="B12" s="26"/>
      <c r="C12" s="26"/>
      <c r="D12" s="27"/>
    </row>
    <row r="13" spans="1:4" ht="15.95" customHeight="1">
      <c r="A13" s="217" t="s">
        <v>27</v>
      </c>
      <c r="B13" s="26"/>
      <c r="C13" s="26"/>
      <c r="D13" s="27"/>
    </row>
    <row r="14" spans="1:4" ht="15.95" customHeight="1">
      <c r="A14" s="217" t="s">
        <v>28</v>
      </c>
      <c r="B14" s="26"/>
      <c r="C14" s="26"/>
      <c r="D14" s="27"/>
    </row>
    <row r="15" spans="1:4" ht="15.95" customHeight="1">
      <c r="A15" s="217" t="s">
        <v>29</v>
      </c>
      <c r="B15" s="26"/>
      <c r="C15" s="26"/>
      <c r="D15" s="27"/>
    </row>
    <row r="16" spans="1:4" ht="15.95" customHeight="1">
      <c r="A16" s="217" t="s">
        <v>30</v>
      </c>
      <c r="B16" s="26"/>
      <c r="C16" s="26"/>
      <c r="D16" s="27"/>
    </row>
    <row r="17" spans="1:4" ht="15.95" customHeight="1">
      <c r="A17" s="217" t="s">
        <v>31</v>
      </c>
      <c r="B17" s="26"/>
      <c r="C17" s="26"/>
      <c r="D17" s="27"/>
    </row>
    <row r="18" spans="1:4" ht="15.95" customHeight="1">
      <c r="A18" s="217" t="s">
        <v>32</v>
      </c>
      <c r="B18" s="26"/>
      <c r="C18" s="26"/>
      <c r="D18" s="27"/>
    </row>
    <row r="19" spans="1:4" ht="15.95" customHeight="1">
      <c r="A19" s="217" t="s">
        <v>33</v>
      </c>
      <c r="B19" s="26"/>
      <c r="C19" s="26"/>
      <c r="D19" s="27"/>
    </row>
    <row r="20" spans="1:4" ht="15.95" customHeight="1">
      <c r="A20" s="217" t="s">
        <v>34</v>
      </c>
      <c r="B20" s="26"/>
      <c r="C20" s="26"/>
      <c r="D20" s="27"/>
    </row>
    <row r="21" spans="1:4" ht="15.95" customHeight="1">
      <c r="A21" s="217" t="s">
        <v>35</v>
      </c>
      <c r="B21" s="26"/>
      <c r="C21" s="26"/>
      <c r="D21" s="27"/>
    </row>
    <row r="22" spans="1:4" ht="15.95" customHeight="1">
      <c r="A22" s="217" t="s">
        <v>36</v>
      </c>
      <c r="B22" s="26"/>
      <c r="C22" s="26"/>
      <c r="D22" s="27"/>
    </row>
    <row r="23" spans="1:4" ht="15.95" customHeight="1">
      <c r="A23" s="217" t="s">
        <v>37</v>
      </c>
      <c r="B23" s="26"/>
      <c r="C23" s="26"/>
      <c r="D23" s="27"/>
    </row>
    <row r="24" spans="1:4" ht="15.95" customHeight="1" thickBot="1">
      <c r="A24" s="217" t="s">
        <v>38</v>
      </c>
      <c r="B24" s="26"/>
      <c r="C24" s="26"/>
      <c r="D24" s="27"/>
    </row>
    <row r="25" spans="1:4" ht="15.95" customHeight="1" thickBot="1">
      <c r="A25" s="826" t="s">
        <v>53</v>
      </c>
      <c r="B25" s="827"/>
      <c r="C25" s="218"/>
      <c r="D25" s="219">
        <f>SUM(D5:D24)</f>
        <v>6579</v>
      </c>
    </row>
  </sheetData>
  <mergeCells count="3">
    <mergeCell ref="C3:D3"/>
    <mergeCell ref="A25:B25"/>
    <mergeCell ref="A1:D1"/>
  </mergeCells>
  <phoneticPr fontId="30" type="noConversion"/>
  <conditionalFormatting sqref="D25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topLeftCell="A4" zoomScale="120" zoomScaleNormal="120" zoomScaleSheetLayoutView="100" workbookViewId="0">
      <selection activeCell="E37" sqref="E37"/>
    </sheetView>
  </sheetViews>
  <sheetFormatPr defaultRowHeight="15.75"/>
  <cols>
    <col min="1" max="1" width="9" style="376" customWidth="1"/>
    <col min="2" max="2" width="66.33203125" style="376" bestFit="1" customWidth="1"/>
    <col min="3" max="3" width="15.5" style="377" customWidth="1"/>
    <col min="4" max="5" width="15.5" style="376" customWidth="1"/>
    <col min="6" max="6" width="9" style="406" customWidth="1"/>
    <col min="7" max="16384" width="9.33203125" style="406"/>
  </cols>
  <sheetData>
    <row r="1" spans="1:5" ht="15.95" customHeight="1">
      <c r="A1" s="730" t="s">
        <v>16</v>
      </c>
      <c r="B1" s="730"/>
      <c r="C1" s="730"/>
      <c r="D1" s="730"/>
      <c r="E1" s="730"/>
    </row>
    <row r="2" spans="1:5" ht="15.95" customHeight="1" thickBot="1">
      <c r="A2" s="731" t="s">
        <v>152</v>
      </c>
      <c r="B2" s="731"/>
      <c r="D2" s="143"/>
      <c r="E2" s="300" t="s">
        <v>228</v>
      </c>
    </row>
    <row r="3" spans="1:5" ht="38.1" customHeight="1" thickBot="1">
      <c r="A3" s="17" t="s">
        <v>72</v>
      </c>
      <c r="B3" s="18" t="s">
        <v>18</v>
      </c>
      <c r="C3" s="18" t="s">
        <v>587</v>
      </c>
      <c r="D3" s="398" t="s">
        <v>588</v>
      </c>
      <c r="E3" s="163" t="s">
        <v>607</v>
      </c>
    </row>
    <row r="4" spans="1:5" s="407" customFormat="1" ht="12" customHeight="1" thickBot="1">
      <c r="A4" s="28" t="s">
        <v>488</v>
      </c>
      <c r="B4" s="29" t="s">
        <v>489</v>
      </c>
      <c r="C4" s="29" t="s">
        <v>490</v>
      </c>
      <c r="D4" s="29" t="s">
        <v>492</v>
      </c>
      <c r="E4" s="438" t="s">
        <v>491</v>
      </c>
    </row>
    <row r="5" spans="1:5" s="408" customFormat="1" ht="12" customHeight="1" thickBot="1">
      <c r="A5" s="15" t="s">
        <v>19</v>
      </c>
      <c r="B5" s="16" t="s">
        <v>527</v>
      </c>
      <c r="C5" s="453">
        <v>280000</v>
      </c>
      <c r="D5" s="453">
        <v>285300</v>
      </c>
      <c r="E5" s="454">
        <v>292100</v>
      </c>
    </row>
    <row r="6" spans="1:5" s="408" customFormat="1" ht="12" customHeight="1" thickBot="1">
      <c r="A6" s="15" t="s">
        <v>20</v>
      </c>
      <c r="B6" s="289" t="s">
        <v>379</v>
      </c>
      <c r="C6" s="453">
        <v>100500</v>
      </c>
      <c r="D6" s="453">
        <v>125000</v>
      </c>
      <c r="E6" s="454">
        <v>130400</v>
      </c>
    </row>
    <row r="7" spans="1:5" s="408" customFormat="1" ht="12" customHeight="1" thickBot="1">
      <c r="A7" s="15" t="s">
        <v>21</v>
      </c>
      <c r="B7" s="16" t="s">
        <v>387</v>
      </c>
      <c r="C7" s="453"/>
      <c r="D7" s="453"/>
      <c r="E7" s="454"/>
    </row>
    <row r="8" spans="1:5" s="408" customFormat="1" ht="12" customHeight="1" thickBot="1">
      <c r="A8" s="15" t="s">
        <v>172</v>
      </c>
      <c r="B8" s="16" t="s">
        <v>268</v>
      </c>
      <c r="C8" s="397">
        <f>+C9+C13+C14+C15</f>
        <v>17200</v>
      </c>
      <c r="D8" s="397">
        <f>+D9+D13+D14+D15</f>
        <v>17200</v>
      </c>
      <c r="E8" s="435">
        <f>+E9+E13+E14+E15</f>
        <v>17200</v>
      </c>
    </row>
    <row r="9" spans="1:5" s="408" customFormat="1" ht="12" customHeight="1">
      <c r="A9" s="423" t="s">
        <v>269</v>
      </c>
      <c r="B9" s="409" t="s">
        <v>611</v>
      </c>
      <c r="C9" s="437">
        <v>11000</v>
      </c>
      <c r="D9" s="437">
        <v>11000</v>
      </c>
      <c r="E9" s="436">
        <v>11000</v>
      </c>
    </row>
    <row r="10" spans="1:5" s="408" customFormat="1" ht="12" customHeight="1">
      <c r="A10" s="423" t="s">
        <v>270</v>
      </c>
      <c r="B10" s="410" t="s">
        <v>612</v>
      </c>
      <c r="C10" s="391">
        <v>0</v>
      </c>
      <c r="D10" s="391">
        <v>0</v>
      </c>
      <c r="E10" s="264">
        <v>0</v>
      </c>
    </row>
    <row r="11" spans="1:5" s="408" customFormat="1" ht="12" customHeight="1">
      <c r="A11" s="423" t="s">
        <v>271</v>
      </c>
      <c r="B11" s="410" t="s">
        <v>613</v>
      </c>
      <c r="C11" s="391">
        <v>44100</v>
      </c>
      <c r="D11" s="391">
        <v>44500</v>
      </c>
      <c r="E11" s="264">
        <v>44800</v>
      </c>
    </row>
    <row r="12" spans="1:5" s="408" customFormat="1" ht="12" customHeight="1">
      <c r="A12" s="423" t="s">
        <v>272</v>
      </c>
      <c r="B12" s="410" t="s">
        <v>614</v>
      </c>
      <c r="C12" s="391">
        <v>600</v>
      </c>
      <c r="D12" s="391">
        <v>600</v>
      </c>
      <c r="E12" s="264">
        <v>600</v>
      </c>
    </row>
    <row r="13" spans="1:5" s="408" customFormat="1" ht="12" customHeight="1">
      <c r="A13" s="423" t="s">
        <v>615</v>
      </c>
      <c r="B13" s="410" t="s">
        <v>273</v>
      </c>
      <c r="C13" s="391">
        <v>5500</v>
      </c>
      <c r="D13" s="391">
        <v>5500</v>
      </c>
      <c r="E13" s="264">
        <v>5500</v>
      </c>
    </row>
    <row r="14" spans="1:5" s="408" customFormat="1" ht="12" customHeight="1">
      <c r="A14" s="423" t="s">
        <v>616</v>
      </c>
      <c r="B14" s="410" t="s">
        <v>274</v>
      </c>
      <c r="C14" s="391">
        <v>0</v>
      </c>
      <c r="D14" s="391">
        <v>0</v>
      </c>
      <c r="E14" s="264">
        <v>0</v>
      </c>
    </row>
    <row r="15" spans="1:5" s="408" customFormat="1" ht="12" customHeight="1" thickBot="1">
      <c r="A15" s="423" t="s">
        <v>617</v>
      </c>
      <c r="B15" s="411" t="s">
        <v>275</v>
      </c>
      <c r="C15" s="393">
        <v>700</v>
      </c>
      <c r="D15" s="393">
        <v>700</v>
      </c>
      <c r="E15" s="266">
        <v>700</v>
      </c>
    </row>
    <row r="16" spans="1:5" s="408" customFormat="1" ht="12" customHeight="1" thickBot="1">
      <c r="A16" s="15" t="s">
        <v>23</v>
      </c>
      <c r="B16" s="16" t="s">
        <v>530</v>
      </c>
      <c r="C16" s="453">
        <v>55000</v>
      </c>
      <c r="D16" s="453">
        <v>57000</v>
      </c>
      <c r="E16" s="454">
        <v>59000</v>
      </c>
    </row>
    <row r="17" spans="1:6" s="408" customFormat="1" ht="12" customHeight="1" thickBot="1">
      <c r="A17" s="15" t="s">
        <v>24</v>
      </c>
      <c r="B17" s="16" t="s">
        <v>10</v>
      </c>
      <c r="C17" s="453"/>
      <c r="D17" s="453"/>
      <c r="E17" s="454"/>
    </row>
    <row r="18" spans="1:6" s="408" customFormat="1" ht="12" customHeight="1" thickBot="1">
      <c r="A18" s="15" t="s">
        <v>179</v>
      </c>
      <c r="B18" s="16" t="s">
        <v>529</v>
      </c>
      <c r="C18" s="453"/>
      <c r="D18" s="453"/>
      <c r="E18" s="454"/>
    </row>
    <row r="19" spans="1:6" s="408" customFormat="1" ht="12" customHeight="1" thickBot="1">
      <c r="A19" s="15" t="s">
        <v>26</v>
      </c>
      <c r="B19" s="289" t="s">
        <v>528</v>
      </c>
      <c r="C19" s="453"/>
      <c r="D19" s="453"/>
      <c r="E19" s="454"/>
    </row>
    <row r="20" spans="1:6" s="408" customFormat="1" ht="12" customHeight="1" thickBot="1">
      <c r="A20" s="15" t="s">
        <v>27</v>
      </c>
      <c r="B20" s="16" t="s">
        <v>308</v>
      </c>
      <c r="C20" s="397">
        <f>+C5+C6+C7+C8+C16+C17+C18+C19</f>
        <v>452700</v>
      </c>
      <c r="D20" s="397">
        <f>+D5+D6+D7+D8+D16+D17+D18+D19</f>
        <v>484500</v>
      </c>
      <c r="E20" s="298">
        <f>+E5+E6+E7+E8+E16+E17+E18+E19</f>
        <v>498700</v>
      </c>
    </row>
    <row r="21" spans="1:6" s="408" customFormat="1" ht="12" customHeight="1" thickBot="1">
      <c r="A21" s="15" t="s">
        <v>28</v>
      </c>
      <c r="B21" s="16" t="s">
        <v>531</v>
      </c>
      <c r="C21" s="497">
        <v>115000</v>
      </c>
      <c r="D21" s="497">
        <v>100000</v>
      </c>
      <c r="E21" s="498">
        <v>95000</v>
      </c>
    </row>
    <row r="22" spans="1:6" s="408" customFormat="1" ht="12" customHeight="1" thickBot="1">
      <c r="A22" s="15" t="s">
        <v>29</v>
      </c>
      <c r="B22" s="16" t="s">
        <v>532</v>
      </c>
      <c r="C22" s="397">
        <f>+C20+C21</f>
        <v>567700</v>
      </c>
      <c r="D22" s="397">
        <f>+D20+D21</f>
        <v>584500</v>
      </c>
      <c r="E22" s="435">
        <f>+E20+E21</f>
        <v>593700</v>
      </c>
    </row>
    <row r="23" spans="1:6" s="408" customFormat="1" ht="12" customHeight="1">
      <c r="A23" s="363"/>
      <c r="B23" s="364"/>
      <c r="C23" s="365"/>
      <c r="D23" s="494"/>
      <c r="E23" s="495"/>
    </row>
    <row r="24" spans="1:6" s="408" customFormat="1" ht="12" customHeight="1">
      <c r="A24" s="730" t="s">
        <v>47</v>
      </c>
      <c r="B24" s="730"/>
      <c r="C24" s="730"/>
      <c r="D24" s="730"/>
      <c r="E24" s="730"/>
    </row>
    <row r="25" spans="1:6" s="408" customFormat="1" ht="12" customHeight="1" thickBot="1">
      <c r="A25" s="732" t="s">
        <v>153</v>
      </c>
      <c r="B25" s="732"/>
      <c r="C25" s="377"/>
      <c r="D25" s="143"/>
      <c r="E25" s="300" t="s">
        <v>228</v>
      </c>
    </row>
    <row r="26" spans="1:6" s="408" customFormat="1" ht="24" customHeight="1" thickBot="1">
      <c r="A26" s="17" t="s">
        <v>17</v>
      </c>
      <c r="B26" s="18" t="s">
        <v>48</v>
      </c>
      <c r="C26" s="18" t="str">
        <f>+C3</f>
        <v>2017. évi</v>
      </c>
      <c r="D26" s="18" t="str">
        <f>+D3</f>
        <v>2018. évi</v>
      </c>
      <c r="E26" s="163" t="str">
        <f>+E3</f>
        <v>2019. évi</v>
      </c>
      <c r="F26" s="496"/>
    </row>
    <row r="27" spans="1:6" s="408" customFormat="1" ht="12" customHeight="1" thickBot="1">
      <c r="A27" s="402" t="s">
        <v>488</v>
      </c>
      <c r="B27" s="403" t="s">
        <v>489</v>
      </c>
      <c r="C27" s="403" t="s">
        <v>490</v>
      </c>
      <c r="D27" s="403" t="s">
        <v>492</v>
      </c>
      <c r="E27" s="490" t="s">
        <v>491</v>
      </c>
      <c r="F27" s="496"/>
    </row>
    <row r="28" spans="1:6" s="408" customFormat="1" ht="15" customHeight="1" thickBot="1">
      <c r="A28" s="15" t="s">
        <v>19</v>
      </c>
      <c r="B28" s="24" t="s">
        <v>533</v>
      </c>
      <c r="C28" s="453">
        <v>547700</v>
      </c>
      <c r="D28" s="453">
        <v>559500</v>
      </c>
      <c r="E28" s="451">
        <v>565700</v>
      </c>
      <c r="F28" s="496"/>
    </row>
    <row r="29" spans="1:6" ht="12" customHeight="1" thickBot="1">
      <c r="A29" s="474" t="s">
        <v>20</v>
      </c>
      <c r="B29" s="491" t="s">
        <v>538</v>
      </c>
      <c r="C29" s="492">
        <f>+C30+C31+C32</f>
        <v>20000</v>
      </c>
      <c r="D29" s="492">
        <f>+D30+D31+D32</f>
        <v>25000</v>
      </c>
      <c r="E29" s="493">
        <f>+E30+E31+E32</f>
        <v>28000</v>
      </c>
    </row>
    <row r="30" spans="1:6" ht="12" customHeight="1">
      <c r="A30" s="13" t="s">
        <v>107</v>
      </c>
      <c r="B30" s="8" t="s">
        <v>227</v>
      </c>
      <c r="C30" s="392">
        <v>20000</v>
      </c>
      <c r="D30" s="392">
        <v>25000</v>
      </c>
      <c r="E30" s="265">
        <v>28000</v>
      </c>
    </row>
    <row r="31" spans="1:6" ht="12" customHeight="1">
      <c r="A31" s="13" t="s">
        <v>108</v>
      </c>
      <c r="B31" s="12" t="s">
        <v>186</v>
      </c>
      <c r="C31" s="391"/>
      <c r="D31" s="391"/>
      <c r="E31" s="264"/>
    </row>
    <row r="32" spans="1:6" ht="12" customHeight="1" thickBot="1">
      <c r="A32" s="13" t="s">
        <v>109</v>
      </c>
      <c r="B32" s="291" t="s">
        <v>230</v>
      </c>
      <c r="C32" s="391"/>
      <c r="D32" s="391"/>
      <c r="E32" s="264"/>
    </row>
    <row r="33" spans="1:7" ht="12" customHeight="1" thickBot="1">
      <c r="A33" s="15" t="s">
        <v>21</v>
      </c>
      <c r="B33" s="134" t="s">
        <v>449</v>
      </c>
      <c r="C33" s="390">
        <f>+C28+C29</f>
        <v>567700</v>
      </c>
      <c r="D33" s="390">
        <f>+D28+D29</f>
        <v>584500</v>
      </c>
      <c r="E33" s="263">
        <f>+E28+E29</f>
        <v>593700</v>
      </c>
    </row>
    <row r="34" spans="1:7" ht="15" customHeight="1" thickBot="1">
      <c r="A34" s="15" t="s">
        <v>22</v>
      </c>
      <c r="B34" s="134" t="s">
        <v>534</v>
      </c>
      <c r="C34" s="499"/>
      <c r="D34" s="499"/>
      <c r="E34" s="500"/>
      <c r="F34" s="416"/>
    </row>
    <row r="35" spans="1:7" s="408" customFormat="1" ht="12.95" customHeight="1" thickBot="1">
      <c r="A35" s="292" t="s">
        <v>23</v>
      </c>
      <c r="B35" s="375" t="s">
        <v>535</v>
      </c>
      <c r="C35" s="489">
        <f>+C33+C34</f>
        <v>567700</v>
      </c>
      <c r="D35" s="489">
        <f>+D33+D34</f>
        <v>584500</v>
      </c>
      <c r="E35" s="483">
        <f>+E33+E34</f>
        <v>593700</v>
      </c>
    </row>
    <row r="36" spans="1:7">
      <c r="C36" s="376"/>
    </row>
    <row r="37" spans="1:7">
      <c r="C37" s="376"/>
    </row>
    <row r="38" spans="1:7">
      <c r="C38" s="376"/>
    </row>
    <row r="39" spans="1:7" ht="16.5" customHeight="1">
      <c r="C39" s="376"/>
    </row>
    <row r="40" spans="1:7">
      <c r="C40" s="376"/>
    </row>
    <row r="41" spans="1:7">
      <c r="C41" s="376"/>
    </row>
    <row r="42" spans="1:7" s="376" customFormat="1">
      <c r="F42" s="406"/>
      <c r="G42" s="406"/>
    </row>
    <row r="43" spans="1:7" s="376" customFormat="1">
      <c r="F43" s="406"/>
      <c r="G43" s="406"/>
    </row>
    <row r="44" spans="1:7" s="376" customFormat="1">
      <c r="F44" s="406"/>
      <c r="G44" s="406"/>
    </row>
    <row r="45" spans="1:7" s="376" customFormat="1">
      <c r="F45" s="406"/>
      <c r="G45" s="406"/>
    </row>
    <row r="46" spans="1:7" s="376" customFormat="1">
      <c r="F46" s="406"/>
      <c r="G46" s="406"/>
    </row>
    <row r="47" spans="1:7" s="376" customFormat="1">
      <c r="F47" s="406"/>
      <c r="G47" s="406"/>
    </row>
    <row r="48" spans="1:7" s="376" customFormat="1">
      <c r="F48" s="406"/>
      <c r="G48" s="406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CE,Félkövér"&amp;12Zagyvarékas Község Önkormányzata
2016. ÉVI KÖLTSÉGVETÉSI ÉVET KÖVETŐ 3 ÉV TERVEZETT BEVÉTELEI, KIADÁSAI&amp;R&amp;"Times New Roman CE,Félkövér dőlt"&amp;11 7. számú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D37" sqref="D37"/>
    </sheetView>
  </sheetViews>
  <sheetFormatPr defaultRowHeight="12.75"/>
  <cols>
    <col min="1" max="1" width="6.83203125" style="53" customWidth="1"/>
    <col min="2" max="2" width="55.1640625" style="196" customWidth="1"/>
    <col min="3" max="3" width="16.33203125" style="53" customWidth="1"/>
    <col min="4" max="4" width="55.1640625" style="53" customWidth="1"/>
    <col min="5" max="5" width="16.33203125" style="53" customWidth="1"/>
    <col min="6" max="6" width="4.83203125" style="53" customWidth="1"/>
    <col min="7" max="16384" width="9.33203125" style="53"/>
  </cols>
  <sheetData>
    <row r="1" spans="1:6" ht="31.5">
      <c r="B1" s="312" t="s">
        <v>158</v>
      </c>
      <c r="C1" s="313"/>
      <c r="D1" s="313"/>
      <c r="E1" s="313"/>
      <c r="F1" s="745" t="s">
        <v>625</v>
      </c>
    </row>
    <row r="2" spans="1:6" ht="14.25" thickBot="1">
      <c r="E2" s="314" t="s">
        <v>63</v>
      </c>
      <c r="F2" s="745"/>
    </row>
    <row r="3" spans="1:6" ht="13.5" thickBot="1">
      <c r="A3" s="747" t="s">
        <v>72</v>
      </c>
      <c r="B3" s="315" t="s">
        <v>58</v>
      </c>
      <c r="C3" s="316"/>
      <c r="D3" s="315" t="s">
        <v>59</v>
      </c>
      <c r="E3" s="317"/>
      <c r="F3" s="745"/>
    </row>
    <row r="4" spans="1:6" s="318" customFormat="1" ht="24.75" thickBot="1">
      <c r="A4" s="748"/>
      <c r="B4" s="197" t="s">
        <v>64</v>
      </c>
      <c r="C4" s="198" t="str">
        <f>+'2.1.'!C4</f>
        <v>2016. évi előirányzat</v>
      </c>
      <c r="D4" s="197" t="s">
        <v>64</v>
      </c>
      <c r="E4" s="49" t="str">
        <f>+'2.1.'!C4</f>
        <v>2016. évi előirányzat</v>
      </c>
      <c r="F4" s="745"/>
    </row>
    <row r="5" spans="1:6" s="318" customFormat="1" ht="13.5" thickBot="1">
      <c r="A5" s="319" t="s">
        <v>488</v>
      </c>
      <c r="B5" s="320" t="s">
        <v>489</v>
      </c>
      <c r="C5" s="321" t="s">
        <v>490</v>
      </c>
      <c r="D5" s="320" t="s">
        <v>492</v>
      </c>
      <c r="E5" s="322" t="s">
        <v>491</v>
      </c>
      <c r="F5" s="745"/>
    </row>
    <row r="6" spans="1:6" ht="12.95" customHeight="1">
      <c r="A6" s="324" t="s">
        <v>19</v>
      </c>
      <c r="B6" s="325" t="s">
        <v>387</v>
      </c>
      <c r="C6" s="301">
        <f>'1.'!C20</f>
        <v>0</v>
      </c>
      <c r="D6" s="325" t="s">
        <v>227</v>
      </c>
      <c r="E6" s="307">
        <f>'1.'!C117</f>
        <v>23985</v>
      </c>
      <c r="F6" s="745"/>
    </row>
    <row r="7" spans="1:6">
      <c r="A7" s="326" t="s">
        <v>20</v>
      </c>
      <c r="B7" s="327" t="s">
        <v>388</v>
      </c>
      <c r="C7" s="302"/>
      <c r="D7" s="327" t="s">
        <v>393</v>
      </c>
      <c r="E7" s="308"/>
      <c r="F7" s="745"/>
    </row>
    <row r="8" spans="1:6" ht="12.95" customHeight="1">
      <c r="A8" s="326" t="s">
        <v>21</v>
      </c>
      <c r="B8" s="327" t="s">
        <v>10</v>
      </c>
      <c r="C8" s="302">
        <f>'1.'!C47</f>
        <v>0</v>
      </c>
      <c r="D8" s="327" t="s">
        <v>186</v>
      </c>
      <c r="E8" s="308"/>
      <c r="F8" s="745"/>
    </row>
    <row r="9" spans="1:6" ht="12.95" customHeight="1">
      <c r="A9" s="326" t="s">
        <v>22</v>
      </c>
      <c r="B9" s="327" t="s">
        <v>389</v>
      </c>
      <c r="C9" s="302">
        <f>'1.'!C58</f>
        <v>5325</v>
      </c>
      <c r="D9" s="327" t="s">
        <v>394</v>
      </c>
      <c r="E9" s="308"/>
      <c r="F9" s="745"/>
    </row>
    <row r="10" spans="1:6" ht="12.75" customHeight="1">
      <c r="A10" s="326" t="s">
        <v>23</v>
      </c>
      <c r="B10" s="327" t="s">
        <v>390</v>
      </c>
      <c r="C10" s="302"/>
      <c r="D10" s="327" t="s">
        <v>230</v>
      </c>
      <c r="E10" s="308">
        <f>'1.'!C121</f>
        <v>2000</v>
      </c>
      <c r="F10" s="745"/>
    </row>
    <row r="11" spans="1:6" ht="12.95" customHeight="1">
      <c r="A11" s="326" t="s">
        <v>24</v>
      </c>
      <c r="B11" s="327" t="s">
        <v>391</v>
      </c>
      <c r="C11" s="303"/>
      <c r="D11" s="421"/>
      <c r="E11" s="308"/>
      <c r="F11" s="745"/>
    </row>
    <row r="12" spans="1:6" ht="12.95" customHeight="1">
      <c r="A12" s="326" t="s">
        <v>25</v>
      </c>
      <c r="B12" s="42"/>
      <c r="C12" s="302"/>
      <c r="D12" s="421"/>
      <c r="E12" s="308"/>
      <c r="F12" s="745"/>
    </row>
    <row r="13" spans="1:6" ht="12.95" customHeight="1">
      <c r="A13" s="326" t="s">
        <v>26</v>
      </c>
      <c r="B13" s="42"/>
      <c r="C13" s="302"/>
      <c r="D13" s="422"/>
      <c r="E13" s="308"/>
      <c r="F13" s="745"/>
    </row>
    <row r="14" spans="1:6" ht="12.95" customHeight="1">
      <c r="A14" s="326" t="s">
        <v>27</v>
      </c>
      <c r="B14" s="419"/>
      <c r="C14" s="303"/>
      <c r="D14" s="421"/>
      <c r="E14" s="308"/>
      <c r="F14" s="745"/>
    </row>
    <row r="15" spans="1:6">
      <c r="A15" s="326" t="s">
        <v>28</v>
      </c>
      <c r="B15" s="42"/>
      <c r="C15" s="303"/>
      <c r="D15" s="421"/>
      <c r="E15" s="308"/>
      <c r="F15" s="745"/>
    </row>
    <row r="16" spans="1:6" ht="12.95" customHeight="1" thickBot="1">
      <c r="A16" s="386" t="s">
        <v>29</v>
      </c>
      <c r="B16" s="420"/>
      <c r="C16" s="388"/>
      <c r="D16" s="387" t="s">
        <v>50</v>
      </c>
      <c r="E16" s="354">
        <v>117145</v>
      </c>
      <c r="F16" s="745"/>
    </row>
    <row r="17" spans="1:6" ht="15.95" customHeight="1" thickBot="1">
      <c r="A17" s="329" t="s">
        <v>30</v>
      </c>
      <c r="B17" s="136" t="s">
        <v>401</v>
      </c>
      <c r="C17" s="305">
        <f>+C6+C8+C9+C11+C12+C13+C14+C15+C16</f>
        <v>5325</v>
      </c>
      <c r="D17" s="136" t="s">
        <v>402</v>
      </c>
      <c r="E17" s="310">
        <f>+E6+E8+E10+E11+E12+E13+E14+E15+E16</f>
        <v>143130</v>
      </c>
      <c r="F17" s="745"/>
    </row>
    <row r="18" spans="1:6" ht="12.95" customHeight="1">
      <c r="A18" s="324" t="s">
        <v>31</v>
      </c>
      <c r="B18" s="339" t="s">
        <v>248</v>
      </c>
      <c r="C18" s="346">
        <f>+C19+C20+C21+C22+C23</f>
        <v>137805</v>
      </c>
      <c r="D18" s="332" t="s">
        <v>190</v>
      </c>
      <c r="E18" s="82"/>
      <c r="F18" s="745"/>
    </row>
    <row r="19" spans="1:6" ht="12.95" customHeight="1">
      <c r="A19" s="326" t="s">
        <v>32</v>
      </c>
      <c r="B19" s="340" t="s">
        <v>237</v>
      </c>
      <c r="C19" s="84"/>
      <c r="D19" s="332" t="s">
        <v>193</v>
      </c>
      <c r="E19" s="85"/>
      <c r="F19" s="745"/>
    </row>
    <row r="20" spans="1:6" ht="12.95" customHeight="1">
      <c r="A20" s="324" t="s">
        <v>33</v>
      </c>
      <c r="B20" s="340" t="s">
        <v>238</v>
      </c>
      <c r="C20" s="84"/>
      <c r="D20" s="332" t="s">
        <v>155</v>
      </c>
      <c r="E20" s="85"/>
      <c r="F20" s="745"/>
    </row>
    <row r="21" spans="1:6" ht="12.95" customHeight="1">
      <c r="A21" s="326" t="s">
        <v>34</v>
      </c>
      <c r="B21" s="340" t="s">
        <v>239</v>
      </c>
      <c r="C21" s="84">
        <v>137805</v>
      </c>
      <c r="D21" s="332" t="s">
        <v>156</v>
      </c>
      <c r="E21" s="85"/>
      <c r="F21" s="745"/>
    </row>
    <row r="22" spans="1:6" ht="12.95" customHeight="1">
      <c r="A22" s="324" t="s">
        <v>35</v>
      </c>
      <c r="B22" s="340" t="s">
        <v>240</v>
      </c>
      <c r="C22" s="84"/>
      <c r="D22" s="331" t="s">
        <v>234</v>
      </c>
      <c r="E22" s="85"/>
      <c r="F22" s="745"/>
    </row>
    <row r="23" spans="1:6" ht="12.95" customHeight="1">
      <c r="A23" s="326" t="s">
        <v>36</v>
      </c>
      <c r="B23" s="341" t="s">
        <v>241</v>
      </c>
      <c r="C23" s="84"/>
      <c r="D23" s="332" t="s">
        <v>194</v>
      </c>
      <c r="E23" s="85"/>
      <c r="F23" s="745"/>
    </row>
    <row r="24" spans="1:6" ht="12.95" customHeight="1">
      <c r="A24" s="324" t="s">
        <v>37</v>
      </c>
      <c r="B24" s="342" t="s">
        <v>242</v>
      </c>
      <c r="C24" s="334">
        <f>+C25+C26+C27+C28+C29</f>
        <v>0</v>
      </c>
      <c r="D24" s="343" t="s">
        <v>192</v>
      </c>
      <c r="E24" s="85"/>
      <c r="F24" s="745"/>
    </row>
    <row r="25" spans="1:6" ht="12.95" customHeight="1">
      <c r="A25" s="326" t="s">
        <v>38</v>
      </c>
      <c r="B25" s="341" t="s">
        <v>243</v>
      </c>
      <c r="C25" s="84"/>
      <c r="D25" s="343" t="s">
        <v>395</v>
      </c>
      <c r="E25" s="85"/>
      <c r="F25" s="745"/>
    </row>
    <row r="26" spans="1:6" ht="12.95" customHeight="1">
      <c r="A26" s="324" t="s">
        <v>39</v>
      </c>
      <c r="B26" s="341" t="s">
        <v>244</v>
      </c>
      <c r="C26" s="84"/>
      <c r="D26" s="338"/>
      <c r="E26" s="85"/>
      <c r="F26" s="745"/>
    </row>
    <row r="27" spans="1:6" ht="12.95" customHeight="1">
      <c r="A27" s="326" t="s">
        <v>40</v>
      </c>
      <c r="B27" s="340" t="s">
        <v>245</v>
      </c>
      <c r="C27" s="84"/>
      <c r="D27" s="132"/>
      <c r="E27" s="85"/>
      <c r="F27" s="745"/>
    </row>
    <row r="28" spans="1:6" ht="12.95" customHeight="1">
      <c r="A28" s="324" t="s">
        <v>41</v>
      </c>
      <c r="B28" s="344" t="s">
        <v>246</v>
      </c>
      <c r="C28" s="84"/>
      <c r="D28" s="42"/>
      <c r="E28" s="85"/>
      <c r="F28" s="745"/>
    </row>
    <row r="29" spans="1:6" ht="12.95" customHeight="1" thickBot="1">
      <c r="A29" s="326" t="s">
        <v>42</v>
      </c>
      <c r="B29" s="345" t="s">
        <v>247</v>
      </c>
      <c r="C29" s="84"/>
      <c r="D29" s="132"/>
      <c r="E29" s="85"/>
      <c r="F29" s="745"/>
    </row>
    <row r="30" spans="1:6" ht="21.75" customHeight="1" thickBot="1">
      <c r="A30" s="329" t="s">
        <v>43</v>
      </c>
      <c r="B30" s="136" t="s">
        <v>392</v>
      </c>
      <c r="C30" s="305">
        <f>+C18+C24</f>
        <v>137805</v>
      </c>
      <c r="D30" s="136" t="s">
        <v>396</v>
      </c>
      <c r="E30" s="310">
        <f>SUM(E18:E29)</f>
        <v>0</v>
      </c>
      <c r="F30" s="745"/>
    </row>
    <row r="31" spans="1:6" ht="13.5" thickBot="1">
      <c r="A31" s="329" t="s">
        <v>44</v>
      </c>
      <c r="B31" s="335" t="s">
        <v>397</v>
      </c>
      <c r="C31" s="336">
        <f>+C17+C30</f>
        <v>143130</v>
      </c>
      <c r="D31" s="335" t="s">
        <v>398</v>
      </c>
      <c r="E31" s="336">
        <f>+E17+E30</f>
        <v>143130</v>
      </c>
      <c r="F31" s="745"/>
    </row>
    <row r="32" spans="1:6" ht="13.5" thickBot="1">
      <c r="A32" s="329" t="s">
        <v>45</v>
      </c>
      <c r="B32" s="335" t="s">
        <v>168</v>
      </c>
      <c r="C32" s="336">
        <f>IF(C17-E17&lt;0,E17-C17,"-")</f>
        <v>137805</v>
      </c>
      <c r="D32" s="335" t="s">
        <v>169</v>
      </c>
      <c r="E32" s="336" t="str">
        <f>IF(C17-E17&gt;0,C17-E17,"-")</f>
        <v>-</v>
      </c>
      <c r="F32" s="745"/>
    </row>
    <row r="33" spans="1:6" ht="13.5" thickBot="1">
      <c r="A33" s="329" t="s">
        <v>46</v>
      </c>
      <c r="B33" s="335" t="s">
        <v>235</v>
      </c>
      <c r="C33" s="336" t="str">
        <f>IF(C17+C30-E31&lt;0,E31-(C17+C30),"-")</f>
        <v>-</v>
      </c>
      <c r="D33" s="335" t="s">
        <v>236</v>
      </c>
      <c r="E33" s="336" t="str">
        <f>IF(C17+C30-E31&gt;0,C17+C30-E31,"-")</f>
        <v>-</v>
      </c>
      <c r="F33" s="745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1.2598425196850394" bottom="0.78740157480314965" header="0.47244094488188981" footer="0.78740157480314965"/>
  <pageSetup paperSize="9" scale="93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topLeftCell="A3" zoomScale="120" zoomScaleNormal="120" workbookViewId="0">
      <selection activeCell="C3" sqref="C3:E3"/>
    </sheetView>
  </sheetViews>
  <sheetFormatPr defaultRowHeight="15"/>
  <cols>
    <col min="1" max="1" width="5.6640625" style="150" customWidth="1"/>
    <col min="2" max="2" width="35.6640625" style="150" customWidth="1"/>
    <col min="3" max="6" width="14" style="150" customWidth="1"/>
    <col min="7" max="16384" width="9.33203125" style="150"/>
  </cols>
  <sheetData>
    <row r="1" spans="1:7" ht="33" customHeight="1">
      <c r="A1" s="749" t="s">
        <v>544</v>
      </c>
      <c r="B1" s="749"/>
      <c r="C1" s="749"/>
      <c r="D1" s="749"/>
      <c r="E1" s="749"/>
      <c r="F1" s="749"/>
    </row>
    <row r="2" spans="1:7" ht="15.95" customHeight="1" thickBot="1">
      <c r="A2" s="151"/>
      <c r="B2" s="151"/>
      <c r="C2" s="750"/>
      <c r="D2" s="750"/>
      <c r="E2" s="757" t="s">
        <v>228</v>
      </c>
      <c r="F2" s="757"/>
      <c r="G2" s="157"/>
    </row>
    <row r="3" spans="1:7" ht="63" customHeight="1">
      <c r="A3" s="753" t="s">
        <v>17</v>
      </c>
      <c r="B3" s="755" t="s">
        <v>196</v>
      </c>
      <c r="C3" s="755" t="s">
        <v>252</v>
      </c>
      <c r="D3" s="755"/>
      <c r="E3" s="755"/>
      <c r="F3" s="751" t="s">
        <v>498</v>
      </c>
    </row>
    <row r="4" spans="1:7" ht="15.75" thickBot="1">
      <c r="A4" s="754"/>
      <c r="B4" s="756"/>
      <c r="C4" s="472" t="s">
        <v>589</v>
      </c>
      <c r="D4" s="472" t="s">
        <v>590</v>
      </c>
      <c r="E4" s="472" t="s">
        <v>591</v>
      </c>
      <c r="F4" s="752"/>
    </row>
    <row r="5" spans="1:7" ht="15.75" thickBot="1">
      <c r="A5" s="154" t="s">
        <v>488</v>
      </c>
      <c r="B5" s="155" t="s">
        <v>489</v>
      </c>
      <c r="C5" s="155" t="s">
        <v>490</v>
      </c>
      <c r="D5" s="155" t="s">
        <v>492</v>
      </c>
      <c r="E5" s="155" t="s">
        <v>491</v>
      </c>
      <c r="F5" s="156" t="s">
        <v>493</v>
      </c>
    </row>
    <row r="6" spans="1:7">
      <c r="A6" s="153" t="s">
        <v>19</v>
      </c>
      <c r="B6" s="172"/>
      <c r="C6" s="173"/>
      <c r="D6" s="173"/>
      <c r="E6" s="173"/>
      <c r="F6" s="160">
        <f>SUM(C6:E6)</f>
        <v>0</v>
      </c>
    </row>
    <row r="7" spans="1:7">
      <c r="A7" s="152" t="s">
        <v>20</v>
      </c>
      <c r="B7" s="174"/>
      <c r="C7" s="175"/>
      <c r="D7" s="175"/>
      <c r="E7" s="175"/>
      <c r="F7" s="161">
        <f>SUM(C7:E7)</f>
        <v>0</v>
      </c>
    </row>
    <row r="8" spans="1:7">
      <c r="A8" s="152" t="s">
        <v>21</v>
      </c>
      <c r="B8" s="174"/>
      <c r="C8" s="175"/>
      <c r="D8" s="175"/>
      <c r="E8" s="175"/>
      <c r="F8" s="161">
        <f>SUM(C8:E8)</f>
        <v>0</v>
      </c>
    </row>
    <row r="9" spans="1:7">
      <c r="A9" s="152" t="s">
        <v>22</v>
      </c>
      <c r="B9" s="174"/>
      <c r="C9" s="175"/>
      <c r="D9" s="175"/>
      <c r="E9" s="175"/>
      <c r="F9" s="161">
        <f>SUM(C9:E9)</f>
        <v>0</v>
      </c>
    </row>
    <row r="10" spans="1:7" ht="15.75" thickBot="1">
      <c r="A10" s="158" t="s">
        <v>23</v>
      </c>
      <c r="B10" s="176"/>
      <c r="C10" s="177"/>
      <c r="D10" s="177"/>
      <c r="E10" s="177"/>
      <c r="F10" s="161">
        <f>SUM(C10:E10)</f>
        <v>0</v>
      </c>
    </row>
    <row r="11" spans="1:7" s="458" customFormat="1" thickBot="1">
      <c r="A11" s="455" t="s">
        <v>24</v>
      </c>
      <c r="B11" s="159" t="s">
        <v>197</v>
      </c>
      <c r="C11" s="456">
        <f>SUM(C6:C10)</f>
        <v>0</v>
      </c>
      <c r="D11" s="456">
        <f>SUM(D6:D10)</f>
        <v>0</v>
      </c>
      <c r="E11" s="456">
        <f>SUM(E6:E10)</f>
        <v>0</v>
      </c>
      <c r="F11" s="457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1/2016. (II.17.)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C10" sqref="C10"/>
    </sheetView>
  </sheetViews>
  <sheetFormatPr defaultRowHeight="15"/>
  <cols>
    <col min="1" max="1" width="5.6640625" style="150" customWidth="1"/>
    <col min="2" max="2" width="68.6640625" style="150" customWidth="1"/>
    <col min="3" max="3" width="19.5" style="150" customWidth="1"/>
    <col min="4" max="16384" width="9.33203125" style="150"/>
  </cols>
  <sheetData>
    <row r="1" spans="1:4" ht="36.75" customHeight="1">
      <c r="A1" s="749" t="s">
        <v>545</v>
      </c>
      <c r="B1" s="749"/>
      <c r="C1" s="749"/>
    </row>
    <row r="2" spans="1:4" ht="15.95" customHeight="1" thickBot="1">
      <c r="A2" s="151"/>
      <c r="B2" s="151"/>
      <c r="C2" s="162" t="s">
        <v>55</v>
      </c>
      <c r="D2" s="157"/>
    </row>
    <row r="3" spans="1:4" ht="26.25" customHeight="1" thickBot="1">
      <c r="A3" s="178" t="s">
        <v>17</v>
      </c>
      <c r="B3" s="179" t="s">
        <v>195</v>
      </c>
      <c r="C3" s="180" t="str">
        <f>+'1.'!C3</f>
        <v>2016. évi előirányzat</v>
      </c>
    </row>
    <row r="4" spans="1:4" ht="15.75" thickBot="1">
      <c r="A4" s="181" t="s">
        <v>488</v>
      </c>
      <c r="B4" s="182" t="s">
        <v>489</v>
      </c>
      <c r="C4" s="183" t="s">
        <v>490</v>
      </c>
    </row>
    <row r="5" spans="1:4">
      <c r="A5" s="184" t="s">
        <v>19</v>
      </c>
      <c r="B5" s="350" t="s">
        <v>499</v>
      </c>
      <c r="C5" s="347">
        <f>'1.'!C28+'1.'!C30</f>
        <v>55100</v>
      </c>
    </row>
    <row r="6" spans="1:4" ht="24.75">
      <c r="A6" s="185" t="s">
        <v>20</v>
      </c>
      <c r="B6" s="380" t="s">
        <v>249</v>
      </c>
      <c r="C6" s="348"/>
    </row>
    <row r="7" spans="1:4">
      <c r="A7" s="185" t="s">
        <v>21</v>
      </c>
      <c r="B7" s="381" t="s">
        <v>500</v>
      </c>
      <c r="C7" s="348">
        <f>'1.'!C39</f>
        <v>9257</v>
      </c>
    </row>
    <row r="8" spans="1:4" ht="24.75">
      <c r="A8" s="185" t="s">
        <v>22</v>
      </c>
      <c r="B8" s="381" t="s">
        <v>251</v>
      </c>
      <c r="C8" s="348"/>
    </row>
    <row r="9" spans="1:4">
      <c r="A9" s="186" t="s">
        <v>23</v>
      </c>
      <c r="B9" s="381" t="s">
        <v>250</v>
      </c>
      <c r="C9" s="349">
        <f>'1.'!C31+'1.'!C34</f>
        <v>1300</v>
      </c>
    </row>
    <row r="10" spans="1:4" ht="15.75" thickBot="1">
      <c r="A10" s="185" t="s">
        <v>24</v>
      </c>
      <c r="B10" s="382" t="s">
        <v>501</v>
      </c>
      <c r="C10" s="348"/>
    </row>
    <row r="11" spans="1:4" ht="15.75" thickBot="1">
      <c r="A11" s="758" t="s">
        <v>198</v>
      </c>
      <c r="B11" s="759"/>
      <c r="C11" s="187">
        <f>SUM(C5:C10)</f>
        <v>65657</v>
      </c>
    </row>
    <row r="12" spans="1:4" ht="23.25" customHeight="1">
      <c r="A12" s="760" t="s">
        <v>224</v>
      </c>
      <c r="B12" s="760"/>
      <c r="C12" s="760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1/2016. (II.17.)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11" sqref="C11"/>
    </sheetView>
  </sheetViews>
  <sheetFormatPr defaultRowHeight="15"/>
  <cols>
    <col min="1" max="1" width="5.6640625" style="150" customWidth="1"/>
    <col min="2" max="2" width="66.83203125" style="150" customWidth="1"/>
    <col min="3" max="3" width="27" style="150" customWidth="1"/>
    <col min="4" max="16384" width="9.33203125" style="150"/>
  </cols>
  <sheetData>
    <row r="1" spans="1:4" ht="33" customHeight="1">
      <c r="A1" s="749" t="s">
        <v>594</v>
      </c>
      <c r="B1" s="749"/>
      <c r="C1" s="749"/>
    </row>
    <row r="2" spans="1:4" ht="15.95" customHeight="1" thickBot="1">
      <c r="A2" s="151"/>
      <c r="B2" s="151"/>
      <c r="C2" s="162" t="s">
        <v>228</v>
      </c>
      <c r="D2" s="157"/>
    </row>
    <row r="3" spans="1:4" ht="26.25" customHeight="1" thickBot="1">
      <c r="A3" s="178" t="s">
        <v>17</v>
      </c>
      <c r="B3" s="179" t="s">
        <v>199</v>
      </c>
      <c r="C3" s="180" t="s">
        <v>222</v>
      </c>
    </row>
    <row r="4" spans="1:4" ht="15.75" thickBot="1">
      <c r="A4" s="181" t="s">
        <v>488</v>
      </c>
      <c r="B4" s="182" t="s">
        <v>489</v>
      </c>
      <c r="C4" s="183" t="s">
        <v>490</v>
      </c>
    </row>
    <row r="5" spans="1:4">
      <c r="A5" s="184" t="s">
        <v>19</v>
      </c>
      <c r="B5" s="191"/>
      <c r="C5" s="188"/>
    </row>
    <row r="6" spans="1:4">
      <c r="A6" s="185" t="s">
        <v>20</v>
      </c>
      <c r="B6" s="192"/>
      <c r="C6" s="189"/>
    </row>
    <row r="7" spans="1:4" ht="15.75" thickBot="1">
      <c r="A7" s="186" t="s">
        <v>21</v>
      </c>
      <c r="B7" s="193"/>
      <c r="C7" s="190"/>
    </row>
    <row r="8" spans="1:4" s="458" customFormat="1" ht="17.25" customHeight="1" thickBot="1">
      <c r="A8" s="459" t="s">
        <v>22</v>
      </c>
      <c r="B8" s="137" t="s">
        <v>200</v>
      </c>
      <c r="C8" s="187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1/2016. (II.17.)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topLeftCell="A5" zoomScaleNormal="100" workbookViewId="0">
      <selection activeCell="E5" sqref="E5"/>
    </sheetView>
  </sheetViews>
  <sheetFormatPr defaultRowHeight="12.75"/>
  <cols>
    <col min="1" max="1" width="47.1640625" style="39" customWidth="1"/>
    <col min="2" max="2" width="15.6640625" style="38" customWidth="1"/>
    <col min="3" max="3" width="16.33203125" style="38" customWidth="1"/>
    <col min="4" max="4" width="18" style="38" customWidth="1"/>
    <col min="5" max="5" width="16.6640625" style="38" customWidth="1"/>
    <col min="6" max="6" width="18.83203125" style="53" customWidth="1"/>
    <col min="7" max="8" width="12.83203125" style="38" customWidth="1"/>
    <col min="9" max="9" width="13.83203125" style="38" customWidth="1"/>
    <col min="10" max="16384" width="9.33203125" style="38"/>
  </cols>
  <sheetData>
    <row r="1" spans="1:6" ht="25.5" customHeight="1">
      <c r="A1" s="761" t="s">
        <v>0</v>
      </c>
      <c r="B1" s="761"/>
      <c r="C1" s="761"/>
      <c r="D1" s="761"/>
      <c r="E1" s="761"/>
      <c r="F1" s="761"/>
    </row>
    <row r="2" spans="1:6" ht="22.5" customHeight="1" thickBot="1">
      <c r="A2" s="196"/>
      <c r="B2" s="53"/>
      <c r="C2" s="53"/>
      <c r="D2" s="53"/>
      <c r="E2" s="53"/>
      <c r="F2" s="48" t="s">
        <v>63</v>
      </c>
    </row>
    <row r="3" spans="1:6" s="41" customFormat="1" ht="44.25" customHeight="1" thickBot="1">
      <c r="A3" s="197" t="s">
        <v>67</v>
      </c>
      <c r="B3" s="198" t="s">
        <v>68</v>
      </c>
      <c r="C3" s="198" t="s">
        <v>69</v>
      </c>
      <c r="D3" s="198" t="s">
        <v>595</v>
      </c>
      <c r="E3" s="198" t="str">
        <f>+'1.'!C3</f>
        <v>2016. évi előirányzat</v>
      </c>
      <c r="F3" s="49" t="s">
        <v>596</v>
      </c>
    </row>
    <row r="4" spans="1:6" s="53" customFormat="1" ht="12" customHeight="1" thickBot="1">
      <c r="A4" s="50" t="s">
        <v>488</v>
      </c>
      <c r="B4" s="51" t="s">
        <v>489</v>
      </c>
      <c r="C4" s="51" t="s">
        <v>490</v>
      </c>
      <c r="D4" s="51" t="s">
        <v>492</v>
      </c>
      <c r="E4" s="51" t="s">
        <v>491</v>
      </c>
      <c r="F4" s="52" t="s">
        <v>494</v>
      </c>
    </row>
    <row r="5" spans="1:6" ht="25.5">
      <c r="A5" s="714" t="s">
        <v>586</v>
      </c>
      <c r="B5" s="715">
        <f>'1.'!C39*1.27</f>
        <v>11756.39</v>
      </c>
      <c r="C5" s="463" t="s">
        <v>589</v>
      </c>
      <c r="D5" s="715"/>
      <c r="E5" s="715">
        <v>11756</v>
      </c>
      <c r="F5" s="716">
        <f t="shared" ref="F5:F22" si="0">B5-D5-E5</f>
        <v>0.38999999999941792</v>
      </c>
    </row>
    <row r="6" spans="1:6" ht="15.95" customHeight="1">
      <c r="A6" s="714" t="s">
        <v>620</v>
      </c>
      <c r="B6" s="715">
        <v>12229</v>
      </c>
      <c r="C6" s="463" t="s">
        <v>589</v>
      </c>
      <c r="D6" s="715"/>
      <c r="E6" s="715">
        <v>12229</v>
      </c>
      <c r="F6" s="716">
        <f t="shared" si="0"/>
        <v>0</v>
      </c>
    </row>
    <row r="7" spans="1:6" ht="15.95" customHeight="1">
      <c r="A7" s="714"/>
      <c r="B7" s="715"/>
      <c r="C7" s="463"/>
      <c r="D7" s="715"/>
      <c r="E7" s="715"/>
      <c r="F7" s="716">
        <f t="shared" si="0"/>
        <v>0</v>
      </c>
    </row>
    <row r="8" spans="1:6" ht="15.95" customHeight="1">
      <c r="A8" s="717"/>
      <c r="B8" s="715"/>
      <c r="C8" s="463"/>
      <c r="D8" s="715"/>
      <c r="E8" s="715"/>
      <c r="F8" s="716">
        <f t="shared" si="0"/>
        <v>0</v>
      </c>
    </row>
    <row r="9" spans="1:6" ht="15.95" customHeight="1">
      <c r="A9" s="714"/>
      <c r="B9" s="715"/>
      <c r="C9" s="463"/>
      <c r="D9" s="715"/>
      <c r="E9" s="715"/>
      <c r="F9" s="716">
        <f t="shared" si="0"/>
        <v>0</v>
      </c>
    </row>
    <row r="10" spans="1:6" ht="15.95" customHeight="1">
      <c r="A10" s="717"/>
      <c r="B10" s="715"/>
      <c r="C10" s="463"/>
      <c r="D10" s="715"/>
      <c r="E10" s="715"/>
      <c r="F10" s="716">
        <f t="shared" si="0"/>
        <v>0</v>
      </c>
    </row>
    <row r="11" spans="1:6" ht="15.95" customHeight="1">
      <c r="A11" s="714"/>
      <c r="B11" s="715"/>
      <c r="C11" s="463"/>
      <c r="D11" s="715"/>
      <c r="E11" s="715"/>
      <c r="F11" s="716">
        <f t="shared" si="0"/>
        <v>0</v>
      </c>
    </row>
    <row r="12" spans="1:6" ht="15.95" customHeight="1">
      <c r="A12" s="714"/>
      <c r="B12" s="715"/>
      <c r="C12" s="463"/>
      <c r="D12" s="715"/>
      <c r="E12" s="715"/>
      <c r="F12" s="716">
        <f t="shared" si="0"/>
        <v>0</v>
      </c>
    </row>
    <row r="13" spans="1:6" ht="15.95" customHeight="1">
      <c r="A13" s="714"/>
      <c r="B13" s="715"/>
      <c r="C13" s="463"/>
      <c r="D13" s="715"/>
      <c r="E13" s="715"/>
      <c r="F13" s="716">
        <f t="shared" si="0"/>
        <v>0</v>
      </c>
    </row>
    <row r="14" spans="1:6" ht="15.95" customHeight="1">
      <c r="A14" s="714"/>
      <c r="B14" s="715"/>
      <c r="C14" s="463"/>
      <c r="D14" s="715"/>
      <c r="E14" s="715"/>
      <c r="F14" s="716">
        <f t="shared" si="0"/>
        <v>0</v>
      </c>
    </row>
    <row r="15" spans="1:6" ht="15.95" customHeight="1">
      <c r="A15" s="714"/>
      <c r="B15" s="715"/>
      <c r="C15" s="463"/>
      <c r="D15" s="715"/>
      <c r="E15" s="715"/>
      <c r="F15" s="716">
        <f t="shared" si="0"/>
        <v>0</v>
      </c>
    </row>
    <row r="16" spans="1:6" ht="15.95" customHeight="1">
      <c r="A16" s="714"/>
      <c r="B16" s="715"/>
      <c r="C16" s="463"/>
      <c r="D16" s="715"/>
      <c r="E16" s="715"/>
      <c r="F16" s="716">
        <f t="shared" si="0"/>
        <v>0</v>
      </c>
    </row>
    <row r="17" spans="1:6" ht="15.95" customHeight="1">
      <c r="A17" s="714"/>
      <c r="B17" s="715"/>
      <c r="C17" s="463"/>
      <c r="D17" s="715"/>
      <c r="E17" s="715"/>
      <c r="F17" s="716">
        <f t="shared" si="0"/>
        <v>0</v>
      </c>
    </row>
    <row r="18" spans="1:6" ht="15.95" customHeight="1">
      <c r="A18" s="714"/>
      <c r="B18" s="715"/>
      <c r="C18" s="463"/>
      <c r="D18" s="715"/>
      <c r="E18" s="715"/>
      <c r="F18" s="716">
        <f t="shared" si="0"/>
        <v>0</v>
      </c>
    </row>
    <row r="19" spans="1:6" ht="15.95" customHeight="1">
      <c r="A19" s="714"/>
      <c r="B19" s="715"/>
      <c r="C19" s="463"/>
      <c r="D19" s="715"/>
      <c r="E19" s="715"/>
      <c r="F19" s="716">
        <f t="shared" si="0"/>
        <v>0</v>
      </c>
    </row>
    <row r="20" spans="1:6" ht="15.95" customHeight="1">
      <c r="A20" s="714"/>
      <c r="B20" s="715"/>
      <c r="C20" s="463"/>
      <c r="D20" s="715"/>
      <c r="E20" s="715"/>
      <c r="F20" s="716">
        <f t="shared" si="0"/>
        <v>0</v>
      </c>
    </row>
    <row r="21" spans="1:6" ht="15.95" customHeight="1">
      <c r="A21" s="714"/>
      <c r="B21" s="715"/>
      <c r="C21" s="463"/>
      <c r="D21" s="715"/>
      <c r="E21" s="715"/>
      <c r="F21" s="716">
        <f t="shared" si="0"/>
        <v>0</v>
      </c>
    </row>
    <row r="22" spans="1:6" ht="15.95" customHeight="1" thickBot="1">
      <c r="A22" s="718"/>
      <c r="B22" s="719"/>
      <c r="C22" s="465"/>
      <c r="D22" s="719"/>
      <c r="E22" s="719"/>
      <c r="F22" s="720">
        <f t="shared" si="0"/>
        <v>0</v>
      </c>
    </row>
    <row r="23" spans="1:6" s="55" customFormat="1" ht="18" customHeight="1" thickBot="1">
      <c r="A23" s="721" t="s">
        <v>66</v>
      </c>
      <c r="B23" s="722">
        <f>SUM(B5:B22)</f>
        <v>23985.39</v>
      </c>
      <c r="C23" s="723"/>
      <c r="D23" s="722">
        <f>SUM(D5:D22)</f>
        <v>0</v>
      </c>
      <c r="E23" s="722">
        <f>SUM(E5:E22)</f>
        <v>23985</v>
      </c>
      <c r="F23" s="724">
        <f>SUM(F5:F22)</f>
        <v>0.38999999999941792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1/2016. (II.17.)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topLeftCell="A3" zoomScaleNormal="100" workbookViewId="0">
      <selection activeCell="E3" sqref="E3"/>
    </sheetView>
  </sheetViews>
  <sheetFormatPr defaultRowHeight="12.75"/>
  <cols>
    <col min="1" max="1" width="60.6640625" style="39" customWidth="1"/>
    <col min="2" max="2" width="15.6640625" style="38" customWidth="1"/>
    <col min="3" max="3" width="16.33203125" style="38" customWidth="1"/>
    <col min="4" max="4" width="18" style="38" customWidth="1"/>
    <col min="5" max="5" width="16.6640625" style="38" customWidth="1"/>
    <col min="6" max="6" width="18.83203125" style="38" customWidth="1"/>
    <col min="7" max="8" width="12.83203125" style="38" customWidth="1"/>
    <col min="9" max="9" width="13.83203125" style="38" customWidth="1"/>
    <col min="10" max="16384" width="9.33203125" style="38"/>
  </cols>
  <sheetData>
    <row r="1" spans="1:6" ht="24.75" customHeight="1">
      <c r="A1" s="761" t="s">
        <v>1</v>
      </c>
      <c r="B1" s="761"/>
      <c r="C1" s="761"/>
      <c r="D1" s="761"/>
      <c r="E1" s="761"/>
      <c r="F1" s="761"/>
    </row>
    <row r="2" spans="1:6" ht="23.25" customHeight="1" thickBot="1">
      <c r="A2" s="196"/>
      <c r="B2" s="53"/>
      <c r="C2" s="53"/>
      <c r="D2" s="53"/>
      <c r="E2" s="53"/>
      <c r="F2" s="48" t="s">
        <v>63</v>
      </c>
    </row>
    <row r="3" spans="1:6" s="41" customFormat="1" ht="48.75" customHeight="1" thickBot="1">
      <c r="A3" s="197" t="s">
        <v>70</v>
      </c>
      <c r="B3" s="198" t="s">
        <v>68</v>
      </c>
      <c r="C3" s="198" t="s">
        <v>69</v>
      </c>
      <c r="D3" s="198" t="str">
        <f>+'6.'!D3</f>
        <v>Felhasználás   2015. XII. 31-ig</v>
      </c>
      <c r="E3" s="198" t="str">
        <f>+'6.'!E3</f>
        <v>2016. évi előirányzat</v>
      </c>
      <c r="F3" s="49" t="s">
        <v>596</v>
      </c>
    </row>
    <row r="4" spans="1:6" s="53" customFormat="1" ht="15" customHeight="1" thickBot="1">
      <c r="A4" s="50" t="s">
        <v>488</v>
      </c>
      <c r="B4" s="51" t="s">
        <v>489</v>
      </c>
      <c r="C4" s="51" t="s">
        <v>490</v>
      </c>
      <c r="D4" s="51" t="s">
        <v>492</v>
      </c>
      <c r="E4" s="51" t="s">
        <v>491</v>
      </c>
      <c r="F4" s="52" t="s">
        <v>493</v>
      </c>
    </row>
    <row r="5" spans="1:6" ht="15.95" customHeight="1">
      <c r="A5" s="56"/>
      <c r="B5" s="57"/>
      <c r="C5" s="460"/>
      <c r="D5" s="57"/>
      <c r="E5" s="57"/>
      <c r="F5" s="58">
        <f t="shared" ref="F5:F23" si="0">B5-D5-E5</f>
        <v>0</v>
      </c>
    </row>
    <row r="6" spans="1:6" ht="15.95" customHeight="1">
      <c r="A6" s="56"/>
      <c r="B6" s="57"/>
      <c r="C6" s="460"/>
      <c r="D6" s="57"/>
      <c r="E6" s="57"/>
      <c r="F6" s="58">
        <f t="shared" si="0"/>
        <v>0</v>
      </c>
    </row>
    <row r="7" spans="1:6" ht="15.95" customHeight="1">
      <c r="A7" s="56"/>
      <c r="B7" s="57"/>
      <c r="C7" s="460"/>
      <c r="D7" s="57"/>
      <c r="E7" s="57"/>
      <c r="F7" s="58">
        <f t="shared" si="0"/>
        <v>0</v>
      </c>
    </row>
    <row r="8" spans="1:6" ht="15.95" customHeight="1">
      <c r="A8" s="56"/>
      <c r="B8" s="57"/>
      <c r="C8" s="460"/>
      <c r="D8" s="57"/>
      <c r="E8" s="57"/>
      <c r="F8" s="58">
        <f t="shared" si="0"/>
        <v>0</v>
      </c>
    </row>
    <row r="9" spans="1:6" ht="15.95" customHeight="1">
      <c r="A9" s="56"/>
      <c r="B9" s="57"/>
      <c r="C9" s="460"/>
      <c r="D9" s="57"/>
      <c r="E9" s="57"/>
      <c r="F9" s="58">
        <f t="shared" si="0"/>
        <v>0</v>
      </c>
    </row>
    <row r="10" spans="1:6" ht="15.95" customHeight="1">
      <c r="A10" s="56"/>
      <c r="B10" s="57"/>
      <c r="C10" s="460"/>
      <c r="D10" s="57"/>
      <c r="E10" s="57"/>
      <c r="F10" s="58">
        <f t="shared" si="0"/>
        <v>0</v>
      </c>
    </row>
    <row r="11" spans="1:6" ht="15.95" customHeight="1">
      <c r="A11" s="56"/>
      <c r="B11" s="57"/>
      <c r="C11" s="460"/>
      <c r="D11" s="57"/>
      <c r="E11" s="57"/>
      <c r="F11" s="58">
        <f t="shared" si="0"/>
        <v>0</v>
      </c>
    </row>
    <row r="12" spans="1:6" ht="15.95" customHeight="1">
      <c r="A12" s="56"/>
      <c r="B12" s="57"/>
      <c r="C12" s="460"/>
      <c r="D12" s="57"/>
      <c r="E12" s="57"/>
      <c r="F12" s="58">
        <f t="shared" si="0"/>
        <v>0</v>
      </c>
    </row>
    <row r="13" spans="1:6" ht="15.95" customHeight="1">
      <c r="A13" s="56"/>
      <c r="B13" s="57"/>
      <c r="C13" s="460"/>
      <c r="D13" s="57"/>
      <c r="E13" s="57"/>
      <c r="F13" s="58">
        <f t="shared" si="0"/>
        <v>0</v>
      </c>
    </row>
    <row r="14" spans="1:6" ht="15.95" customHeight="1">
      <c r="A14" s="56"/>
      <c r="B14" s="57"/>
      <c r="C14" s="460"/>
      <c r="D14" s="57"/>
      <c r="E14" s="57"/>
      <c r="F14" s="58">
        <f t="shared" si="0"/>
        <v>0</v>
      </c>
    </row>
    <row r="15" spans="1:6" ht="15.95" customHeight="1">
      <c r="A15" s="56"/>
      <c r="B15" s="57"/>
      <c r="C15" s="460"/>
      <c r="D15" s="57"/>
      <c r="E15" s="57"/>
      <c r="F15" s="58">
        <f t="shared" si="0"/>
        <v>0</v>
      </c>
    </row>
    <row r="16" spans="1:6" ht="15.95" customHeight="1">
      <c r="A16" s="56"/>
      <c r="B16" s="57"/>
      <c r="C16" s="460"/>
      <c r="D16" s="57"/>
      <c r="E16" s="57"/>
      <c r="F16" s="58">
        <f t="shared" si="0"/>
        <v>0</v>
      </c>
    </row>
    <row r="17" spans="1:6" ht="15.95" customHeight="1">
      <c r="A17" s="56"/>
      <c r="B17" s="57"/>
      <c r="C17" s="460"/>
      <c r="D17" s="57"/>
      <c r="E17" s="57"/>
      <c r="F17" s="58">
        <f t="shared" si="0"/>
        <v>0</v>
      </c>
    </row>
    <row r="18" spans="1:6" ht="15.95" customHeight="1">
      <c r="A18" s="56"/>
      <c r="B18" s="57"/>
      <c r="C18" s="460"/>
      <c r="D18" s="57"/>
      <c r="E18" s="57"/>
      <c r="F18" s="58">
        <f t="shared" si="0"/>
        <v>0</v>
      </c>
    </row>
    <row r="19" spans="1:6" ht="15.95" customHeight="1">
      <c r="A19" s="56"/>
      <c r="B19" s="57"/>
      <c r="C19" s="460"/>
      <c r="D19" s="57"/>
      <c r="E19" s="57"/>
      <c r="F19" s="58">
        <f t="shared" si="0"/>
        <v>0</v>
      </c>
    </row>
    <row r="20" spans="1:6" ht="15.95" customHeight="1">
      <c r="A20" s="56"/>
      <c r="B20" s="57"/>
      <c r="C20" s="460"/>
      <c r="D20" s="57"/>
      <c r="E20" s="57"/>
      <c r="F20" s="58">
        <f t="shared" si="0"/>
        <v>0</v>
      </c>
    </row>
    <row r="21" spans="1:6" ht="15.95" customHeight="1">
      <c r="A21" s="56"/>
      <c r="B21" s="57"/>
      <c r="C21" s="460"/>
      <c r="D21" s="57"/>
      <c r="E21" s="57"/>
      <c r="F21" s="58">
        <f t="shared" si="0"/>
        <v>0</v>
      </c>
    </row>
    <row r="22" spans="1:6" ht="15.95" customHeight="1">
      <c r="A22" s="56"/>
      <c r="B22" s="57"/>
      <c r="C22" s="460"/>
      <c r="D22" s="57"/>
      <c r="E22" s="57"/>
      <c r="F22" s="58">
        <f t="shared" si="0"/>
        <v>0</v>
      </c>
    </row>
    <row r="23" spans="1:6" ht="15.95" customHeight="1" thickBot="1">
      <c r="A23" s="59"/>
      <c r="B23" s="60"/>
      <c r="C23" s="461"/>
      <c r="D23" s="60"/>
      <c r="E23" s="60"/>
      <c r="F23" s="61">
        <f t="shared" si="0"/>
        <v>0</v>
      </c>
    </row>
    <row r="24" spans="1:6" s="55" customFormat="1" ht="18" customHeight="1" thickBot="1">
      <c r="A24" s="199" t="s">
        <v>66</v>
      </c>
      <c r="B24" s="200">
        <f>SUM(B5:B23)</f>
        <v>0</v>
      </c>
      <c r="C24" s="129"/>
      <c r="D24" s="200">
        <f>SUM(D5:D23)</f>
        <v>0</v>
      </c>
      <c r="E24" s="200">
        <f>SUM(E5:E23)</f>
        <v>0</v>
      </c>
      <c r="F24" s="62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1/2016. (II.17.) önkormányzati rendelethez&amp;"Times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6" sqref="D6"/>
    </sheetView>
  </sheetViews>
  <sheetFormatPr defaultRowHeight="12.75"/>
  <cols>
    <col min="1" max="1" width="38.6640625" style="43" customWidth="1"/>
    <col min="2" max="4" width="13.83203125" style="43" customWidth="1"/>
    <col min="5" max="5" width="14.83203125" style="43" customWidth="1"/>
    <col min="6" max="16384" width="9.33203125" style="43"/>
  </cols>
  <sheetData>
    <row r="1" spans="1:5">
      <c r="A1" s="220"/>
      <c r="B1" s="220"/>
      <c r="C1" s="220"/>
      <c r="D1" s="220"/>
      <c r="E1" s="220"/>
    </row>
    <row r="2" spans="1:5" ht="15.75">
      <c r="A2" s="221" t="s">
        <v>138</v>
      </c>
      <c r="B2" s="783"/>
      <c r="C2" s="783"/>
      <c r="D2" s="783"/>
      <c r="E2" s="783"/>
    </row>
    <row r="3" spans="1:5" ht="14.25" thickBot="1">
      <c r="A3" s="220"/>
      <c r="B3" s="220"/>
      <c r="C3" s="220"/>
      <c r="D3" s="784" t="s">
        <v>131</v>
      </c>
      <c r="E3" s="784"/>
    </row>
    <row r="4" spans="1:5" ht="15" customHeight="1" thickBot="1">
      <c r="A4" s="222" t="s">
        <v>130</v>
      </c>
      <c r="B4" s="223" t="s">
        <v>589</v>
      </c>
      <c r="C4" s="223" t="s">
        <v>590</v>
      </c>
      <c r="D4" s="223" t="s">
        <v>597</v>
      </c>
      <c r="E4" s="224" t="s">
        <v>51</v>
      </c>
    </row>
    <row r="5" spans="1:5">
      <c r="A5" s="225" t="s">
        <v>132</v>
      </c>
      <c r="B5" s="92"/>
      <c r="C5" s="92"/>
      <c r="D5" s="92"/>
      <c r="E5" s="226">
        <f t="shared" ref="E5:E11" si="0">SUM(B5:D5)</f>
        <v>0</v>
      </c>
    </row>
    <row r="6" spans="1:5">
      <c r="A6" s="227" t="s">
        <v>145</v>
      </c>
      <c r="B6" s="93"/>
      <c r="C6" s="93"/>
      <c r="D6" s="93"/>
      <c r="E6" s="228">
        <f t="shared" si="0"/>
        <v>0</v>
      </c>
    </row>
    <row r="7" spans="1:5">
      <c r="A7" s="229" t="s">
        <v>133</v>
      </c>
      <c r="B7" s="94"/>
      <c r="C7" s="94"/>
      <c r="D7" s="94"/>
      <c r="E7" s="230">
        <f t="shared" si="0"/>
        <v>0</v>
      </c>
    </row>
    <row r="8" spans="1:5">
      <c r="A8" s="229" t="s">
        <v>147</v>
      </c>
      <c r="B8" s="94"/>
      <c r="C8" s="94"/>
      <c r="D8" s="94"/>
      <c r="E8" s="230">
        <f t="shared" si="0"/>
        <v>0</v>
      </c>
    </row>
    <row r="9" spans="1:5">
      <c r="A9" s="229" t="s">
        <v>134</v>
      </c>
      <c r="B9" s="94"/>
      <c r="C9" s="94"/>
      <c r="D9" s="94"/>
      <c r="E9" s="230">
        <f t="shared" si="0"/>
        <v>0</v>
      </c>
    </row>
    <row r="10" spans="1:5">
      <c r="A10" s="229" t="s">
        <v>135</v>
      </c>
      <c r="B10" s="94"/>
      <c r="C10" s="94"/>
      <c r="D10" s="94"/>
      <c r="E10" s="230">
        <f t="shared" si="0"/>
        <v>0</v>
      </c>
    </row>
    <row r="11" spans="1:5" ht="13.5" thickBot="1">
      <c r="A11" s="95"/>
      <c r="B11" s="96"/>
      <c r="C11" s="96"/>
      <c r="D11" s="96"/>
      <c r="E11" s="230">
        <f t="shared" si="0"/>
        <v>0</v>
      </c>
    </row>
    <row r="12" spans="1:5" ht="13.5" thickBot="1">
      <c r="A12" s="231" t="s">
        <v>137</v>
      </c>
      <c r="B12" s="232">
        <f>B5+SUM(B7:B11)</f>
        <v>0</v>
      </c>
      <c r="C12" s="232">
        <f>C5+SUM(C7:C11)</f>
        <v>0</v>
      </c>
      <c r="D12" s="232">
        <f>D5+SUM(D7:D11)</f>
        <v>0</v>
      </c>
      <c r="E12" s="233">
        <f>E5+SUM(E7:E11)</f>
        <v>0</v>
      </c>
    </row>
    <row r="13" spans="1:5" ht="13.5" thickBot="1">
      <c r="A13" s="47"/>
      <c r="B13" s="47"/>
      <c r="C13" s="47"/>
      <c r="D13" s="47"/>
      <c r="E13" s="47"/>
    </row>
    <row r="14" spans="1:5" ht="15" customHeight="1" thickBot="1">
      <c r="A14" s="222" t="s">
        <v>136</v>
      </c>
      <c r="B14" s="223" t="str">
        <f>+B4</f>
        <v>2016.</v>
      </c>
      <c r="C14" s="223" t="str">
        <f>+C4</f>
        <v>2017.</v>
      </c>
      <c r="D14" s="223" t="str">
        <f>+D4</f>
        <v>2017. után</v>
      </c>
      <c r="E14" s="224" t="s">
        <v>51</v>
      </c>
    </row>
    <row r="15" spans="1:5">
      <c r="A15" s="225" t="s">
        <v>141</v>
      </c>
      <c r="B15" s="92"/>
      <c r="C15" s="92"/>
      <c r="D15" s="92"/>
      <c r="E15" s="226">
        <f t="shared" ref="E15:E21" si="1">SUM(B15:D15)</f>
        <v>0</v>
      </c>
    </row>
    <row r="16" spans="1:5">
      <c r="A16" s="234" t="s">
        <v>142</v>
      </c>
      <c r="B16" s="94"/>
      <c r="C16" s="94"/>
      <c r="D16" s="94"/>
      <c r="E16" s="230">
        <f t="shared" si="1"/>
        <v>0</v>
      </c>
    </row>
    <row r="17" spans="1:5">
      <c r="A17" s="229" t="s">
        <v>143</v>
      </c>
      <c r="B17" s="94"/>
      <c r="C17" s="94"/>
      <c r="D17" s="94"/>
      <c r="E17" s="230">
        <f t="shared" si="1"/>
        <v>0</v>
      </c>
    </row>
    <row r="18" spans="1:5">
      <c r="A18" s="229" t="s">
        <v>144</v>
      </c>
      <c r="B18" s="94"/>
      <c r="C18" s="94"/>
      <c r="D18" s="94"/>
      <c r="E18" s="230">
        <f t="shared" si="1"/>
        <v>0</v>
      </c>
    </row>
    <row r="19" spans="1:5">
      <c r="A19" s="97"/>
      <c r="B19" s="94"/>
      <c r="C19" s="94"/>
      <c r="D19" s="94"/>
      <c r="E19" s="230">
        <f t="shared" si="1"/>
        <v>0</v>
      </c>
    </row>
    <row r="20" spans="1:5">
      <c r="A20" s="97"/>
      <c r="B20" s="94"/>
      <c r="C20" s="94"/>
      <c r="D20" s="94"/>
      <c r="E20" s="230">
        <f t="shared" si="1"/>
        <v>0</v>
      </c>
    </row>
    <row r="21" spans="1:5" ht="13.5" thickBot="1">
      <c r="A21" s="95"/>
      <c r="B21" s="96"/>
      <c r="C21" s="96"/>
      <c r="D21" s="96"/>
      <c r="E21" s="230">
        <f t="shared" si="1"/>
        <v>0</v>
      </c>
    </row>
    <row r="22" spans="1:5" ht="13.5" thickBot="1">
      <c r="A22" s="231" t="s">
        <v>53</v>
      </c>
      <c r="B22" s="232">
        <f>SUM(B15:B21)</f>
        <v>0</v>
      </c>
      <c r="C22" s="232">
        <f>SUM(C15:C21)</f>
        <v>0</v>
      </c>
      <c r="D22" s="232">
        <f>SUM(D15:D21)</f>
        <v>0</v>
      </c>
      <c r="E22" s="233">
        <f>SUM(E15:E21)</f>
        <v>0</v>
      </c>
    </row>
    <row r="23" spans="1:5">
      <c r="A23" s="220"/>
      <c r="B23" s="220"/>
      <c r="C23" s="220"/>
      <c r="D23" s="220"/>
      <c r="E23" s="220"/>
    </row>
    <row r="24" spans="1:5">
      <c r="A24" s="220"/>
      <c r="B24" s="220"/>
      <c r="C24" s="220"/>
      <c r="D24" s="220"/>
      <c r="E24" s="220"/>
    </row>
    <row r="25" spans="1:5" ht="15.75">
      <c r="A25" s="221" t="s">
        <v>138</v>
      </c>
      <c r="B25" s="783"/>
      <c r="C25" s="783"/>
      <c r="D25" s="783"/>
      <c r="E25" s="783"/>
    </row>
    <row r="26" spans="1:5" ht="14.25" thickBot="1">
      <c r="A26" s="220"/>
      <c r="B26" s="220"/>
      <c r="C26" s="220"/>
      <c r="D26" s="784" t="s">
        <v>131</v>
      </c>
      <c r="E26" s="784"/>
    </row>
    <row r="27" spans="1:5" ht="13.5" thickBot="1">
      <c r="A27" s="222" t="s">
        <v>130</v>
      </c>
      <c r="B27" s="223" t="str">
        <f>+B14</f>
        <v>2016.</v>
      </c>
      <c r="C27" s="223" t="str">
        <f>+C14</f>
        <v>2017.</v>
      </c>
      <c r="D27" s="223" t="str">
        <f>+D14</f>
        <v>2017. után</v>
      </c>
      <c r="E27" s="224" t="s">
        <v>51</v>
      </c>
    </row>
    <row r="28" spans="1:5">
      <c r="A28" s="225" t="s">
        <v>132</v>
      </c>
      <c r="B28" s="92"/>
      <c r="C28" s="92"/>
      <c r="D28" s="92"/>
      <c r="E28" s="226">
        <f t="shared" ref="E28:E34" si="2">SUM(B28:D28)</f>
        <v>0</v>
      </c>
    </row>
    <row r="29" spans="1:5">
      <c r="A29" s="227" t="s">
        <v>145</v>
      </c>
      <c r="B29" s="93"/>
      <c r="C29" s="93"/>
      <c r="D29" s="93"/>
      <c r="E29" s="228">
        <f t="shared" si="2"/>
        <v>0</v>
      </c>
    </row>
    <row r="30" spans="1:5">
      <c r="A30" s="229" t="s">
        <v>133</v>
      </c>
      <c r="B30" s="94"/>
      <c r="C30" s="94"/>
      <c r="D30" s="94"/>
      <c r="E30" s="230">
        <f t="shared" si="2"/>
        <v>0</v>
      </c>
    </row>
    <row r="31" spans="1:5">
      <c r="A31" s="229" t="s">
        <v>147</v>
      </c>
      <c r="B31" s="94"/>
      <c r="C31" s="94"/>
      <c r="D31" s="94"/>
      <c r="E31" s="230">
        <f t="shared" si="2"/>
        <v>0</v>
      </c>
    </row>
    <row r="32" spans="1:5">
      <c r="A32" s="229" t="s">
        <v>134</v>
      </c>
      <c r="B32" s="94"/>
      <c r="C32" s="94"/>
      <c r="D32" s="94"/>
      <c r="E32" s="230">
        <f t="shared" si="2"/>
        <v>0</v>
      </c>
    </row>
    <row r="33" spans="1:5">
      <c r="A33" s="229" t="s">
        <v>135</v>
      </c>
      <c r="B33" s="94"/>
      <c r="C33" s="94"/>
      <c r="D33" s="94"/>
      <c r="E33" s="230">
        <f t="shared" si="2"/>
        <v>0</v>
      </c>
    </row>
    <row r="34" spans="1:5" ht="13.5" thickBot="1">
      <c r="A34" s="95"/>
      <c r="B34" s="96"/>
      <c r="C34" s="96"/>
      <c r="D34" s="96"/>
      <c r="E34" s="230">
        <f t="shared" si="2"/>
        <v>0</v>
      </c>
    </row>
    <row r="35" spans="1:5" ht="13.5" thickBot="1">
      <c r="A35" s="231" t="s">
        <v>137</v>
      </c>
      <c r="B35" s="232">
        <f>B28+SUM(B30:B34)</f>
        <v>0</v>
      </c>
      <c r="C35" s="232">
        <f>C28+SUM(C30:C34)</f>
        <v>0</v>
      </c>
      <c r="D35" s="232">
        <f>D28+SUM(D30:D34)</f>
        <v>0</v>
      </c>
      <c r="E35" s="233">
        <f>E28+SUM(E30:E34)</f>
        <v>0</v>
      </c>
    </row>
    <row r="36" spans="1:5" ht="13.5" thickBot="1">
      <c r="A36" s="47"/>
      <c r="B36" s="47"/>
      <c r="C36" s="47"/>
      <c r="D36" s="47"/>
      <c r="E36" s="47"/>
    </row>
    <row r="37" spans="1:5" ht="13.5" thickBot="1">
      <c r="A37" s="222" t="s">
        <v>136</v>
      </c>
      <c r="B37" s="223" t="str">
        <f>+B27</f>
        <v>2016.</v>
      </c>
      <c r="C37" s="223" t="str">
        <f>+C27</f>
        <v>2017.</v>
      </c>
      <c r="D37" s="223" t="str">
        <f>+D27</f>
        <v>2017. után</v>
      </c>
      <c r="E37" s="224" t="s">
        <v>51</v>
      </c>
    </row>
    <row r="38" spans="1:5">
      <c r="A38" s="225" t="s">
        <v>141</v>
      </c>
      <c r="B38" s="92"/>
      <c r="C38" s="92"/>
      <c r="D38" s="92"/>
      <c r="E38" s="226">
        <f t="shared" ref="E38:E44" si="3">SUM(B38:D38)</f>
        <v>0</v>
      </c>
    </row>
    <row r="39" spans="1:5">
      <c r="A39" s="234" t="s">
        <v>142</v>
      </c>
      <c r="B39" s="94"/>
      <c r="C39" s="94"/>
      <c r="D39" s="94"/>
      <c r="E39" s="230">
        <f t="shared" si="3"/>
        <v>0</v>
      </c>
    </row>
    <row r="40" spans="1:5">
      <c r="A40" s="229" t="s">
        <v>143</v>
      </c>
      <c r="B40" s="94"/>
      <c r="C40" s="94"/>
      <c r="D40" s="94"/>
      <c r="E40" s="230">
        <f t="shared" si="3"/>
        <v>0</v>
      </c>
    </row>
    <row r="41" spans="1:5">
      <c r="A41" s="229" t="s">
        <v>144</v>
      </c>
      <c r="B41" s="94"/>
      <c r="C41" s="94"/>
      <c r="D41" s="94"/>
      <c r="E41" s="230">
        <f t="shared" si="3"/>
        <v>0</v>
      </c>
    </row>
    <row r="42" spans="1:5">
      <c r="A42" s="97"/>
      <c r="B42" s="94"/>
      <c r="C42" s="94"/>
      <c r="D42" s="94"/>
      <c r="E42" s="230">
        <f t="shared" si="3"/>
        <v>0</v>
      </c>
    </row>
    <row r="43" spans="1:5">
      <c r="A43" s="97"/>
      <c r="B43" s="94"/>
      <c r="C43" s="94"/>
      <c r="D43" s="94"/>
      <c r="E43" s="230">
        <f t="shared" si="3"/>
        <v>0</v>
      </c>
    </row>
    <row r="44" spans="1:5" ht="13.5" thickBot="1">
      <c r="A44" s="95"/>
      <c r="B44" s="96"/>
      <c r="C44" s="96"/>
      <c r="D44" s="96"/>
      <c r="E44" s="230">
        <f t="shared" si="3"/>
        <v>0</v>
      </c>
    </row>
    <row r="45" spans="1:5" ht="13.5" thickBot="1">
      <c r="A45" s="231" t="s">
        <v>53</v>
      </c>
      <c r="B45" s="232">
        <f>SUM(B38:B44)</f>
        <v>0</v>
      </c>
      <c r="C45" s="232">
        <f>SUM(C38:C44)</f>
        <v>0</v>
      </c>
      <c r="D45" s="232">
        <f>SUM(D38:D44)</f>
        <v>0</v>
      </c>
      <c r="E45" s="233">
        <f>SUM(E38:E44)</f>
        <v>0</v>
      </c>
    </row>
    <row r="46" spans="1:5">
      <c r="A46" s="220"/>
      <c r="B46" s="220"/>
      <c r="C46" s="220"/>
      <c r="D46" s="220"/>
      <c r="E46" s="220"/>
    </row>
    <row r="47" spans="1:5" ht="15.75">
      <c r="A47" s="769" t="s">
        <v>598</v>
      </c>
      <c r="B47" s="769"/>
      <c r="C47" s="769"/>
      <c r="D47" s="769"/>
      <c r="E47" s="769"/>
    </row>
    <row r="48" spans="1:5" ht="13.5" thickBot="1">
      <c r="A48" s="220"/>
      <c r="B48" s="220"/>
      <c r="C48" s="220"/>
      <c r="D48" s="220"/>
      <c r="E48" s="220"/>
    </row>
    <row r="49" spans="1:8" ht="13.5" thickBot="1">
      <c r="A49" s="774" t="s">
        <v>139</v>
      </c>
      <c r="B49" s="775"/>
      <c r="C49" s="776"/>
      <c r="D49" s="772" t="s">
        <v>148</v>
      </c>
      <c r="E49" s="773"/>
      <c r="H49" s="44"/>
    </row>
    <row r="50" spans="1:8">
      <c r="A50" s="777"/>
      <c r="B50" s="778"/>
      <c r="C50" s="779"/>
      <c r="D50" s="765"/>
      <c r="E50" s="766"/>
    </row>
    <row r="51" spans="1:8" ht="13.5" thickBot="1">
      <c r="A51" s="780"/>
      <c r="B51" s="781"/>
      <c r="C51" s="782"/>
      <c r="D51" s="767"/>
      <c r="E51" s="768"/>
    </row>
    <row r="52" spans="1:8" ht="13.5" thickBot="1">
      <c r="A52" s="762" t="s">
        <v>53</v>
      </c>
      <c r="B52" s="763"/>
      <c r="C52" s="764"/>
      <c r="D52" s="770">
        <f>SUM(D50:E51)</f>
        <v>0</v>
      </c>
      <c r="E52" s="771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1/2016. (II.17.)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9</vt:i4>
      </vt:variant>
    </vt:vector>
  </HeadingPairs>
  <TitlesOfParts>
    <vt:vector size="37" baseType="lpstr">
      <vt:lpstr>1.</vt:lpstr>
      <vt:lpstr>2.1.</vt:lpstr>
      <vt:lpstr>2.2.</vt:lpstr>
      <vt:lpstr>3.</vt:lpstr>
      <vt:lpstr>4.</vt:lpstr>
      <vt:lpstr>5.</vt:lpstr>
      <vt:lpstr>6.</vt:lpstr>
      <vt:lpstr>7.</vt:lpstr>
      <vt:lpstr>8. </vt:lpstr>
      <vt:lpstr>9.1.</vt:lpstr>
      <vt:lpstr>9.2.</vt:lpstr>
      <vt:lpstr>9.3.</vt:lpstr>
      <vt:lpstr>9.4.</vt:lpstr>
      <vt:lpstr>9.5.</vt:lpstr>
      <vt:lpstr>9.6.</vt:lpstr>
      <vt:lpstr>10.1.</vt:lpstr>
      <vt:lpstr>10.2.</vt:lpstr>
      <vt:lpstr>10.3.</vt:lpstr>
      <vt:lpstr>10.4.</vt:lpstr>
      <vt:lpstr>10.5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'9.1.'!Nyomtatási_cím</vt:lpstr>
      <vt:lpstr>'9.2.'!Nyomtatási_cím</vt:lpstr>
      <vt:lpstr>'9.3.'!Nyomtatási_cím</vt:lpstr>
      <vt:lpstr>'9.4.'!Nyomtatási_cím</vt:lpstr>
      <vt:lpstr>'9.5.'!Nyomtatási_cím</vt:lpstr>
      <vt:lpstr>'9.6.'!Nyomtatási_cím</vt:lpstr>
      <vt:lpstr>'1.'!Nyomtatási_terület</vt:lpstr>
      <vt:lpstr>'1. sz tájékoztató t.'!Nyomtatási_terület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Hivatal</cp:lastModifiedBy>
  <cp:lastPrinted>2016-02-17T07:23:40Z</cp:lastPrinted>
  <dcterms:created xsi:type="dcterms:W3CDTF">1999-10-30T10:30:45Z</dcterms:created>
  <dcterms:modified xsi:type="dcterms:W3CDTF">2016-02-17T07:23:41Z</dcterms:modified>
</cp:coreProperties>
</file>