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95" windowWidth="11895" windowHeight="1170" tabRatio="577" activeTab="4"/>
  </bookViews>
  <sheets>
    <sheet name="2.sz.mell." sheetId="1" r:id="rId1"/>
    <sheet name="3.sz. mell bev." sheetId="2" r:id="rId2"/>
    <sheet name="3.sz.mell. kiad." sheetId="3" r:id="rId3"/>
    <sheet name="3a" sheetId="4" r:id="rId4"/>
    <sheet name="3b" sheetId="5" r:id="rId5"/>
    <sheet name="3c" sheetId="6" r:id="rId6"/>
    <sheet name="4.sz.mell." sheetId="7" r:id="rId7"/>
    <sheet name="5.sz.mell." sheetId="8" r:id="rId8"/>
  </sheets>
  <definedNames>
    <definedName name="_xlnm.Print_Titles" localSheetId="0">'2.sz.mell.'!$A:$A</definedName>
    <definedName name="_xlnm.Print_Titles" localSheetId="3">'3a'!$1:$4</definedName>
    <definedName name="_xlnm.Print_Titles" localSheetId="4">'3b'!$1:$6</definedName>
    <definedName name="_xlnm.Print_Titles" localSheetId="5">'3c'!$1:$5</definedName>
    <definedName name="_xlnm.Print_Titles" localSheetId="6">'4.sz.mell.'!$1:$7</definedName>
    <definedName name="_xlnm.Print_Titles" localSheetId="7">'5.sz.mell.'!$1:$5</definedName>
  </definedNames>
  <calcPr fullCalcOnLoad="1"/>
</workbook>
</file>

<file path=xl/sharedStrings.xml><?xml version="1.0" encoding="utf-8"?>
<sst xmlns="http://schemas.openxmlformats.org/spreadsheetml/2006/main" count="1082" uniqueCount="436">
  <si>
    <t>Intézmények működési bevételei összesen:</t>
  </si>
  <si>
    <t>Tárgyévi hitelfelvétel:</t>
  </si>
  <si>
    <t>Önkormányzat bevételei hitelműveletek nélkül:</t>
  </si>
  <si>
    <t>Önkormányzati és intézményi bevétel mindösszesen hitelműveletek nélkül:</t>
  </si>
  <si>
    <t>Önkormányzat bevételei hitelműveletekkel:</t>
  </si>
  <si>
    <t>Önkormányzati és intézményi bevétel hitelműveletekkel:</t>
  </si>
  <si>
    <t>Önkormányzat nagyértékű szoftver</t>
  </si>
  <si>
    <t>d/ kisértékű szoftverbeszerzés</t>
  </si>
  <si>
    <t>a/ Működési célú költségvetési támogatás</t>
  </si>
  <si>
    <t>OEP teljesítmény-finanszírozás</t>
  </si>
  <si>
    <t>Működési bevételek</t>
  </si>
  <si>
    <t>Komló Városi Óvoda</t>
  </si>
  <si>
    <t>Tagi kölcsön visszafizetés Habilitas Kft.</t>
  </si>
  <si>
    <t>Támfal, vízelvezetés havaria</t>
  </si>
  <si>
    <t>B E R U H Á Z Á S O K:</t>
  </si>
  <si>
    <t>Bírság és pótlék bevétel</t>
  </si>
  <si>
    <t>Felhalmozási kiadások összesen:</t>
  </si>
  <si>
    <t>Fejlesztési célú pénzeszköz-átadás Komlói Bányász Horgászegyesületnek</t>
  </si>
  <si>
    <t>Talajterhelési díj</t>
  </si>
  <si>
    <t>Együtt:</t>
  </si>
  <si>
    <t>Engedélyezett létszám</t>
  </si>
  <si>
    <t>Beruházások összesen:</t>
  </si>
  <si>
    <t>Lakásmobilitás</t>
  </si>
  <si>
    <t>F E L Ú J Í T Á S:</t>
  </si>
  <si>
    <t>Felújítás összesen:</t>
  </si>
  <si>
    <t>Képviselő-testület által elfogadott, szerződéssel le nem kötött feladatok</t>
  </si>
  <si>
    <t>Egyéb igények</t>
  </si>
  <si>
    <t>Megnevezés</t>
  </si>
  <si>
    <t>Intézmény megnevezése</t>
  </si>
  <si>
    <t>Önkormányzat működési bevételei</t>
  </si>
  <si>
    <t>a/ nem lakás célú ingatlanértékesítés</t>
  </si>
  <si>
    <t>Közhatalmi bevételek</t>
  </si>
  <si>
    <t>Önkormányzati tulajdonú lakások kéményfelújítása</t>
  </si>
  <si>
    <t>GESZ felújítás, karbantartási keret</t>
  </si>
  <si>
    <t>GESZ</t>
  </si>
  <si>
    <t>Városgondnokság</t>
  </si>
  <si>
    <t>Önkormányzat</t>
  </si>
  <si>
    <t>Összesen</t>
  </si>
  <si>
    <t>Működési bevétel összesen:</t>
  </si>
  <si>
    <t>Személyi juttatások</t>
  </si>
  <si>
    <t>Dologi kiadások</t>
  </si>
  <si>
    <t>Gépjárműadó</t>
  </si>
  <si>
    <t>Felhalmozás és tőkejellegű bevételek</t>
  </si>
  <si>
    <t>b/ lakásértékesítés</t>
  </si>
  <si>
    <t>Felhalmozási célú pénzeszköz-átvétel:</t>
  </si>
  <si>
    <t>Önkormányzatok költségvetési támogatása</t>
  </si>
  <si>
    <t>Működési célú pénzeszköz-átvétel</t>
  </si>
  <si>
    <t>Városi felújítási keret</t>
  </si>
  <si>
    <t>Vízi közmű felújítási keret</t>
  </si>
  <si>
    <t>Lakóházfelújítás (felújítási alap)</t>
  </si>
  <si>
    <t>Tárgyévi fejlesztési hitelek kamata</t>
  </si>
  <si>
    <t>a/ nagyértékű eszközbeszerzés</t>
  </si>
  <si>
    <t>b/ nagyértékű szoftverbeszerzés</t>
  </si>
  <si>
    <t>c/ kisértékű informatikai eszközbeszerzés (dologiból átcsoportosítva)</t>
  </si>
  <si>
    <t>Közös önkormányzati hivatal informatika:</t>
  </si>
  <si>
    <t>FELHALMOZÁSI CÉLÚ PÉNZESZKÖZ-ÁTADÁS:</t>
  </si>
  <si>
    <t>Felhalmozási célú pénzeszköz-átadás összesen:</t>
  </si>
  <si>
    <t>Önkormányzati intézmények villamosbiztonsági felülvizsgálata</t>
  </si>
  <si>
    <t>Áh-n belülről összesen:</t>
  </si>
  <si>
    <t>ÁH-n kívülről összesen:</t>
  </si>
  <si>
    <t>Vis maior</t>
  </si>
  <si>
    <t xml:space="preserve">b/ Felhalmozási célú támogatás </t>
  </si>
  <si>
    <t>Önkormányzati egészségügyi feladatok OEP teljesítményfinanszírozása</t>
  </si>
  <si>
    <t>Intézményi működési bevételek hivatal nélkül</t>
  </si>
  <si>
    <t>Hivatal működési bevételei</t>
  </si>
  <si>
    <t>Eredeti</t>
  </si>
  <si>
    <t>Egyéb működési célú kiadások</t>
  </si>
  <si>
    <t>Egyéb felhalmozási kiadások</t>
  </si>
  <si>
    <t>Ellátottak pénzbeli juttatásai</t>
  </si>
  <si>
    <t>Működési célú tám. áh-n belülre</t>
  </si>
  <si>
    <t>Működési célú kölcsön nyújtása</t>
  </si>
  <si>
    <t>Működési célú tám. áh-n kívülre</t>
  </si>
  <si>
    <t>Tartalékok</t>
  </si>
  <si>
    <t>Felújítások</t>
  </si>
  <si>
    <t>Felhalm. célú tám. áh-n belülre</t>
  </si>
  <si>
    <t>Felhalm. célú kölcsön nyújtása</t>
  </si>
  <si>
    <t>Felhalm. célú tám. áh-n kívülre</t>
  </si>
  <si>
    <t>Tárgyévi kiadások</t>
  </si>
  <si>
    <t>K.V.Óvoda</t>
  </si>
  <si>
    <t>Könyvtár</t>
  </si>
  <si>
    <t>KH, Színház</t>
  </si>
  <si>
    <t>Intézmények összesen</t>
  </si>
  <si>
    <t>Hivatal</t>
  </si>
  <si>
    <t>Beruházások</t>
  </si>
  <si>
    <t>Elvonások és befizetések</t>
  </si>
  <si>
    <t>Költségvetési kiadások</t>
  </si>
  <si>
    <t>Finanszírozási kiadások</t>
  </si>
  <si>
    <t>Előirányzat-módosítási javaslat</t>
  </si>
  <si>
    <t>(bevétel, kiadás emeléssel járó)</t>
  </si>
  <si>
    <t>Intézmény</t>
  </si>
  <si>
    <t>Felhalm. bevételek</t>
  </si>
  <si>
    <t>József A. Városi Könyvt. és Muzeális Gy.</t>
  </si>
  <si>
    <t>Közösségek Háza, Színház és Hangv.terem</t>
  </si>
  <si>
    <t>Közös Önkormányzati Hivatal</t>
  </si>
  <si>
    <t>Intézmények össz.:</t>
  </si>
  <si>
    <t>Int.fin.korr.</t>
  </si>
  <si>
    <t xml:space="preserve">Komló Város Önkormányzat és intézményei </t>
  </si>
  <si>
    <t>Önkormányzati és intézményi felhalmozási célú kiadások</t>
  </si>
  <si>
    <t>Közhatalmi bevétel a Hivatalnál</t>
  </si>
  <si>
    <t>Felhalmozási célú kölcsön térülése</t>
  </si>
  <si>
    <t>Felhalmozási célú kölcsön térülése Hivatalnál</t>
  </si>
  <si>
    <t>Kölcsönök térülése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</si>
  <si>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</si>
  <si>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</si>
  <si>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</si>
  <si>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</si>
  <si>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</si>
  <si>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</si>
  <si>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</si>
  <si>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</si>
  <si>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</si>
  <si>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K914</t>
  </si>
  <si>
    <t>K9</t>
  </si>
  <si>
    <t>K</t>
  </si>
  <si>
    <t>B4</t>
  </si>
  <si>
    <t>Működési célú tám.  áh-n belülre</t>
  </si>
  <si>
    <t>Működési célú tám.   áh-n kívülre</t>
  </si>
  <si>
    <t>Felhalm. célú tám.  áh-n belülre</t>
  </si>
  <si>
    <t>Ebből: Koncessziós díj Dél-dunántúli Közlekedési Központ Zrt.</t>
  </si>
  <si>
    <t xml:space="preserve">           Víz- és szennyvízhálózat bérleti díja </t>
  </si>
  <si>
    <t>Iparűzési adó</t>
  </si>
  <si>
    <t>Építményadó</t>
  </si>
  <si>
    <t>Magánszemélyek kommunális adója</t>
  </si>
  <si>
    <t>Telekadó</t>
  </si>
  <si>
    <t>Idegenforgalmi adó</t>
  </si>
  <si>
    <t>Helyi adó összesen:</t>
  </si>
  <si>
    <t>Közhatalmi bevétel Önkormányzatnál összesen:</t>
  </si>
  <si>
    <t>Önkormányzati ingatlanértékesítés</t>
  </si>
  <si>
    <t>Önkormányzat összesen:</t>
  </si>
  <si>
    <t>Intézmények összesen: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</si>
  <si>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</si>
  <si>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</si>
  <si>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és gyermekétkeztetési feladatainak támogatása</t>
  </si>
  <si>
    <t>Települési önkormányzatok kulturális feladatianak támogatása</t>
  </si>
  <si>
    <t>Működési célú költségvetési támogatások és kiegészítő támogatások</t>
  </si>
  <si>
    <t>Intézményeknél összesen:</t>
  </si>
  <si>
    <t>Iskolaegészségügy informatika</t>
  </si>
  <si>
    <t>Közös önkormányzati hivatal kisértékű bútor-, textília, egyéb eszközbeszerzés (dologiból átcsoportosítva)</t>
  </si>
  <si>
    <t xml:space="preserve">Munkáltatói lakástámogatás </t>
  </si>
  <si>
    <t>Önkormányzati felhalmozási kiadások összesen:</t>
  </si>
  <si>
    <t>Intézményi felhalmozási kiadások összesen:</t>
  </si>
  <si>
    <t>Önkorm. működési tám.</t>
  </si>
  <si>
    <t>Elvonások és befizetések bevételei</t>
  </si>
  <si>
    <t>Működési célú tám. bevételei áh-n belülről</t>
  </si>
  <si>
    <t>Felhalm. célú önkorm. tám.</t>
  </si>
  <si>
    <t>Felhalm. célú tám. bevételei áh-n belülről</t>
  </si>
  <si>
    <t>Működési célú átvett pénzeszk.</t>
  </si>
  <si>
    <t>Felhalm. célú kölcsön térülése</t>
  </si>
  <si>
    <t>Felhalm. célú átvett pénzeszk.</t>
  </si>
  <si>
    <t>Belföldi ÉP bevételei</t>
  </si>
  <si>
    <t>Maradvány igénybe-vétele</t>
  </si>
  <si>
    <t>Működési célú finanszír</t>
  </si>
  <si>
    <t>Felhalm. célú finanszír</t>
  </si>
  <si>
    <t>Finan-szírozási bevételek</t>
  </si>
  <si>
    <t>Tárgyévi bevételek</t>
  </si>
  <si>
    <t>Elvonások és befiz.</t>
  </si>
  <si>
    <t>Költség-vetési kiadások</t>
  </si>
  <si>
    <t>Hitel-, kölcsön-törlesztés pügyi váll-nak</t>
  </si>
  <si>
    <t>Áh-n belüli megel. visszafiz.</t>
  </si>
  <si>
    <t>3.sz.melléklet</t>
  </si>
  <si>
    <t>Önkormányzat előirányzat módosítási javaslata</t>
  </si>
  <si>
    <t>1.</t>
  </si>
  <si>
    <t>3/a.sz.melléklet</t>
  </si>
  <si>
    <t>kiadás-bevétel módosítással járó</t>
  </si>
  <si>
    <t>3/b.sz.melléklet</t>
  </si>
  <si>
    <t xml:space="preserve">Önkormányzat és intézmények közötti, </t>
  </si>
  <si>
    <t>valamint kiemelt előirányzatok közötti</t>
  </si>
  <si>
    <t>átcsoportosítási javaslat</t>
  </si>
  <si>
    <t>Intézmények előirányzat módosítási javaslata</t>
  </si>
  <si>
    <t>3/c.sz.melléklet</t>
  </si>
  <si>
    <t>kiadás-bevétel módosítással járó,</t>
  </si>
  <si>
    <t>kiemelt előirányzatok közötti átcsoportosítása</t>
  </si>
  <si>
    <t>tartalékok</t>
  </si>
  <si>
    <t>-</t>
  </si>
  <si>
    <t>2.</t>
  </si>
  <si>
    <t>működési célú támogatások bevételei áh-n belülről</t>
  </si>
  <si>
    <t>személyi juttatások</t>
  </si>
  <si>
    <t>munkaadókat terhelő járulékok</t>
  </si>
  <si>
    <t>4.</t>
  </si>
  <si>
    <t>beruházások</t>
  </si>
  <si>
    <t>dologi kiadások</t>
  </si>
  <si>
    <t>önkormányzatok működési támogatásai</t>
  </si>
  <si>
    <t>működési célú támogatások áh-n kívülre</t>
  </si>
  <si>
    <t>6.</t>
  </si>
  <si>
    <t>Áh-n kívülről összesen:</t>
  </si>
  <si>
    <t>Költségvetési bevételek</t>
  </si>
  <si>
    <t>Hitel-, kölcsönfelvétel pügyi váll-tól</t>
  </si>
  <si>
    <t>finanszírozási kiadások</t>
  </si>
  <si>
    <t>Működési célú tám., kölcsön térülése</t>
  </si>
  <si>
    <t>Komlói Közös Önkormányzati Hivatal</t>
  </si>
  <si>
    <t>forintban</t>
  </si>
  <si>
    <t>K911</t>
  </si>
  <si>
    <t>Hitel-, kölcsön-törlesztés áh-n kívülre</t>
  </si>
  <si>
    <t>Közfoglalkoztatottak létszáma</t>
  </si>
  <si>
    <t>,</t>
  </si>
  <si>
    <t xml:space="preserve"> </t>
  </si>
  <si>
    <t>4. sz. melléklet</t>
  </si>
  <si>
    <t xml:space="preserve">           egyéb működési bevételek</t>
  </si>
  <si>
    <t>GESZ: Munkaügyi Központ támogatása</t>
  </si>
  <si>
    <t>Tagi kölcsön visszafizetés Baranya-Víz Zrt.</t>
  </si>
  <si>
    <t>Pályázati, előkészítési, önerő és megelőlegezési keret</t>
  </si>
  <si>
    <t>Szabályozási terv módosítása</t>
  </si>
  <si>
    <t>Védőnői szolgálat kisértékű informatikai eszköz</t>
  </si>
  <si>
    <t>Védőnői szolgálat kisértékű tárgyi eszköz, bútor beszerzés</t>
  </si>
  <si>
    <t>Iskolaegészségügy  kisértékű tárgyi eszköz, bútor beszerzés</t>
  </si>
  <si>
    <t xml:space="preserve">GESZ kisértékű eszközbeszerzések </t>
  </si>
  <si>
    <t>Komló Városi Óvoda kisértékű eszközbeszerzések</t>
  </si>
  <si>
    <t xml:space="preserve">József A. Könyvtár, Múzeum kisértékű eszközbeszerzések </t>
  </si>
  <si>
    <t xml:space="preserve">Közösségek Háza, Színház kisértékű eszközbeszerzések </t>
  </si>
  <si>
    <t xml:space="preserve">Városgondnokság kisértékű eszközbeszerzések </t>
  </si>
  <si>
    <t>Városgondnokság lakóházfelújítás</t>
  </si>
  <si>
    <t>Módosított</t>
  </si>
  <si>
    <t>Munkaadókat terhelő járulékok</t>
  </si>
  <si>
    <t>Képviselő-testület által elfogadott eredeti</t>
  </si>
  <si>
    <t>Komló Város Önkormányzat és intézményei</t>
  </si>
  <si>
    <t>Óvoda</t>
  </si>
  <si>
    <t>Áh-n belüli megelőlegezés visszafizetése</t>
  </si>
  <si>
    <t>Komlói Többcélú Kistérségi Társulás működési célú támogatás munkaszervezeti feladatok ellátásához</t>
  </si>
  <si>
    <t>Tagi kölcsön visszafizetés Komlói Tésztagyártó Szociális Szövetkezet</t>
  </si>
  <si>
    <t>Képviselő-testület által elfogadott 2017. évre szerződéssel lekötött folyamatban lévő feladatok, illetve jogszabályi kötelezettség</t>
  </si>
  <si>
    <t>Elektromos töltőállomás létesítése (161/2016.(IX.22.))</t>
  </si>
  <si>
    <t>Körtvélyesi új garázsok közötti út építése</t>
  </si>
  <si>
    <t>Önkormányzat kisértékű eszközbeszerzés</t>
  </si>
  <si>
    <t xml:space="preserve">Lakáscélú támogatás </t>
  </si>
  <si>
    <t>2. sz. melléklet</t>
  </si>
  <si>
    <t>3.</t>
  </si>
  <si>
    <t>5.</t>
  </si>
  <si>
    <t>5. sz. melléklet</t>
  </si>
  <si>
    <t>Gondnokság</t>
  </si>
  <si>
    <t>felújítások</t>
  </si>
  <si>
    <t>működési bevételek</t>
  </si>
  <si>
    <t>működési célú támogatások áh-n belülre</t>
  </si>
  <si>
    <t>Közösségek Háza, Színház- és Hangversenyterem</t>
  </si>
  <si>
    <t>KEHOP-2.2.1-15-2015-00013 Komlói szennyvízberuházás</t>
  </si>
  <si>
    <t>TOP-3.1.1-16-BA1-2017-00011 Fenntartható települési közlekedésfejl.</t>
  </si>
  <si>
    <t>TOP-3.2.1-16 Önkormányzati épületek energetikai korszerűsítése</t>
  </si>
  <si>
    <t>EFOP-1.5.2-16 Humán szolgáltatások fejlesztése a Komlói járásban</t>
  </si>
  <si>
    <t>Interreg pályázat (Könyvtár épület)</t>
  </si>
  <si>
    <t xml:space="preserve">Ebből:    Működőképesség megőrzését szolgáló rendkívüli önkormányzati támogatás </t>
  </si>
  <si>
    <t>TOP-5.3.1 A helyi identitás és kohézió erősítése</t>
  </si>
  <si>
    <t>KEHOP-5.4.1 Szemléletváltási programok</t>
  </si>
  <si>
    <t>KEHOP-2.2.1-15-2015-00013 Komlói szennyvízberuházás (77/2017.(V.25.))</t>
  </si>
  <si>
    <t>Interreg pályázat (Könyvtár épület) (149/2017.(IX.27.))</t>
  </si>
  <si>
    <t xml:space="preserve">TOP-1.1.1-16-BA1-2017-00002 Komló, Nagyrét utcai meglévő ipari terület alapinfrastruktúra fejlesztése </t>
  </si>
  <si>
    <t xml:space="preserve">TOP-1.1.3-15-BA1-2016-00001 Komlói város területén lévő piac és vásárcsarnok rekonstrukciója </t>
  </si>
  <si>
    <t>TOP-1.2.1-15-BA1-2016-00007 Kerékpáron az Ormánságtól a Mecsekig</t>
  </si>
  <si>
    <t>TOP-2.1.1-15-BA1-2016-00001 Barnamezős területek rehabilitációja (Juhász Gy. u.)</t>
  </si>
  <si>
    <t>TOP-2.1.1-16-BA1-2017-00003 Barnamezős területek rehabilitációja (Altáró u.)</t>
  </si>
  <si>
    <t>TOP-2.1.2-15-BA1-2016-00003 Petőfi tér és környezetének rehabilitációja</t>
  </si>
  <si>
    <t>TOP-3.1.1-15-BA1-2016-00007 Komló-Sikonda kerékpárút létesítése</t>
  </si>
  <si>
    <t>TOP-3.1.1-16-BA1-2017-00011 Fenntartható települési közlekedésfejlesztés</t>
  </si>
  <si>
    <t>TOP-3.2.1-15-BA1-206-00001 Komló, Pécsi út 42.sz. alatti épület energetikai korszerűsítése</t>
  </si>
  <si>
    <t>Mvoks rendszer nagyértékű eszközbeszerzés</t>
  </si>
  <si>
    <t>Önkormányzat kisértékű informatika</t>
  </si>
  <si>
    <t>Önkormányzat kisértékű szoftver</t>
  </si>
  <si>
    <t>7.</t>
  </si>
  <si>
    <t>8.</t>
  </si>
  <si>
    <t>9.</t>
  </si>
  <si>
    <t>T-Mobile ügyintéző bérmegtérítése</t>
  </si>
  <si>
    <t>működési célú átvett pénzeszközök</t>
  </si>
  <si>
    <t>összesen</t>
  </si>
  <si>
    <t>KH</t>
  </si>
  <si>
    <t xml:space="preserve">Polgármesteri keret terhére támogatás megállapítása </t>
  </si>
  <si>
    <t xml:space="preserve">TOP-1.1.1-15 Körtvélyes iparterület fejlesztése pályázat </t>
  </si>
  <si>
    <t>Könyvtár: Munkaügyi Központ támogatása</t>
  </si>
  <si>
    <t>ellátottak pénzbeli juttatásai</t>
  </si>
  <si>
    <t>Mecsekjánosi Településrészi Önkormányzat</t>
  </si>
  <si>
    <t>Átcsoportosítások</t>
  </si>
  <si>
    <t>Felhalmozási célú támogatás áh-n belülre összesen:</t>
  </si>
  <si>
    <t>munkaadó-kat terhelő járulékok</t>
  </si>
  <si>
    <t>2019. évi előirányzata</t>
  </si>
  <si>
    <t>bevételei 2019. év</t>
  </si>
  <si>
    <t xml:space="preserve">           Solar bérleti díjak (2 év)</t>
  </si>
  <si>
    <t>Különféle bírságok bevételei</t>
  </si>
  <si>
    <t>Szabálysértési bírságok</t>
  </si>
  <si>
    <t>TOP-1.4.1-15-BA1-2016-00011 Óvodák és bölcsőde fejlesztése Komló p.</t>
  </si>
  <si>
    <t>TOP-2.1.2-15-BA1-2016-00003 Petőfi tér és környezetének rehab.</t>
  </si>
  <si>
    <t>TOP-3.2.1-16-BA1-2018-00056 Komlói Sportközpont és futófolyosó energetikai korszerűsítése (3)</t>
  </si>
  <si>
    <t>Magyar Közúttól településrendezéshez</t>
  </si>
  <si>
    <t>Pécsi Egyházmegyétől Belvárosi iskola környezetének fejlesztéshez</t>
  </si>
  <si>
    <t>Szent Borbála Otthontól átvett pénzeszköz (TOP-3.2.1-15-BA1-2016-00001)</t>
  </si>
  <si>
    <t xml:space="preserve">Mánfától bejáró gyermekek után </t>
  </si>
  <si>
    <t>Bérkompenzáció, kulturális pótlék, szociális ágazati pótlék</t>
  </si>
  <si>
    <t>Európai Mobilitási Hét és Autómentes Nap program</t>
  </si>
  <si>
    <t>Előző évi pénzmaradvány</t>
  </si>
  <si>
    <t>Ebből működési pénzmaradvány (intézmények nélkül)</t>
  </si>
  <si>
    <t xml:space="preserve">         fejlesztési pénzmaradvány (intézmények nélkül)</t>
  </si>
  <si>
    <t>Ebből intézményi működési pénzmaradvány</t>
  </si>
  <si>
    <t xml:space="preserve">         intézményi fejlesztési pénzmaradvány</t>
  </si>
  <si>
    <t>Szabályozási terv módosítása áthúzódó</t>
  </si>
  <si>
    <t>Településképi arculati kézikönyv elkészítése áthúzódó</t>
  </si>
  <si>
    <t>Közvilágítás fejlesztési igények</t>
  </si>
  <si>
    <t>Körtvélyesi rekortán sportpálya (önerő) (129/2018.)</t>
  </si>
  <si>
    <t>Caminus Zrt-től lámpatestek megvásárlása</t>
  </si>
  <si>
    <t>Szilvás rekortán pálya térfigyelő kamerák (önerő) (151/2018. (XI.14.))</t>
  </si>
  <si>
    <t>Ebtartó telep fejlesztése</t>
  </si>
  <si>
    <t>Városház téri kültéri hangosítás</t>
  </si>
  <si>
    <t>Vörösmarty-Kazinczy utca ker. 2 db térfigyelő kamera áthúzódó</t>
  </si>
  <si>
    <t xml:space="preserve">Vízi közmű felújítási keret áthúzódó </t>
  </si>
  <si>
    <t>Interreg pályázat (Könyvtár épület) egyéb igény</t>
  </si>
  <si>
    <t>TOP-1.3.1-16-BA1-2017-00001 Közlekedésfejlesztés Baranya megyében 2.(Bétai elkerülő)</t>
  </si>
  <si>
    <t>TOP-3.1.1-15-BA1-2016-00007 Komló-Sikonda kerékpárút létesítése nem pályázati rész</t>
  </si>
  <si>
    <t>TOP-3.1.1-15-BA1-2016-00007 Komló-Sikonda kerékpárút létesítése egyéb igény (traktor)</t>
  </si>
  <si>
    <t>Vis maior: Berek u.garázssor településüzemeltetés</t>
  </si>
  <si>
    <t>Vis maior: Kaszárnya patak vízgazdálkodás, vízkárelhárítás</t>
  </si>
  <si>
    <t>Zártkerti földrészletek mg-i hasznosítását segítő, infrastrukturális hátteret segítő p.</t>
  </si>
  <si>
    <t>Belvárosi általános iskola környezetének fejlesztése (járda, út, parkoló, kapu)</t>
  </si>
  <si>
    <t>GESZ kötött maradványa felhalmozási</t>
  </si>
  <si>
    <t>Közös önkormányzati hivatal nagyértékű bútor-, egyéb eszközbeszerzés</t>
  </si>
  <si>
    <t>GESZ kisértékű eszközbeszerzések előző évi áthúzódó</t>
  </si>
  <si>
    <t>József A. Könyvtár, Múzeum Kubinyi, EFOP-4.1.8-16-2017-00168, 34102-2/2018</t>
  </si>
  <si>
    <t>Közösségek Háza, Színház EFOP-4.1.7-16 Tánclépések</t>
  </si>
  <si>
    <t>Városgondnokság karácsonyi dÍszkivilágítás</t>
  </si>
  <si>
    <t>Társuásnak fejlesztési hosszájárulás új kennel építéshez</t>
  </si>
  <si>
    <t>Társuásnak fejlesztési hosszájárulás ( Családsegítő Szolg., Szoc.Szolg.Kp., Bölcsőde)</t>
  </si>
  <si>
    <t>Vis maior: Kisbattyán közutak és tartozékainak fenntartása</t>
  </si>
  <si>
    <t>Belterületi utak felújítása Bajcsy-Zs.u. és Templom tér</t>
  </si>
  <si>
    <t>Óvodai felújítási igények(Hunyadi és Körtvélyesi óvodák)</t>
  </si>
  <si>
    <t>Pihenőpark vizesblokk és tetőfelújítás és hőszigetelés csere</t>
  </si>
  <si>
    <t>Felhalmozási hitel tőke törlesztése</t>
  </si>
  <si>
    <t>Fejlesztési hitel és kamat összesen:</t>
  </si>
  <si>
    <t>2019. év</t>
  </si>
  <si>
    <t>2019. május</t>
  </si>
  <si>
    <t>10.</t>
  </si>
  <si>
    <t>MÁV területen sínek bontása</t>
  </si>
  <si>
    <t>TOP-2.1.1-16-BA1-2017-00003 Barnamezős területek rehabilitációja (Altáró u.) nem pályázati rész</t>
  </si>
  <si>
    <t>Mecsekfalui Településrészi Önkormányzat</t>
  </si>
  <si>
    <t>2019.05.26-i EP választás támogatása</t>
  </si>
  <si>
    <t>Közfoglalkoztatás támogatása</t>
  </si>
  <si>
    <t>Foglalkoztatási pályázatok (GINOP, TOP)</t>
  </si>
  <si>
    <t>Közfoglalkoztatás kapcsán felmerült (nem támogatott) bér és járulékok kiadásai</t>
  </si>
  <si>
    <t>Kártérítések Városgondnokság részére</t>
  </si>
  <si>
    <t>Fejlesztési célú hiány növelése M-F mérleg egyensúlyának rendezésére (részletes indoklás előterjesztésben)</t>
  </si>
  <si>
    <t>hitelfelvétel</t>
  </si>
  <si>
    <t>önkormányzatok működési támogatása</t>
  </si>
  <si>
    <t>11.</t>
  </si>
  <si>
    <t xml:space="preserve">Bérkompenzáció  </t>
  </si>
  <si>
    <t>Kulturális illetmény pótlék</t>
  </si>
  <si>
    <t>Szociális ágazati pótlék</t>
  </si>
  <si>
    <t xml:space="preserve">             Kiegyenlítő bérrendezési alap támogatás</t>
  </si>
  <si>
    <t>Hivatal: 2019.05.26-i EP választás támogatása</t>
  </si>
  <si>
    <t>Hivatal: T-Mobile ügyintéző bér és járulék támogatása</t>
  </si>
  <si>
    <t>Óvoda: Német Nemzetiségi Önkormányzat támogatásai</t>
  </si>
  <si>
    <t>Könyvtár: Eszköz vásárlás támogatása</t>
  </si>
  <si>
    <t xml:space="preserve">KH, Színház: EFOP-4.1.7 </t>
  </si>
  <si>
    <t>Városgondnokság: Közfoglalkoztatás támogatása</t>
  </si>
  <si>
    <t>Városgondnokság: Foglalkoztatási pályázatok</t>
  </si>
  <si>
    <t>Városgondnokság: Ebtelep üzemeltetés támogatása</t>
  </si>
  <si>
    <t>József A. Könyvtár, Múzeum EFOP-4.1.8-16-2017-00168, 34102-2/2018</t>
  </si>
  <si>
    <t>Közösségek Háza, Színház Eper Emmi</t>
  </si>
  <si>
    <t>Városgondnokság közfoglalkoztatás</t>
  </si>
  <si>
    <t>Városgondnokság Ebtelep üzemeltetése</t>
  </si>
  <si>
    <t xml:space="preserve">Vízi közmű felújítási keret </t>
  </si>
  <si>
    <t>Víziközmű bérleti díj</t>
  </si>
  <si>
    <t xml:space="preserve">2019.05.26-i EP választás </t>
  </si>
  <si>
    <t>Bérkompenzáció 2019.04. hó</t>
  </si>
  <si>
    <t xml:space="preserve">T-Mobile ügyintéző bér és járulék támogatása </t>
  </si>
  <si>
    <t>Szociális ágazati pótlék 2019.06. hó</t>
  </si>
  <si>
    <t>Kulturális illetmény pótlék 2019.06. hó</t>
  </si>
  <si>
    <t>2019. június</t>
  </si>
  <si>
    <t>Bérkompenzáció 2019.05. hó</t>
  </si>
  <si>
    <t>57/2019. (V.13.) KTH - KASZT EMMI támogatás megelőlegezése II.</t>
  </si>
  <si>
    <t>68/2019. (V.30.) KTH - Hunyadi és Körtvélyesi tagóvoda felújítási munkáihoz többletforrás biztosítása  városi felújítási keret terhére</t>
  </si>
  <si>
    <t>Továbbszámlázás (erdővédelmi járulék) B - K</t>
  </si>
  <si>
    <t>Továbbszámlázás (biztosítási díj traktor) B - K</t>
  </si>
  <si>
    <t>Komlói Amatőr Színházi Találkozó kiadásai</t>
  </si>
  <si>
    <t>Reprezentációs költségek áfa tartalma</t>
  </si>
  <si>
    <t>Könyvtári érdekeltségnövelő támogatás</t>
  </si>
  <si>
    <t>93/2019. (VI.20.) KTH - Nemzetközi ifjúsági környezetvédő tábor megelőlegezése</t>
  </si>
  <si>
    <t>23/2019. (III.7.) KTH -Pályázat, előkészítési, önerő és megelőlegezési keret terhére kiegészítő forrás a TOP-2.1.2-15-BA1-2016-00003 Petőfi tér és környezetének rehab.pályázathoz</t>
  </si>
  <si>
    <t>2019. július</t>
  </si>
  <si>
    <t>2018. évi elszámolás alapján keletkező pótigény</t>
  </si>
  <si>
    <t>Bérkompenzáció 2019.06. hó</t>
  </si>
  <si>
    <t>Kulturális illetmény pótlék 2019.07. hó</t>
  </si>
  <si>
    <t>Szociális ágazati pótlék 2019.07. hó</t>
  </si>
  <si>
    <t>99/2019. (VI.20.) KTH - 2019. II. félévi kitüntetési javaslatok</t>
  </si>
  <si>
    <t>működési célú kölcsön nyújtása</t>
  </si>
  <si>
    <t>működési célú kölcsön térülése</t>
  </si>
  <si>
    <t>85/2019. (VI.20.) KTH - Baranya-Víz Zrt. Tagi kölcsön II.</t>
  </si>
  <si>
    <t>2019. augusztus</t>
  </si>
  <si>
    <t>Bérkompenzáció 2019.07. hó</t>
  </si>
  <si>
    <t>Kulturális illetmény pótlék 2019.08. hó</t>
  </si>
  <si>
    <t>Szociális ágazati pótlék 2019.08. hó</t>
  </si>
  <si>
    <t>2019. szeptember</t>
  </si>
  <si>
    <t>4/2019. (VII.23.) MFRÖ határozat - Köz- és zöldterületek karbantartása</t>
  </si>
  <si>
    <t xml:space="preserve">KASZT EMMI támogatás </t>
  </si>
  <si>
    <t>KASZT Bethlen Gábor Alapkezelő támogatás</t>
  </si>
  <si>
    <t>Vis maior: Kaszárnya patak vízgazdálkodás, vízkárelhárítás, Berek u. garázssor</t>
  </si>
  <si>
    <t>Belvárosi iskola környezetének fejlesztése</t>
  </si>
  <si>
    <t>Pályázati, előkészítési, önerő és megelőlegezési keret visszavezetés</t>
  </si>
  <si>
    <t>Minimálbér és garantált bérminimum emelésével kapcsolatos támogatás</t>
  </si>
  <si>
    <t xml:space="preserve">Egyszeri gyermekvédelmi támogatás </t>
  </si>
  <si>
    <t>Eszközhasználati bérleti díj áfa B-K</t>
  </si>
  <si>
    <t>Körtvélyesi Településrészi Önkormányzat</t>
  </si>
  <si>
    <t>Gesztenyés-Zobákpuszta Településrészi Önkormányzat</t>
  </si>
  <si>
    <t>122/2019. (VIII.29.) KTH - Komlói Napok rendezvényhez többlet forrás biztosítása I. rész</t>
  </si>
  <si>
    <t>122/2019. (VIII.29.) KTH - Komlói Napok rendezvényhez többlet forrás biztosítása II. rész</t>
  </si>
  <si>
    <t>Feladatalapú támogatások május-augusztusi változása</t>
  </si>
  <si>
    <t>Működési hiány csökkentése feladatalapú támogatások miatti többletkiadások elvonásával</t>
  </si>
  <si>
    <t xml:space="preserve">Diákmunka orvosi költsége </t>
  </si>
  <si>
    <t>105/2019. (VII.11.) KTH -Belvárosi iskola környezetének fejlesztése többletforrás</t>
  </si>
  <si>
    <t xml:space="preserve">Belvárosi iskola környezetének fejlesztése </t>
  </si>
  <si>
    <t>Intézmények villamosbiztonsági felülvizsgálata</t>
  </si>
  <si>
    <t xml:space="preserve"> 54/2019. (IV.25.) KTH - TOP-7.1.1 Komló 48-as tér pályázat megelőlegezése</t>
  </si>
  <si>
    <t>44/2019. (IV.25.) KTH - Berek utcai garázscsere</t>
  </si>
  <si>
    <t>felhalmozási bevételek</t>
  </si>
  <si>
    <t xml:space="preserve">Védőnők és iskolaegészségügy bérkompenzációjának korrekciója </t>
  </si>
  <si>
    <t>Védőnők és iskolaegészségügy bérkorrekciója</t>
  </si>
  <si>
    <t>Intézmény előirányzatok közötti átcsoportosítási kérelme</t>
  </si>
  <si>
    <t>Kártérítés bevétele</t>
  </si>
  <si>
    <t>Diákmunka támogatása</t>
  </si>
  <si>
    <t>Működési többletbevétel</t>
  </si>
  <si>
    <t>Német Nemzetiségi Önkormányzat támogatása - nemzetiségi nap</t>
  </si>
  <si>
    <t>Áfa visszatérítés bevétele</t>
  </si>
  <si>
    <t>Könyvkiadáshoz támogatás</t>
  </si>
  <si>
    <t>Foglalkoztatási pályázat (GINOP-5.1.1-15-2015-00001)</t>
  </si>
  <si>
    <t>CSSP-Targyalkoto-2018-SZ-0001 Eper Emmi fel nem használt támogatás</t>
  </si>
  <si>
    <t>Működési hiány csökkentése peres ügyes tartalék (DDKK Zrt.) csökkentésével</t>
  </si>
  <si>
    <t>Interreg Refresh CEP CE1013 Múzeum ép.rev.és akadálymentesítés p. járulékváltozása</t>
  </si>
  <si>
    <t>12.</t>
  </si>
  <si>
    <t>KH, Színház: Könyvkiadáshoz támogatás</t>
  </si>
  <si>
    <t>KH, Színház: Munkaügyi Központ támogatása</t>
  </si>
  <si>
    <t>Városgondnokság: Diákmunka támogatása</t>
  </si>
  <si>
    <t>Városi felújítási keret (Piac villamos többlet kapacitás)</t>
  </si>
  <si>
    <t>Működési többletbevétel ( kő továbbértékesítés)</t>
  </si>
  <si>
    <t>Berek utcai garázscsere</t>
  </si>
  <si>
    <t>TOP-2.1.2-15-BA1-2016-00003 Petőfi tér és környezetének rehabilitációja kiegészítő forrás 23/2019.(III.7.) KTH</t>
  </si>
  <si>
    <t>Vis maior Ebr. 450620</t>
  </si>
  <si>
    <t>Vis maior Ebr. 450853</t>
  </si>
  <si>
    <t>Városgondnokság Városi felújítási keret (Piac villamos többlet kapacitás)</t>
  </si>
  <si>
    <t>felhalmozási célú támogatások bevételei áh-n belülről</t>
  </si>
  <si>
    <t>1361/2019. (VI.19.) Korm.határozat -TOP-1.1.3-15-BA1-2016-00001 Komlói vásárcsarnok és piac rekonstrukciója p.</t>
  </si>
  <si>
    <t>13.</t>
  </si>
  <si>
    <t>TOP-1.1.3-15-BA1-2016-00001 Komlói város ter. lévő piac és vcs. rek.</t>
  </si>
  <si>
    <t>2019. szeptember 19.</t>
  </si>
  <si>
    <t>Közösségek Háza, Színház felújítás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</si>
</sst>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_-* #,##0\ _F_t_-;\-* #,##0\ _F_t_-;_-* &quot;-&quot;??\ _F_t_-;_-@_-"/>
    <numFmt numFmtId="166" formatCode="#,##0\ &quot;Ft&quot;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  <numFmt numFmtId="171" formatCode="[$-40E]yyyy\.\ mmmm\ d\."/>
    <numFmt numFmtId="172" formatCode="_-* #,##0.0\ _F_t_-;\-* #,##0.0\ _F_t_-;_-* &quot;-&quot;??\ _F_t_-;_-@_-"/>
    <numFmt numFmtId="173" formatCode="_-* #,##0.00\ _F_t_-;\-* #,##0.00\ _F_t_-;_-* \-??\ _F_t_-;_-@_-"/>
  </numFmts>
  <fonts count="4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sz val="7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 CE"/>
      <family val="0"/>
    </font>
    <font>
      <i/>
      <sz val="10"/>
      <name val="Arial CE"/>
      <family val="0"/>
    </font>
    <font>
      <sz val="9"/>
      <name val="Arial CE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3" fontId="3" fillId="33" borderId="10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14" fontId="0" fillId="0" borderId="0" xfId="0" applyNumberFormat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180" wrapText="1"/>
    </xf>
    <xf numFmtId="0" fontId="3" fillId="0" borderId="10" xfId="0" applyFont="1" applyBorder="1" applyAlignment="1">
      <alignment horizontal="center" vertical="center" textRotation="180" wrapText="1"/>
    </xf>
    <xf numFmtId="3" fontId="2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14" fontId="0" fillId="0" borderId="0" xfId="0" applyNumberFormat="1" applyAlignment="1">
      <alignment vertical="center"/>
    </xf>
    <xf numFmtId="0" fontId="2" fillId="0" borderId="10" xfId="0" applyFont="1" applyFill="1" applyBorder="1" applyAlignment="1">
      <alignment horizontal="center" vertical="center" textRotation="180" wrapText="1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8" fillId="0" borderId="11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180" wrapText="1"/>
    </xf>
    <xf numFmtId="3" fontId="2" fillId="0" borderId="0" xfId="0" applyNumberFormat="1" applyFont="1" applyFill="1" applyBorder="1" applyAlignment="1">
      <alignment/>
    </xf>
    <xf numFmtId="49" fontId="11" fillId="0" borderId="0" xfId="0" applyNumberFormat="1" applyFont="1" applyFill="1" applyAlignment="1">
      <alignment/>
    </xf>
    <xf numFmtId="3" fontId="3" fillId="0" borderId="10" xfId="0" applyNumberFormat="1" applyFont="1" applyBorder="1" applyAlignment="1">
      <alignment/>
    </xf>
    <xf numFmtId="3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3" fontId="9" fillId="0" borderId="10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shrinkToFit="1"/>
    </xf>
    <xf numFmtId="3" fontId="3" fillId="0" borderId="10" xfId="0" applyNumberFormat="1" applyFont="1" applyFill="1" applyBorder="1" applyAlignment="1">
      <alignment shrinkToFit="1"/>
    </xf>
    <xf numFmtId="0" fontId="0" fillId="0" borderId="0" xfId="0" applyFill="1" applyAlignment="1">
      <alignment horizontal="center" vertical="center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1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 wrapText="1"/>
    </xf>
    <xf numFmtId="0" fontId="1" fillId="0" borderId="0" xfId="0" applyFont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A25"/>
  <sheetViews>
    <sheetView zoomScalePageLayoutView="0" workbookViewId="0" topLeftCell="AE1">
      <selection activeCell="AQ19" sqref="AQ19"/>
    </sheetView>
  </sheetViews>
  <sheetFormatPr defaultColWidth="9.00390625" defaultRowHeight="12.75"/>
  <cols>
    <col min="1" max="1" width="13.375" style="8" customWidth="1"/>
    <col min="2" max="3" width="10.875" style="8" bestFit="1" customWidth="1"/>
    <col min="4" max="4" width="9.625" style="8" bestFit="1" customWidth="1"/>
    <col min="5" max="5" width="9.625" style="8" customWidth="1"/>
    <col min="6" max="7" width="10.875" style="8" bestFit="1" customWidth="1"/>
    <col min="8" max="8" width="9.625" style="8" bestFit="1" customWidth="1"/>
    <col min="9" max="9" width="9.625" style="8" customWidth="1"/>
    <col min="10" max="10" width="6.625" style="8" bestFit="1" customWidth="1"/>
    <col min="11" max="11" width="7.875" style="8" bestFit="1" customWidth="1"/>
    <col min="12" max="12" width="9.625" style="8" bestFit="1" customWidth="1"/>
    <col min="13" max="13" width="9.625" style="8" customWidth="1"/>
    <col min="14" max="14" width="7.875" style="8" bestFit="1" customWidth="1"/>
    <col min="15" max="15" width="8.375" style="8" customWidth="1"/>
    <col min="16" max="16" width="9.625" style="8" bestFit="1" customWidth="1"/>
    <col min="17" max="17" width="9.625" style="8" customWidth="1"/>
    <col min="18" max="18" width="9.875" style="8" customWidth="1"/>
    <col min="19" max="19" width="10.00390625" style="8" customWidth="1"/>
    <col min="20" max="20" width="10.875" style="8" bestFit="1" customWidth="1"/>
    <col min="21" max="21" width="10.875" style="8" customWidth="1"/>
    <col min="22" max="22" width="9.625" style="8" bestFit="1" customWidth="1"/>
    <col min="23" max="23" width="9.625" style="8" customWidth="1"/>
    <col min="24" max="24" width="7.875" style="8" bestFit="1" customWidth="1"/>
    <col min="25" max="25" width="9.625" style="8" bestFit="1" customWidth="1"/>
    <col min="26" max="26" width="8.75390625" style="8" bestFit="1" customWidth="1"/>
    <col min="27" max="27" width="8.75390625" style="8" customWidth="1"/>
    <col min="28" max="28" width="8.75390625" style="8" bestFit="1" customWidth="1"/>
    <col min="29" max="29" width="8.75390625" style="8" customWidth="1"/>
    <col min="30" max="30" width="11.00390625" style="18" bestFit="1" customWidth="1"/>
    <col min="31" max="31" width="11.00390625" style="18" customWidth="1"/>
    <col min="32" max="32" width="10.875" style="18" bestFit="1" customWidth="1"/>
    <col min="33" max="33" width="10.875" style="18" customWidth="1"/>
    <col min="34" max="41" width="10.875" style="91" customWidth="1"/>
    <col min="42" max="42" width="9.625" style="1" bestFit="1" customWidth="1"/>
    <col min="43" max="43" width="9.625" style="1" customWidth="1"/>
    <col min="44" max="44" width="8.75390625" style="1" bestFit="1" customWidth="1"/>
    <col min="45" max="45" width="8.75390625" style="1" customWidth="1"/>
    <col min="46" max="46" width="5.75390625" style="1" bestFit="1" customWidth="1"/>
    <col min="47" max="47" width="5.75390625" style="1" customWidth="1"/>
    <col min="48" max="48" width="5.75390625" style="1" bestFit="1" customWidth="1"/>
    <col min="49" max="16384" width="9.125" style="8" customWidth="1"/>
  </cols>
  <sheetData>
    <row r="1" spans="1:53" ht="11.25">
      <c r="A1" s="8" t="s">
        <v>190</v>
      </c>
      <c r="O1" s="46" t="s">
        <v>224</v>
      </c>
      <c r="AB1" s="46"/>
      <c r="AC1" s="46" t="s">
        <v>224</v>
      </c>
      <c r="AD1" s="8"/>
      <c r="AM1" s="46" t="s">
        <v>224</v>
      </c>
      <c r="AP1" s="8"/>
      <c r="AW1" s="46" t="s">
        <v>224</v>
      </c>
      <c r="AY1" s="46"/>
      <c r="AZ1" s="37"/>
      <c r="BA1" s="37"/>
    </row>
    <row r="2" spans="30:42" ht="11.25">
      <c r="AD2" s="8"/>
      <c r="AP2" s="8"/>
    </row>
    <row r="3" spans="1:52" ht="12.75" customHeight="1">
      <c r="A3" s="127" t="s">
        <v>214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 t="s">
        <v>214</v>
      </c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 t="s">
        <v>214</v>
      </c>
      <c r="AE3" s="127"/>
      <c r="AF3" s="127"/>
      <c r="AG3" s="127"/>
      <c r="AH3" s="127"/>
      <c r="AI3" s="127"/>
      <c r="AJ3" s="127"/>
      <c r="AK3" s="127"/>
      <c r="AL3" s="127"/>
      <c r="AM3" s="127"/>
      <c r="AN3" s="37"/>
      <c r="AO3" s="37"/>
      <c r="AP3" s="127" t="s">
        <v>214</v>
      </c>
      <c r="AQ3" s="127"/>
      <c r="AR3" s="127"/>
      <c r="AS3" s="127"/>
      <c r="AT3" s="127"/>
      <c r="AU3" s="127"/>
      <c r="AV3" s="127"/>
      <c r="AW3" s="127"/>
      <c r="AZ3" s="37"/>
    </row>
    <row r="4" spans="1:52" ht="12.75" customHeight="1">
      <c r="A4" s="127" t="s">
        <v>270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 t="s">
        <v>270</v>
      </c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 t="s">
        <v>270</v>
      </c>
      <c r="AE4" s="127"/>
      <c r="AF4" s="127"/>
      <c r="AG4" s="127"/>
      <c r="AH4" s="127"/>
      <c r="AI4" s="127"/>
      <c r="AJ4" s="127"/>
      <c r="AK4" s="127"/>
      <c r="AL4" s="127"/>
      <c r="AM4" s="127"/>
      <c r="AN4" s="37"/>
      <c r="AO4" s="37"/>
      <c r="AP4" s="127" t="s">
        <v>270</v>
      </c>
      <c r="AQ4" s="127"/>
      <c r="AR4" s="127"/>
      <c r="AS4" s="127"/>
      <c r="AT4" s="127"/>
      <c r="AU4" s="127"/>
      <c r="AV4" s="127"/>
      <c r="AW4" s="127"/>
      <c r="AX4" s="37"/>
      <c r="AY4" s="37"/>
      <c r="AZ4" s="37"/>
    </row>
    <row r="5" spans="6:52" ht="12.75" customHeight="1">
      <c r="F5" s="37"/>
      <c r="G5" s="37"/>
      <c r="H5" s="37"/>
      <c r="I5" s="37"/>
      <c r="J5" s="37"/>
      <c r="K5" s="37"/>
      <c r="L5" s="37"/>
      <c r="M5" s="37"/>
      <c r="N5" s="37"/>
      <c r="O5" s="83"/>
      <c r="P5" s="37"/>
      <c r="Q5" s="37"/>
      <c r="R5" s="37"/>
      <c r="S5" s="37"/>
      <c r="T5" s="37"/>
      <c r="U5" s="37"/>
      <c r="X5" s="37"/>
      <c r="Y5" s="37"/>
      <c r="Z5" s="37"/>
      <c r="AA5" s="37"/>
      <c r="AB5" s="37"/>
      <c r="AC5" s="37"/>
      <c r="AD5" s="8"/>
      <c r="AE5" s="8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</row>
    <row r="7" spans="1:49" ht="11.25">
      <c r="A7" s="51"/>
      <c r="B7" s="130" t="s">
        <v>102</v>
      </c>
      <c r="C7" s="131"/>
      <c r="D7" s="130" t="s">
        <v>103</v>
      </c>
      <c r="E7" s="131"/>
      <c r="F7" s="130" t="s">
        <v>104</v>
      </c>
      <c r="G7" s="131"/>
      <c r="H7" s="130" t="s">
        <v>105</v>
      </c>
      <c r="I7" s="131"/>
      <c r="J7" s="130" t="s">
        <v>106</v>
      </c>
      <c r="K7" s="140"/>
      <c r="L7" s="140"/>
      <c r="M7" s="140"/>
      <c r="N7" s="140"/>
      <c r="O7" s="140"/>
      <c r="P7" s="140"/>
      <c r="Q7" s="140"/>
      <c r="R7" s="140"/>
      <c r="S7" s="131"/>
      <c r="T7" s="130" t="s">
        <v>107</v>
      </c>
      <c r="U7" s="131"/>
      <c r="V7" s="130" t="s">
        <v>108</v>
      </c>
      <c r="W7" s="131"/>
      <c r="X7" s="132" t="s">
        <v>109</v>
      </c>
      <c r="Y7" s="132"/>
      <c r="Z7" s="132"/>
      <c r="AA7" s="132"/>
      <c r="AB7" s="132"/>
      <c r="AC7" s="132"/>
      <c r="AD7" s="138" t="s">
        <v>110</v>
      </c>
      <c r="AE7" s="139"/>
      <c r="AF7" s="130" t="s">
        <v>191</v>
      </c>
      <c r="AG7" s="131"/>
      <c r="AH7" s="130" t="s">
        <v>111</v>
      </c>
      <c r="AI7" s="131"/>
      <c r="AJ7" s="138" t="s">
        <v>112</v>
      </c>
      <c r="AK7" s="139"/>
      <c r="AL7" s="138" t="s">
        <v>113</v>
      </c>
      <c r="AM7" s="139"/>
      <c r="AN7" s="66"/>
      <c r="AO7" s="66"/>
      <c r="AP7" s="133" t="s">
        <v>114</v>
      </c>
      <c r="AQ7" s="134"/>
      <c r="AR7" s="133"/>
      <c r="AS7" s="134"/>
      <c r="AT7" s="133"/>
      <c r="AU7" s="134"/>
      <c r="AV7" s="135"/>
      <c r="AW7" s="135"/>
    </row>
    <row r="8" spans="1:49" s="29" customFormat="1" ht="11.25" customHeight="1">
      <c r="A8" s="27"/>
      <c r="B8" s="128"/>
      <c r="C8" s="129"/>
      <c r="D8" s="128"/>
      <c r="E8" s="129"/>
      <c r="F8" s="128"/>
      <c r="G8" s="129"/>
      <c r="H8" s="128"/>
      <c r="I8" s="129"/>
      <c r="J8" s="128" t="s">
        <v>66</v>
      </c>
      <c r="K8" s="141"/>
      <c r="L8" s="141"/>
      <c r="M8" s="141"/>
      <c r="N8" s="141"/>
      <c r="O8" s="141"/>
      <c r="P8" s="141"/>
      <c r="Q8" s="141"/>
      <c r="R8" s="141"/>
      <c r="S8" s="129"/>
      <c r="T8" s="128"/>
      <c r="U8" s="129"/>
      <c r="V8" s="128"/>
      <c r="W8" s="129"/>
      <c r="X8" s="142" t="s">
        <v>67</v>
      </c>
      <c r="Y8" s="142"/>
      <c r="Z8" s="142"/>
      <c r="AA8" s="142"/>
      <c r="AB8" s="142"/>
      <c r="AC8" s="142"/>
      <c r="AD8" s="136"/>
      <c r="AE8" s="137"/>
      <c r="AF8" s="128"/>
      <c r="AG8" s="129"/>
      <c r="AH8" s="128"/>
      <c r="AI8" s="129"/>
      <c r="AJ8" s="136"/>
      <c r="AK8" s="137"/>
      <c r="AL8" s="136"/>
      <c r="AM8" s="137"/>
      <c r="AN8" s="84"/>
      <c r="AO8" s="84"/>
      <c r="AP8" s="128"/>
      <c r="AQ8" s="129"/>
      <c r="AR8" s="128"/>
      <c r="AS8" s="129"/>
      <c r="AT8" s="128"/>
      <c r="AU8" s="129"/>
      <c r="AV8" s="128"/>
      <c r="AW8" s="129"/>
    </row>
    <row r="9" spans="1:49" s="31" customFormat="1" ht="101.25" customHeight="1">
      <c r="A9" s="28" t="s">
        <v>28</v>
      </c>
      <c r="B9" s="128" t="s">
        <v>39</v>
      </c>
      <c r="C9" s="129"/>
      <c r="D9" s="128" t="s">
        <v>212</v>
      </c>
      <c r="E9" s="129"/>
      <c r="F9" s="128" t="s">
        <v>40</v>
      </c>
      <c r="G9" s="129"/>
      <c r="H9" s="128" t="s">
        <v>68</v>
      </c>
      <c r="I9" s="129"/>
      <c r="J9" s="128" t="s">
        <v>84</v>
      </c>
      <c r="K9" s="129"/>
      <c r="L9" s="128" t="s">
        <v>115</v>
      </c>
      <c r="M9" s="129"/>
      <c r="N9" s="128" t="s">
        <v>70</v>
      </c>
      <c r="O9" s="129"/>
      <c r="P9" s="128" t="s">
        <v>116</v>
      </c>
      <c r="Q9" s="129"/>
      <c r="R9" s="128" t="s">
        <v>72</v>
      </c>
      <c r="S9" s="129"/>
      <c r="T9" s="128" t="s">
        <v>83</v>
      </c>
      <c r="U9" s="129"/>
      <c r="V9" s="128" t="s">
        <v>73</v>
      </c>
      <c r="W9" s="129"/>
      <c r="X9" s="128" t="s">
        <v>117</v>
      </c>
      <c r="Y9" s="129"/>
      <c r="Z9" s="128" t="s">
        <v>75</v>
      </c>
      <c r="AA9" s="129"/>
      <c r="AB9" s="142" t="s">
        <v>76</v>
      </c>
      <c r="AC9" s="142"/>
      <c r="AD9" s="136" t="s">
        <v>85</v>
      </c>
      <c r="AE9" s="137"/>
      <c r="AF9" s="128" t="s">
        <v>192</v>
      </c>
      <c r="AG9" s="129"/>
      <c r="AH9" s="128" t="s">
        <v>216</v>
      </c>
      <c r="AI9" s="129"/>
      <c r="AJ9" s="136" t="s">
        <v>86</v>
      </c>
      <c r="AK9" s="137"/>
      <c r="AL9" s="136" t="s">
        <v>77</v>
      </c>
      <c r="AM9" s="137"/>
      <c r="AN9" s="85"/>
      <c r="AO9" s="85"/>
      <c r="AP9" s="128" t="s">
        <v>10</v>
      </c>
      <c r="AQ9" s="129"/>
      <c r="AR9" s="128" t="s">
        <v>9</v>
      </c>
      <c r="AS9" s="129"/>
      <c r="AT9" s="128" t="s">
        <v>20</v>
      </c>
      <c r="AU9" s="129"/>
      <c r="AV9" s="128" t="s">
        <v>193</v>
      </c>
      <c r="AW9" s="129"/>
    </row>
    <row r="10" spans="1:49" s="31" customFormat="1" ht="22.5">
      <c r="A10" s="28"/>
      <c r="B10" s="28" t="s">
        <v>65</v>
      </c>
      <c r="C10" s="28" t="s">
        <v>211</v>
      </c>
      <c r="D10" s="28" t="s">
        <v>65</v>
      </c>
      <c r="E10" s="28" t="s">
        <v>211</v>
      </c>
      <c r="F10" s="28" t="s">
        <v>65</v>
      </c>
      <c r="G10" s="28" t="s">
        <v>211</v>
      </c>
      <c r="H10" s="28" t="s">
        <v>65</v>
      </c>
      <c r="I10" s="28" t="s">
        <v>211</v>
      </c>
      <c r="J10" s="28" t="s">
        <v>65</v>
      </c>
      <c r="K10" s="28" t="s">
        <v>211</v>
      </c>
      <c r="L10" s="28" t="s">
        <v>65</v>
      </c>
      <c r="M10" s="28" t="s">
        <v>211</v>
      </c>
      <c r="N10" s="28" t="s">
        <v>65</v>
      </c>
      <c r="O10" s="28" t="s">
        <v>211</v>
      </c>
      <c r="P10" s="28" t="s">
        <v>65</v>
      </c>
      <c r="Q10" s="28" t="s">
        <v>211</v>
      </c>
      <c r="R10" s="28" t="s">
        <v>65</v>
      </c>
      <c r="S10" s="28" t="s">
        <v>211</v>
      </c>
      <c r="T10" s="28" t="s">
        <v>65</v>
      </c>
      <c r="U10" s="28" t="s">
        <v>211</v>
      </c>
      <c r="V10" s="28" t="s">
        <v>65</v>
      </c>
      <c r="W10" s="28" t="s">
        <v>211</v>
      </c>
      <c r="X10" s="28" t="s">
        <v>65</v>
      </c>
      <c r="Y10" s="28" t="s">
        <v>211</v>
      </c>
      <c r="Z10" s="28" t="s">
        <v>65</v>
      </c>
      <c r="AA10" s="28" t="s">
        <v>211</v>
      </c>
      <c r="AB10" s="28" t="s">
        <v>65</v>
      </c>
      <c r="AC10" s="28" t="s">
        <v>211</v>
      </c>
      <c r="AD10" s="30" t="s">
        <v>65</v>
      </c>
      <c r="AE10" s="30" t="s">
        <v>211</v>
      </c>
      <c r="AF10" s="28" t="s">
        <v>65</v>
      </c>
      <c r="AG10" s="28" t="s">
        <v>211</v>
      </c>
      <c r="AH10" s="28" t="s">
        <v>65</v>
      </c>
      <c r="AI10" s="28" t="s">
        <v>211</v>
      </c>
      <c r="AJ10" s="28" t="s">
        <v>65</v>
      </c>
      <c r="AK10" s="28" t="s">
        <v>211</v>
      </c>
      <c r="AL10" s="30" t="s">
        <v>65</v>
      </c>
      <c r="AM10" s="30" t="s">
        <v>211</v>
      </c>
      <c r="AN10" s="67"/>
      <c r="AO10" s="67"/>
      <c r="AP10" s="28" t="s">
        <v>65</v>
      </c>
      <c r="AQ10" s="28" t="s">
        <v>211</v>
      </c>
      <c r="AR10" s="28" t="s">
        <v>65</v>
      </c>
      <c r="AS10" s="28" t="s">
        <v>211</v>
      </c>
      <c r="AT10" s="28" t="s">
        <v>65</v>
      </c>
      <c r="AU10" s="28" t="s">
        <v>211</v>
      </c>
      <c r="AV10" s="28" t="s">
        <v>65</v>
      </c>
      <c r="AW10" s="28" t="s">
        <v>211</v>
      </c>
    </row>
    <row r="11" spans="1:49" ht="11.25">
      <c r="A11" s="7" t="s">
        <v>34</v>
      </c>
      <c r="B11" s="11">
        <v>180539073</v>
      </c>
      <c r="C11" s="11">
        <v>180479015</v>
      </c>
      <c r="D11" s="11">
        <v>34167908</v>
      </c>
      <c r="E11" s="11">
        <v>34191866</v>
      </c>
      <c r="F11" s="11">
        <v>284668213</v>
      </c>
      <c r="G11" s="11">
        <v>337465129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>
        <v>3016548</v>
      </c>
      <c r="U11" s="11">
        <v>3429475</v>
      </c>
      <c r="V11" s="11">
        <v>3000000</v>
      </c>
      <c r="W11" s="11">
        <v>3029596</v>
      </c>
      <c r="X11" s="11"/>
      <c r="Y11" s="11"/>
      <c r="Z11" s="11"/>
      <c r="AA11" s="11"/>
      <c r="AB11" s="11"/>
      <c r="AC11" s="11"/>
      <c r="AD11" s="10">
        <f aca="true" t="shared" si="0" ref="AD11:AD19">B11+D11+F11+H11+J11+L11+N11+P11+R11+T11+V11+X11+Z11+AB11</f>
        <v>505391742</v>
      </c>
      <c r="AE11" s="10">
        <f aca="true" t="shared" si="1" ref="AE11:AE19">C11+E11+G11+I11+K11+M11+O11+Q11+S11+U11+W11+Y11+AA11+AC11</f>
        <v>558595081</v>
      </c>
      <c r="AF11" s="11"/>
      <c r="AG11" s="11"/>
      <c r="AH11" s="11"/>
      <c r="AI11" s="11"/>
      <c r="AJ11" s="11">
        <f aca="true" t="shared" si="2" ref="AJ11:AK19">AF11+AH11</f>
        <v>0</v>
      </c>
      <c r="AK11" s="11">
        <f t="shared" si="2"/>
        <v>0</v>
      </c>
      <c r="AL11" s="10">
        <f aca="true" t="shared" si="3" ref="AL11:AM18">AD11+AJ11</f>
        <v>505391742</v>
      </c>
      <c r="AM11" s="10">
        <f t="shared" si="3"/>
        <v>558595081</v>
      </c>
      <c r="AN11" s="68"/>
      <c r="AO11" s="68"/>
      <c r="AP11" s="11">
        <v>158542526</v>
      </c>
      <c r="AQ11" s="11">
        <v>158542526</v>
      </c>
      <c r="AR11" s="11"/>
      <c r="AS11" s="11"/>
      <c r="AT11" s="11">
        <v>51</v>
      </c>
      <c r="AU11" s="11">
        <v>51</v>
      </c>
      <c r="AV11" s="11"/>
      <c r="AW11" s="11"/>
    </row>
    <row r="12" spans="1:49" ht="11.25">
      <c r="A12" s="7" t="s">
        <v>78</v>
      </c>
      <c r="B12" s="11">
        <v>300039141</v>
      </c>
      <c r="C12" s="11">
        <v>301636283</v>
      </c>
      <c r="D12" s="11">
        <v>62861017</v>
      </c>
      <c r="E12" s="11">
        <v>63171275</v>
      </c>
      <c r="F12" s="11">
        <v>106963453</v>
      </c>
      <c r="G12" s="11">
        <v>107322233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>
        <v>2000000</v>
      </c>
      <c r="U12" s="11">
        <v>2000000</v>
      </c>
      <c r="V12" s="11">
        <v>0</v>
      </c>
      <c r="W12" s="11">
        <v>0</v>
      </c>
      <c r="X12" s="11"/>
      <c r="Y12" s="11"/>
      <c r="Z12" s="11"/>
      <c r="AA12" s="11"/>
      <c r="AB12" s="11"/>
      <c r="AC12" s="11"/>
      <c r="AD12" s="10">
        <f t="shared" si="0"/>
        <v>471863611</v>
      </c>
      <c r="AE12" s="10">
        <f t="shared" si="1"/>
        <v>474129791</v>
      </c>
      <c r="AF12" s="11"/>
      <c r="AG12" s="11"/>
      <c r="AH12" s="11"/>
      <c r="AI12" s="11"/>
      <c r="AJ12" s="11">
        <f t="shared" si="2"/>
        <v>0</v>
      </c>
      <c r="AK12" s="11">
        <f t="shared" si="2"/>
        <v>0</v>
      </c>
      <c r="AL12" s="10">
        <f t="shared" si="3"/>
        <v>471863611</v>
      </c>
      <c r="AM12" s="10">
        <f t="shared" si="3"/>
        <v>474129791</v>
      </c>
      <c r="AN12" s="68"/>
      <c r="AO12" s="68"/>
      <c r="AP12" s="11">
        <v>10993647</v>
      </c>
      <c r="AQ12" s="11">
        <v>13517647</v>
      </c>
      <c r="AR12" s="11"/>
      <c r="AS12" s="11"/>
      <c r="AT12" s="11">
        <v>88</v>
      </c>
      <c r="AU12" s="11">
        <v>88</v>
      </c>
      <c r="AV12" s="11"/>
      <c r="AW12" s="11"/>
    </row>
    <row r="13" spans="1:49" ht="11.25">
      <c r="A13" s="7" t="s">
        <v>79</v>
      </c>
      <c r="B13" s="11">
        <v>24271232</v>
      </c>
      <c r="C13" s="11">
        <v>24267515</v>
      </c>
      <c r="D13" s="11">
        <v>4607669</v>
      </c>
      <c r="E13" s="11">
        <v>4568895</v>
      </c>
      <c r="F13" s="11">
        <v>17565448</v>
      </c>
      <c r="G13" s="11">
        <v>19136692</v>
      </c>
      <c r="H13" s="11"/>
      <c r="I13" s="11"/>
      <c r="J13" s="11"/>
      <c r="K13" s="11"/>
      <c r="L13" s="11"/>
      <c r="M13" s="11">
        <v>42497</v>
      </c>
      <c r="N13" s="11"/>
      <c r="O13" s="11"/>
      <c r="P13" s="11"/>
      <c r="Q13" s="11"/>
      <c r="R13" s="11"/>
      <c r="S13" s="11"/>
      <c r="T13" s="11">
        <v>8120191</v>
      </c>
      <c r="U13" s="11">
        <v>8159343</v>
      </c>
      <c r="V13" s="11">
        <v>228600</v>
      </c>
      <c r="W13" s="11">
        <v>228600</v>
      </c>
      <c r="X13" s="11"/>
      <c r="Y13" s="11">
        <v>12783</v>
      </c>
      <c r="Z13" s="11"/>
      <c r="AA13" s="11"/>
      <c r="AB13" s="11"/>
      <c r="AC13" s="11"/>
      <c r="AD13" s="10">
        <f t="shared" si="0"/>
        <v>54793140</v>
      </c>
      <c r="AE13" s="10">
        <f t="shared" si="1"/>
        <v>56416325</v>
      </c>
      <c r="AF13" s="11"/>
      <c r="AG13" s="11"/>
      <c r="AH13" s="11"/>
      <c r="AI13" s="11"/>
      <c r="AJ13" s="11">
        <f t="shared" si="2"/>
        <v>0</v>
      </c>
      <c r="AK13" s="11">
        <f t="shared" si="2"/>
        <v>0</v>
      </c>
      <c r="AL13" s="10">
        <f t="shared" si="3"/>
        <v>54793140</v>
      </c>
      <c r="AM13" s="10">
        <f t="shared" si="3"/>
        <v>56416325</v>
      </c>
      <c r="AN13" s="68"/>
      <c r="AO13" s="68"/>
      <c r="AP13" s="11">
        <v>6828684</v>
      </c>
      <c r="AQ13" s="11">
        <v>6883964</v>
      </c>
      <c r="AR13" s="11"/>
      <c r="AS13" s="11"/>
      <c r="AT13" s="11">
        <v>8</v>
      </c>
      <c r="AU13" s="11">
        <v>8</v>
      </c>
      <c r="AV13" s="11"/>
      <c r="AW13" s="11"/>
    </row>
    <row r="14" spans="1:49" ht="11.25">
      <c r="A14" s="7" t="s">
        <v>80</v>
      </c>
      <c r="B14" s="11">
        <v>61601358</v>
      </c>
      <c r="C14" s="11">
        <v>63029312</v>
      </c>
      <c r="D14" s="11">
        <v>11593133</v>
      </c>
      <c r="E14" s="11">
        <v>11854127</v>
      </c>
      <c r="F14" s="11">
        <v>47717777</v>
      </c>
      <c r="G14" s="11">
        <v>51347034</v>
      </c>
      <c r="H14" s="11"/>
      <c r="I14" s="11"/>
      <c r="J14" s="11"/>
      <c r="K14" s="11"/>
      <c r="L14" s="11"/>
      <c r="M14" s="11">
        <v>17457</v>
      </c>
      <c r="N14" s="11"/>
      <c r="O14" s="11"/>
      <c r="P14" s="11"/>
      <c r="Q14" s="11"/>
      <c r="R14" s="11"/>
      <c r="S14" s="11"/>
      <c r="T14" s="11">
        <v>6677314</v>
      </c>
      <c r="U14" s="11">
        <v>4532876</v>
      </c>
      <c r="V14" s="11">
        <v>8903507</v>
      </c>
      <c r="W14" s="11">
        <v>11277460</v>
      </c>
      <c r="X14" s="11"/>
      <c r="Y14" s="11"/>
      <c r="Z14" s="11"/>
      <c r="AA14" s="11"/>
      <c r="AB14" s="11"/>
      <c r="AC14" s="11"/>
      <c r="AD14" s="10">
        <f t="shared" si="0"/>
        <v>136493089</v>
      </c>
      <c r="AE14" s="10">
        <f t="shared" si="1"/>
        <v>142058266</v>
      </c>
      <c r="AF14" s="11"/>
      <c r="AG14" s="11"/>
      <c r="AH14" s="11"/>
      <c r="AI14" s="11"/>
      <c r="AJ14" s="11">
        <f t="shared" si="2"/>
        <v>0</v>
      </c>
      <c r="AK14" s="11">
        <f t="shared" si="2"/>
        <v>0</v>
      </c>
      <c r="AL14" s="10">
        <f t="shared" si="3"/>
        <v>136493089</v>
      </c>
      <c r="AM14" s="10">
        <f t="shared" si="3"/>
        <v>142058266</v>
      </c>
      <c r="AN14" s="68"/>
      <c r="AO14" s="68"/>
      <c r="AP14" s="11">
        <v>9479292</v>
      </c>
      <c r="AQ14" s="11">
        <v>9479292</v>
      </c>
      <c r="AR14" s="11"/>
      <c r="AS14" s="11"/>
      <c r="AT14" s="11">
        <v>17</v>
      </c>
      <c r="AU14" s="11">
        <v>17</v>
      </c>
      <c r="AV14" s="11"/>
      <c r="AW14" s="11"/>
    </row>
    <row r="15" spans="1:49" ht="11.25">
      <c r="A15" s="7" t="s">
        <v>35</v>
      </c>
      <c r="B15" s="11">
        <v>114715000</v>
      </c>
      <c r="C15" s="11">
        <v>413057860</v>
      </c>
      <c r="D15" s="11">
        <v>22096000</v>
      </c>
      <c r="E15" s="11">
        <v>57155640</v>
      </c>
      <c r="F15" s="11">
        <v>286911000</v>
      </c>
      <c r="G15" s="11">
        <v>373449397</v>
      </c>
      <c r="H15" s="11"/>
      <c r="I15" s="11"/>
      <c r="J15" s="11"/>
      <c r="K15" s="11">
        <v>189522</v>
      </c>
      <c r="L15" s="11"/>
      <c r="M15" s="11"/>
      <c r="N15" s="11"/>
      <c r="O15" s="11"/>
      <c r="P15" s="11"/>
      <c r="Q15" s="11"/>
      <c r="R15" s="11"/>
      <c r="S15" s="11"/>
      <c r="T15" s="11">
        <v>5020000</v>
      </c>
      <c r="U15" s="11">
        <v>10490280</v>
      </c>
      <c r="V15" s="11">
        <v>3000000</v>
      </c>
      <c r="W15" s="11">
        <v>3000000</v>
      </c>
      <c r="X15" s="11"/>
      <c r="Y15" s="11"/>
      <c r="Z15" s="11"/>
      <c r="AA15" s="11"/>
      <c r="AB15" s="11"/>
      <c r="AC15" s="11"/>
      <c r="AD15" s="10">
        <f t="shared" si="0"/>
        <v>431742000</v>
      </c>
      <c r="AE15" s="10">
        <f t="shared" si="1"/>
        <v>857342699</v>
      </c>
      <c r="AF15" s="11"/>
      <c r="AG15" s="11"/>
      <c r="AH15" s="11"/>
      <c r="AI15" s="11"/>
      <c r="AJ15" s="11">
        <f t="shared" si="2"/>
        <v>0</v>
      </c>
      <c r="AK15" s="11">
        <f t="shared" si="2"/>
        <v>0</v>
      </c>
      <c r="AL15" s="10">
        <f t="shared" si="3"/>
        <v>431742000</v>
      </c>
      <c r="AM15" s="10">
        <f t="shared" si="3"/>
        <v>857342699</v>
      </c>
      <c r="AN15" s="68"/>
      <c r="AO15" s="68"/>
      <c r="AP15" s="11">
        <v>88688000</v>
      </c>
      <c r="AQ15" s="11">
        <v>116456030</v>
      </c>
      <c r="AR15" s="11"/>
      <c r="AS15" s="11"/>
      <c r="AT15" s="11">
        <v>34</v>
      </c>
      <c r="AU15" s="11">
        <v>34</v>
      </c>
      <c r="AV15" s="11">
        <v>350</v>
      </c>
      <c r="AW15" s="11">
        <v>350</v>
      </c>
    </row>
    <row r="16" spans="1:49" ht="11.25">
      <c r="A16" s="7" t="s">
        <v>82</v>
      </c>
      <c r="B16" s="11">
        <v>347657703</v>
      </c>
      <c r="C16" s="11">
        <v>352847627</v>
      </c>
      <c r="D16" s="11">
        <v>77012484</v>
      </c>
      <c r="E16" s="11">
        <v>78160437</v>
      </c>
      <c r="F16" s="11">
        <v>126657000</v>
      </c>
      <c r="G16" s="11">
        <v>137860961</v>
      </c>
      <c r="H16" s="11"/>
      <c r="I16" s="11"/>
      <c r="J16" s="11"/>
      <c r="K16" s="11"/>
      <c r="L16" s="11">
        <v>2000000</v>
      </c>
      <c r="M16" s="11">
        <v>2028955</v>
      </c>
      <c r="N16" s="11"/>
      <c r="O16" s="11"/>
      <c r="P16" s="11"/>
      <c r="Q16" s="11">
        <v>23854</v>
      </c>
      <c r="R16" s="11"/>
      <c r="S16" s="11"/>
      <c r="T16" s="11">
        <v>20824000</v>
      </c>
      <c r="U16" s="11">
        <v>20824000</v>
      </c>
      <c r="V16" s="11"/>
      <c r="W16" s="11"/>
      <c r="X16" s="11"/>
      <c r="Y16" s="11"/>
      <c r="Z16" s="11">
        <v>2651065</v>
      </c>
      <c r="AA16" s="11">
        <v>2651065</v>
      </c>
      <c r="AB16" s="11"/>
      <c r="AC16" s="11"/>
      <c r="AD16" s="10">
        <f t="shared" si="0"/>
        <v>576802252</v>
      </c>
      <c r="AE16" s="10">
        <f t="shared" si="1"/>
        <v>594396899</v>
      </c>
      <c r="AF16" s="11">
        <v>0</v>
      </c>
      <c r="AG16" s="11">
        <v>0</v>
      </c>
      <c r="AH16" s="11">
        <v>0</v>
      </c>
      <c r="AI16" s="11">
        <v>0</v>
      </c>
      <c r="AJ16" s="11">
        <f t="shared" si="2"/>
        <v>0</v>
      </c>
      <c r="AK16" s="11">
        <f t="shared" si="2"/>
        <v>0</v>
      </c>
      <c r="AL16" s="10">
        <f t="shared" si="3"/>
        <v>576802252</v>
      </c>
      <c r="AM16" s="10">
        <f t="shared" si="3"/>
        <v>594396899</v>
      </c>
      <c r="AN16" s="68"/>
      <c r="AO16" s="68"/>
      <c r="AP16" s="11">
        <v>8572000</v>
      </c>
      <c r="AQ16" s="11">
        <v>8572000</v>
      </c>
      <c r="AR16" s="11"/>
      <c r="AS16" s="11"/>
      <c r="AT16" s="11">
        <v>79</v>
      </c>
      <c r="AU16" s="11">
        <v>79</v>
      </c>
      <c r="AV16" s="11"/>
      <c r="AW16" s="11"/>
    </row>
    <row r="17" spans="1:49" s="35" customFormat="1" ht="22.5">
      <c r="A17" s="45" t="s">
        <v>81</v>
      </c>
      <c r="B17" s="55">
        <f>SUM(B11:B16)</f>
        <v>1028823507</v>
      </c>
      <c r="C17" s="55">
        <f>SUM(C11:C16)</f>
        <v>1335317612</v>
      </c>
      <c r="D17" s="55">
        <f aca="true" t="shared" si="4" ref="D17:AB17">SUM(D11:D16)</f>
        <v>212338211</v>
      </c>
      <c r="E17" s="55">
        <f>SUM(E11:E16)</f>
        <v>249102240</v>
      </c>
      <c r="F17" s="55">
        <f t="shared" si="4"/>
        <v>870482891</v>
      </c>
      <c r="G17" s="55">
        <f>SUM(G11:G16)</f>
        <v>1026581446</v>
      </c>
      <c r="H17" s="55">
        <f t="shared" si="4"/>
        <v>0</v>
      </c>
      <c r="I17" s="55">
        <f>SUM(I11:I16)</f>
        <v>0</v>
      </c>
      <c r="J17" s="55">
        <f t="shared" si="4"/>
        <v>0</v>
      </c>
      <c r="K17" s="55">
        <f>SUM(K11:K16)</f>
        <v>189522</v>
      </c>
      <c r="L17" s="55">
        <f t="shared" si="4"/>
        <v>2000000</v>
      </c>
      <c r="M17" s="55">
        <f>SUM(M11:M16)</f>
        <v>2088909</v>
      </c>
      <c r="N17" s="55">
        <f t="shared" si="4"/>
        <v>0</v>
      </c>
      <c r="O17" s="55">
        <f>SUM(O11:O16)</f>
        <v>0</v>
      </c>
      <c r="P17" s="55">
        <f t="shared" si="4"/>
        <v>0</v>
      </c>
      <c r="Q17" s="55">
        <f>SUM(Q11:Q16)</f>
        <v>23854</v>
      </c>
      <c r="R17" s="55">
        <f t="shared" si="4"/>
        <v>0</v>
      </c>
      <c r="S17" s="55">
        <f>SUM(S11:S16)</f>
        <v>0</v>
      </c>
      <c r="T17" s="55">
        <f t="shared" si="4"/>
        <v>45658053</v>
      </c>
      <c r="U17" s="55">
        <f>SUM(U11:U16)</f>
        <v>49435974</v>
      </c>
      <c r="V17" s="55">
        <f t="shared" si="4"/>
        <v>15132107</v>
      </c>
      <c r="W17" s="55">
        <f>SUM(W11:W16)</f>
        <v>17535656</v>
      </c>
      <c r="X17" s="55">
        <f t="shared" si="4"/>
        <v>0</v>
      </c>
      <c r="Y17" s="55">
        <f>SUM(Y11:Y16)</f>
        <v>12783</v>
      </c>
      <c r="Z17" s="55">
        <f t="shared" si="4"/>
        <v>2651065</v>
      </c>
      <c r="AA17" s="55">
        <f>SUM(AA11:AA16)</f>
        <v>2651065</v>
      </c>
      <c r="AB17" s="55">
        <f t="shared" si="4"/>
        <v>0</v>
      </c>
      <c r="AC17" s="55">
        <f>SUM(AC11:AC16)</f>
        <v>0</v>
      </c>
      <c r="AD17" s="10">
        <f t="shared" si="0"/>
        <v>2177085834</v>
      </c>
      <c r="AE17" s="10">
        <f t="shared" si="1"/>
        <v>2682939061</v>
      </c>
      <c r="AF17" s="55">
        <f>SUM(AF11:AF16)</f>
        <v>0</v>
      </c>
      <c r="AG17" s="55">
        <f>SUM(AG11:AG16)</f>
        <v>0</v>
      </c>
      <c r="AH17" s="55">
        <f>SUM(AH11:AH16)</f>
        <v>0</v>
      </c>
      <c r="AI17" s="55">
        <f>SUM(AI11:AI16)</f>
        <v>0</v>
      </c>
      <c r="AJ17" s="10">
        <f t="shared" si="2"/>
        <v>0</v>
      </c>
      <c r="AK17" s="10">
        <f t="shared" si="2"/>
        <v>0</v>
      </c>
      <c r="AL17" s="10">
        <f>AD17+AJ17</f>
        <v>2177085834</v>
      </c>
      <c r="AM17" s="10">
        <f>AE17+AK17</f>
        <v>2682939061</v>
      </c>
      <c r="AN17" s="68"/>
      <c r="AO17" s="68"/>
      <c r="AP17" s="10">
        <f aca="true" t="shared" si="5" ref="AP17:AW17">SUM(AP11:AP16)</f>
        <v>283104149</v>
      </c>
      <c r="AQ17" s="10">
        <f t="shared" si="5"/>
        <v>313451459</v>
      </c>
      <c r="AR17" s="10">
        <f t="shared" si="5"/>
        <v>0</v>
      </c>
      <c r="AS17" s="10">
        <f t="shared" si="5"/>
        <v>0</v>
      </c>
      <c r="AT17" s="10">
        <f t="shared" si="5"/>
        <v>277</v>
      </c>
      <c r="AU17" s="10">
        <f t="shared" si="5"/>
        <v>277</v>
      </c>
      <c r="AV17" s="10">
        <f t="shared" si="5"/>
        <v>350</v>
      </c>
      <c r="AW17" s="10">
        <f t="shared" si="5"/>
        <v>350</v>
      </c>
    </row>
    <row r="18" spans="1:49" s="34" customFormat="1" ht="11.25">
      <c r="A18" s="32" t="s">
        <v>36</v>
      </c>
      <c r="B18" s="24">
        <v>153849177</v>
      </c>
      <c r="C18" s="24">
        <v>154990855</v>
      </c>
      <c r="D18" s="24">
        <v>33068796</v>
      </c>
      <c r="E18" s="24">
        <v>33022282</v>
      </c>
      <c r="F18" s="24">
        <v>266843086</v>
      </c>
      <c r="G18" s="24">
        <v>326118021</v>
      </c>
      <c r="H18" s="24">
        <v>112796000</v>
      </c>
      <c r="I18" s="24">
        <v>103783000</v>
      </c>
      <c r="J18" s="24">
        <v>208528</v>
      </c>
      <c r="K18" s="24">
        <v>0</v>
      </c>
      <c r="L18" s="24">
        <v>446675410</v>
      </c>
      <c r="M18" s="24">
        <v>469931536</v>
      </c>
      <c r="N18" s="24">
        <v>9500000</v>
      </c>
      <c r="O18" s="24">
        <v>29500000</v>
      </c>
      <c r="P18" s="24">
        <v>247846511</v>
      </c>
      <c r="Q18" s="24">
        <v>256471010</v>
      </c>
      <c r="R18" s="115">
        <v>1891439604</v>
      </c>
      <c r="S18" s="115">
        <v>1581866725</v>
      </c>
      <c r="T18" s="24">
        <v>2803332309</v>
      </c>
      <c r="U18" s="24">
        <v>2836385840</v>
      </c>
      <c r="V18" s="24">
        <v>93654523</v>
      </c>
      <c r="W18" s="24">
        <v>150983983</v>
      </c>
      <c r="X18" s="24">
        <v>2323553</v>
      </c>
      <c r="Y18" s="24">
        <v>102323553</v>
      </c>
      <c r="Z18" s="24">
        <v>7500000</v>
      </c>
      <c r="AA18" s="24">
        <v>7500000</v>
      </c>
      <c r="AB18" s="24">
        <v>20000000</v>
      </c>
      <c r="AC18" s="24">
        <v>20000000</v>
      </c>
      <c r="AD18" s="10">
        <f t="shared" si="0"/>
        <v>6089037497</v>
      </c>
      <c r="AE18" s="10">
        <f t="shared" si="1"/>
        <v>6072876805</v>
      </c>
      <c r="AF18" s="24">
        <v>1500000</v>
      </c>
      <c r="AG18" s="24">
        <v>1500000</v>
      </c>
      <c r="AH18" s="24">
        <v>51576791</v>
      </c>
      <c r="AI18" s="24">
        <v>51576791</v>
      </c>
      <c r="AJ18" s="11">
        <f t="shared" si="2"/>
        <v>53076791</v>
      </c>
      <c r="AK18" s="11">
        <f t="shared" si="2"/>
        <v>53076791</v>
      </c>
      <c r="AL18" s="10">
        <f t="shared" si="3"/>
        <v>6142114288</v>
      </c>
      <c r="AM18" s="10">
        <f t="shared" si="3"/>
        <v>6125953596</v>
      </c>
      <c r="AN18" s="68"/>
      <c r="AO18" s="68"/>
      <c r="AP18" s="11">
        <v>71592607</v>
      </c>
      <c r="AQ18" s="11">
        <v>119055890</v>
      </c>
      <c r="AR18" s="11">
        <v>54140000</v>
      </c>
      <c r="AS18" s="11">
        <v>57777266</v>
      </c>
      <c r="AT18" s="11">
        <v>17</v>
      </c>
      <c r="AU18" s="11">
        <v>17</v>
      </c>
      <c r="AV18" s="11"/>
      <c r="AW18" s="11"/>
    </row>
    <row r="19" spans="1:49" s="35" customFormat="1" ht="11.25">
      <c r="A19" s="33" t="s">
        <v>37</v>
      </c>
      <c r="B19" s="55">
        <f aca="true" t="shared" si="6" ref="B19:AB19">SUM(B17:B18)</f>
        <v>1182672684</v>
      </c>
      <c r="C19" s="55">
        <f>SUM(C17:C18)</f>
        <v>1490308467</v>
      </c>
      <c r="D19" s="55">
        <f t="shared" si="6"/>
        <v>245407007</v>
      </c>
      <c r="E19" s="55">
        <f>SUM(E17:E18)</f>
        <v>282124522</v>
      </c>
      <c r="F19" s="55">
        <f t="shared" si="6"/>
        <v>1137325977</v>
      </c>
      <c r="G19" s="55">
        <f>SUM(G17:G18)</f>
        <v>1352699467</v>
      </c>
      <c r="H19" s="55">
        <f t="shared" si="6"/>
        <v>112796000</v>
      </c>
      <c r="I19" s="55">
        <f>SUM(I17:I18)</f>
        <v>103783000</v>
      </c>
      <c r="J19" s="55">
        <f t="shared" si="6"/>
        <v>208528</v>
      </c>
      <c r="K19" s="55">
        <f>SUM(K17:K18)</f>
        <v>189522</v>
      </c>
      <c r="L19" s="55">
        <f t="shared" si="6"/>
        <v>448675410</v>
      </c>
      <c r="M19" s="55">
        <f>SUM(M17:M18)</f>
        <v>472020445</v>
      </c>
      <c r="N19" s="55">
        <f t="shared" si="6"/>
        <v>9500000</v>
      </c>
      <c r="O19" s="55">
        <f>SUM(O17:O18)</f>
        <v>29500000</v>
      </c>
      <c r="P19" s="55">
        <f t="shared" si="6"/>
        <v>247846511</v>
      </c>
      <c r="Q19" s="55">
        <f>SUM(Q17:Q18)</f>
        <v>256494864</v>
      </c>
      <c r="R19" s="116">
        <f t="shared" si="6"/>
        <v>1891439604</v>
      </c>
      <c r="S19" s="116">
        <f>SUM(S17:S18)</f>
        <v>1581866725</v>
      </c>
      <c r="T19" s="55">
        <f t="shared" si="6"/>
        <v>2848990362</v>
      </c>
      <c r="U19" s="55">
        <f>SUM(U17:U18)</f>
        <v>2885821814</v>
      </c>
      <c r="V19" s="55">
        <f t="shared" si="6"/>
        <v>108786630</v>
      </c>
      <c r="W19" s="55">
        <f>SUM(W17:W18)</f>
        <v>168519639</v>
      </c>
      <c r="X19" s="55">
        <f t="shared" si="6"/>
        <v>2323553</v>
      </c>
      <c r="Y19" s="55">
        <f>SUM(Y17:Y18)</f>
        <v>102336336</v>
      </c>
      <c r="Z19" s="55">
        <f t="shared" si="6"/>
        <v>10151065</v>
      </c>
      <c r="AA19" s="55">
        <f>SUM(AA17:AA18)</f>
        <v>10151065</v>
      </c>
      <c r="AB19" s="55">
        <f t="shared" si="6"/>
        <v>20000000</v>
      </c>
      <c r="AC19" s="55">
        <f>SUM(AC17:AC18)</f>
        <v>20000000</v>
      </c>
      <c r="AD19" s="10">
        <f t="shared" si="0"/>
        <v>8266123331</v>
      </c>
      <c r="AE19" s="10">
        <f t="shared" si="1"/>
        <v>8755815866</v>
      </c>
      <c r="AF19" s="55">
        <f>SUM(AF17:AF18)</f>
        <v>1500000</v>
      </c>
      <c r="AG19" s="55">
        <f>SUM(AG17:AG18)</f>
        <v>1500000</v>
      </c>
      <c r="AH19" s="55">
        <f>SUM(AH17:AH18)</f>
        <v>51576791</v>
      </c>
      <c r="AI19" s="55">
        <f>SUM(AI17:AI18)</f>
        <v>51576791</v>
      </c>
      <c r="AJ19" s="10">
        <f t="shared" si="2"/>
        <v>53076791</v>
      </c>
      <c r="AK19" s="10">
        <f t="shared" si="2"/>
        <v>53076791</v>
      </c>
      <c r="AL19" s="10">
        <f>AD19+AJ19</f>
        <v>8319200122</v>
      </c>
      <c r="AM19" s="10">
        <f>AE19+AK19</f>
        <v>8808892657</v>
      </c>
      <c r="AN19" s="68"/>
      <c r="AO19" s="68"/>
      <c r="AP19" s="10">
        <f aca="true" t="shared" si="7" ref="AP19:AW19">SUM(AP17:AP18)</f>
        <v>354696756</v>
      </c>
      <c r="AQ19" s="10">
        <f t="shared" si="7"/>
        <v>432507349</v>
      </c>
      <c r="AR19" s="10">
        <f t="shared" si="7"/>
        <v>54140000</v>
      </c>
      <c r="AS19" s="10">
        <f t="shared" si="7"/>
        <v>57777266</v>
      </c>
      <c r="AT19" s="10">
        <f t="shared" si="7"/>
        <v>294</v>
      </c>
      <c r="AU19" s="10">
        <f t="shared" si="7"/>
        <v>294</v>
      </c>
      <c r="AV19" s="10">
        <f t="shared" si="7"/>
        <v>350</v>
      </c>
      <c r="AW19" s="10">
        <f t="shared" si="7"/>
        <v>350</v>
      </c>
    </row>
    <row r="21" ht="11.25">
      <c r="AR21" s="1" t="s">
        <v>194</v>
      </c>
    </row>
    <row r="24" ht="11.25">
      <c r="Z24" s="8" t="s">
        <v>195</v>
      </c>
    </row>
    <row r="25" ht="11.25">
      <c r="A25" s="8" t="s">
        <v>195</v>
      </c>
    </row>
  </sheetData>
  <sheetProtection/>
  <mergeCells count="65">
    <mergeCell ref="N9:O9"/>
    <mergeCell ref="P9:Q9"/>
    <mergeCell ref="R9:S9"/>
    <mergeCell ref="T9:U9"/>
    <mergeCell ref="V9:W9"/>
    <mergeCell ref="X8:AC8"/>
    <mergeCell ref="X9:Y9"/>
    <mergeCell ref="Z9:AA9"/>
    <mergeCell ref="AB9:AC9"/>
    <mergeCell ref="B9:C9"/>
    <mergeCell ref="D9:E9"/>
    <mergeCell ref="F9:G9"/>
    <mergeCell ref="H9:I9"/>
    <mergeCell ref="J9:K9"/>
    <mergeCell ref="L9:M9"/>
    <mergeCell ref="A4:O4"/>
    <mergeCell ref="AP4:AW4"/>
    <mergeCell ref="AD4:AM4"/>
    <mergeCell ref="P4:AC4"/>
    <mergeCell ref="AD7:AE7"/>
    <mergeCell ref="AD8:AE8"/>
    <mergeCell ref="AJ7:AK7"/>
    <mergeCell ref="AJ8:AK8"/>
    <mergeCell ref="AP7:AQ7"/>
    <mergeCell ref="D8:E8"/>
    <mergeCell ref="AD9:AE9"/>
    <mergeCell ref="AF7:AG7"/>
    <mergeCell ref="AF8:AG8"/>
    <mergeCell ref="AF9:AG9"/>
    <mergeCell ref="AH7:AI7"/>
    <mergeCell ref="AH8:AI8"/>
    <mergeCell ref="AH9:AI9"/>
    <mergeCell ref="B7:C7"/>
    <mergeCell ref="D7:E7"/>
    <mergeCell ref="F7:G7"/>
    <mergeCell ref="H7:I7"/>
    <mergeCell ref="J7:S7"/>
    <mergeCell ref="B8:C8"/>
    <mergeCell ref="J8:S8"/>
    <mergeCell ref="AR8:AS8"/>
    <mergeCell ref="AR9:AS9"/>
    <mergeCell ref="AJ9:AK9"/>
    <mergeCell ref="AL9:AM9"/>
    <mergeCell ref="AL7:AM7"/>
    <mergeCell ref="AL8:AM8"/>
    <mergeCell ref="AT8:AU8"/>
    <mergeCell ref="AV7:AW7"/>
    <mergeCell ref="AV8:AW8"/>
    <mergeCell ref="AV9:AW9"/>
    <mergeCell ref="AT9:AU9"/>
    <mergeCell ref="F8:G8"/>
    <mergeCell ref="H8:I8"/>
    <mergeCell ref="AP8:AQ8"/>
    <mergeCell ref="AP9:AQ9"/>
    <mergeCell ref="AR7:AS7"/>
    <mergeCell ref="A3:O3"/>
    <mergeCell ref="AP3:AW3"/>
    <mergeCell ref="AD3:AM3"/>
    <mergeCell ref="P3:AC3"/>
    <mergeCell ref="V8:W8"/>
    <mergeCell ref="V7:W7"/>
    <mergeCell ref="T7:U7"/>
    <mergeCell ref="T8:U8"/>
    <mergeCell ref="X7:AC7"/>
    <mergeCell ref="AT7:AU7"/>
  </mergeCells>
  <printOptions horizontalCentered="1"/>
  <pageMargins left="0.11811023622047245" right="0" top="0.9448818897637796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16"/>
  <sheetViews>
    <sheetView zoomScalePageLayoutView="0" workbookViewId="0" topLeftCell="A1">
      <selection activeCell="S16" sqref="S16"/>
    </sheetView>
  </sheetViews>
  <sheetFormatPr defaultColWidth="9.00390625" defaultRowHeight="12.75"/>
  <cols>
    <col min="1" max="1" width="17.125" style="0" customWidth="1"/>
    <col min="2" max="2" width="7.875" style="5" bestFit="1" customWidth="1"/>
    <col min="3" max="3" width="5.125" style="5" bestFit="1" customWidth="1"/>
    <col min="4" max="4" width="8.75390625" style="5" bestFit="1" customWidth="1"/>
    <col min="5" max="5" width="5.125" style="5" bestFit="1" customWidth="1"/>
    <col min="6" max="6" width="9.625" style="5" bestFit="1" customWidth="1"/>
    <col min="7" max="7" width="3.00390625" style="5" bestFit="1" customWidth="1"/>
    <col min="8" max="8" width="8.75390625" style="5" bestFit="1" customWidth="1"/>
    <col min="9" max="9" width="6.625" style="5" bestFit="1" customWidth="1"/>
    <col min="10" max="10" width="8.75390625" style="5" bestFit="1" customWidth="1"/>
    <col min="11" max="11" width="6.625" style="5" bestFit="1" customWidth="1"/>
    <col min="12" max="12" width="5.125" style="5" bestFit="1" customWidth="1"/>
    <col min="13" max="13" width="5.75390625" style="5" bestFit="1" customWidth="1"/>
    <col min="14" max="15" width="9.25390625" style="5" bestFit="1" customWidth="1"/>
    <col min="16" max="16" width="3.00390625" style="0" bestFit="1" customWidth="1"/>
    <col min="17" max="17" width="5.125" style="0" bestFit="1" customWidth="1"/>
    <col min="18" max="18" width="8.375" style="0" bestFit="1" customWidth="1"/>
    <col min="19" max="19" width="7.125" style="0" bestFit="1" customWidth="1"/>
    <col min="20" max="20" width="9.25390625" style="0" bestFit="1" customWidth="1"/>
    <col min="21" max="21" width="10.25390625" style="0" customWidth="1"/>
  </cols>
  <sheetData>
    <row r="1" spans="1:21" ht="12.75">
      <c r="A1" t="s">
        <v>190</v>
      </c>
      <c r="U1" s="49" t="s">
        <v>159</v>
      </c>
    </row>
    <row r="2" spans="1:21" ht="15.75">
      <c r="A2" s="144" t="s">
        <v>87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</row>
    <row r="3" spans="1:21" ht="12.75">
      <c r="A3" s="145" t="s">
        <v>88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</row>
    <row r="4" spans="1:24" ht="12.75">
      <c r="A4" s="143" t="s">
        <v>434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69"/>
      <c r="W4" s="69"/>
      <c r="X4" s="69"/>
    </row>
    <row r="5" spans="3:12" ht="12.75">
      <c r="C5" s="39"/>
      <c r="D5" s="39"/>
      <c r="E5" s="39"/>
      <c r="F5" s="39"/>
      <c r="G5" s="39"/>
      <c r="H5" s="39"/>
      <c r="I5" s="39"/>
      <c r="J5" s="39"/>
      <c r="K5" s="39"/>
      <c r="L5" s="36"/>
    </row>
    <row r="6" spans="1:21" ht="84.75" customHeight="1">
      <c r="A6" s="47" t="s">
        <v>89</v>
      </c>
      <c r="B6" s="70" t="s">
        <v>141</v>
      </c>
      <c r="C6" s="52" t="s">
        <v>142</v>
      </c>
      <c r="D6" s="52" t="s">
        <v>143</v>
      </c>
      <c r="E6" s="70" t="s">
        <v>144</v>
      </c>
      <c r="F6" s="52" t="s">
        <v>145</v>
      </c>
      <c r="G6" s="52" t="s">
        <v>31</v>
      </c>
      <c r="H6" s="52" t="s">
        <v>10</v>
      </c>
      <c r="I6" s="52" t="s">
        <v>90</v>
      </c>
      <c r="J6" s="52" t="s">
        <v>188</v>
      </c>
      <c r="K6" s="52" t="s">
        <v>146</v>
      </c>
      <c r="L6" s="52" t="s">
        <v>147</v>
      </c>
      <c r="M6" s="52" t="s">
        <v>148</v>
      </c>
      <c r="N6" s="52" t="s">
        <v>185</v>
      </c>
      <c r="O6" s="52" t="s">
        <v>186</v>
      </c>
      <c r="P6" s="52" t="s">
        <v>149</v>
      </c>
      <c r="Q6" s="52" t="s">
        <v>150</v>
      </c>
      <c r="R6" s="52" t="s">
        <v>151</v>
      </c>
      <c r="S6" s="52" t="s">
        <v>152</v>
      </c>
      <c r="T6" s="52" t="s">
        <v>153</v>
      </c>
      <c r="U6" s="53" t="s">
        <v>154</v>
      </c>
    </row>
    <row r="7" spans="1:21" ht="12.75">
      <c r="A7" s="40" t="s">
        <v>34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>
        <f>SUM(B7:M7)</f>
        <v>0</v>
      </c>
      <c r="O7" s="75"/>
      <c r="P7" s="11"/>
      <c r="Q7" s="11"/>
      <c r="R7" s="11">
        <v>-5307389</v>
      </c>
      <c r="S7" s="11">
        <v>29596</v>
      </c>
      <c r="T7" s="11">
        <f>SUM(O7:S7)</f>
        <v>-5277793</v>
      </c>
      <c r="U7" s="10">
        <f>N7+T7</f>
        <v>-5277793</v>
      </c>
    </row>
    <row r="8" spans="1:21" ht="12.75">
      <c r="A8" s="40" t="s">
        <v>11</v>
      </c>
      <c r="B8" s="75"/>
      <c r="C8" s="75"/>
      <c r="D8" s="75">
        <v>15000</v>
      </c>
      <c r="E8" s="75"/>
      <c r="F8" s="75"/>
      <c r="G8" s="75"/>
      <c r="H8" s="75">
        <v>2524000</v>
      </c>
      <c r="I8" s="75"/>
      <c r="J8" s="75"/>
      <c r="K8" s="75"/>
      <c r="L8" s="75"/>
      <c r="M8" s="75"/>
      <c r="N8" s="75">
        <f aca="true" t="shared" si="0" ref="N8:N16">SUM(B8:M8)</f>
        <v>2539000</v>
      </c>
      <c r="O8" s="75"/>
      <c r="P8" s="11"/>
      <c r="Q8" s="11"/>
      <c r="R8" s="11">
        <v>-292520</v>
      </c>
      <c r="S8" s="11"/>
      <c r="T8" s="11">
        <f aca="true" t="shared" si="1" ref="T8:T15">SUM(O8:S8)</f>
        <v>-292520</v>
      </c>
      <c r="U8" s="10">
        <f aca="true" t="shared" si="2" ref="U8:U16">N8+T8</f>
        <v>2246480</v>
      </c>
    </row>
    <row r="9" spans="1:21" ht="33.75">
      <c r="A9" s="41" t="s">
        <v>91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>
        <f t="shared" si="0"/>
        <v>0</v>
      </c>
      <c r="O9" s="75"/>
      <c r="P9" s="11"/>
      <c r="Q9" s="11"/>
      <c r="R9" s="11">
        <v>1542500</v>
      </c>
      <c r="S9" s="11"/>
      <c r="T9" s="11">
        <f t="shared" si="1"/>
        <v>1542500</v>
      </c>
      <c r="U9" s="10">
        <f t="shared" si="2"/>
        <v>1542500</v>
      </c>
    </row>
    <row r="10" spans="1:21" ht="33.75">
      <c r="A10" s="41" t="s">
        <v>92</v>
      </c>
      <c r="B10" s="75"/>
      <c r="C10" s="75"/>
      <c r="D10" s="75">
        <v>1776105</v>
      </c>
      <c r="E10" s="75"/>
      <c r="F10" s="75"/>
      <c r="G10" s="75"/>
      <c r="H10" s="75"/>
      <c r="I10" s="75"/>
      <c r="J10" s="75"/>
      <c r="K10" s="75"/>
      <c r="L10" s="75"/>
      <c r="M10" s="75"/>
      <c r="N10" s="75">
        <f t="shared" si="0"/>
        <v>1776105</v>
      </c>
      <c r="O10" s="75"/>
      <c r="P10" s="11"/>
      <c r="Q10" s="11"/>
      <c r="R10" s="11">
        <v>1903200</v>
      </c>
      <c r="S10" s="11"/>
      <c r="T10" s="11">
        <f t="shared" si="1"/>
        <v>1903200</v>
      </c>
      <c r="U10" s="10">
        <f t="shared" si="2"/>
        <v>3679305</v>
      </c>
    </row>
    <row r="11" spans="1:21" ht="12.75">
      <c r="A11" s="40" t="s">
        <v>35</v>
      </c>
      <c r="B11" s="75"/>
      <c r="C11" s="75"/>
      <c r="D11" s="75">
        <v>35138572</v>
      </c>
      <c r="E11" s="75"/>
      <c r="F11" s="75"/>
      <c r="G11" s="75"/>
      <c r="H11" s="75">
        <v>18243030</v>
      </c>
      <c r="I11" s="75"/>
      <c r="J11" s="75"/>
      <c r="K11" s="75"/>
      <c r="L11" s="75"/>
      <c r="M11" s="75"/>
      <c r="N11" s="75">
        <f t="shared" si="0"/>
        <v>53381602</v>
      </c>
      <c r="O11" s="75"/>
      <c r="P11" s="11"/>
      <c r="Q11" s="11"/>
      <c r="R11" s="11">
        <v>3479476</v>
      </c>
      <c r="S11" s="11">
        <v>754380</v>
      </c>
      <c r="T11" s="11">
        <f t="shared" si="1"/>
        <v>4233856</v>
      </c>
      <c r="U11" s="10">
        <f t="shared" si="2"/>
        <v>57615458</v>
      </c>
    </row>
    <row r="12" spans="1:21" ht="22.5">
      <c r="A12" s="42" t="s">
        <v>93</v>
      </c>
      <c r="B12" s="75"/>
      <c r="C12" s="75"/>
      <c r="D12" s="75">
        <v>713594</v>
      </c>
      <c r="E12" s="75"/>
      <c r="F12" s="75"/>
      <c r="G12" s="75"/>
      <c r="H12" s="75"/>
      <c r="I12" s="75"/>
      <c r="J12" s="75"/>
      <c r="K12" s="75">
        <v>212000</v>
      </c>
      <c r="L12" s="75"/>
      <c r="M12" s="75"/>
      <c r="N12" s="75">
        <f t="shared" si="0"/>
        <v>925594</v>
      </c>
      <c r="O12" s="75"/>
      <c r="P12" s="11"/>
      <c r="Q12" s="11"/>
      <c r="R12" s="11">
        <v>46460</v>
      </c>
      <c r="S12" s="11"/>
      <c r="T12" s="11">
        <f t="shared" si="1"/>
        <v>46460</v>
      </c>
      <c r="U12" s="10">
        <f t="shared" si="2"/>
        <v>972054</v>
      </c>
    </row>
    <row r="13" spans="1:21" ht="12.75">
      <c r="A13" s="43" t="s">
        <v>94</v>
      </c>
      <c r="B13" s="75">
        <f>SUM(B7:B12)</f>
        <v>0</v>
      </c>
      <c r="C13" s="75">
        <f aca="true" t="shared" si="3" ref="C13:T13">SUM(C7:C12)</f>
        <v>0</v>
      </c>
      <c r="D13" s="75">
        <f t="shared" si="3"/>
        <v>37643271</v>
      </c>
      <c r="E13" s="75">
        <f t="shared" si="3"/>
        <v>0</v>
      </c>
      <c r="F13" s="75">
        <f t="shared" si="3"/>
        <v>0</v>
      </c>
      <c r="G13" s="75">
        <f t="shared" si="3"/>
        <v>0</v>
      </c>
      <c r="H13" s="75">
        <f t="shared" si="3"/>
        <v>20767030</v>
      </c>
      <c r="I13" s="75">
        <f t="shared" si="3"/>
        <v>0</v>
      </c>
      <c r="J13" s="75">
        <f t="shared" si="3"/>
        <v>0</v>
      </c>
      <c r="K13" s="75">
        <f t="shared" si="3"/>
        <v>212000</v>
      </c>
      <c r="L13" s="75">
        <f t="shared" si="3"/>
        <v>0</v>
      </c>
      <c r="M13" s="75">
        <f t="shared" si="3"/>
        <v>0</v>
      </c>
      <c r="N13" s="75">
        <f t="shared" si="0"/>
        <v>58622301</v>
      </c>
      <c r="O13" s="75">
        <f t="shared" si="3"/>
        <v>0</v>
      </c>
      <c r="P13" s="75">
        <f t="shared" si="3"/>
        <v>0</v>
      </c>
      <c r="Q13" s="75">
        <f t="shared" si="3"/>
        <v>0</v>
      </c>
      <c r="R13" s="75">
        <f t="shared" si="3"/>
        <v>1371727</v>
      </c>
      <c r="S13" s="75">
        <f t="shared" si="3"/>
        <v>783976</v>
      </c>
      <c r="T13" s="75">
        <f t="shared" si="3"/>
        <v>2155703</v>
      </c>
      <c r="U13" s="10">
        <f t="shared" si="2"/>
        <v>60778004</v>
      </c>
    </row>
    <row r="14" spans="1:21" ht="12.75">
      <c r="A14" s="40" t="s">
        <v>36</v>
      </c>
      <c r="B14" s="75">
        <v>9131805</v>
      </c>
      <c r="C14" s="75"/>
      <c r="D14" s="75">
        <v>5414818</v>
      </c>
      <c r="E14" s="75"/>
      <c r="F14" s="75">
        <v>137683269</v>
      </c>
      <c r="G14" s="75"/>
      <c r="H14" s="75">
        <v>28350113</v>
      </c>
      <c r="I14" s="75">
        <v>800000</v>
      </c>
      <c r="J14" s="75">
        <v>20000000</v>
      </c>
      <c r="K14" s="75"/>
      <c r="L14" s="75"/>
      <c r="M14" s="75"/>
      <c r="N14" s="75">
        <f t="shared" si="0"/>
        <v>201380005</v>
      </c>
      <c r="O14" s="75">
        <v>-60095814</v>
      </c>
      <c r="P14" s="11"/>
      <c r="Q14" s="11"/>
      <c r="R14" s="11"/>
      <c r="S14" s="11"/>
      <c r="T14" s="11">
        <f t="shared" si="1"/>
        <v>-60095814</v>
      </c>
      <c r="U14" s="10">
        <f t="shared" si="2"/>
        <v>141284191</v>
      </c>
    </row>
    <row r="15" spans="1:21" ht="12.75">
      <c r="A15" s="40" t="s">
        <v>95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>
        <f t="shared" si="0"/>
        <v>0</v>
      </c>
      <c r="O15" s="75"/>
      <c r="P15" s="11"/>
      <c r="Q15" s="11"/>
      <c r="R15" s="11">
        <v>-1371727</v>
      </c>
      <c r="S15" s="11">
        <v>-783976</v>
      </c>
      <c r="T15" s="11">
        <f t="shared" si="1"/>
        <v>-2155703</v>
      </c>
      <c r="U15" s="10">
        <f t="shared" si="2"/>
        <v>-2155703</v>
      </c>
    </row>
    <row r="16" spans="1:21" ht="12.75">
      <c r="A16" s="43" t="s">
        <v>19</v>
      </c>
      <c r="B16" s="88">
        <f>SUM(B13:B15)</f>
        <v>9131805</v>
      </c>
      <c r="C16" s="88">
        <f aca="true" t="shared" si="4" ref="C16:T16">SUM(C13:C15)</f>
        <v>0</v>
      </c>
      <c r="D16" s="88">
        <f t="shared" si="4"/>
        <v>43058089</v>
      </c>
      <c r="E16" s="88">
        <f t="shared" si="4"/>
        <v>0</v>
      </c>
      <c r="F16" s="88">
        <f t="shared" si="4"/>
        <v>137683269</v>
      </c>
      <c r="G16" s="88">
        <f t="shared" si="4"/>
        <v>0</v>
      </c>
      <c r="H16" s="88">
        <f t="shared" si="4"/>
        <v>49117143</v>
      </c>
      <c r="I16" s="88">
        <f t="shared" si="4"/>
        <v>800000</v>
      </c>
      <c r="J16" s="88">
        <f t="shared" si="4"/>
        <v>20000000</v>
      </c>
      <c r="K16" s="88">
        <f t="shared" si="4"/>
        <v>212000</v>
      </c>
      <c r="L16" s="88">
        <f t="shared" si="4"/>
        <v>0</v>
      </c>
      <c r="M16" s="88">
        <f t="shared" si="4"/>
        <v>0</v>
      </c>
      <c r="N16" s="88">
        <f t="shared" si="0"/>
        <v>260002306</v>
      </c>
      <c r="O16" s="88">
        <f t="shared" si="4"/>
        <v>-60095814</v>
      </c>
      <c r="P16" s="88">
        <f t="shared" si="4"/>
        <v>0</v>
      </c>
      <c r="Q16" s="88">
        <f t="shared" si="4"/>
        <v>0</v>
      </c>
      <c r="R16" s="88">
        <f t="shared" si="4"/>
        <v>0</v>
      </c>
      <c r="S16" s="88">
        <f t="shared" si="4"/>
        <v>0</v>
      </c>
      <c r="T16" s="88">
        <f t="shared" si="4"/>
        <v>-60095814</v>
      </c>
      <c r="U16" s="10">
        <f t="shared" si="2"/>
        <v>199906492</v>
      </c>
    </row>
  </sheetData>
  <sheetProtection/>
  <mergeCells count="3">
    <mergeCell ref="A4:U4"/>
    <mergeCell ref="A2:U2"/>
    <mergeCell ref="A3:U3"/>
  </mergeCells>
  <printOptions horizontalCentered="1"/>
  <pageMargins left="0.31496062992125984" right="0" top="0.7480314960629921" bottom="0.7480314960629921" header="0.31496062992125984" footer="0"/>
  <pageSetup fitToHeight="1" fitToWidth="1" horizontalDpi="600" verticalDpi="600" orientation="landscape" paperSize="9" scale="91" r:id="rId1"/>
  <headerFoot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6"/>
  <sheetViews>
    <sheetView zoomScalePageLayoutView="0" workbookViewId="0" topLeftCell="A1">
      <selection activeCell="T16" sqref="T16"/>
    </sheetView>
  </sheetViews>
  <sheetFormatPr defaultColWidth="9.00390625" defaultRowHeight="12.75"/>
  <cols>
    <col min="1" max="1" width="13.25390625" style="0" customWidth="1"/>
    <col min="2" max="2" width="8.75390625" style="0" bestFit="1" customWidth="1"/>
    <col min="3" max="3" width="7.875" style="0" bestFit="1" customWidth="1"/>
    <col min="4" max="4" width="8.75390625" style="0" bestFit="1" customWidth="1"/>
    <col min="5" max="5" width="7.875" style="0" bestFit="1" customWidth="1"/>
    <col min="6" max="6" width="3.00390625" style="0" bestFit="1" customWidth="1"/>
    <col min="7" max="8" width="8.75390625" style="0" bestFit="1" customWidth="1"/>
    <col min="9" max="9" width="7.875" style="0" bestFit="1" customWidth="1"/>
    <col min="10" max="10" width="8.375" style="0" bestFit="1" customWidth="1"/>
    <col min="11" max="12" width="8.75390625" style="0" bestFit="1" customWidth="1"/>
    <col min="13" max="15" width="5.125" style="0" bestFit="1" customWidth="1"/>
    <col min="16" max="16" width="9.625" style="0" bestFit="1" customWidth="1"/>
    <col min="17" max="17" width="7.25390625" style="0" bestFit="1" customWidth="1"/>
    <col min="18" max="18" width="5.125" style="0" bestFit="1" customWidth="1"/>
    <col min="19" max="19" width="8.375" style="0" bestFit="1" customWidth="1"/>
    <col min="20" max="20" width="7.125" style="0" bestFit="1" customWidth="1"/>
    <col min="21" max="21" width="8.375" style="0" bestFit="1" customWidth="1"/>
    <col min="22" max="22" width="10.125" style="0" customWidth="1"/>
  </cols>
  <sheetData>
    <row r="1" spans="1:22" ht="12.75">
      <c r="A1" t="s">
        <v>190</v>
      </c>
      <c r="V1" s="49" t="s">
        <v>159</v>
      </c>
    </row>
    <row r="2" spans="1:22" ht="15.75">
      <c r="A2" s="144" t="s">
        <v>87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</row>
    <row r="3" spans="1:22" ht="12.75">
      <c r="A3" s="145" t="s">
        <v>88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</row>
    <row r="4" spans="1:22" ht="12.75">
      <c r="A4" s="143" t="s">
        <v>434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2:16" ht="12.75">
      <c r="B5" s="5"/>
      <c r="C5" s="44"/>
      <c r="D5" s="38"/>
      <c r="E5" s="38"/>
      <c r="F5" s="38"/>
      <c r="G5" s="38"/>
      <c r="H5" s="38"/>
      <c r="I5" s="38"/>
      <c r="J5" s="38"/>
      <c r="K5" s="38"/>
      <c r="L5" s="5"/>
      <c r="M5" s="5"/>
      <c r="N5" s="5"/>
      <c r="O5" s="5"/>
      <c r="P5" s="5"/>
    </row>
    <row r="6" spans="1:22" ht="84.75" customHeight="1">
      <c r="A6" s="48" t="s">
        <v>89</v>
      </c>
      <c r="B6" s="52" t="s">
        <v>39</v>
      </c>
      <c r="C6" s="70" t="s">
        <v>212</v>
      </c>
      <c r="D6" s="70" t="s">
        <v>40</v>
      </c>
      <c r="E6" s="52" t="s">
        <v>68</v>
      </c>
      <c r="F6" s="52" t="s">
        <v>155</v>
      </c>
      <c r="G6" s="52" t="s">
        <v>69</v>
      </c>
      <c r="H6" s="52" t="s">
        <v>70</v>
      </c>
      <c r="I6" s="52" t="s">
        <v>71</v>
      </c>
      <c r="J6" s="52" t="s">
        <v>72</v>
      </c>
      <c r="K6" s="52" t="s">
        <v>83</v>
      </c>
      <c r="L6" s="52" t="s">
        <v>73</v>
      </c>
      <c r="M6" s="52" t="s">
        <v>74</v>
      </c>
      <c r="N6" s="52" t="s">
        <v>75</v>
      </c>
      <c r="O6" s="52" t="s">
        <v>76</v>
      </c>
      <c r="P6" s="52" t="s">
        <v>156</v>
      </c>
      <c r="Q6" s="52" t="s">
        <v>157</v>
      </c>
      <c r="R6" s="52" t="s">
        <v>158</v>
      </c>
      <c r="S6" s="52" t="s">
        <v>151</v>
      </c>
      <c r="T6" s="52" t="s">
        <v>152</v>
      </c>
      <c r="U6" s="52" t="s">
        <v>86</v>
      </c>
      <c r="V6" s="53" t="s">
        <v>77</v>
      </c>
    </row>
    <row r="7" spans="1:22" ht="12.75">
      <c r="A7" s="40" t="s">
        <v>34</v>
      </c>
      <c r="B7" s="11">
        <v>-10042</v>
      </c>
      <c r="C7" s="11">
        <v>-1958</v>
      </c>
      <c r="D7" s="11">
        <v>-5295389</v>
      </c>
      <c r="E7" s="11"/>
      <c r="F7" s="11"/>
      <c r="G7" s="11"/>
      <c r="H7" s="11"/>
      <c r="I7" s="11"/>
      <c r="J7" s="11"/>
      <c r="K7" s="11"/>
      <c r="L7" s="11">
        <v>29596</v>
      </c>
      <c r="M7" s="11"/>
      <c r="N7" s="11"/>
      <c r="O7" s="11"/>
      <c r="P7" s="11">
        <f>SUM(B7:O7)</f>
        <v>-5277793</v>
      </c>
      <c r="Q7" s="11"/>
      <c r="R7" s="11"/>
      <c r="S7" s="11"/>
      <c r="T7" s="11"/>
      <c r="U7" s="11">
        <f>SUM(Q7:T7)</f>
        <v>0</v>
      </c>
      <c r="V7" s="10">
        <f>P7+U7</f>
        <v>-5277793</v>
      </c>
    </row>
    <row r="8" spans="1:22" ht="22.5">
      <c r="A8" s="42" t="s">
        <v>11</v>
      </c>
      <c r="B8" s="11">
        <v>1648444</v>
      </c>
      <c r="C8" s="11">
        <v>320256</v>
      </c>
      <c r="D8" s="11">
        <v>277780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f aca="true" t="shared" si="0" ref="P8:P16">SUM(B8:O8)</f>
        <v>2246480</v>
      </c>
      <c r="Q8" s="11"/>
      <c r="R8" s="11"/>
      <c r="S8" s="11"/>
      <c r="T8" s="11"/>
      <c r="U8" s="11">
        <f aca="true" t="shared" si="1" ref="U8:U16">SUM(Q8:T8)</f>
        <v>0</v>
      </c>
      <c r="V8" s="10">
        <f aca="true" t="shared" si="2" ref="V8:V16">P8+U8</f>
        <v>2246480</v>
      </c>
    </row>
    <row r="9" spans="1:22" ht="33.75">
      <c r="A9" s="41" t="s">
        <v>91</v>
      </c>
      <c r="B9" s="11">
        <v>-1207</v>
      </c>
      <c r="C9" s="11">
        <v>-293</v>
      </c>
      <c r="D9" s="11">
        <v>1544000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>
        <f t="shared" si="0"/>
        <v>1542500</v>
      </c>
      <c r="Q9" s="11"/>
      <c r="R9" s="11"/>
      <c r="S9" s="11"/>
      <c r="T9" s="11"/>
      <c r="U9" s="11">
        <f t="shared" si="1"/>
        <v>0</v>
      </c>
      <c r="V9" s="10">
        <f t="shared" si="2"/>
        <v>1542500</v>
      </c>
    </row>
    <row r="10" spans="1:22" ht="33.75">
      <c r="A10" s="41" t="s">
        <v>92</v>
      </c>
      <c r="B10" s="11">
        <v>1438749</v>
      </c>
      <c r="C10" s="11">
        <v>263099</v>
      </c>
      <c r="D10" s="11">
        <v>1960000</v>
      </c>
      <c r="E10" s="11"/>
      <c r="F10" s="11"/>
      <c r="G10" s="11">
        <v>17457</v>
      </c>
      <c r="H10" s="11"/>
      <c r="I10" s="11"/>
      <c r="J10" s="11"/>
      <c r="K10" s="11">
        <v>-860000</v>
      </c>
      <c r="L10" s="11">
        <v>860000</v>
      </c>
      <c r="M10" s="11"/>
      <c r="N10" s="11"/>
      <c r="O10" s="11"/>
      <c r="P10" s="11">
        <f t="shared" si="0"/>
        <v>3679305</v>
      </c>
      <c r="Q10" s="11"/>
      <c r="R10" s="11"/>
      <c r="S10" s="11"/>
      <c r="T10" s="11"/>
      <c r="U10" s="11">
        <f t="shared" si="1"/>
        <v>0</v>
      </c>
      <c r="V10" s="10">
        <f t="shared" si="2"/>
        <v>3679305</v>
      </c>
    </row>
    <row r="11" spans="1:22" ht="22.5">
      <c r="A11" s="42" t="s">
        <v>35</v>
      </c>
      <c r="B11" s="11">
        <v>31316828</v>
      </c>
      <c r="C11" s="11">
        <v>6055800</v>
      </c>
      <c r="D11" s="11">
        <v>19488450</v>
      </c>
      <c r="E11" s="11"/>
      <c r="F11" s="11"/>
      <c r="G11" s="11"/>
      <c r="H11" s="11"/>
      <c r="I11" s="11"/>
      <c r="J11" s="11"/>
      <c r="K11" s="11">
        <v>754380</v>
      </c>
      <c r="L11" s="11"/>
      <c r="M11" s="11"/>
      <c r="N11" s="11"/>
      <c r="O11" s="11"/>
      <c r="P11" s="11">
        <f t="shared" si="0"/>
        <v>57615458</v>
      </c>
      <c r="Q11" s="11"/>
      <c r="R11" s="11"/>
      <c r="S11" s="11"/>
      <c r="T11" s="11"/>
      <c r="U11" s="11">
        <f t="shared" si="1"/>
        <v>0</v>
      </c>
      <c r="V11" s="10">
        <f t="shared" si="2"/>
        <v>57615458</v>
      </c>
    </row>
    <row r="12" spans="1:22" ht="33.75">
      <c r="A12" s="42" t="s">
        <v>93</v>
      </c>
      <c r="B12" s="11">
        <v>122762</v>
      </c>
      <c r="C12" s="11">
        <v>136108</v>
      </c>
      <c r="D12" s="11">
        <v>660375</v>
      </c>
      <c r="E12" s="11"/>
      <c r="F12" s="11"/>
      <c r="G12" s="11">
        <v>28955</v>
      </c>
      <c r="H12" s="11"/>
      <c r="I12" s="11">
        <v>23854</v>
      </c>
      <c r="J12" s="11"/>
      <c r="K12" s="11"/>
      <c r="L12" s="11"/>
      <c r="M12" s="11"/>
      <c r="N12" s="11"/>
      <c r="O12" s="11"/>
      <c r="P12" s="11">
        <f t="shared" si="0"/>
        <v>972054</v>
      </c>
      <c r="Q12" s="11"/>
      <c r="R12" s="11"/>
      <c r="S12" s="11"/>
      <c r="T12" s="11"/>
      <c r="U12" s="11">
        <f t="shared" si="1"/>
        <v>0</v>
      </c>
      <c r="V12" s="10">
        <f t="shared" si="2"/>
        <v>972054</v>
      </c>
    </row>
    <row r="13" spans="1:22" ht="22.5">
      <c r="A13" s="74" t="s">
        <v>129</v>
      </c>
      <c r="B13" s="11">
        <f>SUM(B7:B12)</f>
        <v>34515534</v>
      </c>
      <c r="C13" s="11">
        <f aca="true" t="shared" si="3" ref="C13:T13">SUM(C7:C12)</f>
        <v>6773012</v>
      </c>
      <c r="D13" s="11">
        <f t="shared" si="3"/>
        <v>18635216</v>
      </c>
      <c r="E13" s="11">
        <f t="shared" si="3"/>
        <v>0</v>
      </c>
      <c r="F13" s="11">
        <f t="shared" si="3"/>
        <v>0</v>
      </c>
      <c r="G13" s="11">
        <f t="shared" si="3"/>
        <v>46412</v>
      </c>
      <c r="H13" s="11">
        <f t="shared" si="3"/>
        <v>0</v>
      </c>
      <c r="I13" s="11">
        <f t="shared" si="3"/>
        <v>23854</v>
      </c>
      <c r="J13" s="11">
        <f t="shared" si="3"/>
        <v>0</v>
      </c>
      <c r="K13" s="11">
        <f t="shared" si="3"/>
        <v>-105620</v>
      </c>
      <c r="L13" s="11">
        <f t="shared" si="3"/>
        <v>889596</v>
      </c>
      <c r="M13" s="11">
        <f t="shared" si="3"/>
        <v>0</v>
      </c>
      <c r="N13" s="11">
        <f t="shared" si="3"/>
        <v>0</v>
      </c>
      <c r="O13" s="11">
        <f t="shared" si="3"/>
        <v>0</v>
      </c>
      <c r="P13" s="11">
        <f t="shared" si="0"/>
        <v>60778004</v>
      </c>
      <c r="Q13" s="11">
        <f t="shared" si="3"/>
        <v>0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1"/>
        <v>0</v>
      </c>
      <c r="V13" s="10">
        <f t="shared" si="2"/>
        <v>60778004</v>
      </c>
    </row>
    <row r="14" spans="1:22" ht="12.75">
      <c r="A14" s="40" t="s">
        <v>36</v>
      </c>
      <c r="B14" s="11">
        <v>1055828</v>
      </c>
      <c r="C14" s="11">
        <v>-52657</v>
      </c>
      <c r="D14" s="11">
        <v>15182560</v>
      </c>
      <c r="E14" s="11">
        <v>4343000</v>
      </c>
      <c r="F14" s="11"/>
      <c r="G14" s="11">
        <v>23041898</v>
      </c>
      <c r="H14" s="11">
        <v>20000000</v>
      </c>
      <c r="I14" s="11">
        <v>2644500</v>
      </c>
      <c r="J14" s="11">
        <v>-4690120</v>
      </c>
      <c r="K14" s="11">
        <v>18324019</v>
      </c>
      <c r="L14" s="11">
        <v>59279460</v>
      </c>
      <c r="M14" s="11"/>
      <c r="N14" s="11"/>
      <c r="O14" s="11"/>
      <c r="P14" s="11">
        <f t="shared" si="0"/>
        <v>139128488</v>
      </c>
      <c r="Q14" s="11"/>
      <c r="R14" s="11"/>
      <c r="S14" s="11">
        <v>1371727</v>
      </c>
      <c r="T14" s="11">
        <v>783976</v>
      </c>
      <c r="U14" s="11">
        <f t="shared" si="1"/>
        <v>2155703</v>
      </c>
      <c r="V14" s="10">
        <f t="shared" si="2"/>
        <v>141284191</v>
      </c>
    </row>
    <row r="15" spans="1:22" ht="12.75">
      <c r="A15" s="40" t="s">
        <v>95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>
        <f t="shared" si="0"/>
        <v>0</v>
      </c>
      <c r="Q15" s="11"/>
      <c r="R15" s="11"/>
      <c r="S15" s="11">
        <v>-1371727</v>
      </c>
      <c r="T15" s="11">
        <v>-783976</v>
      </c>
      <c r="U15" s="11">
        <f t="shared" si="1"/>
        <v>-2155703</v>
      </c>
      <c r="V15" s="10">
        <f t="shared" si="2"/>
        <v>-2155703</v>
      </c>
    </row>
    <row r="16" spans="1:22" ht="12.75">
      <c r="A16" s="43" t="s">
        <v>19</v>
      </c>
      <c r="B16" s="10">
        <f>SUM(B13:B15)</f>
        <v>35571362</v>
      </c>
      <c r="C16" s="10">
        <f aca="true" t="shared" si="4" ref="C16:T16">SUM(C13:C15)</f>
        <v>6720355</v>
      </c>
      <c r="D16" s="10">
        <f t="shared" si="4"/>
        <v>33817776</v>
      </c>
      <c r="E16" s="10">
        <f t="shared" si="4"/>
        <v>4343000</v>
      </c>
      <c r="F16" s="10">
        <f t="shared" si="4"/>
        <v>0</v>
      </c>
      <c r="G16" s="10">
        <f t="shared" si="4"/>
        <v>23088310</v>
      </c>
      <c r="H16" s="10">
        <f t="shared" si="4"/>
        <v>20000000</v>
      </c>
      <c r="I16" s="10">
        <f t="shared" si="4"/>
        <v>2668354</v>
      </c>
      <c r="J16" s="10">
        <f t="shared" si="4"/>
        <v>-4690120</v>
      </c>
      <c r="K16" s="10">
        <f t="shared" si="4"/>
        <v>18218399</v>
      </c>
      <c r="L16" s="10">
        <f t="shared" si="4"/>
        <v>60169056</v>
      </c>
      <c r="M16" s="10">
        <f t="shared" si="4"/>
        <v>0</v>
      </c>
      <c r="N16" s="10">
        <f t="shared" si="4"/>
        <v>0</v>
      </c>
      <c r="O16" s="10">
        <f t="shared" si="4"/>
        <v>0</v>
      </c>
      <c r="P16" s="10">
        <f t="shared" si="0"/>
        <v>199906492</v>
      </c>
      <c r="Q16" s="10">
        <f t="shared" si="4"/>
        <v>0</v>
      </c>
      <c r="R16" s="10">
        <f t="shared" si="4"/>
        <v>0</v>
      </c>
      <c r="S16" s="10">
        <f t="shared" si="4"/>
        <v>0</v>
      </c>
      <c r="T16" s="10">
        <f t="shared" si="4"/>
        <v>0</v>
      </c>
      <c r="U16" s="10">
        <f t="shared" si="1"/>
        <v>0</v>
      </c>
      <c r="V16" s="10">
        <f t="shared" si="2"/>
        <v>199906492</v>
      </c>
    </row>
  </sheetData>
  <sheetProtection/>
  <mergeCells count="3">
    <mergeCell ref="A2:V2"/>
    <mergeCell ref="A3:V3"/>
    <mergeCell ref="A4:V4"/>
  </mergeCells>
  <printOptions horizontalCentered="1"/>
  <pageMargins left="0" right="0" top="0.7480314960629921" bottom="0.7480314960629921" header="0" footer="0"/>
  <pageSetup fitToHeight="1" fitToWidth="1" horizontalDpi="600" verticalDpi="600" orientation="landscape" paperSize="9" scale="85" r:id="rId1"/>
  <headerFooter alignWithMargins="0"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13"/>
  <sheetViews>
    <sheetView zoomScalePageLayoutView="0" workbookViewId="0" topLeftCell="A1">
      <selection activeCell="B110" sqref="B110:H111"/>
    </sheetView>
  </sheetViews>
  <sheetFormatPr defaultColWidth="9.00390625" defaultRowHeight="12.75"/>
  <cols>
    <col min="1" max="1" width="4.75390625" style="71" customWidth="1"/>
    <col min="2" max="3" width="9.125" style="72" customWidth="1"/>
    <col min="4" max="4" width="10.375" style="72" bestFit="1" customWidth="1"/>
    <col min="5" max="5" width="9.875" style="61" bestFit="1" customWidth="1"/>
    <col min="6" max="6" width="11.75390625" style="81" bestFit="1" customWidth="1"/>
    <col min="7" max="7" width="10.375" style="73" bestFit="1" customWidth="1"/>
    <col min="8" max="8" width="11.75390625" style="81" bestFit="1" customWidth="1"/>
    <col min="9" max="9" width="9.125" style="61" customWidth="1"/>
    <col min="10" max="10" width="10.75390625" style="61" bestFit="1" customWidth="1"/>
    <col min="11" max="11" width="9.875" style="61" bestFit="1" customWidth="1"/>
    <col min="12" max="16384" width="9.125" style="61" customWidth="1"/>
  </cols>
  <sheetData>
    <row r="1" spans="1:8" ht="12.75">
      <c r="A1" s="76" t="s">
        <v>190</v>
      </c>
      <c r="B1" s="78"/>
      <c r="C1" s="78"/>
      <c r="D1" s="78"/>
      <c r="E1" s="76"/>
      <c r="G1" s="80"/>
      <c r="H1" s="81" t="s">
        <v>162</v>
      </c>
    </row>
    <row r="2" spans="1:8" ht="12.75">
      <c r="A2" s="146" t="s">
        <v>160</v>
      </c>
      <c r="B2" s="146"/>
      <c r="C2" s="146"/>
      <c r="D2" s="146"/>
      <c r="E2" s="146"/>
      <c r="F2" s="146"/>
      <c r="G2" s="146"/>
      <c r="H2" s="146"/>
    </row>
    <row r="3" spans="1:8" ht="12.75">
      <c r="A3" s="146" t="s">
        <v>163</v>
      </c>
      <c r="B3" s="146"/>
      <c r="C3" s="146"/>
      <c r="D3" s="146"/>
      <c r="E3" s="146"/>
      <c r="F3" s="146"/>
      <c r="G3" s="146"/>
      <c r="H3" s="146"/>
    </row>
    <row r="4" spans="1:7" ht="12.75">
      <c r="A4" s="76"/>
      <c r="B4" s="78"/>
      <c r="C4" s="78"/>
      <c r="D4" s="78"/>
      <c r="E4" s="76"/>
      <c r="G4" s="80"/>
    </row>
    <row r="5" ht="12.75">
      <c r="A5" s="76" t="s">
        <v>322</v>
      </c>
    </row>
    <row r="6" ht="12.75">
      <c r="A6" s="78"/>
    </row>
    <row r="7" spans="1:2" ht="12.75">
      <c r="A7" s="71" t="s">
        <v>161</v>
      </c>
      <c r="B7" s="72" t="s">
        <v>353</v>
      </c>
    </row>
    <row r="8" spans="1:8" ht="12.75">
      <c r="A8" s="71" t="s">
        <v>173</v>
      </c>
      <c r="B8" s="72" t="s">
        <v>230</v>
      </c>
      <c r="H8" s="81">
        <v>21776862</v>
      </c>
    </row>
    <row r="9" spans="1:8" ht="12.75">
      <c r="A9" s="71" t="s">
        <v>173</v>
      </c>
      <c r="B9" s="72" t="s">
        <v>179</v>
      </c>
      <c r="H9" s="81">
        <v>1460500</v>
      </c>
    </row>
    <row r="10" spans="1:8" ht="12.75">
      <c r="A10" s="71" t="s">
        <v>173</v>
      </c>
      <c r="B10" s="72" t="s">
        <v>229</v>
      </c>
      <c r="H10" s="81">
        <v>20316362</v>
      </c>
    </row>
    <row r="12" spans="1:2" ht="12.75">
      <c r="A12" s="71" t="s">
        <v>174</v>
      </c>
      <c r="B12" s="72" t="s">
        <v>363</v>
      </c>
    </row>
    <row r="13" spans="1:8" ht="12.75">
      <c r="A13" s="71" t="s">
        <v>173</v>
      </c>
      <c r="B13" s="72" t="s">
        <v>230</v>
      </c>
      <c r="H13" s="81">
        <v>421500</v>
      </c>
    </row>
    <row r="14" spans="1:8" ht="12.75">
      <c r="A14" s="71" t="s">
        <v>173</v>
      </c>
      <c r="B14" s="72" t="s">
        <v>180</v>
      </c>
      <c r="H14" s="81">
        <v>421500</v>
      </c>
    </row>
    <row r="16" ht="12.75">
      <c r="A16" s="76" t="s">
        <v>359</v>
      </c>
    </row>
    <row r="18" spans="1:8" ht="12.75">
      <c r="A18" s="71" t="s">
        <v>161</v>
      </c>
      <c r="B18" s="72" t="s">
        <v>367</v>
      </c>
      <c r="F18" s="73"/>
      <c r="H18" s="73"/>
    </row>
    <row r="19" spans="1:8" ht="12.75">
      <c r="A19" s="79" t="s">
        <v>173</v>
      </c>
      <c r="B19" s="72" t="s">
        <v>181</v>
      </c>
      <c r="F19" s="73"/>
      <c r="H19" s="73">
        <v>1544000</v>
      </c>
    </row>
    <row r="20" spans="1:8" ht="12.75">
      <c r="A20" s="71" t="s">
        <v>173</v>
      </c>
      <c r="B20" s="72" t="s">
        <v>172</v>
      </c>
      <c r="H20" s="81">
        <v>1544000</v>
      </c>
    </row>
    <row r="22" spans="1:8" ht="12.75">
      <c r="A22" s="71" t="s">
        <v>174</v>
      </c>
      <c r="B22" s="72" t="s">
        <v>378</v>
      </c>
      <c r="F22" s="73"/>
      <c r="H22" s="73"/>
    </row>
    <row r="23" spans="1:8" ht="12.75">
      <c r="A23" s="79" t="s">
        <v>173</v>
      </c>
      <c r="B23" s="72" t="s">
        <v>377</v>
      </c>
      <c r="F23" s="73"/>
      <c r="H23" s="73">
        <v>20000000</v>
      </c>
    </row>
    <row r="24" spans="1:8" ht="12.75">
      <c r="A24" s="71" t="s">
        <v>173</v>
      </c>
      <c r="B24" s="72" t="s">
        <v>376</v>
      </c>
      <c r="H24" s="81">
        <v>20000000</v>
      </c>
    </row>
    <row r="26" spans="1:2" ht="12.75">
      <c r="A26" s="71" t="s">
        <v>225</v>
      </c>
      <c r="B26" s="72" t="s">
        <v>364</v>
      </c>
    </row>
    <row r="27" spans="1:8" ht="12.75">
      <c r="A27" s="71" t="s">
        <v>173</v>
      </c>
      <c r="B27" s="72" t="s">
        <v>230</v>
      </c>
      <c r="H27" s="81">
        <v>10450</v>
      </c>
    </row>
    <row r="28" spans="1:8" ht="12.75">
      <c r="A28" s="71" t="s">
        <v>173</v>
      </c>
      <c r="B28" s="72" t="s">
        <v>180</v>
      </c>
      <c r="H28" s="81">
        <v>10450</v>
      </c>
    </row>
    <row r="30" spans="1:2" ht="12.75">
      <c r="A30" s="71" t="s">
        <v>178</v>
      </c>
      <c r="B30" s="72" t="s">
        <v>266</v>
      </c>
    </row>
    <row r="31" spans="1:8" ht="12.75">
      <c r="A31" s="71" t="s">
        <v>173</v>
      </c>
      <c r="B31" s="72" t="s">
        <v>230</v>
      </c>
      <c r="H31" s="81">
        <v>10850</v>
      </c>
    </row>
    <row r="32" spans="1:8" ht="12.75">
      <c r="A32" s="71" t="s">
        <v>173</v>
      </c>
      <c r="B32" s="72" t="s">
        <v>180</v>
      </c>
      <c r="H32" s="81">
        <v>10850</v>
      </c>
    </row>
    <row r="34" ht="12.75">
      <c r="A34" s="76" t="s">
        <v>370</v>
      </c>
    </row>
    <row r="36" spans="1:8" ht="12.75">
      <c r="A36" s="71" t="s">
        <v>161</v>
      </c>
      <c r="B36" s="72" t="s">
        <v>371</v>
      </c>
      <c r="F36" s="73"/>
      <c r="H36" s="73"/>
    </row>
    <row r="37" spans="1:8" ht="12.75">
      <c r="A37" s="79" t="s">
        <v>173</v>
      </c>
      <c r="B37" s="72" t="s">
        <v>181</v>
      </c>
      <c r="F37" s="73"/>
      <c r="H37" s="73">
        <v>12593540</v>
      </c>
    </row>
    <row r="38" spans="1:8" ht="12.75">
      <c r="A38" s="71" t="s">
        <v>173</v>
      </c>
      <c r="B38" s="72" t="s">
        <v>172</v>
      </c>
      <c r="H38" s="81">
        <v>12593540</v>
      </c>
    </row>
    <row r="40" spans="1:8" ht="12.75">
      <c r="A40" s="71" t="s">
        <v>174</v>
      </c>
      <c r="B40" s="72" t="s">
        <v>390</v>
      </c>
      <c r="F40" s="73"/>
      <c r="H40" s="73"/>
    </row>
    <row r="41" spans="1:8" ht="12.75">
      <c r="A41" s="79" t="s">
        <v>173</v>
      </c>
      <c r="B41" s="72" t="s">
        <v>181</v>
      </c>
      <c r="F41" s="73"/>
      <c r="H41" s="73">
        <v>32064000</v>
      </c>
    </row>
    <row r="42" spans="1:8" ht="12.75">
      <c r="A42" s="71" t="s">
        <v>173</v>
      </c>
      <c r="B42" s="72" t="s">
        <v>231</v>
      </c>
      <c r="H42" s="81">
        <v>12252421</v>
      </c>
    </row>
    <row r="43" spans="1:8" ht="12.75">
      <c r="A43" s="71" t="s">
        <v>173</v>
      </c>
      <c r="B43" s="72" t="s">
        <v>172</v>
      </c>
      <c r="H43" s="81">
        <v>19811579</v>
      </c>
    </row>
    <row r="45" spans="1:8" ht="12.75">
      <c r="A45" s="79" t="s">
        <v>225</v>
      </c>
      <c r="B45" s="72" t="s">
        <v>385</v>
      </c>
      <c r="F45" s="73"/>
      <c r="H45" s="73"/>
    </row>
    <row r="46" spans="1:8" ht="12.75">
      <c r="A46" s="79" t="s">
        <v>173</v>
      </c>
      <c r="B46" s="72" t="s">
        <v>175</v>
      </c>
      <c r="F46" s="73"/>
      <c r="H46" s="73">
        <v>10000000</v>
      </c>
    </row>
    <row r="47" spans="1:8" ht="12.75">
      <c r="A47" s="71" t="s">
        <v>173</v>
      </c>
      <c r="B47" s="72" t="s">
        <v>172</v>
      </c>
      <c r="F47" s="73"/>
      <c r="H47" s="73">
        <v>10000000</v>
      </c>
    </row>
    <row r="49" spans="1:8" ht="12.75">
      <c r="A49" s="79" t="s">
        <v>178</v>
      </c>
      <c r="B49" s="72" t="s">
        <v>386</v>
      </c>
      <c r="F49" s="73"/>
      <c r="H49" s="73"/>
    </row>
    <row r="50" spans="1:8" ht="12.75">
      <c r="A50" s="79" t="s">
        <v>173</v>
      </c>
      <c r="B50" s="72" t="s">
        <v>175</v>
      </c>
      <c r="F50" s="73"/>
      <c r="H50" s="73">
        <v>2000000</v>
      </c>
    </row>
    <row r="51" spans="1:8" ht="12.75">
      <c r="A51" s="71" t="s">
        <v>173</v>
      </c>
      <c r="B51" s="72" t="s">
        <v>172</v>
      </c>
      <c r="F51" s="73"/>
      <c r="H51" s="73">
        <v>2000000</v>
      </c>
    </row>
    <row r="53" spans="1:2" ht="12.75">
      <c r="A53" s="71" t="s">
        <v>226</v>
      </c>
      <c r="B53" s="72" t="s">
        <v>266</v>
      </c>
    </row>
    <row r="54" spans="1:8" ht="12.75">
      <c r="A54" s="71" t="s">
        <v>173</v>
      </c>
      <c r="B54" s="72" t="s">
        <v>230</v>
      </c>
      <c r="H54" s="81">
        <v>10850</v>
      </c>
    </row>
    <row r="55" spans="1:8" ht="12.75">
      <c r="A55" s="71" t="s">
        <v>173</v>
      </c>
      <c r="B55" s="72" t="s">
        <v>180</v>
      </c>
      <c r="H55" s="81">
        <v>10850</v>
      </c>
    </row>
    <row r="57" spans="1:2" ht="12.75">
      <c r="A57" s="71" t="s">
        <v>183</v>
      </c>
      <c r="B57" s="72" t="s">
        <v>326</v>
      </c>
    </row>
    <row r="58" spans="1:8" ht="12.75">
      <c r="A58" s="71" t="s">
        <v>173</v>
      </c>
      <c r="B58" s="72" t="s">
        <v>230</v>
      </c>
      <c r="H58" s="81">
        <v>25000</v>
      </c>
    </row>
    <row r="59" spans="1:8" ht="12.75">
      <c r="A59" s="71" t="s">
        <v>173</v>
      </c>
      <c r="B59" s="72" t="s">
        <v>180</v>
      </c>
      <c r="H59" s="81">
        <v>25000</v>
      </c>
    </row>
    <row r="61" spans="1:8" ht="12.75">
      <c r="A61" s="71" t="s">
        <v>255</v>
      </c>
      <c r="B61" s="72" t="s">
        <v>353</v>
      </c>
      <c r="H61" s="61"/>
    </row>
    <row r="62" spans="1:8" ht="12.75">
      <c r="A62" s="71" t="s">
        <v>173</v>
      </c>
      <c r="B62" s="72" t="s">
        <v>230</v>
      </c>
      <c r="H62" s="81">
        <v>6094569</v>
      </c>
    </row>
    <row r="63" spans="1:8" ht="12.75">
      <c r="A63" s="71" t="s">
        <v>173</v>
      </c>
      <c r="B63" s="72" t="s">
        <v>179</v>
      </c>
      <c r="H63" s="81">
        <v>381000</v>
      </c>
    </row>
    <row r="64" spans="1:8" ht="12.75">
      <c r="A64" s="71" t="s">
        <v>173</v>
      </c>
      <c r="B64" s="72" t="s">
        <v>229</v>
      </c>
      <c r="H64" s="81">
        <v>5713569</v>
      </c>
    </row>
    <row r="66" ht="12.75">
      <c r="A66" s="76" t="s">
        <v>379</v>
      </c>
    </row>
    <row r="68" spans="1:2" ht="12.75">
      <c r="A68" s="71" t="s">
        <v>161</v>
      </c>
      <c r="B68" s="72" t="s">
        <v>397</v>
      </c>
    </row>
    <row r="69" spans="1:8" ht="12.75">
      <c r="A69" s="79" t="s">
        <v>173</v>
      </c>
      <c r="B69" s="72" t="s">
        <v>181</v>
      </c>
      <c r="F69" s="73"/>
      <c r="H69" s="73">
        <v>14058191</v>
      </c>
    </row>
    <row r="70" spans="1:8" ht="12.75">
      <c r="A70" s="71" t="s">
        <v>173</v>
      </c>
      <c r="B70" s="72" t="s">
        <v>172</v>
      </c>
      <c r="H70" s="81">
        <v>14058191</v>
      </c>
    </row>
    <row r="72" spans="1:8" ht="12.75">
      <c r="A72" s="79" t="s">
        <v>173</v>
      </c>
      <c r="B72" s="72" t="s">
        <v>181</v>
      </c>
      <c r="F72" s="73"/>
      <c r="H72" s="73">
        <v>-8070450</v>
      </c>
    </row>
    <row r="73" spans="1:8" ht="12.75">
      <c r="A73" s="71" t="s">
        <v>173</v>
      </c>
      <c r="B73" s="72" t="s">
        <v>172</v>
      </c>
      <c r="H73" s="81">
        <v>-8070450</v>
      </c>
    </row>
    <row r="74" ht="12.75">
      <c r="H74" s="61"/>
    </row>
    <row r="75" spans="1:6" ht="12.75">
      <c r="A75" s="71" t="s">
        <v>174</v>
      </c>
      <c r="B75" s="72" t="s">
        <v>391</v>
      </c>
      <c r="F75" s="73"/>
    </row>
    <row r="76" spans="1:8" ht="12.75">
      <c r="A76" s="79" t="s">
        <v>173</v>
      </c>
      <c r="B76" s="72" t="s">
        <v>175</v>
      </c>
      <c r="F76" s="73"/>
      <c r="H76" s="81">
        <v>4343000</v>
      </c>
    </row>
    <row r="77" spans="1:8" ht="12.75">
      <c r="A77" s="71" t="s">
        <v>173</v>
      </c>
      <c r="B77" s="61" t="s">
        <v>265</v>
      </c>
      <c r="F77" s="73"/>
      <c r="H77" s="81">
        <v>4343000</v>
      </c>
    </row>
    <row r="79" spans="1:2" ht="12.75">
      <c r="A79" s="71" t="s">
        <v>225</v>
      </c>
      <c r="B79" s="72" t="s">
        <v>392</v>
      </c>
    </row>
    <row r="80" spans="1:8" ht="12.75">
      <c r="A80" s="71" t="s">
        <v>173</v>
      </c>
      <c r="B80" s="72" t="s">
        <v>230</v>
      </c>
      <c r="H80" s="81">
        <v>32</v>
      </c>
    </row>
    <row r="81" spans="1:8" ht="12.75">
      <c r="A81" s="71" t="s">
        <v>173</v>
      </c>
      <c r="B81" s="72" t="s">
        <v>180</v>
      </c>
      <c r="H81" s="81">
        <v>32</v>
      </c>
    </row>
    <row r="83" spans="1:2" ht="12.75">
      <c r="A83" s="71" t="s">
        <v>178</v>
      </c>
      <c r="B83" s="72" t="s">
        <v>404</v>
      </c>
    </row>
    <row r="84" spans="1:8" ht="12.75">
      <c r="A84" s="71" t="s">
        <v>173</v>
      </c>
      <c r="B84" s="72" t="s">
        <v>405</v>
      </c>
      <c r="H84" s="81">
        <v>800000</v>
      </c>
    </row>
    <row r="85" spans="1:8" ht="12.75">
      <c r="A85" s="71" t="s">
        <v>173</v>
      </c>
      <c r="B85" s="72" t="s">
        <v>179</v>
      </c>
      <c r="H85" s="81">
        <v>800000</v>
      </c>
    </row>
    <row r="87" spans="1:8" ht="12.75">
      <c r="A87" s="71" t="s">
        <v>226</v>
      </c>
      <c r="B87" s="72" t="s">
        <v>406</v>
      </c>
      <c r="F87" s="73"/>
      <c r="H87" s="73"/>
    </row>
    <row r="88" spans="1:8" ht="12.75">
      <c r="A88" s="79" t="s">
        <v>173</v>
      </c>
      <c r="B88" s="72" t="s">
        <v>175</v>
      </c>
      <c r="F88" s="73"/>
      <c r="H88" s="73">
        <v>108923</v>
      </c>
    </row>
    <row r="89" spans="1:8" ht="12.75">
      <c r="A89" s="71" t="s">
        <v>173</v>
      </c>
      <c r="B89" s="61" t="s">
        <v>176</v>
      </c>
      <c r="F89" s="73"/>
      <c r="H89" s="73">
        <v>92700</v>
      </c>
    </row>
    <row r="90" spans="1:8" ht="12.75">
      <c r="A90" s="71" t="s">
        <v>173</v>
      </c>
      <c r="B90" s="61" t="s">
        <v>177</v>
      </c>
      <c r="F90" s="73"/>
      <c r="H90" s="73">
        <v>16223</v>
      </c>
    </row>
    <row r="92" spans="1:8" ht="12.75">
      <c r="A92" s="71" t="s">
        <v>183</v>
      </c>
      <c r="B92" s="72" t="s">
        <v>407</v>
      </c>
      <c r="F92" s="73"/>
      <c r="H92" s="73"/>
    </row>
    <row r="93" spans="1:8" ht="12.75">
      <c r="A93" s="79" t="s">
        <v>173</v>
      </c>
      <c r="B93" s="72" t="s">
        <v>175</v>
      </c>
      <c r="F93" s="73"/>
      <c r="H93" s="73">
        <v>3637266</v>
      </c>
    </row>
    <row r="94" spans="1:8" ht="12.75">
      <c r="A94" s="71" t="s">
        <v>173</v>
      </c>
      <c r="B94" s="61" t="s">
        <v>176</v>
      </c>
      <c r="F94" s="73"/>
      <c r="H94" s="73">
        <v>3637266</v>
      </c>
    </row>
    <row r="96" ht="12.75">
      <c r="A96" s="76" t="s">
        <v>383</v>
      </c>
    </row>
    <row r="98" spans="1:10" ht="12.75">
      <c r="A98" s="71" t="s">
        <v>174</v>
      </c>
      <c r="B98" s="72" t="s">
        <v>398</v>
      </c>
      <c r="J98" s="73"/>
    </row>
    <row r="99" spans="1:10" ht="12.75">
      <c r="A99" s="79" t="s">
        <v>173</v>
      </c>
      <c r="B99" s="72" t="s">
        <v>181</v>
      </c>
      <c r="F99" s="73"/>
      <c r="H99" s="73">
        <v>-26214340</v>
      </c>
      <c r="J99" s="73"/>
    </row>
    <row r="100" spans="1:10" ht="12.75">
      <c r="A100" s="71" t="s">
        <v>173</v>
      </c>
      <c r="B100" s="72" t="s">
        <v>231</v>
      </c>
      <c r="H100" s="81">
        <v>-6223490</v>
      </c>
      <c r="J100" s="73"/>
    </row>
    <row r="101" spans="1:10" ht="12.75">
      <c r="A101" s="71" t="s">
        <v>173</v>
      </c>
      <c r="B101" s="72" t="s">
        <v>172</v>
      </c>
      <c r="H101" s="81">
        <v>-12764579</v>
      </c>
      <c r="J101" s="73"/>
    </row>
    <row r="102" spans="1:10" ht="12.75">
      <c r="A102" s="79" t="s">
        <v>173</v>
      </c>
      <c r="B102" s="61" t="s">
        <v>187</v>
      </c>
      <c r="F102" s="61"/>
      <c r="G102" s="81"/>
      <c r="H102" s="73">
        <v>-7226271</v>
      </c>
      <c r="J102" s="73"/>
    </row>
    <row r="103" spans="1:10" ht="25.5">
      <c r="A103" s="79"/>
      <c r="B103" s="87"/>
      <c r="C103" s="87"/>
      <c r="D103" s="104" t="s">
        <v>180</v>
      </c>
      <c r="E103" s="90"/>
      <c r="G103" s="117"/>
      <c r="H103" s="73"/>
      <c r="J103" s="73"/>
    </row>
    <row r="104" spans="1:10" ht="12.75">
      <c r="A104" s="79"/>
      <c r="B104" s="61" t="s">
        <v>215</v>
      </c>
      <c r="D104" s="89">
        <v>-7226271</v>
      </c>
      <c r="E104" s="89"/>
      <c r="G104" s="81"/>
      <c r="H104" s="73"/>
      <c r="J104" s="73"/>
    </row>
    <row r="106" spans="1:2" ht="12.75">
      <c r="A106" s="71" t="s">
        <v>174</v>
      </c>
      <c r="B106" s="72" t="s">
        <v>417</v>
      </c>
    </row>
    <row r="107" spans="1:8" ht="12.75">
      <c r="A107" s="79" t="s">
        <v>173</v>
      </c>
      <c r="B107" s="72" t="s">
        <v>181</v>
      </c>
      <c r="F107" s="73"/>
      <c r="H107" s="73">
        <v>-14620000</v>
      </c>
    </row>
    <row r="108" spans="1:8" ht="12.75">
      <c r="A108" s="71" t="s">
        <v>173</v>
      </c>
      <c r="B108" s="72" t="s">
        <v>172</v>
      </c>
      <c r="H108" s="81">
        <v>-14620000</v>
      </c>
    </row>
    <row r="110" spans="1:8" ht="12.75">
      <c r="A110" s="71" t="s">
        <v>225</v>
      </c>
      <c r="B110" s="147" t="s">
        <v>431</v>
      </c>
      <c r="C110" s="147"/>
      <c r="D110" s="147"/>
      <c r="E110" s="147"/>
      <c r="F110" s="147"/>
      <c r="G110" s="147"/>
      <c r="H110" s="147"/>
    </row>
    <row r="111" spans="2:8" ht="12.75">
      <c r="B111" s="147"/>
      <c r="C111" s="147"/>
      <c r="D111" s="147"/>
      <c r="E111" s="147"/>
      <c r="F111" s="147"/>
      <c r="G111" s="147"/>
      <c r="H111" s="147"/>
    </row>
    <row r="112" spans="1:8" ht="12.75">
      <c r="A112" s="79" t="s">
        <v>173</v>
      </c>
      <c r="B112" s="72" t="s">
        <v>430</v>
      </c>
      <c r="F112" s="73"/>
      <c r="H112" s="73">
        <v>60689948</v>
      </c>
    </row>
    <row r="113" spans="1:8" ht="12.75">
      <c r="A113" s="71" t="s">
        <v>173</v>
      </c>
      <c r="B113" s="72" t="s">
        <v>179</v>
      </c>
      <c r="H113" s="81">
        <v>60689948</v>
      </c>
    </row>
  </sheetData>
  <sheetProtection/>
  <mergeCells count="3">
    <mergeCell ref="A2:H2"/>
    <mergeCell ref="A3:H3"/>
    <mergeCell ref="B110:H1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265"/>
  <sheetViews>
    <sheetView tabSelected="1" zoomScalePageLayoutView="0" workbookViewId="0" topLeftCell="A241">
      <selection activeCell="A210" sqref="A210:IV210"/>
    </sheetView>
  </sheetViews>
  <sheetFormatPr defaultColWidth="9.00390625" defaultRowHeight="12.75"/>
  <cols>
    <col min="1" max="1" width="4.75390625" style="71" customWidth="1"/>
    <col min="2" max="3" width="9.125" style="72" customWidth="1"/>
    <col min="4" max="4" width="10.375" style="72" bestFit="1" customWidth="1"/>
    <col min="5" max="5" width="9.875" style="61" customWidth="1"/>
    <col min="6" max="6" width="11.75390625" style="73" bestFit="1" customWidth="1"/>
    <col min="7" max="7" width="10.25390625" style="73" customWidth="1"/>
    <col min="8" max="8" width="12.375" style="73" customWidth="1"/>
    <col min="9" max="9" width="10.125" style="73" bestFit="1" customWidth="1"/>
    <col min="10" max="16384" width="9.125" style="61" customWidth="1"/>
  </cols>
  <sheetData>
    <row r="1" spans="1:8" ht="12.75">
      <c r="A1" s="76" t="s">
        <v>190</v>
      </c>
      <c r="H1" s="71" t="s">
        <v>164</v>
      </c>
    </row>
    <row r="2" spans="1:8" ht="12.75">
      <c r="A2" s="146" t="s">
        <v>165</v>
      </c>
      <c r="B2" s="146"/>
      <c r="C2" s="146"/>
      <c r="D2" s="146"/>
      <c r="E2" s="146"/>
      <c r="F2" s="146"/>
      <c r="G2" s="146"/>
      <c r="H2" s="146"/>
    </row>
    <row r="3" spans="1:8" ht="12.75">
      <c r="A3" s="146" t="s">
        <v>166</v>
      </c>
      <c r="B3" s="146"/>
      <c r="C3" s="146"/>
      <c r="D3" s="146"/>
      <c r="E3" s="146"/>
      <c r="F3" s="146"/>
      <c r="G3" s="146"/>
      <c r="H3" s="146"/>
    </row>
    <row r="4" spans="1:8" ht="12.75">
      <c r="A4" s="146" t="s">
        <v>167</v>
      </c>
      <c r="B4" s="146"/>
      <c r="C4" s="146"/>
      <c r="D4" s="146"/>
      <c r="E4" s="146"/>
      <c r="F4" s="146"/>
      <c r="G4" s="146"/>
      <c r="H4" s="146"/>
    </row>
    <row r="7" ht="12.75">
      <c r="A7" s="76" t="s">
        <v>322</v>
      </c>
    </row>
    <row r="8" ht="12.75">
      <c r="A8" s="76"/>
    </row>
    <row r="9" spans="1:2" ht="12.75">
      <c r="A9" s="71" t="s">
        <v>161</v>
      </c>
      <c r="B9" s="72" t="s">
        <v>355</v>
      </c>
    </row>
    <row r="10" spans="1:8" ht="12.75">
      <c r="A10" s="79" t="s">
        <v>173</v>
      </c>
      <c r="B10" s="72" t="s">
        <v>181</v>
      </c>
      <c r="H10" s="73">
        <v>450756</v>
      </c>
    </row>
    <row r="11" spans="1:8" ht="12.75">
      <c r="A11" s="79" t="s">
        <v>173</v>
      </c>
      <c r="B11" s="72" t="s">
        <v>175</v>
      </c>
      <c r="H11" s="73">
        <v>-450756</v>
      </c>
    </row>
    <row r="12" ht="12.75">
      <c r="A12" s="76"/>
    </row>
    <row r="13" spans="1:2" ht="12.75">
      <c r="A13" s="79" t="s">
        <v>174</v>
      </c>
      <c r="B13" s="72" t="s">
        <v>262</v>
      </c>
    </row>
    <row r="14" spans="1:8" ht="12.75">
      <c r="A14" s="71" t="s">
        <v>173</v>
      </c>
      <c r="B14" s="72" t="s">
        <v>172</v>
      </c>
      <c r="H14" s="73">
        <v>-1122500</v>
      </c>
    </row>
    <row r="15" spans="1:8" ht="12.75">
      <c r="A15" s="71" t="s">
        <v>173</v>
      </c>
      <c r="B15" s="72" t="s">
        <v>182</v>
      </c>
      <c r="H15" s="73">
        <v>1122500</v>
      </c>
    </row>
    <row r="16" ht="12.75">
      <c r="A16" s="76"/>
    </row>
    <row r="17" spans="1:8" ht="12.75">
      <c r="A17" s="79" t="s">
        <v>225</v>
      </c>
      <c r="B17" s="147" t="s">
        <v>362</v>
      </c>
      <c r="C17" s="147"/>
      <c r="D17" s="147"/>
      <c r="E17" s="147"/>
      <c r="F17" s="147"/>
      <c r="G17" s="147"/>
      <c r="H17" s="147"/>
    </row>
    <row r="18" spans="1:8" ht="12.75">
      <c r="A18" s="79"/>
      <c r="B18" s="147"/>
      <c r="C18" s="147"/>
      <c r="D18" s="147"/>
      <c r="E18" s="147"/>
      <c r="F18" s="147"/>
      <c r="G18" s="147"/>
      <c r="H18" s="147"/>
    </row>
    <row r="19" spans="1:8" ht="12.75">
      <c r="A19" s="71" t="s">
        <v>173</v>
      </c>
      <c r="B19" s="72" t="s">
        <v>229</v>
      </c>
      <c r="H19" s="73">
        <v>-632621</v>
      </c>
    </row>
    <row r="20" spans="1:8" ht="12.75">
      <c r="A20" s="71" t="s">
        <v>173</v>
      </c>
      <c r="B20" s="72" t="s">
        <v>229</v>
      </c>
      <c r="H20" s="73">
        <v>632621</v>
      </c>
    </row>
    <row r="21" ht="12.75">
      <c r="A21" s="76"/>
    </row>
    <row r="22" spans="1:2" ht="12.75">
      <c r="A22" s="79" t="s">
        <v>178</v>
      </c>
      <c r="B22" s="72" t="s">
        <v>361</v>
      </c>
    </row>
    <row r="23" spans="1:8" ht="12.75">
      <c r="A23" s="71" t="s">
        <v>173</v>
      </c>
      <c r="B23" s="72" t="s">
        <v>172</v>
      </c>
      <c r="H23" s="73">
        <v>-2300000</v>
      </c>
    </row>
    <row r="24" spans="1:8" ht="12.75">
      <c r="A24" s="79" t="s">
        <v>173</v>
      </c>
      <c r="B24" s="72" t="s">
        <v>180</v>
      </c>
      <c r="E24" s="72"/>
      <c r="H24" s="73">
        <v>2300000</v>
      </c>
    </row>
    <row r="25" spans="1:5" ht="12.75">
      <c r="A25" s="79"/>
      <c r="E25" s="72"/>
    </row>
    <row r="26" ht="12.75">
      <c r="A26" s="76"/>
    </row>
    <row r="27" ht="12.75">
      <c r="A27" s="76" t="s">
        <v>359</v>
      </c>
    </row>
    <row r="28" ht="12.75">
      <c r="A28" s="76"/>
    </row>
    <row r="29" ht="12.75">
      <c r="A29" s="76"/>
    </row>
    <row r="30" spans="1:2" ht="12.75">
      <c r="A30" s="71" t="s">
        <v>161</v>
      </c>
      <c r="B30" s="72" t="s">
        <v>360</v>
      </c>
    </row>
    <row r="31" spans="1:8" ht="12.75">
      <c r="A31" s="79" t="s">
        <v>173</v>
      </c>
      <c r="B31" s="72" t="s">
        <v>181</v>
      </c>
      <c r="H31" s="73">
        <v>450752</v>
      </c>
    </row>
    <row r="32" spans="1:8" ht="12.75">
      <c r="A32" s="79" t="s">
        <v>173</v>
      </c>
      <c r="B32" s="72" t="s">
        <v>175</v>
      </c>
      <c r="H32" s="73">
        <v>-450752</v>
      </c>
    </row>
    <row r="33" ht="12.75">
      <c r="A33" s="76"/>
    </row>
    <row r="34" spans="1:2" ht="12.75">
      <c r="A34" s="71" t="s">
        <v>174</v>
      </c>
      <c r="B34" s="72" t="s">
        <v>358</v>
      </c>
    </row>
    <row r="35" spans="1:8" ht="12.75">
      <c r="A35" s="79" t="s">
        <v>173</v>
      </c>
      <c r="B35" s="72" t="s">
        <v>181</v>
      </c>
      <c r="H35" s="73">
        <v>533338</v>
      </c>
    </row>
    <row r="36" spans="1:8" ht="12.75">
      <c r="A36" s="79" t="s">
        <v>173</v>
      </c>
      <c r="B36" s="72" t="s">
        <v>175</v>
      </c>
      <c r="H36" s="73">
        <v>-533338</v>
      </c>
    </row>
    <row r="37" ht="12.75">
      <c r="A37" s="78"/>
    </row>
    <row r="38" spans="1:2" ht="12.75">
      <c r="A38" s="71" t="s">
        <v>225</v>
      </c>
      <c r="B38" s="72" t="s">
        <v>357</v>
      </c>
    </row>
    <row r="39" spans="1:8" ht="12.75">
      <c r="A39" s="79" t="s">
        <v>173</v>
      </c>
      <c r="B39" s="72" t="s">
        <v>181</v>
      </c>
      <c r="H39" s="73">
        <v>3740264</v>
      </c>
    </row>
    <row r="40" spans="1:8" ht="12.75">
      <c r="A40" s="79" t="s">
        <v>173</v>
      </c>
      <c r="B40" s="72" t="s">
        <v>175</v>
      </c>
      <c r="H40" s="73">
        <v>-3740264</v>
      </c>
    </row>
    <row r="41" ht="12.75">
      <c r="A41" s="78"/>
    </row>
    <row r="42" spans="1:2" ht="12.75">
      <c r="A42" s="79" t="s">
        <v>178</v>
      </c>
      <c r="B42" s="72" t="s">
        <v>365</v>
      </c>
    </row>
    <row r="43" spans="1:8" ht="12.75">
      <c r="A43" s="71" t="s">
        <v>173</v>
      </c>
      <c r="B43" s="61" t="s">
        <v>176</v>
      </c>
      <c r="H43" s="73">
        <v>-103795</v>
      </c>
    </row>
    <row r="44" spans="1:8" ht="12.75">
      <c r="A44" s="71" t="s">
        <v>173</v>
      </c>
      <c r="B44" s="61" t="s">
        <v>177</v>
      </c>
      <c r="H44" s="73">
        <v>-42255</v>
      </c>
    </row>
    <row r="45" spans="1:8" ht="12.75">
      <c r="A45" s="71" t="s">
        <v>173</v>
      </c>
      <c r="B45" s="72" t="s">
        <v>180</v>
      </c>
      <c r="H45" s="73">
        <v>146050</v>
      </c>
    </row>
    <row r="46" ht="12.75">
      <c r="A46" s="76"/>
    </row>
    <row r="47" spans="1:2" ht="12.75">
      <c r="A47" s="79" t="s">
        <v>226</v>
      </c>
      <c r="B47" s="72" t="s">
        <v>366</v>
      </c>
    </row>
    <row r="48" spans="1:8" ht="12.75">
      <c r="A48" s="71" t="s">
        <v>173</v>
      </c>
      <c r="B48" s="61" t="s">
        <v>176</v>
      </c>
      <c r="H48" s="73">
        <v>-2586000</v>
      </c>
    </row>
    <row r="49" spans="1:8" ht="12.75">
      <c r="A49" s="71" t="s">
        <v>173</v>
      </c>
      <c r="B49" s="72" t="s">
        <v>180</v>
      </c>
      <c r="H49" s="73">
        <v>2586000</v>
      </c>
    </row>
    <row r="50" ht="12.75">
      <c r="A50" s="76"/>
    </row>
    <row r="51" spans="1:5" ht="12.75">
      <c r="A51" s="71" t="s">
        <v>183</v>
      </c>
      <c r="B51" s="72" t="s">
        <v>266</v>
      </c>
      <c r="E51" s="72"/>
    </row>
    <row r="52" spans="1:8" ht="12.75">
      <c r="A52" s="71" t="s">
        <v>173</v>
      </c>
      <c r="B52" s="72" t="s">
        <v>176</v>
      </c>
      <c r="H52" s="73">
        <v>136262</v>
      </c>
    </row>
    <row r="53" spans="1:8" ht="12.75">
      <c r="A53" s="71" t="s">
        <v>173</v>
      </c>
      <c r="B53" s="72" t="s">
        <v>180</v>
      </c>
      <c r="H53" s="73">
        <v>-136262</v>
      </c>
    </row>
    <row r="54" ht="12.75">
      <c r="A54" s="76"/>
    </row>
    <row r="55" spans="1:2" ht="12.75">
      <c r="A55" s="79" t="s">
        <v>255</v>
      </c>
      <c r="B55" s="72" t="s">
        <v>368</v>
      </c>
    </row>
    <row r="56" spans="1:8" ht="12.75">
      <c r="A56" s="71" t="s">
        <v>173</v>
      </c>
      <c r="B56" s="72" t="s">
        <v>172</v>
      </c>
      <c r="H56" s="73">
        <v>-2072000</v>
      </c>
    </row>
    <row r="57" spans="1:8" ht="12.75">
      <c r="A57" s="79" t="s">
        <v>173</v>
      </c>
      <c r="B57" s="72" t="s">
        <v>180</v>
      </c>
      <c r="E57" s="72"/>
      <c r="H57" s="73">
        <v>1000000</v>
      </c>
    </row>
    <row r="58" spans="1:8" ht="12.75">
      <c r="A58" s="71" t="s">
        <v>173</v>
      </c>
      <c r="B58" s="72" t="s">
        <v>182</v>
      </c>
      <c r="H58" s="73">
        <v>1072000</v>
      </c>
    </row>
    <row r="59" spans="1:5" ht="12.75">
      <c r="A59" s="78"/>
      <c r="E59" s="72"/>
    </row>
    <row r="60" spans="1:8" ht="12.75" customHeight="1">
      <c r="A60" s="71" t="s">
        <v>256</v>
      </c>
      <c r="B60" s="147" t="s">
        <v>369</v>
      </c>
      <c r="C60" s="147"/>
      <c r="D60" s="147"/>
      <c r="E60" s="147"/>
      <c r="F60" s="147"/>
      <c r="G60" s="147"/>
      <c r="H60" s="147"/>
    </row>
    <row r="61" spans="2:8" ht="12.75">
      <c r="B61" s="147"/>
      <c r="C61" s="147"/>
      <c r="D61" s="147"/>
      <c r="E61" s="147"/>
      <c r="F61" s="147"/>
      <c r="G61" s="147"/>
      <c r="H61" s="147"/>
    </row>
    <row r="62" spans="2:8" ht="12.75">
      <c r="B62" s="147"/>
      <c r="C62" s="147"/>
      <c r="D62" s="147"/>
      <c r="E62" s="147"/>
      <c r="F62" s="147"/>
      <c r="G62" s="147"/>
      <c r="H62" s="147"/>
    </row>
    <row r="63" spans="1:8" ht="12.75">
      <c r="A63" s="71" t="s">
        <v>173</v>
      </c>
      <c r="B63" s="72" t="s">
        <v>179</v>
      </c>
      <c r="H63" s="73">
        <v>-39589102</v>
      </c>
    </row>
    <row r="64" spans="1:8" ht="12.75">
      <c r="A64" s="71" t="s">
        <v>173</v>
      </c>
      <c r="B64" s="72" t="s">
        <v>179</v>
      </c>
      <c r="H64" s="73">
        <v>39589102</v>
      </c>
    </row>
    <row r="65" ht="12.75">
      <c r="A65" s="61"/>
    </row>
    <row r="66" spans="1:2" ht="12.75">
      <c r="A66" s="71" t="s">
        <v>257</v>
      </c>
      <c r="B66" s="72" t="s">
        <v>200</v>
      </c>
    </row>
    <row r="67" spans="1:8" ht="12.75">
      <c r="A67" s="71" t="s">
        <v>173</v>
      </c>
      <c r="B67" s="72" t="s">
        <v>179</v>
      </c>
      <c r="H67" s="73">
        <v>-450000</v>
      </c>
    </row>
    <row r="68" spans="1:8" ht="12.75">
      <c r="A68" s="71" t="s">
        <v>173</v>
      </c>
      <c r="B68" s="72" t="s">
        <v>229</v>
      </c>
      <c r="H68" s="73">
        <v>450000</v>
      </c>
    </row>
    <row r="69" ht="12.75">
      <c r="A69" s="61"/>
    </row>
    <row r="70" spans="1:2" ht="12.75">
      <c r="A70" s="79" t="s">
        <v>323</v>
      </c>
      <c r="B70" s="72" t="s">
        <v>375</v>
      </c>
    </row>
    <row r="71" spans="1:8" ht="12.75">
      <c r="A71" s="71" t="s">
        <v>173</v>
      </c>
      <c r="B71" s="72" t="s">
        <v>176</v>
      </c>
      <c r="H71" s="73">
        <v>-150000</v>
      </c>
    </row>
    <row r="72" spans="1:8" ht="12.75">
      <c r="A72" s="71" t="s">
        <v>173</v>
      </c>
      <c r="B72" s="72" t="s">
        <v>182</v>
      </c>
      <c r="H72" s="73">
        <v>150000</v>
      </c>
    </row>
    <row r="73" ht="12.75">
      <c r="A73" s="61"/>
    </row>
    <row r="74" spans="1:5" ht="12.75">
      <c r="A74" s="76" t="s">
        <v>370</v>
      </c>
      <c r="E74" s="72"/>
    </row>
    <row r="75" spans="1:5" ht="12.75">
      <c r="A75" s="61"/>
      <c r="E75" s="72"/>
    </row>
    <row r="76" spans="1:2" ht="12.75">
      <c r="A76" s="71" t="s">
        <v>161</v>
      </c>
      <c r="B76" s="72" t="s">
        <v>372</v>
      </c>
    </row>
    <row r="77" spans="1:8" ht="12.75">
      <c r="A77" s="79" t="s">
        <v>173</v>
      </c>
      <c r="B77" s="72" t="s">
        <v>181</v>
      </c>
      <c r="H77" s="73">
        <v>445134</v>
      </c>
    </row>
    <row r="78" spans="1:8" ht="12.75">
      <c r="A78" s="79" t="s">
        <v>173</v>
      </c>
      <c r="B78" s="72" t="s">
        <v>175</v>
      </c>
      <c r="H78" s="73">
        <v>-445134</v>
      </c>
    </row>
    <row r="79" ht="12.75">
      <c r="A79" s="76"/>
    </row>
    <row r="80" spans="1:2" ht="12.75">
      <c r="A80" s="71" t="s">
        <v>174</v>
      </c>
      <c r="B80" s="72" t="s">
        <v>373</v>
      </c>
    </row>
    <row r="81" spans="1:8" ht="12.75">
      <c r="A81" s="79" t="s">
        <v>173</v>
      </c>
      <c r="B81" s="72" t="s">
        <v>181</v>
      </c>
      <c r="H81" s="73">
        <v>546962</v>
      </c>
    </row>
    <row r="82" spans="1:8" ht="12.75">
      <c r="A82" s="79" t="s">
        <v>173</v>
      </c>
      <c r="B82" s="72" t="s">
        <v>175</v>
      </c>
      <c r="H82" s="73">
        <v>-546962</v>
      </c>
    </row>
    <row r="83" ht="12.75">
      <c r="A83" s="78"/>
    </row>
    <row r="84" spans="1:2" ht="12.75">
      <c r="A84" s="71" t="s">
        <v>225</v>
      </c>
      <c r="B84" s="72" t="s">
        <v>374</v>
      </c>
    </row>
    <row r="85" spans="1:8" ht="12.75">
      <c r="A85" s="79" t="s">
        <v>173</v>
      </c>
      <c r="B85" s="72" t="s">
        <v>181</v>
      </c>
      <c r="H85" s="73">
        <v>3789563</v>
      </c>
    </row>
    <row r="86" spans="1:8" ht="12.75">
      <c r="A86" s="79" t="s">
        <v>173</v>
      </c>
      <c r="B86" s="72" t="s">
        <v>175</v>
      </c>
      <c r="H86" s="73">
        <v>-3789563</v>
      </c>
    </row>
    <row r="87" spans="1:5" ht="12.75">
      <c r="A87" s="61"/>
      <c r="E87" s="72"/>
    </row>
    <row r="88" spans="1:2" ht="12.75">
      <c r="A88" s="71" t="s">
        <v>178</v>
      </c>
      <c r="B88" s="72" t="s">
        <v>371</v>
      </c>
    </row>
    <row r="89" spans="1:8" ht="12.75">
      <c r="A89" s="71" t="s">
        <v>173</v>
      </c>
      <c r="B89" s="72" t="s">
        <v>172</v>
      </c>
      <c r="F89" s="81"/>
      <c r="H89" s="81">
        <v>-12724484</v>
      </c>
    </row>
    <row r="90" spans="1:8" ht="12.75">
      <c r="A90" s="71" t="s">
        <v>173</v>
      </c>
      <c r="B90" s="72" t="s">
        <v>231</v>
      </c>
      <c r="F90" s="81"/>
      <c r="H90" s="81">
        <v>12724484</v>
      </c>
    </row>
    <row r="91" spans="6:8" ht="12.75">
      <c r="F91" s="81"/>
      <c r="H91" s="81"/>
    </row>
    <row r="92" spans="1:2" ht="12.75">
      <c r="A92" s="79" t="s">
        <v>226</v>
      </c>
      <c r="B92" s="72" t="s">
        <v>262</v>
      </c>
    </row>
    <row r="93" spans="1:8" ht="12.75">
      <c r="A93" s="71" t="s">
        <v>173</v>
      </c>
      <c r="B93" s="72" t="s">
        <v>172</v>
      </c>
      <c r="H93" s="73">
        <v>-300000</v>
      </c>
    </row>
    <row r="94" spans="1:8" ht="12.75">
      <c r="A94" s="71" t="s">
        <v>173</v>
      </c>
      <c r="B94" s="72" t="s">
        <v>182</v>
      </c>
      <c r="H94" s="73">
        <v>300000</v>
      </c>
    </row>
    <row r="95" spans="1:5" ht="12.75">
      <c r="A95" s="78"/>
      <c r="E95" s="72"/>
    </row>
    <row r="96" spans="1:2" ht="12.75">
      <c r="A96" s="79" t="s">
        <v>183</v>
      </c>
      <c r="B96" s="72" t="s">
        <v>365</v>
      </c>
    </row>
    <row r="97" spans="1:8" ht="12.75">
      <c r="A97" s="71" t="s">
        <v>173</v>
      </c>
      <c r="B97" s="61" t="s">
        <v>176</v>
      </c>
      <c r="H97" s="73">
        <v>-65400</v>
      </c>
    </row>
    <row r="98" spans="1:8" ht="12.75">
      <c r="A98" s="71" t="s">
        <v>173</v>
      </c>
      <c r="B98" s="61" t="s">
        <v>177</v>
      </c>
      <c r="H98" s="73">
        <v>-26625</v>
      </c>
    </row>
    <row r="99" spans="1:8" ht="12.75">
      <c r="A99" s="71" t="s">
        <v>173</v>
      </c>
      <c r="B99" s="72" t="s">
        <v>180</v>
      </c>
      <c r="H99" s="73">
        <v>92025</v>
      </c>
    </row>
    <row r="100" ht="12.75">
      <c r="A100" s="78"/>
    </row>
    <row r="101" spans="1:8" ht="12.75">
      <c r="A101" s="71" t="s">
        <v>255</v>
      </c>
      <c r="B101" s="72" t="s">
        <v>353</v>
      </c>
      <c r="F101" s="81"/>
      <c r="H101" s="81"/>
    </row>
    <row r="102" spans="1:8" ht="12.75">
      <c r="A102" s="71" t="s">
        <v>173</v>
      </c>
      <c r="B102" s="72" t="s">
        <v>179</v>
      </c>
      <c r="F102" s="81"/>
      <c r="H102" s="81">
        <v>7627620</v>
      </c>
    </row>
    <row r="103" spans="1:8" ht="12.75">
      <c r="A103" s="71" t="s">
        <v>173</v>
      </c>
      <c r="B103" s="72" t="s">
        <v>229</v>
      </c>
      <c r="F103" s="81"/>
      <c r="H103" s="81">
        <v>-7627620</v>
      </c>
    </row>
    <row r="104" spans="5:8" ht="12.75">
      <c r="E104" s="72"/>
      <c r="F104" s="81"/>
      <c r="H104" s="81"/>
    </row>
    <row r="105" spans="1:8" ht="12.75">
      <c r="A105" s="71" t="s">
        <v>256</v>
      </c>
      <c r="B105" s="72" t="s">
        <v>387</v>
      </c>
      <c r="F105" s="81"/>
      <c r="H105" s="81"/>
    </row>
    <row r="106" spans="1:8" ht="12.75">
      <c r="A106" s="71" t="s">
        <v>173</v>
      </c>
      <c r="B106" s="72" t="s">
        <v>179</v>
      </c>
      <c r="F106" s="81"/>
      <c r="H106" s="81">
        <v>-6044960</v>
      </c>
    </row>
    <row r="107" spans="1:8" ht="12.75">
      <c r="A107" s="71" t="s">
        <v>173</v>
      </c>
      <c r="B107" s="72" t="s">
        <v>229</v>
      </c>
      <c r="F107" s="81"/>
      <c r="H107" s="81">
        <v>6044960</v>
      </c>
    </row>
    <row r="108" spans="1:5" ht="12.75">
      <c r="A108" s="78"/>
      <c r="E108" s="72"/>
    </row>
    <row r="109" spans="1:8" ht="12.75">
      <c r="A109" s="71" t="s">
        <v>257</v>
      </c>
      <c r="B109" s="72" t="s">
        <v>388</v>
      </c>
      <c r="F109" s="81"/>
      <c r="H109" s="81"/>
    </row>
    <row r="110" spans="1:8" ht="12.75">
      <c r="A110" s="71" t="s">
        <v>173</v>
      </c>
      <c r="B110" s="72" t="s">
        <v>179</v>
      </c>
      <c r="F110" s="81"/>
      <c r="H110" s="81">
        <v>-30807305</v>
      </c>
    </row>
    <row r="111" spans="1:8" ht="12.75">
      <c r="A111" s="71" t="s">
        <v>173</v>
      </c>
      <c r="B111" s="72" t="s">
        <v>229</v>
      </c>
      <c r="F111" s="81"/>
      <c r="H111" s="81">
        <v>30807305</v>
      </c>
    </row>
    <row r="112" spans="1:5" ht="12.75">
      <c r="A112" s="78"/>
      <c r="E112" s="72"/>
    </row>
    <row r="113" spans="1:2" ht="12.75">
      <c r="A113" s="71" t="s">
        <v>323</v>
      </c>
      <c r="B113" s="72" t="s">
        <v>389</v>
      </c>
    </row>
    <row r="114" spans="1:8" ht="12.75">
      <c r="A114" s="71" t="s">
        <v>173</v>
      </c>
      <c r="B114" s="72" t="s">
        <v>179</v>
      </c>
      <c r="H114" s="73">
        <v>450000</v>
      </c>
    </row>
    <row r="115" spans="1:8" ht="12.75">
      <c r="A115" s="71" t="s">
        <v>173</v>
      </c>
      <c r="B115" s="72" t="s">
        <v>229</v>
      </c>
      <c r="H115" s="73">
        <v>-450000</v>
      </c>
    </row>
    <row r="116" ht="12.75">
      <c r="E116" s="72"/>
    </row>
    <row r="117" spans="1:5" ht="12.75">
      <c r="A117" s="76" t="s">
        <v>379</v>
      </c>
      <c r="E117" s="72"/>
    </row>
    <row r="118" spans="1:5" ht="12.75">
      <c r="A118" s="61"/>
      <c r="E118" s="72"/>
    </row>
    <row r="119" spans="1:2" ht="12.75">
      <c r="A119" s="71" t="s">
        <v>161</v>
      </c>
      <c r="B119" s="72" t="s">
        <v>380</v>
      </c>
    </row>
    <row r="120" spans="1:8" ht="12.75">
      <c r="A120" s="79" t="s">
        <v>173</v>
      </c>
      <c r="B120" s="72" t="s">
        <v>181</v>
      </c>
      <c r="H120" s="73">
        <v>452494</v>
      </c>
    </row>
    <row r="121" spans="1:8" ht="12.75">
      <c r="A121" s="79" t="s">
        <v>173</v>
      </c>
      <c r="B121" s="72" t="s">
        <v>175</v>
      </c>
      <c r="H121" s="73">
        <v>-452494</v>
      </c>
    </row>
    <row r="122" ht="12.75">
      <c r="A122" s="76"/>
    </row>
    <row r="123" spans="1:2" ht="12.75">
      <c r="A123" s="71" t="s">
        <v>174</v>
      </c>
      <c r="B123" s="72" t="s">
        <v>381</v>
      </c>
    </row>
    <row r="124" spans="1:8" ht="12.75">
      <c r="A124" s="79" t="s">
        <v>173</v>
      </c>
      <c r="B124" s="72" t="s">
        <v>181</v>
      </c>
      <c r="H124" s="73">
        <v>524288</v>
      </c>
    </row>
    <row r="125" spans="1:8" ht="12.75">
      <c r="A125" s="79" t="s">
        <v>173</v>
      </c>
      <c r="B125" s="72" t="s">
        <v>175</v>
      </c>
      <c r="H125" s="73">
        <v>-524288</v>
      </c>
    </row>
    <row r="126" ht="12.75">
      <c r="A126" s="78"/>
    </row>
    <row r="127" spans="1:2" ht="12.75">
      <c r="A127" s="71" t="s">
        <v>225</v>
      </c>
      <c r="B127" s="72" t="s">
        <v>382</v>
      </c>
    </row>
    <row r="128" spans="1:8" ht="12.75">
      <c r="A128" s="79" t="s">
        <v>173</v>
      </c>
      <c r="B128" s="72" t="s">
        <v>181</v>
      </c>
      <c r="H128" s="73">
        <v>3740820</v>
      </c>
    </row>
    <row r="129" spans="1:8" ht="12.75">
      <c r="A129" s="79" t="s">
        <v>173</v>
      </c>
      <c r="B129" s="72" t="s">
        <v>175</v>
      </c>
      <c r="H129" s="73">
        <v>-3740820</v>
      </c>
    </row>
    <row r="130" ht="12.75">
      <c r="A130" s="79"/>
    </row>
    <row r="131" spans="1:5" ht="12.75">
      <c r="A131" s="71" t="s">
        <v>178</v>
      </c>
      <c r="B131" s="72" t="s">
        <v>393</v>
      </c>
      <c r="E131" s="72"/>
    </row>
    <row r="132" spans="1:8" ht="12.75">
      <c r="A132" s="71" t="s">
        <v>173</v>
      </c>
      <c r="B132" s="72" t="s">
        <v>176</v>
      </c>
      <c r="H132" s="73">
        <v>22144</v>
      </c>
    </row>
    <row r="133" spans="1:8" ht="12.75">
      <c r="A133" s="71" t="s">
        <v>173</v>
      </c>
      <c r="B133" s="72" t="s">
        <v>180</v>
      </c>
      <c r="H133" s="73">
        <v>-22144</v>
      </c>
    </row>
    <row r="134" ht="12.75">
      <c r="A134" s="79"/>
    </row>
    <row r="135" spans="1:5" ht="12.75">
      <c r="A135" s="71" t="s">
        <v>226</v>
      </c>
      <c r="B135" s="72" t="s">
        <v>394</v>
      </c>
      <c r="E135" s="72"/>
    </row>
    <row r="136" spans="1:8" ht="12.75">
      <c r="A136" s="71" t="s">
        <v>173</v>
      </c>
      <c r="B136" s="72" t="s">
        <v>176</v>
      </c>
      <c r="H136" s="73">
        <v>72651</v>
      </c>
    </row>
    <row r="137" spans="1:8" ht="12.75">
      <c r="A137" s="71" t="s">
        <v>173</v>
      </c>
      <c r="B137" s="72" t="s">
        <v>180</v>
      </c>
      <c r="H137" s="73">
        <v>-72651</v>
      </c>
    </row>
    <row r="138" ht="12.75">
      <c r="A138" s="79"/>
    </row>
    <row r="139" spans="1:2" ht="12.75">
      <c r="A139" s="71" t="s">
        <v>183</v>
      </c>
      <c r="B139" s="72" t="s">
        <v>395</v>
      </c>
    </row>
    <row r="140" spans="1:8" ht="12.75">
      <c r="A140" s="71" t="s">
        <v>173</v>
      </c>
      <c r="B140" s="72" t="s">
        <v>179</v>
      </c>
      <c r="H140" s="73">
        <v>-4090000</v>
      </c>
    </row>
    <row r="141" spans="1:8" ht="12.75">
      <c r="A141" s="79" t="s">
        <v>173</v>
      </c>
      <c r="B141" s="72" t="s">
        <v>180</v>
      </c>
      <c r="H141" s="73">
        <v>4090000</v>
      </c>
    </row>
    <row r="142" ht="12.75">
      <c r="A142" s="79"/>
    </row>
    <row r="143" spans="1:8" ht="12.75">
      <c r="A143" s="71" t="s">
        <v>255</v>
      </c>
      <c r="B143" s="72" t="s">
        <v>401</v>
      </c>
      <c r="F143" s="81"/>
      <c r="H143" s="81"/>
    </row>
    <row r="144" spans="1:8" ht="12.75">
      <c r="A144" s="71" t="s">
        <v>173</v>
      </c>
      <c r="B144" s="72" t="s">
        <v>179</v>
      </c>
      <c r="F144" s="81"/>
      <c r="H144" s="81">
        <v>-4486733</v>
      </c>
    </row>
    <row r="145" spans="1:8" ht="12.75">
      <c r="A145" s="71" t="s">
        <v>173</v>
      </c>
      <c r="B145" s="72" t="s">
        <v>229</v>
      </c>
      <c r="F145" s="81"/>
      <c r="H145" s="81">
        <v>4486733</v>
      </c>
    </row>
    <row r="146" ht="12.75">
      <c r="A146" s="79"/>
    </row>
    <row r="147" spans="1:8" ht="12.75">
      <c r="A147" s="71" t="s">
        <v>256</v>
      </c>
      <c r="B147" s="72" t="s">
        <v>400</v>
      </c>
      <c r="F147" s="81"/>
      <c r="H147" s="81"/>
    </row>
    <row r="148" spans="1:8" ht="12.75">
      <c r="A148" s="71" t="s">
        <v>173</v>
      </c>
      <c r="B148" s="72" t="s">
        <v>179</v>
      </c>
      <c r="F148" s="81"/>
      <c r="H148" s="81">
        <v>-2438551</v>
      </c>
    </row>
    <row r="149" spans="1:8" ht="12.75">
      <c r="A149" s="71" t="s">
        <v>173</v>
      </c>
      <c r="B149" s="72" t="s">
        <v>229</v>
      </c>
      <c r="F149" s="81"/>
      <c r="H149" s="81">
        <v>2438551</v>
      </c>
    </row>
    <row r="150" spans="6:8" ht="12.75">
      <c r="F150" s="81"/>
      <c r="H150" s="81"/>
    </row>
    <row r="151" spans="1:2" ht="12.75">
      <c r="A151" s="71" t="s">
        <v>257</v>
      </c>
      <c r="B151" s="72" t="s">
        <v>402</v>
      </c>
    </row>
    <row r="152" spans="1:8" ht="12.75">
      <c r="A152" s="71" t="s">
        <v>173</v>
      </c>
      <c r="B152" s="72" t="s">
        <v>229</v>
      </c>
      <c r="H152" s="73">
        <v>-1670520</v>
      </c>
    </row>
    <row r="153" spans="1:8" ht="12.75">
      <c r="A153" s="71" t="s">
        <v>173</v>
      </c>
      <c r="B153" s="72" t="s">
        <v>180</v>
      </c>
      <c r="H153" s="73">
        <v>1670520</v>
      </c>
    </row>
    <row r="154" spans="6:8" ht="12.75">
      <c r="F154" s="81"/>
      <c r="H154" s="81"/>
    </row>
    <row r="155" spans="1:2" ht="12.75">
      <c r="A155" s="71" t="s">
        <v>323</v>
      </c>
      <c r="B155" s="72" t="s">
        <v>47</v>
      </c>
    </row>
    <row r="156" spans="1:8" ht="12.75">
      <c r="A156" s="71" t="s">
        <v>173</v>
      </c>
      <c r="B156" s="72" t="s">
        <v>229</v>
      </c>
      <c r="H156" s="73">
        <v>-475500</v>
      </c>
    </row>
    <row r="157" spans="1:8" ht="12.75">
      <c r="A157" s="71" t="s">
        <v>173</v>
      </c>
      <c r="B157" s="72" t="s">
        <v>180</v>
      </c>
      <c r="H157" s="73">
        <v>475500</v>
      </c>
    </row>
    <row r="158" spans="6:8" ht="12.75">
      <c r="F158" s="81"/>
      <c r="H158" s="81"/>
    </row>
    <row r="159" spans="1:2" ht="12.75">
      <c r="A159" s="71" t="s">
        <v>335</v>
      </c>
      <c r="B159" s="72" t="s">
        <v>403</v>
      </c>
    </row>
    <row r="160" spans="1:8" ht="12.75">
      <c r="A160" s="71" t="s">
        <v>173</v>
      </c>
      <c r="B160" s="72" t="s">
        <v>179</v>
      </c>
      <c r="H160" s="73">
        <v>-2857500</v>
      </c>
    </row>
    <row r="161" spans="1:8" ht="12.75">
      <c r="A161" s="71" t="s">
        <v>173</v>
      </c>
      <c r="B161" s="72" t="s">
        <v>180</v>
      </c>
      <c r="E161" s="72"/>
      <c r="H161" s="73">
        <v>2857500</v>
      </c>
    </row>
    <row r="162" ht="12.75">
      <c r="A162" s="61"/>
    </row>
    <row r="163" ht="12.75">
      <c r="A163" s="61"/>
    </row>
    <row r="164" ht="12.75">
      <c r="A164" s="61"/>
    </row>
    <row r="165" ht="12.75">
      <c r="A165" s="61"/>
    </row>
    <row r="166" ht="12.75">
      <c r="A166" s="76" t="s">
        <v>383</v>
      </c>
    </row>
    <row r="167" ht="12.75">
      <c r="A167" s="76"/>
    </row>
    <row r="168" spans="1:8" ht="12.75">
      <c r="A168" s="71" t="s">
        <v>161</v>
      </c>
      <c r="B168" s="72" t="s">
        <v>397</v>
      </c>
      <c r="F168" s="81"/>
      <c r="H168" s="81"/>
    </row>
    <row r="169" spans="1:8" ht="12.75">
      <c r="A169" s="71" t="s">
        <v>173</v>
      </c>
      <c r="B169" s="72" t="s">
        <v>172</v>
      </c>
      <c r="F169" s="81"/>
      <c r="H169" s="81">
        <f>-14058191</f>
        <v>-14058191</v>
      </c>
    </row>
    <row r="170" spans="1:8" ht="12.75">
      <c r="A170" s="71" t="s">
        <v>173</v>
      </c>
      <c r="B170" s="72" t="s">
        <v>231</v>
      </c>
      <c r="F170" s="81"/>
      <c r="H170" s="81">
        <v>4831920</v>
      </c>
    </row>
    <row r="171" spans="1:8" ht="12.75">
      <c r="A171" s="79" t="s">
        <v>173</v>
      </c>
      <c r="B171" s="61" t="s">
        <v>187</v>
      </c>
      <c r="F171" s="61"/>
      <c r="G171" s="81"/>
      <c r="H171" s="73">
        <v>9226271</v>
      </c>
    </row>
    <row r="172" spans="1:7" ht="36">
      <c r="A172" s="79"/>
      <c r="B172" s="87"/>
      <c r="C172" s="87"/>
      <c r="D172" s="90" t="s">
        <v>176</v>
      </c>
      <c r="E172" s="90" t="s">
        <v>269</v>
      </c>
      <c r="F172" s="104" t="s">
        <v>180</v>
      </c>
      <c r="G172" s="117" t="s">
        <v>260</v>
      </c>
    </row>
    <row r="173" spans="1:7" ht="12.75">
      <c r="A173" s="79"/>
      <c r="B173" s="61" t="s">
        <v>215</v>
      </c>
      <c r="D173" s="89">
        <v>1673640</v>
      </c>
      <c r="E173" s="89">
        <v>326360</v>
      </c>
      <c r="F173" s="89">
        <v>7226271</v>
      </c>
      <c r="G173" s="81">
        <f>SUM(D173:F173)</f>
        <v>9226271</v>
      </c>
    </row>
    <row r="174" spans="6:8" ht="12.75">
      <c r="F174" s="81"/>
      <c r="H174" s="81"/>
    </row>
    <row r="175" spans="1:8" ht="12.75">
      <c r="A175" s="71" t="s">
        <v>173</v>
      </c>
      <c r="B175" s="72" t="s">
        <v>172</v>
      </c>
      <c r="F175" s="81"/>
      <c r="H175" s="81">
        <v>8070450</v>
      </c>
    </row>
    <row r="176" spans="1:8" ht="12.75">
      <c r="A176" s="71" t="s">
        <v>173</v>
      </c>
      <c r="B176" s="72" t="s">
        <v>231</v>
      </c>
      <c r="F176" s="81"/>
      <c r="H176" s="81">
        <v>-543437</v>
      </c>
    </row>
    <row r="177" spans="1:8" ht="12.75">
      <c r="A177" s="79" t="s">
        <v>173</v>
      </c>
      <c r="B177" s="61" t="s">
        <v>187</v>
      </c>
      <c r="F177" s="61"/>
      <c r="G177" s="81"/>
      <c r="H177" s="73">
        <v>-7527013</v>
      </c>
    </row>
    <row r="178" spans="1:7" ht="25.5">
      <c r="A178" s="79"/>
      <c r="B178" s="87"/>
      <c r="C178" s="87"/>
      <c r="D178" s="104" t="s">
        <v>180</v>
      </c>
      <c r="E178" s="90"/>
      <c r="G178" s="117"/>
    </row>
    <row r="179" spans="1:7" ht="12.75">
      <c r="A179" s="79"/>
      <c r="B179" s="72" t="s">
        <v>34</v>
      </c>
      <c r="D179" s="89">
        <v>-5265793</v>
      </c>
      <c r="E179" s="89"/>
      <c r="G179" s="81"/>
    </row>
    <row r="180" spans="1:8" ht="12.75">
      <c r="A180" s="79"/>
      <c r="B180" s="61" t="s">
        <v>215</v>
      </c>
      <c r="D180" s="89">
        <v>-2261220</v>
      </c>
      <c r="E180" s="89"/>
      <c r="G180" s="81"/>
      <c r="H180" s="81"/>
    </row>
    <row r="181" spans="6:8" ht="12.75">
      <c r="F181" s="81"/>
      <c r="H181" s="61"/>
    </row>
    <row r="182" spans="1:7" ht="12.75">
      <c r="A182" s="79" t="s">
        <v>174</v>
      </c>
      <c r="B182" s="61" t="s">
        <v>356</v>
      </c>
      <c r="F182" s="61"/>
      <c r="G182" s="81"/>
    </row>
    <row r="183" spans="1:8" ht="12.75">
      <c r="A183" s="79" t="s">
        <v>173</v>
      </c>
      <c r="B183" s="61" t="s">
        <v>187</v>
      </c>
      <c r="F183" s="61"/>
      <c r="G183" s="81"/>
      <c r="H183" s="73">
        <v>0</v>
      </c>
    </row>
    <row r="184" spans="1:7" ht="36">
      <c r="A184" s="79"/>
      <c r="B184" s="87"/>
      <c r="C184" s="87"/>
      <c r="D184" s="90" t="s">
        <v>176</v>
      </c>
      <c r="E184" s="90" t="s">
        <v>269</v>
      </c>
      <c r="F184" s="104" t="s">
        <v>260</v>
      </c>
      <c r="G184" s="71"/>
    </row>
    <row r="185" spans="1:7" ht="12.75">
      <c r="A185" s="79"/>
      <c r="B185" s="72" t="s">
        <v>34</v>
      </c>
      <c r="D185" s="89">
        <v>-10042</v>
      </c>
      <c r="E185" s="89">
        <v>-1958</v>
      </c>
      <c r="F185" s="89">
        <f aca="true" t="shared" si="0" ref="F185:F190">SUM(D185:E185)</f>
        <v>-12000</v>
      </c>
      <c r="G185" s="71"/>
    </row>
    <row r="186" spans="1:7" ht="12.75">
      <c r="A186" s="79"/>
      <c r="B186" s="61" t="s">
        <v>215</v>
      </c>
      <c r="D186" s="89">
        <v>-25196</v>
      </c>
      <c r="E186" s="89">
        <v>-6104</v>
      </c>
      <c r="F186" s="89">
        <f t="shared" si="0"/>
        <v>-31300</v>
      </c>
      <c r="G186" s="71"/>
    </row>
    <row r="187" spans="1:7" ht="12.75">
      <c r="A187" s="79"/>
      <c r="B187" s="72" t="s">
        <v>79</v>
      </c>
      <c r="D187" s="89">
        <v>-1207</v>
      </c>
      <c r="E187" s="89">
        <v>-293</v>
      </c>
      <c r="F187" s="89">
        <f t="shared" si="0"/>
        <v>-1500</v>
      </c>
      <c r="G187" s="71"/>
    </row>
    <row r="188" spans="1:7" ht="12.75">
      <c r="A188" s="79"/>
      <c r="B188" s="72" t="s">
        <v>261</v>
      </c>
      <c r="D188" s="89">
        <v>-5690</v>
      </c>
      <c r="E188" s="89">
        <v>-1110</v>
      </c>
      <c r="F188" s="89">
        <f t="shared" si="0"/>
        <v>-6800</v>
      </c>
      <c r="G188" s="71"/>
    </row>
    <row r="189" spans="1:7" ht="12.75">
      <c r="A189" s="79"/>
      <c r="B189" s="72" t="s">
        <v>228</v>
      </c>
      <c r="D189" s="89">
        <v>-10200</v>
      </c>
      <c r="E189" s="89">
        <v>-2000</v>
      </c>
      <c r="F189" s="89">
        <f t="shared" si="0"/>
        <v>-12200</v>
      </c>
      <c r="G189" s="71"/>
    </row>
    <row r="190" spans="1:7" ht="12.75">
      <c r="A190" s="79"/>
      <c r="B190" s="72" t="s">
        <v>82</v>
      </c>
      <c r="D190" s="89">
        <v>54300</v>
      </c>
      <c r="E190" s="89">
        <v>9500</v>
      </c>
      <c r="F190" s="89">
        <f t="shared" si="0"/>
        <v>63800</v>
      </c>
      <c r="G190" s="71"/>
    </row>
    <row r="191" spans="1:7" ht="12.75">
      <c r="A191" s="79"/>
      <c r="D191" s="89"/>
      <c r="E191" s="89"/>
      <c r="F191" s="89"/>
      <c r="G191" s="71"/>
    </row>
    <row r="192" spans="1:7" ht="12.75">
      <c r="A192" s="79" t="s">
        <v>225</v>
      </c>
      <c r="B192" s="61" t="s">
        <v>408</v>
      </c>
      <c r="F192" s="61"/>
      <c r="G192" s="81"/>
    </row>
    <row r="193" spans="1:8" ht="12.75">
      <c r="A193" s="79" t="s">
        <v>173</v>
      </c>
      <c r="B193" s="61" t="s">
        <v>187</v>
      </c>
      <c r="F193" s="61"/>
      <c r="G193" s="81"/>
      <c r="H193" s="73">
        <v>0</v>
      </c>
    </row>
    <row r="194" spans="1:7" ht="24">
      <c r="A194" s="79"/>
      <c r="B194" s="87"/>
      <c r="C194" s="87"/>
      <c r="D194" s="90" t="s">
        <v>180</v>
      </c>
      <c r="E194" s="90" t="s">
        <v>229</v>
      </c>
      <c r="F194" s="104" t="s">
        <v>260</v>
      </c>
      <c r="G194" s="71"/>
    </row>
    <row r="195" spans="1:7" ht="12.75">
      <c r="A195" s="79"/>
      <c r="B195" s="72" t="s">
        <v>34</v>
      </c>
      <c r="D195" s="89">
        <v>-29596</v>
      </c>
      <c r="E195" s="89">
        <v>29596</v>
      </c>
      <c r="F195" s="89">
        <f>SUM(D195:E195)</f>
        <v>0</v>
      </c>
      <c r="G195" s="71"/>
    </row>
    <row r="196" spans="1:7" ht="12.75">
      <c r="A196" s="79"/>
      <c r="D196" s="89"/>
      <c r="E196" s="89"/>
      <c r="F196" s="89"/>
      <c r="G196" s="71"/>
    </row>
    <row r="197" spans="1:2" ht="12.75">
      <c r="A197" s="71" t="s">
        <v>178</v>
      </c>
      <c r="B197" s="72" t="s">
        <v>367</v>
      </c>
    </row>
    <row r="198" spans="1:8" ht="12.75">
      <c r="A198" s="71" t="s">
        <v>173</v>
      </c>
      <c r="B198" s="72" t="s">
        <v>172</v>
      </c>
      <c r="F198" s="81"/>
      <c r="H198" s="81">
        <v>-1544000</v>
      </c>
    </row>
    <row r="199" spans="1:8" ht="12.75">
      <c r="A199" s="79" t="s">
        <v>173</v>
      </c>
      <c r="B199" s="61" t="s">
        <v>187</v>
      </c>
      <c r="F199" s="61"/>
      <c r="G199" s="81"/>
      <c r="H199" s="73">
        <v>1544000</v>
      </c>
    </row>
    <row r="200" spans="1:7" ht="24">
      <c r="A200" s="79"/>
      <c r="B200" s="87"/>
      <c r="C200" s="87"/>
      <c r="D200" s="90" t="s">
        <v>180</v>
      </c>
      <c r="E200" s="90"/>
      <c r="F200" s="104"/>
      <c r="G200" s="71"/>
    </row>
    <row r="201" spans="1:7" ht="12.75">
      <c r="A201" s="79"/>
      <c r="B201" s="72" t="s">
        <v>79</v>
      </c>
      <c r="D201" s="89">
        <v>1544000</v>
      </c>
      <c r="E201" s="89"/>
      <c r="F201" s="89"/>
      <c r="G201" s="71"/>
    </row>
    <row r="202" spans="1:7" ht="12.75">
      <c r="A202" s="79"/>
      <c r="D202" s="89"/>
      <c r="E202" s="89"/>
      <c r="F202" s="89"/>
      <c r="G202" s="71"/>
    </row>
    <row r="203" spans="1:7" ht="12.75">
      <c r="A203" s="79" t="s">
        <v>226</v>
      </c>
      <c r="B203" s="61" t="s">
        <v>384</v>
      </c>
      <c r="F203" s="61"/>
      <c r="G203" s="81"/>
    </row>
    <row r="204" spans="1:8" ht="12.75">
      <c r="A204" s="79" t="s">
        <v>173</v>
      </c>
      <c r="B204" s="72" t="s">
        <v>180</v>
      </c>
      <c r="F204" s="61"/>
      <c r="G204" s="81"/>
      <c r="H204" s="73">
        <v>-300000</v>
      </c>
    </row>
    <row r="205" spans="1:8" ht="12.75">
      <c r="A205" s="79" t="s">
        <v>173</v>
      </c>
      <c r="B205" s="61" t="s">
        <v>187</v>
      </c>
      <c r="F205" s="61"/>
      <c r="G205" s="81"/>
      <c r="H205" s="73">
        <v>300000</v>
      </c>
    </row>
    <row r="206" spans="1:7" ht="24">
      <c r="A206" s="79"/>
      <c r="B206" s="87"/>
      <c r="C206" s="87"/>
      <c r="D206" s="90" t="s">
        <v>180</v>
      </c>
      <c r="E206" s="90"/>
      <c r="F206" s="104"/>
      <c r="G206" s="71"/>
    </row>
    <row r="207" spans="1:7" ht="12.75">
      <c r="A207" s="79"/>
      <c r="B207" s="72" t="s">
        <v>228</v>
      </c>
      <c r="D207" s="89">
        <v>300000</v>
      </c>
      <c r="E207" s="89"/>
      <c r="F207" s="89"/>
      <c r="G207" s="71"/>
    </row>
    <row r="208" spans="1:7" ht="12.75">
      <c r="A208" s="79"/>
      <c r="D208" s="89"/>
      <c r="E208" s="89"/>
      <c r="F208" s="89"/>
      <c r="G208" s="71"/>
    </row>
    <row r="209" spans="1:7" ht="12.75">
      <c r="A209" s="79"/>
      <c r="D209" s="89"/>
      <c r="E209" s="89"/>
      <c r="F209" s="89"/>
      <c r="G209" s="71"/>
    </row>
    <row r="210" spans="1:7" ht="12.75">
      <c r="A210" s="79"/>
      <c r="D210" s="89"/>
      <c r="E210" s="89"/>
      <c r="F210" s="89"/>
      <c r="G210" s="71"/>
    </row>
    <row r="211" spans="1:7" ht="12.75">
      <c r="A211" s="79"/>
      <c r="D211" s="89"/>
      <c r="E211" s="89"/>
      <c r="F211" s="89"/>
      <c r="G211" s="71"/>
    </row>
    <row r="212" spans="1:2" ht="12.75">
      <c r="A212" s="71" t="s">
        <v>183</v>
      </c>
      <c r="B212" s="72" t="s">
        <v>396</v>
      </c>
    </row>
    <row r="213" spans="1:8" ht="12.75">
      <c r="A213" s="71" t="s">
        <v>173</v>
      </c>
      <c r="B213" s="72" t="s">
        <v>179</v>
      </c>
      <c r="H213" s="73">
        <v>-1910000</v>
      </c>
    </row>
    <row r="214" spans="1:8" ht="12.75">
      <c r="A214" s="79" t="s">
        <v>173</v>
      </c>
      <c r="B214" s="61" t="s">
        <v>187</v>
      </c>
      <c r="F214" s="61"/>
      <c r="G214" s="81"/>
      <c r="H214" s="73">
        <v>1910000</v>
      </c>
    </row>
    <row r="215" spans="1:7" ht="24">
      <c r="A215" s="79"/>
      <c r="B215" s="87"/>
      <c r="C215" s="87"/>
      <c r="D215" s="90" t="s">
        <v>180</v>
      </c>
      <c r="E215" s="90"/>
      <c r="F215" s="104"/>
      <c r="G215" s="71"/>
    </row>
    <row r="216" spans="1:7" ht="12.75">
      <c r="A216" s="79"/>
      <c r="B216" s="72" t="s">
        <v>261</v>
      </c>
      <c r="D216" s="89">
        <v>1910000</v>
      </c>
      <c r="E216" s="89"/>
      <c r="F216" s="89"/>
      <c r="G216" s="71"/>
    </row>
    <row r="217" ht="12.75">
      <c r="A217" s="78"/>
    </row>
    <row r="218" spans="1:7" ht="12.75">
      <c r="A218" s="79" t="s">
        <v>255</v>
      </c>
      <c r="B218" s="61" t="s">
        <v>331</v>
      </c>
      <c r="F218" s="61"/>
      <c r="G218" s="81"/>
    </row>
    <row r="219" spans="1:8" ht="12.75">
      <c r="A219" s="79" t="s">
        <v>173</v>
      </c>
      <c r="B219" s="72" t="s">
        <v>172</v>
      </c>
      <c r="F219" s="61"/>
      <c r="G219" s="81"/>
      <c r="H219" s="73">
        <v>-795320</v>
      </c>
    </row>
    <row r="220" spans="1:8" ht="12.75">
      <c r="A220" s="79" t="s">
        <v>173</v>
      </c>
      <c r="B220" s="61" t="s">
        <v>187</v>
      </c>
      <c r="F220" s="61"/>
      <c r="G220" s="81"/>
      <c r="H220" s="73">
        <v>795320</v>
      </c>
    </row>
    <row r="221" spans="1:7" ht="24">
      <c r="A221" s="79"/>
      <c r="B221" s="87"/>
      <c r="C221" s="87"/>
      <c r="D221" s="90" t="s">
        <v>180</v>
      </c>
      <c r="E221" s="90"/>
      <c r="F221" s="104"/>
      <c r="G221" s="71"/>
    </row>
    <row r="222" spans="1:7" ht="12.75">
      <c r="A222" s="79"/>
      <c r="B222" s="72" t="s">
        <v>228</v>
      </c>
      <c r="D222" s="89">
        <v>795320</v>
      </c>
      <c r="E222" s="89"/>
      <c r="F222" s="89"/>
      <c r="G222" s="71"/>
    </row>
    <row r="223" spans="1:7" ht="12.75">
      <c r="A223" s="79"/>
      <c r="D223" s="89"/>
      <c r="E223" s="89"/>
      <c r="F223" s="89"/>
      <c r="G223" s="71"/>
    </row>
    <row r="224" spans="1:2" ht="12.75">
      <c r="A224" s="79" t="s">
        <v>256</v>
      </c>
      <c r="B224" s="72" t="s">
        <v>399</v>
      </c>
    </row>
    <row r="225" spans="1:8" ht="12.75">
      <c r="A225" s="79" t="s">
        <v>173</v>
      </c>
      <c r="B225" s="72" t="s">
        <v>172</v>
      </c>
      <c r="F225" s="61"/>
      <c r="G225" s="81"/>
      <c r="H225" s="73">
        <v>-150100</v>
      </c>
    </row>
    <row r="226" spans="1:8" ht="12.75">
      <c r="A226" s="79" t="s">
        <v>173</v>
      </c>
      <c r="B226" s="61" t="s">
        <v>187</v>
      </c>
      <c r="F226" s="61"/>
      <c r="G226" s="81"/>
      <c r="H226" s="73">
        <v>150100</v>
      </c>
    </row>
    <row r="227" spans="1:7" ht="24">
      <c r="A227" s="79"/>
      <c r="B227" s="87"/>
      <c r="C227" s="87"/>
      <c r="D227" s="90" t="s">
        <v>180</v>
      </c>
      <c r="E227" s="90"/>
      <c r="F227" s="104"/>
      <c r="G227" s="71"/>
    </row>
    <row r="228" spans="1:7" ht="12.75">
      <c r="A228" s="79"/>
      <c r="B228" s="72" t="s">
        <v>228</v>
      </c>
      <c r="D228" s="89">
        <v>150100</v>
      </c>
      <c r="E228" s="89"/>
      <c r="F228" s="89"/>
      <c r="G228" s="71"/>
    </row>
    <row r="229" spans="1:4" ht="12.75">
      <c r="A229" s="78"/>
      <c r="D229" s="89"/>
    </row>
    <row r="230" spans="1:2" ht="12.75">
      <c r="A230" s="79" t="s">
        <v>257</v>
      </c>
      <c r="B230" s="72" t="s">
        <v>330</v>
      </c>
    </row>
    <row r="231" spans="1:8" ht="12.75">
      <c r="A231" s="79" t="s">
        <v>173</v>
      </c>
      <c r="B231" s="72" t="s">
        <v>172</v>
      </c>
      <c r="F231" s="61"/>
      <c r="G231" s="81"/>
      <c r="H231" s="73">
        <v>-2246256</v>
      </c>
    </row>
    <row r="232" spans="1:8" ht="12.75">
      <c r="A232" s="79" t="s">
        <v>173</v>
      </c>
      <c r="B232" s="61" t="s">
        <v>187</v>
      </c>
      <c r="F232" s="61"/>
      <c r="G232" s="81"/>
      <c r="H232" s="73">
        <v>2246256</v>
      </c>
    </row>
    <row r="233" spans="1:7" ht="36">
      <c r="A233" s="79"/>
      <c r="B233" s="87"/>
      <c r="C233" s="87"/>
      <c r="D233" s="90" t="s">
        <v>176</v>
      </c>
      <c r="E233" s="90" t="s">
        <v>269</v>
      </c>
      <c r="F233" s="104" t="s">
        <v>260</v>
      </c>
      <c r="G233" s="71"/>
    </row>
    <row r="234" spans="1:7" ht="12.75">
      <c r="A234" s="79"/>
      <c r="B234" s="72" t="s">
        <v>228</v>
      </c>
      <c r="D234" s="89">
        <v>1576210</v>
      </c>
      <c r="E234" s="89">
        <v>670046</v>
      </c>
      <c r="F234" s="89">
        <f>SUM(D234:E234)</f>
        <v>2246256</v>
      </c>
      <c r="G234" s="71"/>
    </row>
    <row r="235" spans="1:7" ht="12.75">
      <c r="A235" s="79"/>
      <c r="D235" s="89"/>
      <c r="E235" s="89"/>
      <c r="F235" s="89"/>
      <c r="G235" s="71"/>
    </row>
    <row r="236" spans="1:2" ht="12.75">
      <c r="A236" s="71" t="s">
        <v>323</v>
      </c>
      <c r="B236" s="72" t="s">
        <v>423</v>
      </c>
    </row>
    <row r="237" spans="1:8" ht="12.75">
      <c r="A237" s="71" t="s">
        <v>173</v>
      </c>
      <c r="B237" s="72" t="s">
        <v>229</v>
      </c>
      <c r="H237" s="73">
        <v>-754380</v>
      </c>
    </row>
    <row r="238" spans="1:8" ht="12.75">
      <c r="A238" s="79" t="s">
        <v>173</v>
      </c>
      <c r="B238" s="61" t="s">
        <v>187</v>
      </c>
      <c r="F238" s="61"/>
      <c r="G238" s="81"/>
      <c r="H238" s="73">
        <v>754380</v>
      </c>
    </row>
    <row r="239" spans="1:7" ht="24">
      <c r="A239" s="79"/>
      <c r="B239" s="87"/>
      <c r="C239" s="87"/>
      <c r="D239" s="90" t="s">
        <v>179</v>
      </c>
      <c r="E239" s="90"/>
      <c r="F239" s="104"/>
      <c r="G239" s="71"/>
    </row>
    <row r="240" spans="1:7" ht="12.75">
      <c r="A240" s="79"/>
      <c r="B240" s="72" t="s">
        <v>228</v>
      </c>
      <c r="D240" s="89">
        <v>754380</v>
      </c>
      <c r="E240" s="89"/>
      <c r="F240" s="89"/>
      <c r="G240" s="71"/>
    </row>
    <row r="241" ht="12.75">
      <c r="A241" s="78"/>
    </row>
    <row r="242" spans="1:2" ht="12.75">
      <c r="A242" s="71" t="s">
        <v>335</v>
      </c>
      <c r="B242" s="72" t="s">
        <v>418</v>
      </c>
    </row>
    <row r="243" spans="1:8" ht="12.75">
      <c r="A243" s="71" t="s">
        <v>173</v>
      </c>
      <c r="B243" s="72" t="s">
        <v>180</v>
      </c>
      <c r="H243" s="73">
        <v>17340</v>
      </c>
    </row>
    <row r="244" spans="1:8" ht="12.75">
      <c r="A244" s="79" t="s">
        <v>173</v>
      </c>
      <c r="B244" s="61" t="s">
        <v>187</v>
      </c>
      <c r="F244" s="61"/>
      <c r="G244" s="81"/>
      <c r="H244" s="73">
        <v>-17340</v>
      </c>
    </row>
    <row r="245" spans="1:7" ht="36">
      <c r="A245" s="79"/>
      <c r="B245" s="87"/>
      <c r="C245" s="87"/>
      <c r="D245" s="90" t="s">
        <v>269</v>
      </c>
      <c r="E245" s="104"/>
      <c r="F245" s="104"/>
      <c r="G245" s="71"/>
    </row>
    <row r="246" spans="1:7" ht="12.75">
      <c r="A246" s="79"/>
      <c r="B246" s="72" t="s">
        <v>82</v>
      </c>
      <c r="D246" s="89">
        <v>-17340</v>
      </c>
      <c r="E246" s="89"/>
      <c r="F246" s="89"/>
      <c r="G246" s="71"/>
    </row>
    <row r="247" spans="1:7" ht="12.75">
      <c r="A247" s="79"/>
      <c r="D247" s="89"/>
      <c r="E247" s="89"/>
      <c r="F247" s="89"/>
      <c r="G247" s="71"/>
    </row>
    <row r="248" spans="1:8" ht="12.75">
      <c r="A248" s="71" t="s">
        <v>419</v>
      </c>
      <c r="B248" s="147" t="s">
        <v>431</v>
      </c>
      <c r="C248" s="147"/>
      <c r="D248" s="147"/>
      <c r="E248" s="147"/>
      <c r="F248" s="147"/>
      <c r="G248" s="147"/>
      <c r="H248" s="147"/>
    </row>
    <row r="249" spans="2:8" ht="12.75">
      <c r="B249" s="147"/>
      <c r="C249" s="147"/>
      <c r="D249" s="147"/>
      <c r="E249" s="147"/>
      <c r="F249" s="147"/>
      <c r="G249" s="147"/>
      <c r="H249" s="147"/>
    </row>
    <row r="250" spans="1:8" ht="12.75">
      <c r="A250" s="79" t="s">
        <v>173</v>
      </c>
      <c r="B250" s="72" t="s">
        <v>430</v>
      </c>
      <c r="H250" s="73">
        <v>76993321</v>
      </c>
    </row>
    <row r="251" spans="1:8" ht="12.75">
      <c r="A251" s="71" t="s">
        <v>173</v>
      </c>
      <c r="B251" s="72" t="s">
        <v>333</v>
      </c>
      <c r="F251" s="61"/>
      <c r="H251" s="73">
        <v>-76993321</v>
      </c>
    </row>
    <row r="252" spans="1:5" ht="12.75">
      <c r="A252" s="78"/>
      <c r="E252" s="72"/>
    </row>
    <row r="253" spans="1:8" ht="12.75">
      <c r="A253" s="71" t="s">
        <v>432</v>
      </c>
      <c r="B253" s="147" t="s">
        <v>332</v>
      </c>
      <c r="C253" s="147"/>
      <c r="D253" s="147"/>
      <c r="E253" s="147"/>
      <c r="F253" s="147"/>
      <c r="G253" s="147"/>
      <c r="H253" s="147"/>
    </row>
    <row r="254" spans="2:8" ht="12.75">
      <c r="B254" s="147"/>
      <c r="C254" s="147"/>
      <c r="D254" s="147"/>
      <c r="E254" s="147"/>
      <c r="F254" s="147"/>
      <c r="G254" s="147"/>
      <c r="H254" s="147"/>
    </row>
    <row r="255" spans="1:8" ht="12.75">
      <c r="A255" s="71" t="s">
        <v>173</v>
      </c>
      <c r="B255" s="72" t="s">
        <v>333</v>
      </c>
      <c r="F255" s="61"/>
      <c r="H255" s="73">
        <v>16897507</v>
      </c>
    </row>
    <row r="256" spans="1:8" ht="12.75">
      <c r="A256" s="71" t="s">
        <v>173</v>
      </c>
      <c r="B256" s="72" t="s">
        <v>334</v>
      </c>
      <c r="H256" s="73">
        <v>-16897507</v>
      </c>
    </row>
    <row r="259" ht="12.75">
      <c r="F259" s="61"/>
    </row>
    <row r="260" ht="12.75">
      <c r="F260" s="61"/>
    </row>
    <row r="261" ht="12.75">
      <c r="F261" s="61"/>
    </row>
    <row r="262" ht="12.75">
      <c r="F262" s="61"/>
    </row>
    <row r="263" ht="12.75">
      <c r="F263" s="61"/>
    </row>
    <row r="264" ht="12.75">
      <c r="F264" s="61"/>
    </row>
    <row r="265" spans="1:5" ht="12.75">
      <c r="A265" s="78"/>
      <c r="E265" s="72"/>
    </row>
  </sheetData>
  <sheetProtection/>
  <mergeCells count="7">
    <mergeCell ref="B60:H62"/>
    <mergeCell ref="B253:H254"/>
    <mergeCell ref="A2:H2"/>
    <mergeCell ref="A3:H3"/>
    <mergeCell ref="A4:H4"/>
    <mergeCell ref="B17:H18"/>
    <mergeCell ref="B248:H24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113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4.75390625" style="71" customWidth="1"/>
    <col min="2" max="5" width="9.125" style="61" customWidth="1"/>
    <col min="6" max="6" width="10.75390625" style="73" bestFit="1" customWidth="1"/>
    <col min="7" max="7" width="9.125" style="61" customWidth="1"/>
    <col min="8" max="8" width="12.75390625" style="73" bestFit="1" customWidth="1"/>
    <col min="9" max="16384" width="9.125" style="61" customWidth="1"/>
  </cols>
  <sheetData>
    <row r="1" spans="1:8" ht="12.75">
      <c r="A1" s="76" t="s">
        <v>190</v>
      </c>
      <c r="H1" s="81" t="s">
        <v>169</v>
      </c>
    </row>
    <row r="2" spans="1:8" ht="12.75">
      <c r="A2" s="146" t="s">
        <v>168</v>
      </c>
      <c r="B2" s="146"/>
      <c r="C2" s="146"/>
      <c r="D2" s="146"/>
      <c r="E2" s="146"/>
      <c r="F2" s="146"/>
      <c r="G2" s="146"/>
      <c r="H2" s="146"/>
    </row>
    <row r="3" spans="1:8" ht="12.75">
      <c r="A3" s="146" t="s">
        <v>170</v>
      </c>
      <c r="B3" s="146"/>
      <c r="C3" s="146"/>
      <c r="D3" s="146"/>
      <c r="E3" s="146"/>
      <c r="F3" s="146"/>
      <c r="G3" s="146"/>
      <c r="H3" s="146"/>
    </row>
    <row r="4" spans="1:8" ht="12.75">
      <c r="A4" s="146" t="s">
        <v>171</v>
      </c>
      <c r="B4" s="146"/>
      <c r="C4" s="146"/>
      <c r="D4" s="146"/>
      <c r="E4" s="146"/>
      <c r="F4" s="146"/>
      <c r="G4" s="146"/>
      <c r="H4" s="146"/>
    </row>
    <row r="5" spans="1:8" ht="12.75">
      <c r="A5" s="77"/>
      <c r="B5" s="77"/>
      <c r="C5" s="77"/>
      <c r="D5" s="77"/>
      <c r="E5" s="77"/>
      <c r="F5" s="105"/>
      <c r="G5" s="77"/>
      <c r="H5" s="77"/>
    </row>
    <row r="7" ht="12.75">
      <c r="A7" s="82" t="s">
        <v>189</v>
      </c>
    </row>
    <row r="9" spans="1:10" ht="12.75">
      <c r="A9" s="76" t="s">
        <v>322</v>
      </c>
      <c r="B9" s="72"/>
      <c r="C9" s="72"/>
      <c r="D9" s="72"/>
      <c r="G9" s="73"/>
      <c r="J9" s="73"/>
    </row>
    <row r="10" spans="2:10" ht="12.75">
      <c r="B10" s="72"/>
      <c r="C10" s="72"/>
      <c r="D10" s="72"/>
      <c r="G10" s="73"/>
      <c r="J10" s="73"/>
    </row>
    <row r="11" spans="1:10" ht="12.75">
      <c r="A11" s="71" t="s">
        <v>161</v>
      </c>
      <c r="B11" s="72" t="s">
        <v>354</v>
      </c>
      <c r="C11" s="72"/>
      <c r="D11" s="72"/>
      <c r="G11" s="73"/>
      <c r="J11" s="73"/>
    </row>
    <row r="12" spans="1:10" ht="12.75">
      <c r="A12" s="71" t="s">
        <v>173</v>
      </c>
      <c r="B12" s="61" t="s">
        <v>176</v>
      </c>
      <c r="C12" s="72"/>
      <c r="D12" s="72"/>
      <c r="G12" s="73"/>
      <c r="H12" s="73">
        <v>240379</v>
      </c>
      <c r="J12" s="73"/>
    </row>
    <row r="13" spans="1:10" ht="12.75">
      <c r="A13" s="71" t="s">
        <v>173</v>
      </c>
      <c r="B13" s="61" t="s">
        <v>177</v>
      </c>
      <c r="C13" s="72"/>
      <c r="D13" s="72"/>
      <c r="G13" s="73"/>
      <c r="H13" s="73">
        <v>72531</v>
      </c>
      <c r="J13" s="73"/>
    </row>
    <row r="14" spans="1:10" ht="12.75">
      <c r="A14" s="71" t="s">
        <v>173</v>
      </c>
      <c r="B14" s="72" t="s">
        <v>180</v>
      </c>
      <c r="C14" s="72"/>
      <c r="D14" s="72"/>
      <c r="G14" s="73"/>
      <c r="H14" s="73">
        <v>-365719</v>
      </c>
      <c r="J14" s="73"/>
    </row>
    <row r="15" spans="1:10" ht="12.75">
      <c r="A15" s="71" t="s">
        <v>173</v>
      </c>
      <c r="B15" s="72" t="s">
        <v>231</v>
      </c>
      <c r="C15" s="72"/>
      <c r="D15" s="72"/>
      <c r="G15" s="73"/>
      <c r="H15" s="73">
        <v>28955</v>
      </c>
      <c r="J15" s="73"/>
    </row>
    <row r="16" spans="1:10" ht="12.75">
      <c r="A16" s="71" t="s">
        <v>173</v>
      </c>
      <c r="B16" s="72" t="s">
        <v>182</v>
      </c>
      <c r="C16" s="72"/>
      <c r="D16" s="72"/>
      <c r="G16" s="73"/>
      <c r="H16" s="73">
        <v>23854</v>
      </c>
      <c r="J16" s="73"/>
    </row>
    <row r="17" spans="2:10" ht="12.75">
      <c r="B17" s="72"/>
      <c r="C17" s="72"/>
      <c r="D17" s="72"/>
      <c r="G17" s="73"/>
      <c r="J17" s="73"/>
    </row>
    <row r="18" spans="1:7" ht="12.75">
      <c r="A18" s="76" t="s">
        <v>359</v>
      </c>
      <c r="B18" s="72"/>
      <c r="C18" s="72"/>
      <c r="D18" s="72"/>
      <c r="G18" s="73"/>
    </row>
    <row r="19" spans="1:7" ht="12.75">
      <c r="A19" s="76"/>
      <c r="B19" s="72"/>
      <c r="C19" s="72"/>
      <c r="D19" s="72"/>
      <c r="G19" s="73"/>
    </row>
    <row r="20" spans="1:7" ht="12.75">
      <c r="A20" s="71" t="s">
        <v>161</v>
      </c>
      <c r="B20" s="72" t="s">
        <v>327</v>
      </c>
      <c r="C20" s="72"/>
      <c r="D20" s="72"/>
      <c r="G20" s="73"/>
    </row>
    <row r="21" spans="1:8" ht="12.75">
      <c r="A21" s="71" t="s">
        <v>173</v>
      </c>
      <c r="B21" s="61" t="s">
        <v>175</v>
      </c>
      <c r="C21" s="72"/>
      <c r="D21" s="72"/>
      <c r="G21" s="73"/>
      <c r="H21" s="73">
        <v>446094</v>
      </c>
    </row>
    <row r="22" spans="1:8" ht="12.75">
      <c r="A22" s="71" t="s">
        <v>173</v>
      </c>
      <c r="B22" s="72" t="s">
        <v>180</v>
      </c>
      <c r="C22" s="72"/>
      <c r="D22" s="72"/>
      <c r="G22" s="73"/>
      <c r="H22" s="73">
        <v>446094</v>
      </c>
    </row>
    <row r="23" spans="1:7" ht="12.75">
      <c r="A23" s="76"/>
      <c r="B23" s="72"/>
      <c r="C23" s="72"/>
      <c r="D23" s="72"/>
      <c r="G23" s="73"/>
    </row>
    <row r="24" spans="1:7" ht="12.75">
      <c r="A24" s="79" t="s">
        <v>226</v>
      </c>
      <c r="B24" s="72" t="s">
        <v>366</v>
      </c>
      <c r="C24" s="72"/>
      <c r="D24" s="72"/>
      <c r="G24" s="73"/>
    </row>
    <row r="25" spans="1:8" ht="12.75">
      <c r="A25" s="71" t="s">
        <v>173</v>
      </c>
      <c r="B25" s="61" t="s">
        <v>176</v>
      </c>
      <c r="C25" s="72"/>
      <c r="D25" s="72"/>
      <c r="G25" s="73"/>
      <c r="H25" s="73">
        <v>-580000</v>
      </c>
    </row>
    <row r="26" spans="1:8" ht="12.75">
      <c r="A26" s="71" t="s">
        <v>173</v>
      </c>
      <c r="B26" s="72" t="s">
        <v>180</v>
      </c>
      <c r="C26" s="72"/>
      <c r="D26" s="72"/>
      <c r="G26" s="73"/>
      <c r="H26" s="73">
        <v>580000</v>
      </c>
    </row>
    <row r="27" spans="2:7" ht="12.75">
      <c r="B27" s="72"/>
      <c r="C27" s="72"/>
      <c r="D27" s="72"/>
      <c r="G27" s="73"/>
    </row>
    <row r="28" spans="1:7" ht="12.75">
      <c r="A28" s="76" t="s">
        <v>383</v>
      </c>
      <c r="B28" s="72"/>
      <c r="C28" s="72"/>
      <c r="D28" s="72"/>
      <c r="G28" s="73"/>
    </row>
    <row r="29" spans="2:7" ht="12.75">
      <c r="B29" s="72"/>
      <c r="C29" s="72"/>
      <c r="D29" s="72"/>
      <c r="G29" s="73"/>
    </row>
    <row r="30" spans="1:7" ht="12.75">
      <c r="A30" s="71" t="s">
        <v>161</v>
      </c>
      <c r="B30" s="72" t="s">
        <v>258</v>
      </c>
      <c r="C30" s="72"/>
      <c r="D30" s="72"/>
      <c r="G30" s="73"/>
    </row>
    <row r="31" spans="1:8" ht="12.75">
      <c r="A31" s="71" t="s">
        <v>173</v>
      </c>
      <c r="B31" s="61" t="s">
        <v>175</v>
      </c>
      <c r="C31" s="72"/>
      <c r="D31" s="72"/>
      <c r="G31" s="73"/>
      <c r="H31" s="73">
        <v>267500</v>
      </c>
    </row>
    <row r="32" spans="1:8" ht="12.75">
      <c r="A32" s="71" t="s">
        <v>173</v>
      </c>
      <c r="B32" s="61" t="s">
        <v>259</v>
      </c>
      <c r="C32" s="72"/>
      <c r="D32" s="72"/>
      <c r="G32" s="73"/>
      <c r="H32" s="73">
        <v>212000</v>
      </c>
    </row>
    <row r="33" spans="1:8" ht="12.75">
      <c r="A33" s="71" t="s">
        <v>173</v>
      </c>
      <c r="B33" s="61" t="s">
        <v>176</v>
      </c>
      <c r="C33" s="72"/>
      <c r="D33" s="72"/>
      <c r="G33" s="73"/>
      <c r="H33" s="73">
        <v>408083</v>
      </c>
    </row>
    <row r="34" spans="1:8" ht="12.75">
      <c r="A34" s="71" t="s">
        <v>173</v>
      </c>
      <c r="B34" s="61" t="s">
        <v>177</v>
      </c>
      <c r="C34" s="72"/>
      <c r="D34" s="72"/>
      <c r="G34" s="73"/>
      <c r="H34" s="73">
        <v>71417</v>
      </c>
    </row>
    <row r="35" spans="1:8" ht="12.75">
      <c r="A35" s="61"/>
      <c r="F35" s="61"/>
      <c r="H35" s="61"/>
    </row>
    <row r="36" ht="12.75">
      <c r="A36" s="78"/>
    </row>
    <row r="37" ht="12.75">
      <c r="A37" s="82" t="s">
        <v>11</v>
      </c>
    </row>
    <row r="38" ht="12.75">
      <c r="A38" s="82"/>
    </row>
    <row r="39" ht="12.75">
      <c r="A39" s="78" t="s">
        <v>359</v>
      </c>
    </row>
    <row r="41" spans="1:7" ht="12.75">
      <c r="A41" s="71" t="s">
        <v>161</v>
      </c>
      <c r="B41" s="61" t="s">
        <v>412</v>
      </c>
      <c r="G41" s="73"/>
    </row>
    <row r="42" spans="1:8" ht="12.75">
      <c r="A42" s="71" t="s">
        <v>173</v>
      </c>
      <c r="B42" s="61" t="s">
        <v>175</v>
      </c>
      <c r="G42" s="73"/>
      <c r="H42" s="73">
        <v>15000</v>
      </c>
    </row>
    <row r="43" spans="1:8" ht="12.75">
      <c r="A43" s="71" t="s">
        <v>173</v>
      </c>
      <c r="B43" s="61" t="s">
        <v>180</v>
      </c>
      <c r="G43" s="73"/>
      <c r="H43" s="73">
        <v>15000</v>
      </c>
    </row>
    <row r="44" ht="12.75">
      <c r="G44" s="73"/>
    </row>
    <row r="45" spans="1:7" ht="12.75">
      <c r="A45" s="78" t="s">
        <v>370</v>
      </c>
      <c r="G45" s="73"/>
    </row>
    <row r="46" ht="12.75">
      <c r="G46" s="73"/>
    </row>
    <row r="47" spans="1:2" ht="12.75">
      <c r="A47" s="71" t="s">
        <v>161</v>
      </c>
      <c r="B47" s="61" t="s">
        <v>411</v>
      </c>
    </row>
    <row r="48" spans="1:8" ht="12.75">
      <c r="A48" s="71" t="s">
        <v>173</v>
      </c>
      <c r="B48" s="61" t="s">
        <v>230</v>
      </c>
      <c r="H48" s="73">
        <v>1000000</v>
      </c>
    </row>
    <row r="49" spans="1:8" ht="12.75">
      <c r="A49" s="71" t="s">
        <v>173</v>
      </c>
      <c r="B49" s="61" t="s">
        <v>180</v>
      </c>
      <c r="H49" s="73">
        <v>1000000</v>
      </c>
    </row>
    <row r="51" spans="1:2" ht="12.75">
      <c r="A51" s="71" t="s">
        <v>174</v>
      </c>
      <c r="B51" s="61" t="s">
        <v>413</v>
      </c>
    </row>
    <row r="52" spans="1:8" ht="12.75">
      <c r="A52" s="71" t="s">
        <v>173</v>
      </c>
      <c r="B52" s="61" t="s">
        <v>230</v>
      </c>
      <c r="H52" s="73">
        <v>854000</v>
      </c>
    </row>
    <row r="53" spans="1:8" ht="12.75">
      <c r="A53" s="71" t="s">
        <v>173</v>
      </c>
      <c r="B53" s="61" t="s">
        <v>180</v>
      </c>
      <c r="H53" s="73">
        <v>854000</v>
      </c>
    </row>
    <row r="55" ht="12.75">
      <c r="A55" s="78" t="s">
        <v>379</v>
      </c>
    </row>
    <row r="56" ht="12.75">
      <c r="A56" s="78"/>
    </row>
    <row r="57" spans="1:2" ht="12.75">
      <c r="A57" s="79" t="s">
        <v>161</v>
      </c>
      <c r="B57" s="61" t="s">
        <v>413</v>
      </c>
    </row>
    <row r="58" spans="1:8" ht="12.75">
      <c r="A58" s="71" t="s">
        <v>173</v>
      </c>
      <c r="B58" s="61" t="s">
        <v>230</v>
      </c>
      <c r="H58" s="73">
        <v>670000</v>
      </c>
    </row>
    <row r="59" spans="1:8" ht="12.75">
      <c r="A59" s="71" t="s">
        <v>173</v>
      </c>
      <c r="B59" s="61" t="s">
        <v>180</v>
      </c>
      <c r="H59" s="73">
        <v>670000</v>
      </c>
    </row>
    <row r="60" ht="12.75">
      <c r="G60" s="73"/>
    </row>
    <row r="61" ht="12.75">
      <c r="A61" s="82" t="s">
        <v>232</v>
      </c>
    </row>
    <row r="63" ht="12.75">
      <c r="A63" s="78" t="s">
        <v>322</v>
      </c>
    </row>
    <row r="65" spans="1:2" ht="12.75">
      <c r="A65" s="71" t="s">
        <v>161</v>
      </c>
      <c r="B65" s="61" t="s">
        <v>414</v>
      </c>
    </row>
    <row r="66" spans="1:8" ht="12.75">
      <c r="A66" s="71" t="s">
        <v>173</v>
      </c>
      <c r="B66" s="72" t="s">
        <v>175</v>
      </c>
      <c r="H66" s="73">
        <v>50000</v>
      </c>
    </row>
    <row r="67" spans="1:8" ht="12.75">
      <c r="A67" s="71" t="s">
        <v>173</v>
      </c>
      <c r="B67" s="61" t="s">
        <v>180</v>
      </c>
      <c r="H67" s="73">
        <v>50000</v>
      </c>
    </row>
    <row r="69" spans="1:2" ht="12.75">
      <c r="A69" s="71" t="s">
        <v>174</v>
      </c>
      <c r="B69" s="61" t="s">
        <v>415</v>
      </c>
    </row>
    <row r="70" spans="1:8" ht="12.75">
      <c r="A70" s="79" t="s">
        <v>173</v>
      </c>
      <c r="B70" s="72" t="s">
        <v>175</v>
      </c>
      <c r="H70" s="73">
        <v>1726105</v>
      </c>
    </row>
    <row r="71" spans="1:8" ht="12.75">
      <c r="A71" s="71" t="s">
        <v>173</v>
      </c>
      <c r="B71" s="61" t="s">
        <v>176</v>
      </c>
      <c r="H71" s="73">
        <v>1444439</v>
      </c>
    </row>
    <row r="72" spans="1:8" ht="12.75">
      <c r="A72" s="71" t="s">
        <v>173</v>
      </c>
      <c r="B72" s="61" t="s">
        <v>177</v>
      </c>
      <c r="H72" s="73">
        <v>281666</v>
      </c>
    </row>
    <row r="74" ht="12.75">
      <c r="A74" s="78" t="s">
        <v>370</v>
      </c>
    </row>
    <row r="76" spans="1:2" ht="12.75">
      <c r="A76" s="71" t="s">
        <v>161</v>
      </c>
      <c r="B76" s="61" t="s">
        <v>416</v>
      </c>
    </row>
    <row r="77" spans="1:8" ht="12.75">
      <c r="A77" s="71" t="s">
        <v>173</v>
      </c>
      <c r="B77" s="61" t="s">
        <v>177</v>
      </c>
      <c r="H77" s="73">
        <v>-17457</v>
      </c>
    </row>
    <row r="78" spans="1:8" ht="12.75">
      <c r="A78" s="79" t="s">
        <v>173</v>
      </c>
      <c r="B78" s="72" t="s">
        <v>231</v>
      </c>
      <c r="H78" s="73">
        <v>17457</v>
      </c>
    </row>
    <row r="79" spans="1:8" ht="12.75">
      <c r="A79" s="61"/>
      <c r="F79" s="61"/>
      <c r="H79" s="61"/>
    </row>
    <row r="80" ht="12.75">
      <c r="A80" s="78" t="s">
        <v>379</v>
      </c>
    </row>
    <row r="82" spans="1:2" ht="12.75">
      <c r="A82" s="71" t="s">
        <v>161</v>
      </c>
      <c r="B82" s="61" t="s">
        <v>267</v>
      </c>
    </row>
    <row r="83" spans="1:8" ht="12.75">
      <c r="A83" s="71" t="s">
        <v>173</v>
      </c>
      <c r="B83" s="61" t="s">
        <v>179</v>
      </c>
      <c r="H83" s="73">
        <v>-860000</v>
      </c>
    </row>
    <row r="84" spans="1:8" ht="12.75">
      <c r="A84" s="71" t="s">
        <v>173</v>
      </c>
      <c r="B84" s="61" t="s">
        <v>229</v>
      </c>
      <c r="H84" s="73">
        <v>860000</v>
      </c>
    </row>
    <row r="87" ht="12.75">
      <c r="A87" s="82" t="s">
        <v>35</v>
      </c>
    </row>
    <row r="89" ht="12.75">
      <c r="A89" s="76" t="s">
        <v>383</v>
      </c>
    </row>
    <row r="91" spans="1:2" ht="12.75">
      <c r="A91" s="71" t="s">
        <v>161</v>
      </c>
      <c r="B91" s="61" t="s">
        <v>328</v>
      </c>
    </row>
    <row r="92" spans="1:8" ht="12.75">
      <c r="A92" s="79" t="s">
        <v>173</v>
      </c>
      <c r="B92" s="72" t="s">
        <v>175</v>
      </c>
      <c r="H92" s="73">
        <v>23183116</v>
      </c>
    </row>
    <row r="93" spans="1:8" ht="12.75">
      <c r="A93" s="71" t="s">
        <v>173</v>
      </c>
      <c r="B93" s="61" t="s">
        <v>176</v>
      </c>
      <c r="H93" s="73">
        <v>19730260</v>
      </c>
    </row>
    <row r="94" spans="1:8" ht="12.75">
      <c r="A94" s="71" t="s">
        <v>173</v>
      </c>
      <c r="B94" s="61" t="s">
        <v>177</v>
      </c>
      <c r="H94" s="73">
        <v>3452856</v>
      </c>
    </row>
    <row r="95" ht="12.75">
      <c r="A95" s="78"/>
    </row>
    <row r="96" spans="1:2" ht="12.75">
      <c r="A96" s="71" t="s">
        <v>174</v>
      </c>
      <c r="B96" s="61" t="s">
        <v>329</v>
      </c>
    </row>
    <row r="97" spans="1:8" ht="12.75">
      <c r="A97" s="79" t="s">
        <v>173</v>
      </c>
      <c r="B97" s="72" t="s">
        <v>175</v>
      </c>
      <c r="H97" s="73">
        <v>1122712</v>
      </c>
    </row>
    <row r="98" spans="1:8" ht="12.75">
      <c r="A98" s="71" t="s">
        <v>173</v>
      </c>
      <c r="B98" s="61" t="s">
        <v>176</v>
      </c>
      <c r="H98" s="73">
        <v>955500</v>
      </c>
    </row>
    <row r="99" spans="1:8" ht="12.75">
      <c r="A99" s="71" t="s">
        <v>173</v>
      </c>
      <c r="B99" s="61" t="s">
        <v>177</v>
      </c>
      <c r="H99" s="73">
        <v>167212</v>
      </c>
    </row>
    <row r="100" ht="12.75">
      <c r="A100" s="78"/>
    </row>
    <row r="101" spans="1:2" ht="12.75">
      <c r="A101" s="71" t="s">
        <v>225</v>
      </c>
      <c r="B101" s="61" t="s">
        <v>410</v>
      </c>
    </row>
    <row r="102" spans="1:8" ht="12.75">
      <c r="A102" s="79" t="s">
        <v>173</v>
      </c>
      <c r="B102" s="72" t="s">
        <v>175</v>
      </c>
      <c r="H102" s="73">
        <v>10832744</v>
      </c>
    </row>
    <row r="103" spans="1:8" ht="12.75">
      <c r="A103" s="71" t="s">
        <v>173</v>
      </c>
      <c r="B103" s="61" t="s">
        <v>176</v>
      </c>
      <c r="H103" s="73">
        <v>9065058</v>
      </c>
    </row>
    <row r="104" spans="1:8" ht="12.75">
      <c r="A104" s="71" t="s">
        <v>173</v>
      </c>
      <c r="B104" s="61" t="s">
        <v>177</v>
      </c>
      <c r="H104" s="73">
        <v>1767686</v>
      </c>
    </row>
    <row r="105" ht="12.75">
      <c r="A105" s="78"/>
    </row>
    <row r="106" spans="1:2" ht="12.75">
      <c r="A106" s="71" t="s">
        <v>178</v>
      </c>
      <c r="B106" s="61" t="s">
        <v>409</v>
      </c>
    </row>
    <row r="107" spans="1:8" ht="12.75">
      <c r="A107" s="71" t="s">
        <v>173</v>
      </c>
      <c r="B107" s="61" t="s">
        <v>230</v>
      </c>
      <c r="H107" s="73">
        <v>3935735</v>
      </c>
    </row>
    <row r="108" spans="1:8" ht="12.75">
      <c r="A108" s="71" t="s">
        <v>173</v>
      </c>
      <c r="B108" s="61" t="s">
        <v>180</v>
      </c>
      <c r="H108" s="73">
        <v>3935735</v>
      </c>
    </row>
    <row r="110" spans="1:2" ht="12.75">
      <c r="A110" s="71" t="s">
        <v>226</v>
      </c>
      <c r="B110" s="61" t="s">
        <v>424</v>
      </c>
    </row>
    <row r="111" spans="1:8" ht="12.75">
      <c r="A111" s="71" t="s">
        <v>173</v>
      </c>
      <c r="B111" s="61" t="s">
        <v>230</v>
      </c>
      <c r="H111" s="73">
        <v>14307295</v>
      </c>
    </row>
    <row r="112" spans="1:8" ht="12.75">
      <c r="A112" s="71" t="s">
        <v>173</v>
      </c>
      <c r="B112" s="61" t="s">
        <v>180</v>
      </c>
      <c r="H112" s="73">
        <v>14307295</v>
      </c>
    </row>
    <row r="113" ht="12.75">
      <c r="A113" s="78"/>
    </row>
  </sheetData>
  <sheetProtection/>
  <mergeCells count="3">
    <mergeCell ref="A2:H2"/>
    <mergeCell ref="A3:H3"/>
    <mergeCell ref="A4:H4"/>
  </mergeCells>
  <printOptions horizontalCentered="1"/>
  <pageMargins left="0.7" right="0.7" top="0.75" bottom="0.75" header="0.3" footer="0.3"/>
  <pageSetup horizontalDpi="600" verticalDpi="600" orientation="portrait" paperSize="9" r:id="rId1"/>
  <headerFoot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R122"/>
  <sheetViews>
    <sheetView zoomScalePageLayoutView="0" workbookViewId="0" topLeftCell="A31">
      <selection activeCell="E37" sqref="E37"/>
    </sheetView>
  </sheetViews>
  <sheetFormatPr defaultColWidth="9.00390625" defaultRowHeight="12.75"/>
  <cols>
    <col min="1" max="1" width="2.625" style="1" customWidth="1"/>
    <col min="2" max="2" width="51.75390625" style="8" customWidth="1"/>
    <col min="3" max="3" width="10.875" style="54" bestFit="1" customWidth="1"/>
    <col min="4" max="4" width="11.00390625" style="54" bestFit="1" customWidth="1"/>
    <col min="5" max="5" width="10.875" style="1" bestFit="1" customWidth="1"/>
    <col min="6" max="6" width="11.75390625" style="1" bestFit="1" customWidth="1"/>
    <col min="7" max="7" width="9.125" style="1" customWidth="1"/>
    <col min="8" max="8" width="9.625" style="108" bestFit="1" customWidth="1"/>
    <col min="9" max="18" width="9.125" style="108" customWidth="1"/>
    <col min="19" max="16384" width="9.125" style="1" customWidth="1"/>
  </cols>
  <sheetData>
    <row r="1" spans="1:6" ht="12.75" customHeight="1">
      <c r="A1" s="1" t="s">
        <v>190</v>
      </c>
      <c r="D1" s="1"/>
      <c r="F1" s="107" t="s">
        <v>196</v>
      </c>
    </row>
    <row r="2" spans="1:6" ht="12.75" customHeight="1">
      <c r="A2" s="148" t="s">
        <v>96</v>
      </c>
      <c r="B2" s="148"/>
      <c r="C2" s="148"/>
      <c r="D2" s="148"/>
      <c r="E2" s="148"/>
      <c r="F2" s="148"/>
    </row>
    <row r="3" spans="1:6" ht="12.75" customHeight="1">
      <c r="A3" s="148" t="s">
        <v>271</v>
      </c>
      <c r="B3" s="148"/>
      <c r="C3" s="148"/>
      <c r="D3" s="148"/>
      <c r="E3" s="148"/>
      <c r="F3" s="148"/>
    </row>
    <row r="4" ht="12.75" customHeight="1"/>
    <row r="5" spans="1:6" ht="12.75" customHeight="1">
      <c r="A5" s="2"/>
      <c r="B5" s="51" t="s">
        <v>27</v>
      </c>
      <c r="C5" s="149" t="s">
        <v>65</v>
      </c>
      <c r="D5" s="150"/>
      <c r="E5" s="138" t="s">
        <v>211</v>
      </c>
      <c r="F5" s="139"/>
    </row>
    <row r="6" spans="1:6" ht="12.75" customHeight="1">
      <c r="A6" s="2">
        <v>1</v>
      </c>
      <c r="B6" s="9" t="s">
        <v>63</v>
      </c>
      <c r="C6" s="19"/>
      <c r="D6" s="55">
        <v>274532149</v>
      </c>
      <c r="E6" s="19"/>
      <c r="F6" s="55">
        <v>304879459</v>
      </c>
    </row>
    <row r="7" spans="1:6" ht="12.75" customHeight="1">
      <c r="A7" s="4">
        <v>2</v>
      </c>
      <c r="B7" s="9" t="s">
        <v>64</v>
      </c>
      <c r="C7" s="19"/>
      <c r="D7" s="55">
        <v>8572000</v>
      </c>
      <c r="E7" s="19"/>
      <c r="F7" s="55">
        <v>8572000</v>
      </c>
    </row>
    <row r="8" spans="1:6" ht="12.75" customHeight="1">
      <c r="A8" s="4"/>
      <c r="B8" s="9" t="s">
        <v>0</v>
      </c>
      <c r="C8" s="19"/>
      <c r="D8" s="55">
        <f>D6+D7</f>
        <v>283104149</v>
      </c>
      <c r="E8" s="19"/>
      <c r="F8" s="55">
        <f>F6+F7</f>
        <v>313451459</v>
      </c>
    </row>
    <row r="9" spans="1:6" ht="12.75" customHeight="1">
      <c r="A9" s="4">
        <v>3</v>
      </c>
      <c r="B9" s="9" t="s">
        <v>29</v>
      </c>
      <c r="C9" s="19"/>
      <c r="D9" s="55">
        <f>C10</f>
        <v>71592607</v>
      </c>
      <c r="E9" s="19"/>
      <c r="F9" s="55">
        <f>E10</f>
        <v>119055890</v>
      </c>
    </row>
    <row r="10" spans="1:18" s="8" customFormat="1" ht="12.75" customHeight="1">
      <c r="A10" s="26"/>
      <c r="B10" s="7" t="s">
        <v>10</v>
      </c>
      <c r="C10" s="24">
        <f>SUM(C11:C14)</f>
        <v>71592607</v>
      </c>
      <c r="D10" s="24"/>
      <c r="E10" s="24">
        <f>SUM(E11:E14)</f>
        <v>119055890</v>
      </c>
      <c r="F10" s="2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spans="1:6" ht="12.75" customHeight="1">
      <c r="A11" s="4"/>
      <c r="B11" s="6" t="s">
        <v>118</v>
      </c>
      <c r="C11" s="24">
        <v>14000000</v>
      </c>
      <c r="D11" s="55"/>
      <c r="E11" s="24">
        <v>14000000</v>
      </c>
      <c r="F11" s="55"/>
    </row>
    <row r="12" spans="1:6" ht="12.75" customHeight="1">
      <c r="A12" s="4"/>
      <c r="B12" s="7" t="s">
        <v>119</v>
      </c>
      <c r="C12" s="24">
        <v>16098473</v>
      </c>
      <c r="D12" s="55"/>
      <c r="E12" s="24">
        <v>49823656</v>
      </c>
      <c r="F12" s="55"/>
    </row>
    <row r="13" spans="1:6" ht="12.75" customHeight="1">
      <c r="A13" s="4"/>
      <c r="B13" s="7" t="s">
        <v>272</v>
      </c>
      <c r="C13" s="24">
        <v>37341534</v>
      </c>
      <c r="D13" s="55"/>
      <c r="E13" s="24">
        <v>37341534</v>
      </c>
      <c r="F13" s="55"/>
    </row>
    <row r="14" spans="1:6" ht="12.75" customHeight="1">
      <c r="A14" s="4"/>
      <c r="B14" s="7" t="s">
        <v>197</v>
      </c>
      <c r="C14" s="24">
        <v>4152600</v>
      </c>
      <c r="D14" s="55"/>
      <c r="E14" s="24">
        <v>17890700</v>
      </c>
      <c r="F14" s="55"/>
    </row>
    <row r="15" spans="1:6" ht="12.75" customHeight="1">
      <c r="A15" s="4"/>
      <c r="B15" s="9" t="s">
        <v>38</v>
      </c>
      <c r="C15" s="19"/>
      <c r="D15" s="55">
        <f>D8+D9</f>
        <v>354696756</v>
      </c>
      <c r="E15" s="19"/>
      <c r="F15" s="55">
        <f>F8+F9</f>
        <v>432507349</v>
      </c>
    </row>
    <row r="16" spans="1:6" ht="12.75" customHeight="1">
      <c r="A16" s="4">
        <v>4</v>
      </c>
      <c r="B16" s="9" t="s">
        <v>31</v>
      </c>
      <c r="C16" s="19"/>
      <c r="D16" s="55">
        <f>SUM(C28:C29)</f>
        <v>880550000</v>
      </c>
      <c r="E16" s="19"/>
      <c r="F16" s="55">
        <f>SUM(E28:E29)</f>
        <v>880550000</v>
      </c>
    </row>
    <row r="17" spans="1:6" ht="12.75" customHeight="1">
      <c r="A17" s="13"/>
      <c r="B17" s="7" t="s">
        <v>120</v>
      </c>
      <c r="C17" s="24">
        <v>510000000</v>
      </c>
      <c r="D17" s="11"/>
      <c r="E17" s="24">
        <v>510000000</v>
      </c>
      <c r="F17" s="11"/>
    </row>
    <row r="18" spans="1:6" ht="12.75" customHeight="1">
      <c r="A18" s="13"/>
      <c r="B18" s="7" t="s">
        <v>121</v>
      </c>
      <c r="C18" s="24">
        <v>170000000</v>
      </c>
      <c r="D18" s="11"/>
      <c r="E18" s="24">
        <v>170000000</v>
      </c>
      <c r="F18" s="11"/>
    </row>
    <row r="19" spans="1:6" ht="12.75" customHeight="1">
      <c r="A19" s="13"/>
      <c r="B19" s="7" t="s">
        <v>122</v>
      </c>
      <c r="C19" s="24">
        <v>118000000</v>
      </c>
      <c r="D19" s="11"/>
      <c r="E19" s="24">
        <v>118000000</v>
      </c>
      <c r="F19" s="11"/>
    </row>
    <row r="20" spans="1:6" ht="12.75" customHeight="1">
      <c r="A20" s="13"/>
      <c r="B20" s="7" t="s">
        <v>123</v>
      </c>
      <c r="C20" s="24">
        <v>23000000</v>
      </c>
      <c r="D20" s="11"/>
      <c r="E20" s="24">
        <v>23000000</v>
      </c>
      <c r="F20" s="11"/>
    </row>
    <row r="21" spans="1:6" ht="12.75" customHeight="1">
      <c r="A21" s="13"/>
      <c r="B21" s="7" t="s">
        <v>124</v>
      </c>
      <c r="C21" s="24">
        <v>12500000</v>
      </c>
      <c r="D21" s="11"/>
      <c r="E21" s="24">
        <v>12500000</v>
      </c>
      <c r="F21" s="11"/>
    </row>
    <row r="22" spans="1:18" s="57" customFormat="1" ht="12.75" customHeight="1">
      <c r="A22" s="56"/>
      <c r="B22" s="15" t="s">
        <v>125</v>
      </c>
      <c r="C22" s="95">
        <f>SUM(C17:C21)</f>
        <v>833500000</v>
      </c>
      <c r="D22" s="16"/>
      <c r="E22" s="95">
        <f>SUM(E17:E21)</f>
        <v>833500000</v>
      </c>
      <c r="F22" s="16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</row>
    <row r="23" spans="1:6" ht="12.75" customHeight="1">
      <c r="A23" s="13"/>
      <c r="B23" s="7" t="s">
        <v>15</v>
      </c>
      <c r="C23" s="24">
        <v>2000000</v>
      </c>
      <c r="D23" s="11"/>
      <c r="E23" s="24">
        <v>2000000</v>
      </c>
      <c r="F23" s="11"/>
    </row>
    <row r="24" spans="1:6" ht="12.75" customHeight="1">
      <c r="A24" s="13"/>
      <c r="B24" s="7" t="s">
        <v>41</v>
      </c>
      <c r="C24" s="24">
        <v>45000000</v>
      </c>
      <c r="D24" s="11"/>
      <c r="E24" s="24">
        <v>45000000</v>
      </c>
      <c r="F24" s="11"/>
    </row>
    <row r="25" spans="1:6" ht="12.75" customHeight="1">
      <c r="A25" s="13"/>
      <c r="B25" s="7" t="s">
        <v>18</v>
      </c>
      <c r="C25" s="24">
        <v>0</v>
      </c>
      <c r="D25" s="11"/>
      <c r="E25" s="24">
        <v>0</v>
      </c>
      <c r="F25" s="11"/>
    </row>
    <row r="26" spans="1:6" ht="12.75" customHeight="1">
      <c r="A26" s="13"/>
      <c r="B26" s="7" t="s">
        <v>273</v>
      </c>
      <c r="C26" s="24"/>
      <c r="D26" s="11"/>
      <c r="E26" s="24"/>
      <c r="F26" s="11"/>
    </row>
    <row r="27" spans="1:6" ht="12.75" customHeight="1">
      <c r="A27" s="13"/>
      <c r="B27" s="7" t="s">
        <v>274</v>
      </c>
      <c r="C27" s="24"/>
      <c r="D27" s="11"/>
      <c r="E27" s="24"/>
      <c r="F27" s="11"/>
    </row>
    <row r="28" spans="1:18" s="57" customFormat="1" ht="12.75" customHeight="1">
      <c r="A28" s="56"/>
      <c r="B28" s="15" t="s">
        <v>126</v>
      </c>
      <c r="C28" s="25">
        <f>SUM(C22:C27)</f>
        <v>880500000</v>
      </c>
      <c r="D28" s="16"/>
      <c r="E28" s="25">
        <f>SUM(E22:E27)</f>
        <v>880500000</v>
      </c>
      <c r="F28" s="16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6" ht="12.75" customHeight="1">
      <c r="A29" s="13"/>
      <c r="B29" s="7" t="s">
        <v>98</v>
      </c>
      <c r="C29" s="24">
        <v>50000</v>
      </c>
      <c r="D29" s="11"/>
      <c r="E29" s="24">
        <v>50000</v>
      </c>
      <c r="F29" s="11"/>
    </row>
    <row r="30" spans="1:6" ht="12.75" customHeight="1">
      <c r="A30" s="4">
        <v>5</v>
      </c>
      <c r="B30" s="9" t="s">
        <v>42</v>
      </c>
      <c r="C30" s="19"/>
      <c r="D30" s="10">
        <f>C31+C48+C56</f>
        <v>761811854</v>
      </c>
      <c r="E30" s="19"/>
      <c r="F30" s="10">
        <f>E31+E48+E56</f>
        <v>905039503</v>
      </c>
    </row>
    <row r="31" spans="1:6" ht="12.75" customHeight="1">
      <c r="A31" s="13"/>
      <c r="B31" s="7" t="s">
        <v>127</v>
      </c>
      <c r="C31" s="24">
        <f>SUM(C32:C33)</f>
        <v>0</v>
      </c>
      <c r="D31" s="11"/>
      <c r="E31" s="24">
        <f>SUM(E32:E33)</f>
        <v>800000</v>
      </c>
      <c r="F31" s="11"/>
    </row>
    <row r="32" spans="1:6" ht="12.75" customHeight="1">
      <c r="A32" s="13"/>
      <c r="B32" s="7" t="s">
        <v>30</v>
      </c>
      <c r="C32" s="24"/>
      <c r="D32" s="11"/>
      <c r="E32" s="24">
        <v>800000</v>
      </c>
      <c r="F32" s="11"/>
    </row>
    <row r="33" spans="1:6" ht="12.75" customHeight="1">
      <c r="A33" s="13"/>
      <c r="B33" s="7" t="s">
        <v>43</v>
      </c>
      <c r="C33" s="24"/>
      <c r="D33" s="11"/>
      <c r="E33" s="24"/>
      <c r="F33" s="11"/>
    </row>
    <row r="34" spans="1:6" ht="12.75" customHeight="1">
      <c r="A34" s="13"/>
      <c r="B34" s="9" t="s">
        <v>44</v>
      </c>
      <c r="C34" s="58"/>
      <c r="D34" s="11"/>
      <c r="E34" s="58"/>
      <c r="F34" s="11"/>
    </row>
    <row r="35" spans="1:6" ht="12.75" customHeight="1">
      <c r="A35" s="13"/>
      <c r="B35" s="7" t="s">
        <v>233</v>
      </c>
      <c r="C35" s="24">
        <v>293068629</v>
      </c>
      <c r="D35" s="11"/>
      <c r="E35" s="24">
        <v>293068629</v>
      </c>
      <c r="F35" s="11"/>
    </row>
    <row r="36" spans="1:6" ht="12.75" customHeight="1">
      <c r="A36" s="13"/>
      <c r="B36" s="59" t="s">
        <v>263</v>
      </c>
      <c r="C36" s="24">
        <v>11002169</v>
      </c>
      <c r="D36" s="11"/>
      <c r="E36" s="24">
        <v>11002169</v>
      </c>
      <c r="F36" s="11"/>
    </row>
    <row r="37" spans="1:6" ht="12.75" customHeight="1">
      <c r="A37" s="13"/>
      <c r="B37" s="125" t="s">
        <v>433</v>
      </c>
      <c r="C37" s="24"/>
      <c r="D37" s="11"/>
      <c r="E37" s="24">
        <v>137683269</v>
      </c>
      <c r="F37" s="11"/>
    </row>
    <row r="38" spans="1:6" ht="12.75" customHeight="1">
      <c r="A38" s="13"/>
      <c r="B38" s="59" t="s">
        <v>275</v>
      </c>
      <c r="C38" s="24">
        <v>6066350</v>
      </c>
      <c r="D38" s="11"/>
      <c r="E38" s="24">
        <v>6066350</v>
      </c>
      <c r="F38" s="11"/>
    </row>
    <row r="39" spans="1:6" ht="12.75" customHeight="1">
      <c r="A39" s="13"/>
      <c r="B39" s="7" t="s">
        <v>276</v>
      </c>
      <c r="C39" s="24">
        <v>15439938</v>
      </c>
      <c r="D39" s="11"/>
      <c r="E39" s="24">
        <v>15439938</v>
      </c>
      <c r="F39" s="11"/>
    </row>
    <row r="40" spans="1:6" ht="12.75" customHeight="1">
      <c r="A40" s="13"/>
      <c r="B40" s="7" t="s">
        <v>249</v>
      </c>
      <c r="C40" s="24">
        <v>11715750</v>
      </c>
      <c r="D40" s="11"/>
      <c r="E40" s="24">
        <v>11715750</v>
      </c>
      <c r="F40" s="11"/>
    </row>
    <row r="41" spans="1:6" ht="12.75" customHeight="1">
      <c r="A41" s="13"/>
      <c r="B41" s="7" t="s">
        <v>234</v>
      </c>
      <c r="C41" s="24">
        <v>5856500</v>
      </c>
      <c r="D41" s="11"/>
      <c r="E41" s="24">
        <v>5856500</v>
      </c>
      <c r="F41" s="11"/>
    </row>
    <row r="42" spans="1:6" ht="12.75" customHeight="1">
      <c r="A42" s="13"/>
      <c r="B42" s="7" t="s">
        <v>235</v>
      </c>
      <c r="C42" s="24">
        <v>149771334</v>
      </c>
      <c r="D42" s="11"/>
      <c r="E42" s="24">
        <v>149771334</v>
      </c>
      <c r="F42" s="11"/>
    </row>
    <row r="43" spans="1:6" ht="12.75" customHeight="1">
      <c r="A43" s="13"/>
      <c r="B43" s="7" t="s">
        <v>277</v>
      </c>
      <c r="C43" s="24">
        <v>158764184</v>
      </c>
      <c r="D43" s="11"/>
      <c r="E43" s="24">
        <v>158764184</v>
      </c>
      <c r="F43" s="11"/>
    </row>
    <row r="44" spans="1:18" s="57" customFormat="1" ht="11.25">
      <c r="A44" s="56"/>
      <c r="B44" s="15" t="s">
        <v>128</v>
      </c>
      <c r="C44" s="25">
        <f>SUM(C35:C43)</f>
        <v>651684854</v>
      </c>
      <c r="D44" s="16"/>
      <c r="E44" s="25">
        <f>SUM(E35:E43)</f>
        <v>789368123</v>
      </c>
      <c r="F44" s="16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s="57" customFormat="1" ht="11.25">
      <c r="A45" s="56"/>
      <c r="B45" s="59" t="s">
        <v>345</v>
      </c>
      <c r="C45" s="24"/>
      <c r="D45" s="16"/>
      <c r="E45" s="24">
        <v>215900</v>
      </c>
      <c r="F45" s="16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s="57" customFormat="1" ht="11.25">
      <c r="A46" s="56"/>
      <c r="B46" s="59" t="s">
        <v>347</v>
      </c>
      <c r="C46" s="24"/>
      <c r="D46" s="16"/>
      <c r="E46" s="24">
        <v>4500000</v>
      </c>
      <c r="F46" s="16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s="57" customFormat="1" ht="11.25">
      <c r="A47" s="56"/>
      <c r="B47" s="60" t="s">
        <v>135</v>
      </c>
      <c r="C47" s="25">
        <f>SUM(C45)</f>
        <v>0</v>
      </c>
      <c r="D47" s="16"/>
      <c r="E47" s="25">
        <f>SUM(E45:E46)</f>
        <v>4715900</v>
      </c>
      <c r="F47" s="16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6" ht="11.25">
      <c r="A48" s="13"/>
      <c r="B48" s="6" t="s">
        <v>58</v>
      </c>
      <c r="C48" s="24">
        <f>C44+C47</f>
        <v>651684854</v>
      </c>
      <c r="D48" s="11"/>
      <c r="E48" s="24">
        <f>E44+E47</f>
        <v>794084023</v>
      </c>
      <c r="F48" s="11"/>
    </row>
    <row r="49" spans="1:6" ht="11.25">
      <c r="A49" s="13"/>
      <c r="B49" s="59" t="s">
        <v>278</v>
      </c>
      <c r="C49" s="24">
        <v>127000</v>
      </c>
      <c r="D49" s="11"/>
      <c r="E49" s="24">
        <v>127000</v>
      </c>
      <c r="F49" s="11"/>
    </row>
    <row r="50" spans="1:6" ht="11.25">
      <c r="A50" s="13"/>
      <c r="B50" s="59" t="s">
        <v>279</v>
      </c>
      <c r="C50" s="24">
        <v>20000000</v>
      </c>
      <c r="D50" s="11"/>
      <c r="E50" s="24">
        <v>20000000</v>
      </c>
      <c r="F50" s="11"/>
    </row>
    <row r="51" spans="1:6" ht="22.5">
      <c r="A51" s="13"/>
      <c r="B51" s="59" t="s">
        <v>280</v>
      </c>
      <c r="C51" s="24">
        <v>90000000</v>
      </c>
      <c r="D51" s="11"/>
      <c r="E51" s="24">
        <v>90000000</v>
      </c>
      <c r="F51" s="11"/>
    </row>
    <row r="52" spans="1:6" ht="11.25">
      <c r="A52" s="13"/>
      <c r="B52" s="15" t="s">
        <v>128</v>
      </c>
      <c r="C52" s="24">
        <f>SUM(C49:C51)</f>
        <v>110127000</v>
      </c>
      <c r="D52" s="24"/>
      <c r="E52" s="24">
        <f>SUM(E49:E51)</f>
        <v>110127000</v>
      </c>
      <c r="F52" s="11"/>
    </row>
    <row r="53" spans="1:6" ht="11.25">
      <c r="A53" s="13"/>
      <c r="B53" s="59" t="s">
        <v>343</v>
      </c>
      <c r="C53" s="24"/>
      <c r="D53" s="11"/>
      <c r="E53" s="24">
        <v>28405</v>
      </c>
      <c r="F53" s="11"/>
    </row>
    <row r="54" spans="1:6" ht="11.25">
      <c r="A54" s="13"/>
      <c r="B54" s="59" t="s">
        <v>344</v>
      </c>
      <c r="C54" s="24"/>
      <c r="D54" s="11"/>
      <c r="E54" s="24">
        <v>75</v>
      </c>
      <c r="F54" s="11"/>
    </row>
    <row r="55" spans="1:6" ht="11.25">
      <c r="A55" s="13"/>
      <c r="B55" s="60" t="s">
        <v>135</v>
      </c>
      <c r="C55" s="24">
        <f>SUM(C53:C54)</f>
        <v>0</v>
      </c>
      <c r="D55" s="24"/>
      <c r="E55" s="24">
        <f>SUM(E53:E54)</f>
        <v>28480</v>
      </c>
      <c r="F55" s="11"/>
    </row>
    <row r="56" spans="1:18" s="8" customFormat="1" ht="12.75" customHeight="1">
      <c r="A56" s="50"/>
      <c r="B56" s="7" t="s">
        <v>59</v>
      </c>
      <c r="C56" s="24">
        <f>C52+C55</f>
        <v>110127000</v>
      </c>
      <c r="D56" s="24"/>
      <c r="E56" s="24">
        <f>E52+E55</f>
        <v>110155480</v>
      </c>
      <c r="F56" s="11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spans="1:6" ht="11.25">
      <c r="A57" s="4">
        <v>6</v>
      </c>
      <c r="B57" s="9" t="s">
        <v>45</v>
      </c>
      <c r="C57" s="19"/>
      <c r="D57" s="10">
        <f>C58+C71</f>
        <v>2040739238</v>
      </c>
      <c r="E57" s="19"/>
      <c r="F57" s="10">
        <f>E58+E71</f>
        <v>2071552827</v>
      </c>
    </row>
    <row r="58" spans="1:6" ht="11.25">
      <c r="A58" s="13"/>
      <c r="B58" s="7" t="s">
        <v>8</v>
      </c>
      <c r="C58" s="24">
        <f>SUM(C59:C67)</f>
        <v>2028148238</v>
      </c>
      <c r="D58" s="10"/>
      <c r="E58" s="24">
        <f>E59+E60+E61+E62+E63+E64+E65+E66+E67+E70</f>
        <v>2058961827</v>
      </c>
      <c r="F58" s="10"/>
    </row>
    <row r="59" spans="1:6" ht="13.5" customHeight="1">
      <c r="A59" s="13"/>
      <c r="B59" s="7" t="s">
        <v>130</v>
      </c>
      <c r="C59" s="24">
        <v>414301532</v>
      </c>
      <c r="D59" s="10"/>
      <c r="E59" s="24">
        <v>421348532</v>
      </c>
      <c r="F59" s="10"/>
    </row>
    <row r="60" spans="1:6" ht="11.25">
      <c r="A60" s="13"/>
      <c r="B60" s="7" t="s">
        <v>336</v>
      </c>
      <c r="C60" s="24"/>
      <c r="D60" s="10"/>
      <c r="E60" s="24">
        <v>3872542</v>
      </c>
      <c r="F60" s="10"/>
    </row>
    <row r="61" spans="1:6" ht="13.5" customHeight="1">
      <c r="A61" s="13"/>
      <c r="B61" s="6" t="s">
        <v>131</v>
      </c>
      <c r="C61" s="24">
        <v>329444250</v>
      </c>
      <c r="D61" s="10"/>
      <c r="E61" s="24">
        <v>344325521</v>
      </c>
      <c r="F61" s="10"/>
    </row>
    <row r="62" spans="1:6" ht="22.5">
      <c r="A62" s="13"/>
      <c r="B62" s="6" t="s">
        <v>132</v>
      </c>
      <c r="C62" s="24">
        <v>631601676</v>
      </c>
      <c r="D62" s="10"/>
      <c r="E62" s="24">
        <v>646698146</v>
      </c>
      <c r="F62" s="10"/>
    </row>
    <row r="63" spans="1:6" ht="11.25">
      <c r="A63" s="13"/>
      <c r="B63" s="6" t="s">
        <v>338</v>
      </c>
      <c r="C63" s="24"/>
      <c r="D63" s="10"/>
      <c r="E63" s="24">
        <v>29700325</v>
      </c>
      <c r="F63" s="10"/>
    </row>
    <row r="64" spans="1:6" ht="11.25">
      <c r="A64" s="13"/>
      <c r="B64" s="6" t="s">
        <v>133</v>
      </c>
      <c r="C64" s="24">
        <v>30321390</v>
      </c>
      <c r="D64" s="10"/>
      <c r="E64" s="24">
        <v>31348390</v>
      </c>
      <c r="F64" s="10"/>
    </row>
    <row r="65" spans="1:6" ht="11.25">
      <c r="A65" s="13"/>
      <c r="B65" s="6" t="s">
        <v>337</v>
      </c>
      <c r="C65" s="24"/>
      <c r="D65" s="10"/>
      <c r="E65" s="24">
        <v>4214860</v>
      </c>
      <c r="F65" s="10"/>
    </row>
    <row r="66" spans="1:6" ht="11.25">
      <c r="A66" s="13"/>
      <c r="B66" s="6" t="s">
        <v>367</v>
      </c>
      <c r="C66" s="24"/>
      <c r="D66" s="10"/>
      <c r="E66" s="24">
        <v>1544000</v>
      </c>
      <c r="F66" s="10"/>
    </row>
    <row r="67" spans="1:18" s="8" customFormat="1" ht="11.25">
      <c r="A67" s="13"/>
      <c r="B67" s="6" t="s">
        <v>134</v>
      </c>
      <c r="C67" s="24">
        <f>SUM(C68:C68)</f>
        <v>622479390</v>
      </c>
      <c r="D67" s="10"/>
      <c r="E67" s="24">
        <f>SUM(E68:E69)</f>
        <v>563315971</v>
      </c>
      <c r="F67" s="10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</row>
    <row r="68" spans="1:18" s="8" customFormat="1" ht="22.5">
      <c r="A68" s="13"/>
      <c r="B68" s="6" t="s">
        <v>238</v>
      </c>
      <c r="C68" s="24">
        <v>622479390</v>
      </c>
      <c r="D68" s="10"/>
      <c r="E68" s="24">
        <v>519947971</v>
      </c>
      <c r="F68" s="10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</row>
    <row r="69" spans="1:18" s="8" customFormat="1" ht="11.25">
      <c r="A69" s="13"/>
      <c r="B69" s="6" t="s">
        <v>339</v>
      </c>
      <c r="C69" s="24"/>
      <c r="D69" s="10"/>
      <c r="E69" s="24">
        <v>43368000</v>
      </c>
      <c r="F69" s="10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</row>
    <row r="70" spans="1:18" s="8" customFormat="1" ht="11.25">
      <c r="A70" s="13"/>
      <c r="B70" s="6" t="s">
        <v>371</v>
      </c>
      <c r="C70" s="24"/>
      <c r="D70" s="10"/>
      <c r="E70" s="24">
        <v>12593540</v>
      </c>
      <c r="F70" s="10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</row>
    <row r="71" spans="1:6" ht="12.75" customHeight="1">
      <c r="A71" s="13"/>
      <c r="B71" s="6" t="s">
        <v>61</v>
      </c>
      <c r="C71" s="24">
        <f>SUM(C72:C72)</f>
        <v>12591000</v>
      </c>
      <c r="D71" s="10"/>
      <c r="E71" s="24">
        <f>SUM(E72:E72)</f>
        <v>12591000</v>
      </c>
      <c r="F71" s="10"/>
    </row>
    <row r="72" spans="1:6" ht="12.75" customHeight="1">
      <c r="A72" s="13"/>
      <c r="B72" s="6" t="s">
        <v>60</v>
      </c>
      <c r="C72" s="24">
        <v>12591000</v>
      </c>
      <c r="D72" s="10"/>
      <c r="E72" s="24">
        <v>12591000</v>
      </c>
      <c r="F72" s="10"/>
    </row>
    <row r="73" spans="1:6" ht="14.25" customHeight="1">
      <c r="A73" s="4">
        <v>7</v>
      </c>
      <c r="B73" s="9" t="s">
        <v>46</v>
      </c>
      <c r="C73" s="19"/>
      <c r="D73" s="10">
        <f>C100+C105</f>
        <v>190816991</v>
      </c>
      <c r="E73" s="19"/>
      <c r="F73" s="10">
        <f>E100+E105</f>
        <v>467321937</v>
      </c>
    </row>
    <row r="74" spans="1:6" ht="14.25" customHeight="1">
      <c r="A74" s="13"/>
      <c r="B74" s="7" t="s">
        <v>62</v>
      </c>
      <c r="C74" s="24">
        <v>54140000</v>
      </c>
      <c r="D74" s="11"/>
      <c r="E74" s="24">
        <v>57777266</v>
      </c>
      <c r="F74" s="11"/>
    </row>
    <row r="75" spans="1:6" ht="19.5">
      <c r="A75" s="13"/>
      <c r="B75" s="23" t="s">
        <v>217</v>
      </c>
      <c r="C75" s="24">
        <v>8926500</v>
      </c>
      <c r="D75" s="11"/>
      <c r="E75" s="24">
        <v>8926500</v>
      </c>
      <c r="F75" s="11"/>
    </row>
    <row r="76" spans="1:6" ht="11.25">
      <c r="A76" s="13"/>
      <c r="B76" s="59" t="s">
        <v>281</v>
      </c>
      <c r="C76" s="24">
        <v>126000</v>
      </c>
      <c r="D76" s="11"/>
      <c r="E76" s="24">
        <v>126000</v>
      </c>
      <c r="F76" s="11"/>
    </row>
    <row r="77" spans="1:6" ht="11.25">
      <c r="A77" s="13"/>
      <c r="B77" s="59" t="s">
        <v>282</v>
      </c>
      <c r="C77" s="24">
        <v>61516793</v>
      </c>
      <c r="D77" s="11"/>
      <c r="E77" s="24">
        <v>23841096</v>
      </c>
      <c r="F77" s="11"/>
    </row>
    <row r="78" spans="1:6" ht="11.25">
      <c r="A78" s="13"/>
      <c r="B78" s="59" t="s">
        <v>283</v>
      </c>
      <c r="C78" s="24">
        <v>367200</v>
      </c>
      <c r="D78" s="11"/>
      <c r="E78" s="24">
        <v>367200</v>
      </c>
      <c r="F78" s="11"/>
    </row>
    <row r="79" spans="1:6" ht="11.25">
      <c r="A79" s="13"/>
      <c r="B79" s="59" t="s">
        <v>239</v>
      </c>
      <c r="C79" s="24">
        <v>342500</v>
      </c>
      <c r="D79" s="11"/>
      <c r="E79" s="24">
        <v>342500</v>
      </c>
      <c r="F79" s="11"/>
    </row>
    <row r="80" spans="1:6" ht="11.25">
      <c r="A80" s="13"/>
      <c r="B80" s="7" t="s">
        <v>235</v>
      </c>
      <c r="C80" s="24">
        <v>5676900</v>
      </c>
      <c r="D80" s="11"/>
      <c r="E80" s="24">
        <v>5676900</v>
      </c>
      <c r="F80" s="11"/>
    </row>
    <row r="81" spans="1:6" ht="11.25">
      <c r="A81" s="13"/>
      <c r="B81" s="7" t="s">
        <v>233</v>
      </c>
      <c r="C81" s="24">
        <v>2785110</v>
      </c>
      <c r="D81" s="11"/>
      <c r="E81" s="24">
        <v>2785110</v>
      </c>
      <c r="F81" s="11"/>
    </row>
    <row r="82" spans="1:6" ht="11.25">
      <c r="A82" s="13"/>
      <c r="B82" s="7" t="s">
        <v>236</v>
      </c>
      <c r="C82" s="24">
        <v>35864865</v>
      </c>
      <c r="D82" s="11"/>
      <c r="E82" s="24">
        <v>35864865</v>
      </c>
      <c r="F82" s="11"/>
    </row>
    <row r="83" spans="1:6" ht="11.25">
      <c r="A83" s="13"/>
      <c r="B83" s="7" t="s">
        <v>240</v>
      </c>
      <c r="C83" s="24">
        <v>5000000</v>
      </c>
      <c r="D83" s="11"/>
      <c r="E83" s="24">
        <v>5000000</v>
      </c>
      <c r="F83" s="11"/>
    </row>
    <row r="84" spans="1:6" ht="11.25">
      <c r="A84" s="13"/>
      <c r="B84" s="7" t="s">
        <v>385</v>
      </c>
      <c r="C84" s="24"/>
      <c r="D84" s="11"/>
      <c r="E84" s="24">
        <v>10000000</v>
      </c>
      <c r="F84" s="11"/>
    </row>
    <row r="85" spans="1:6" ht="11.25">
      <c r="A85" s="13"/>
      <c r="B85" s="7" t="s">
        <v>386</v>
      </c>
      <c r="C85" s="24"/>
      <c r="D85" s="11"/>
      <c r="E85" s="24">
        <v>2000000</v>
      </c>
      <c r="F85" s="11"/>
    </row>
    <row r="86" spans="1:6" ht="11.25">
      <c r="A86" s="13"/>
      <c r="B86" s="7" t="s">
        <v>391</v>
      </c>
      <c r="C86" s="24"/>
      <c r="D86" s="11"/>
      <c r="E86" s="24">
        <v>4343000</v>
      </c>
      <c r="F86" s="11"/>
    </row>
    <row r="87" spans="1:18" s="57" customFormat="1" ht="11.25">
      <c r="A87" s="56"/>
      <c r="B87" s="60" t="s">
        <v>128</v>
      </c>
      <c r="C87" s="25">
        <f>SUM(C74:C83)</f>
        <v>174745868</v>
      </c>
      <c r="D87" s="16"/>
      <c r="E87" s="25">
        <f>SUM(E74:E86)</f>
        <v>157050437</v>
      </c>
      <c r="F87" s="16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s="8" customFormat="1" ht="11.25">
      <c r="A88" s="111"/>
      <c r="B88" s="59" t="s">
        <v>340</v>
      </c>
      <c r="C88" s="24"/>
      <c r="D88" s="11"/>
      <c r="E88" s="24">
        <v>5869907</v>
      </c>
      <c r="F88" s="11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</row>
    <row r="89" spans="1:18" s="8" customFormat="1" ht="11.25">
      <c r="A89" s="111"/>
      <c r="B89" s="59" t="s">
        <v>341</v>
      </c>
      <c r="C89" s="24"/>
      <c r="D89" s="11"/>
      <c r="E89" s="24">
        <v>1211400</v>
      </c>
      <c r="F89" s="11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</row>
    <row r="90" spans="1:6" ht="11.25">
      <c r="A90" s="13"/>
      <c r="B90" s="59" t="s">
        <v>198</v>
      </c>
      <c r="C90" s="24">
        <v>2310750</v>
      </c>
      <c r="D90" s="11"/>
      <c r="E90" s="24">
        <v>2310750</v>
      </c>
      <c r="F90" s="11"/>
    </row>
    <row r="91" spans="1:6" ht="11.25">
      <c r="A91" s="13"/>
      <c r="B91" s="59" t="s">
        <v>342</v>
      </c>
      <c r="C91" s="24"/>
      <c r="D91" s="11"/>
      <c r="E91" s="24">
        <v>96000</v>
      </c>
      <c r="F91" s="11"/>
    </row>
    <row r="92" spans="1:6" ht="11.25">
      <c r="A92" s="13"/>
      <c r="B92" s="59" t="s">
        <v>264</v>
      </c>
      <c r="C92" s="24">
        <v>640341</v>
      </c>
      <c r="D92" s="11"/>
      <c r="E92" s="24">
        <v>640341</v>
      </c>
      <c r="F92" s="11"/>
    </row>
    <row r="93" spans="1:6" ht="11.25">
      <c r="A93" s="13"/>
      <c r="B93" s="59" t="s">
        <v>420</v>
      </c>
      <c r="C93" s="24"/>
      <c r="D93" s="11"/>
      <c r="E93" s="24">
        <v>50000</v>
      </c>
      <c r="F93" s="11"/>
    </row>
    <row r="94" spans="1:6" ht="11.25">
      <c r="A94" s="13"/>
      <c r="B94" s="59" t="s">
        <v>421</v>
      </c>
      <c r="C94" s="24"/>
      <c r="D94" s="11"/>
      <c r="E94" s="24">
        <v>1726105</v>
      </c>
      <c r="F94" s="11"/>
    </row>
    <row r="95" spans="1:6" ht="11.25">
      <c r="A95" s="13"/>
      <c r="B95" s="59" t="s">
        <v>345</v>
      </c>
      <c r="C95" s="24"/>
      <c r="D95" s="11"/>
      <c r="E95" s="24">
        <v>264765845</v>
      </c>
      <c r="F95" s="11"/>
    </row>
    <row r="96" spans="1:6" ht="11.25">
      <c r="A96" s="13"/>
      <c r="B96" s="59" t="s">
        <v>346</v>
      </c>
      <c r="C96" s="24"/>
      <c r="D96" s="11"/>
      <c r="E96" s="24">
        <v>2228513</v>
      </c>
      <c r="F96" s="11"/>
    </row>
    <row r="97" spans="1:6" ht="11.25">
      <c r="A97" s="13"/>
      <c r="B97" s="59" t="s">
        <v>347</v>
      </c>
      <c r="C97" s="24"/>
      <c r="D97" s="11"/>
      <c r="E97" s="24">
        <v>7005263</v>
      </c>
      <c r="F97" s="11"/>
    </row>
    <row r="98" spans="1:6" ht="11.25">
      <c r="A98" s="13"/>
      <c r="B98" s="59" t="s">
        <v>422</v>
      </c>
      <c r="C98" s="24"/>
      <c r="D98" s="11"/>
      <c r="E98" s="24">
        <v>10832744</v>
      </c>
      <c r="F98" s="11"/>
    </row>
    <row r="99" spans="1:18" s="57" customFormat="1" ht="11.25">
      <c r="A99" s="56"/>
      <c r="B99" s="60" t="s">
        <v>135</v>
      </c>
      <c r="C99" s="25">
        <f>SUM(C90:C92)</f>
        <v>2951091</v>
      </c>
      <c r="D99" s="25"/>
      <c r="E99" s="25">
        <f>SUM(E88:E98)</f>
        <v>296736868</v>
      </c>
      <c r="F99" s="25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6" ht="11.25">
      <c r="A100" s="13"/>
      <c r="B100" s="6" t="s">
        <v>58</v>
      </c>
      <c r="C100" s="24">
        <f>C87+C99</f>
        <v>177696959</v>
      </c>
      <c r="D100" s="24"/>
      <c r="E100" s="24">
        <f>E87+E99</f>
        <v>453787305</v>
      </c>
      <c r="F100" s="24"/>
    </row>
    <row r="101" spans="1:6" ht="11.25">
      <c r="A101" s="13"/>
      <c r="B101" s="7" t="s">
        <v>237</v>
      </c>
      <c r="C101" s="24">
        <v>13120032</v>
      </c>
      <c r="D101" s="24"/>
      <c r="E101" s="24">
        <v>13120032</v>
      </c>
      <c r="F101" s="24"/>
    </row>
    <row r="102" spans="1:6" ht="11.25">
      <c r="A102" s="13"/>
      <c r="B102" s="60" t="s">
        <v>128</v>
      </c>
      <c r="C102" s="24">
        <f>SUM(C101:C101)</f>
        <v>13120032</v>
      </c>
      <c r="D102" s="24"/>
      <c r="E102" s="24">
        <f>SUM(E101:E101)</f>
        <v>13120032</v>
      </c>
      <c r="F102" s="24"/>
    </row>
    <row r="103" spans="1:6" ht="11.25">
      <c r="A103" s="13"/>
      <c r="B103" s="59" t="s">
        <v>341</v>
      </c>
      <c r="C103" s="24"/>
      <c r="D103" s="24"/>
      <c r="E103" s="24">
        <v>414600</v>
      </c>
      <c r="F103" s="24"/>
    </row>
    <row r="104" spans="1:6" ht="11.25">
      <c r="A104" s="13"/>
      <c r="B104" s="60" t="s">
        <v>135</v>
      </c>
      <c r="C104" s="24">
        <f>SUM(C103)</f>
        <v>0</v>
      </c>
      <c r="D104" s="24"/>
      <c r="E104" s="24">
        <f>SUM(E103)</f>
        <v>414600</v>
      </c>
      <c r="F104" s="24"/>
    </row>
    <row r="105" spans="1:6" ht="11.25">
      <c r="A105" s="13"/>
      <c r="B105" s="6" t="s">
        <v>184</v>
      </c>
      <c r="C105" s="11">
        <f>C102+C104</f>
        <v>13120032</v>
      </c>
      <c r="D105" s="24"/>
      <c r="E105" s="11">
        <f>E102+E104</f>
        <v>13534632</v>
      </c>
      <c r="F105" s="24"/>
    </row>
    <row r="106" spans="1:6" ht="11.25">
      <c r="A106" s="4">
        <v>8</v>
      </c>
      <c r="B106" s="12" t="s">
        <v>101</v>
      </c>
      <c r="C106" s="11"/>
      <c r="D106" s="10">
        <f>SUM(C107:C111)</f>
        <v>8500000</v>
      </c>
      <c r="E106" s="11"/>
      <c r="F106" s="10">
        <f>SUM(E107:E111)</f>
        <v>28500000</v>
      </c>
    </row>
    <row r="107" spans="1:6" ht="12.75" customHeight="1">
      <c r="A107" s="13"/>
      <c r="B107" s="12" t="s">
        <v>12</v>
      </c>
      <c r="C107" s="24">
        <v>3000000</v>
      </c>
      <c r="D107" s="10"/>
      <c r="E107" s="24">
        <v>3000000</v>
      </c>
      <c r="F107" s="10"/>
    </row>
    <row r="108" spans="1:6" ht="12.75" customHeight="1">
      <c r="A108" s="13"/>
      <c r="B108" s="12" t="s">
        <v>199</v>
      </c>
      <c r="C108" s="24">
        <v>4000000</v>
      </c>
      <c r="D108" s="10"/>
      <c r="E108" s="24">
        <v>24000000</v>
      </c>
      <c r="F108" s="10"/>
    </row>
    <row r="109" spans="1:6" ht="12.75" customHeight="1">
      <c r="A109" s="13"/>
      <c r="B109" s="12" t="s">
        <v>218</v>
      </c>
      <c r="C109" s="24">
        <v>1500000</v>
      </c>
      <c r="D109" s="10"/>
      <c r="E109" s="24">
        <v>1500000</v>
      </c>
      <c r="F109" s="10"/>
    </row>
    <row r="110" spans="1:6" ht="12.75" customHeight="1">
      <c r="A110" s="13"/>
      <c r="B110" s="12" t="s">
        <v>99</v>
      </c>
      <c r="C110" s="24"/>
      <c r="D110" s="10"/>
      <c r="E110" s="24"/>
      <c r="F110" s="10"/>
    </row>
    <row r="111" spans="1:6" ht="12.75" customHeight="1">
      <c r="A111" s="3"/>
      <c r="B111" s="12" t="s">
        <v>100</v>
      </c>
      <c r="C111" s="11"/>
      <c r="D111" s="10"/>
      <c r="E111" s="11"/>
      <c r="F111" s="10"/>
    </row>
    <row r="112" spans="1:6" ht="12.75" customHeight="1">
      <c r="A112" s="2">
        <v>9</v>
      </c>
      <c r="B112" s="9" t="s">
        <v>284</v>
      </c>
      <c r="C112" s="19"/>
      <c r="D112" s="10">
        <f>SUM(C113:C116)</f>
        <v>3741210299</v>
      </c>
      <c r="E112" s="19"/>
      <c r="F112" s="10">
        <f>SUM(E113:E116)</f>
        <v>3741210299</v>
      </c>
    </row>
    <row r="113" spans="1:6" ht="12.75" customHeight="1">
      <c r="A113" s="4"/>
      <c r="B113" s="21" t="s">
        <v>285</v>
      </c>
      <c r="C113" s="24">
        <v>1559022525</v>
      </c>
      <c r="D113" s="10"/>
      <c r="E113" s="24">
        <v>1447008688</v>
      </c>
      <c r="F113" s="10"/>
    </row>
    <row r="114" spans="1:6" ht="12.75" customHeight="1">
      <c r="A114" s="3"/>
      <c r="B114" s="21" t="s">
        <v>286</v>
      </c>
      <c r="C114" s="24">
        <v>1880856501</v>
      </c>
      <c r="D114" s="10"/>
      <c r="E114" s="24">
        <v>1992870338</v>
      </c>
      <c r="F114" s="10"/>
    </row>
    <row r="115" spans="1:6" ht="12.75" customHeight="1">
      <c r="A115" s="13"/>
      <c r="B115" s="21" t="s">
        <v>287</v>
      </c>
      <c r="C115" s="24">
        <v>275714002</v>
      </c>
      <c r="D115" s="10"/>
      <c r="E115" s="24">
        <v>275714002</v>
      </c>
      <c r="F115" s="10"/>
    </row>
    <row r="116" spans="1:6" ht="12.75" customHeight="1">
      <c r="A116" s="13"/>
      <c r="B116" s="21" t="s">
        <v>288</v>
      </c>
      <c r="C116" s="24">
        <v>25617271</v>
      </c>
      <c r="D116" s="10"/>
      <c r="E116" s="24">
        <v>25617271</v>
      </c>
      <c r="F116" s="10"/>
    </row>
    <row r="117" spans="1:18" s="18" customFormat="1" ht="12.75" customHeight="1">
      <c r="A117" s="4"/>
      <c r="B117" s="20" t="s">
        <v>2</v>
      </c>
      <c r="C117" s="19"/>
      <c r="D117" s="10">
        <f>D9+C28+C31+C44+C56+D57+C87+C102+C107+C108+C110+C113+C114</f>
        <v>7389388625</v>
      </c>
      <c r="E117" s="19"/>
      <c r="F117" s="10">
        <f>F9+E28+E31+E44+E56+F57+E87+E102+E107+E108+E110+E113+E114</f>
        <v>7608481815</v>
      </c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</row>
    <row r="118" spans="1:6" ht="12.75" customHeight="1">
      <c r="A118" s="13"/>
      <c r="B118" s="20" t="s">
        <v>3</v>
      </c>
      <c r="C118" s="19"/>
      <c r="D118" s="10">
        <f>D15+D16+D30+D57+D73+D106+D112</f>
        <v>7978325138</v>
      </c>
      <c r="E118" s="19"/>
      <c r="F118" s="10">
        <f>F15+F16+F30+F57+F73+F106+F112</f>
        <v>8526681915</v>
      </c>
    </row>
    <row r="119" spans="1:6" ht="12.75" customHeight="1">
      <c r="A119" s="13"/>
      <c r="B119" s="20" t="s">
        <v>1</v>
      </c>
      <c r="C119" s="19"/>
      <c r="D119" s="55">
        <v>340874984</v>
      </c>
      <c r="E119" s="19"/>
      <c r="F119" s="55">
        <v>282210742</v>
      </c>
    </row>
    <row r="120" spans="1:6" ht="12.75" customHeight="1">
      <c r="A120" s="22"/>
      <c r="B120" s="17" t="s">
        <v>4</v>
      </c>
      <c r="C120" s="19"/>
      <c r="D120" s="10">
        <f>D117+D119</f>
        <v>7730263609</v>
      </c>
      <c r="E120" s="19"/>
      <c r="F120" s="10">
        <f>F117+F119</f>
        <v>7890692557</v>
      </c>
    </row>
    <row r="121" spans="1:6" ht="12.75" customHeight="1">
      <c r="A121" s="3"/>
      <c r="B121" s="20" t="s">
        <v>5</v>
      </c>
      <c r="C121" s="58"/>
      <c r="D121" s="10">
        <f>D118+D119</f>
        <v>8319200122</v>
      </c>
      <c r="E121" s="58"/>
      <c r="F121" s="10">
        <f>F118+F119</f>
        <v>8808892657</v>
      </c>
    </row>
    <row r="122" ht="12.75" customHeight="1">
      <c r="F122" s="108"/>
    </row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</sheetData>
  <sheetProtection/>
  <mergeCells count="4">
    <mergeCell ref="A2:F2"/>
    <mergeCell ref="A3:F3"/>
    <mergeCell ref="C5:D5"/>
    <mergeCell ref="E5:F5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O126"/>
  <sheetViews>
    <sheetView zoomScalePageLayoutView="0" workbookViewId="0" topLeftCell="A52">
      <selection activeCell="A64" sqref="A64"/>
    </sheetView>
  </sheetViews>
  <sheetFormatPr defaultColWidth="9.00390625" defaultRowHeight="12.75"/>
  <cols>
    <col min="1" max="1" width="60.875" style="61" customWidth="1"/>
    <col min="2" max="2" width="20.25390625" style="61" customWidth="1"/>
    <col min="3" max="3" width="18.00390625" style="61" customWidth="1"/>
    <col min="4" max="4" width="10.625" style="61" customWidth="1"/>
    <col min="5" max="5" width="11.125" style="61" customWidth="1"/>
    <col min="6" max="6" width="11.375" style="61" bestFit="1" customWidth="1"/>
    <col min="7" max="7" width="9.625" style="73" bestFit="1" customWidth="1"/>
    <col min="8" max="8" width="10.75390625" style="73" bestFit="1" customWidth="1"/>
    <col min="9" max="10" width="9.75390625" style="73" bestFit="1" customWidth="1"/>
    <col min="11" max="15" width="9.125" style="73" customWidth="1"/>
    <col min="16" max="16384" width="9.125" style="61" customWidth="1"/>
  </cols>
  <sheetData>
    <row r="1" spans="1:7" ht="12.75">
      <c r="A1" s="61" t="s">
        <v>190</v>
      </c>
      <c r="F1" s="71" t="s">
        <v>227</v>
      </c>
      <c r="G1" s="120"/>
    </row>
    <row r="3" spans="1:6" ht="12.75">
      <c r="A3" s="146" t="s">
        <v>97</v>
      </c>
      <c r="B3" s="146"/>
      <c r="C3" s="146"/>
      <c r="D3" s="146"/>
      <c r="E3" s="146"/>
      <c r="F3" s="146"/>
    </row>
    <row r="4" spans="1:6" ht="12.75">
      <c r="A4" s="146" t="s">
        <v>321</v>
      </c>
      <c r="B4" s="146"/>
      <c r="C4" s="146"/>
      <c r="D4" s="146"/>
      <c r="E4" s="146"/>
      <c r="F4" s="146"/>
    </row>
    <row r="5" spans="1:6" ht="68.25" customHeight="1">
      <c r="A5" s="112" t="s">
        <v>27</v>
      </c>
      <c r="B5" s="62" t="s">
        <v>219</v>
      </c>
      <c r="C5" s="62" t="s">
        <v>25</v>
      </c>
      <c r="D5" s="62" t="s">
        <v>26</v>
      </c>
      <c r="E5" s="62" t="s">
        <v>213</v>
      </c>
      <c r="F5" s="62" t="s">
        <v>211</v>
      </c>
    </row>
    <row r="6" spans="1:13" ht="15" customHeight="1">
      <c r="A6" s="96" t="s">
        <v>14</v>
      </c>
      <c r="B6" s="63"/>
      <c r="C6" s="63"/>
      <c r="D6" s="63"/>
      <c r="E6" s="97"/>
      <c r="F6" s="97"/>
      <c r="H6" s="121"/>
      <c r="I6" s="121"/>
      <c r="J6" s="121"/>
      <c r="K6" s="121"/>
      <c r="L6" s="121"/>
      <c r="M6" s="121"/>
    </row>
    <row r="7" spans="1:13" ht="12.75">
      <c r="A7" s="94" t="s">
        <v>200</v>
      </c>
      <c r="B7" s="64"/>
      <c r="C7" s="64"/>
      <c r="D7" s="64">
        <v>100000000</v>
      </c>
      <c r="E7" s="64">
        <f aca="true" t="shared" si="0" ref="E7:E20">SUM(B7:D7)</f>
        <v>100000000</v>
      </c>
      <c r="F7" s="64">
        <v>24028642</v>
      </c>
      <c r="H7" s="86"/>
      <c r="I7" s="86"/>
      <c r="J7" s="86"/>
      <c r="K7" s="86"/>
      <c r="L7" s="86"/>
      <c r="M7" s="86"/>
    </row>
    <row r="8" spans="1:6" ht="12.75">
      <c r="A8" s="94" t="s">
        <v>201</v>
      </c>
      <c r="B8" s="64"/>
      <c r="C8" s="64"/>
      <c r="D8" s="64">
        <v>4000000</v>
      </c>
      <c r="E8" s="64">
        <f t="shared" si="0"/>
        <v>4000000</v>
      </c>
      <c r="F8" s="64">
        <v>4000000</v>
      </c>
    </row>
    <row r="9" spans="1:6" ht="12.75">
      <c r="A9" s="94" t="s">
        <v>289</v>
      </c>
      <c r="B9" s="64"/>
      <c r="C9" s="64"/>
      <c r="D9" s="64">
        <v>2038000</v>
      </c>
      <c r="E9" s="64">
        <f t="shared" si="0"/>
        <v>2038000</v>
      </c>
      <c r="F9" s="64">
        <v>2038000</v>
      </c>
    </row>
    <row r="10" spans="1:6" ht="12.75">
      <c r="A10" s="92" t="s">
        <v>290</v>
      </c>
      <c r="B10" s="64"/>
      <c r="C10" s="64"/>
      <c r="D10" s="64">
        <v>225000</v>
      </c>
      <c r="E10" s="64">
        <f t="shared" si="0"/>
        <v>225000</v>
      </c>
      <c r="F10" s="64">
        <v>225000</v>
      </c>
    </row>
    <row r="11" spans="1:6" ht="12.75">
      <c r="A11" s="92" t="s">
        <v>291</v>
      </c>
      <c r="B11" s="64"/>
      <c r="C11" s="64"/>
      <c r="D11" s="64">
        <v>1643000</v>
      </c>
      <c r="E11" s="64">
        <f t="shared" si="0"/>
        <v>1643000</v>
      </c>
      <c r="F11" s="64">
        <v>1643000</v>
      </c>
    </row>
    <row r="12" spans="1:6" ht="12.75">
      <c r="A12" s="93" t="s">
        <v>220</v>
      </c>
      <c r="B12" s="64"/>
      <c r="C12" s="64">
        <v>3376000</v>
      </c>
      <c r="D12" s="109"/>
      <c r="E12" s="64">
        <f t="shared" si="0"/>
        <v>3376000</v>
      </c>
      <c r="F12" s="64">
        <v>3376000</v>
      </c>
    </row>
    <row r="13" spans="1:6" ht="12.75">
      <c r="A13" s="93" t="s">
        <v>292</v>
      </c>
      <c r="B13" s="64"/>
      <c r="C13" s="64">
        <v>16752000</v>
      </c>
      <c r="D13" s="109"/>
      <c r="E13" s="64">
        <f t="shared" si="0"/>
        <v>16752000</v>
      </c>
      <c r="F13" s="64">
        <v>16752000</v>
      </c>
    </row>
    <row r="14" spans="1:6" ht="12.75">
      <c r="A14" s="93" t="s">
        <v>293</v>
      </c>
      <c r="B14" s="64">
        <v>254000</v>
      </c>
      <c r="C14" s="64"/>
      <c r="D14" s="109"/>
      <c r="E14" s="64">
        <f t="shared" si="0"/>
        <v>254000</v>
      </c>
      <c r="F14" s="64">
        <v>254000</v>
      </c>
    </row>
    <row r="15" spans="1:6" ht="12.75">
      <c r="A15" s="93" t="s">
        <v>294</v>
      </c>
      <c r="B15" s="64">
        <v>519000</v>
      </c>
      <c r="C15" s="64"/>
      <c r="D15" s="109"/>
      <c r="E15" s="64">
        <f t="shared" si="0"/>
        <v>519000</v>
      </c>
      <c r="F15" s="64">
        <v>519000</v>
      </c>
    </row>
    <row r="16" spans="1:6" ht="12.75">
      <c r="A16" s="93" t="s">
        <v>221</v>
      </c>
      <c r="B16" s="64"/>
      <c r="C16" s="64">
        <v>2900000</v>
      </c>
      <c r="D16" s="109"/>
      <c r="E16" s="64">
        <f t="shared" si="0"/>
        <v>2900000</v>
      </c>
      <c r="F16" s="64">
        <v>2900000</v>
      </c>
    </row>
    <row r="17" spans="1:6" ht="12.75">
      <c r="A17" s="93" t="s">
        <v>295</v>
      </c>
      <c r="B17" s="64">
        <v>4995730</v>
      </c>
      <c r="C17" s="64"/>
      <c r="D17" s="109"/>
      <c r="E17" s="64">
        <f t="shared" si="0"/>
        <v>4995730</v>
      </c>
      <c r="F17" s="64">
        <f>SUM(C17:E17)</f>
        <v>4995730</v>
      </c>
    </row>
    <row r="18" spans="1:6" ht="12.75">
      <c r="A18" s="93" t="s">
        <v>296</v>
      </c>
      <c r="B18" s="64"/>
      <c r="C18" s="64"/>
      <c r="D18" s="64">
        <v>1730000</v>
      </c>
      <c r="E18" s="64">
        <f t="shared" si="0"/>
        <v>1730000</v>
      </c>
      <c r="F18" s="64">
        <v>1730000</v>
      </c>
    </row>
    <row r="19" spans="1:6" ht="12.75">
      <c r="A19" s="94" t="s">
        <v>297</v>
      </c>
      <c r="B19" s="64">
        <v>591820</v>
      </c>
      <c r="C19" s="64"/>
      <c r="D19" s="109"/>
      <c r="E19" s="64">
        <f t="shared" si="0"/>
        <v>591820</v>
      </c>
      <c r="F19" s="64">
        <v>591820</v>
      </c>
    </row>
    <row r="20" spans="1:6" ht="12.75">
      <c r="A20" s="94" t="s">
        <v>298</v>
      </c>
      <c r="B20" s="64">
        <v>107950</v>
      </c>
      <c r="C20" s="64"/>
      <c r="D20" s="109"/>
      <c r="E20" s="64">
        <f t="shared" si="0"/>
        <v>107950</v>
      </c>
      <c r="F20" s="64">
        <v>107950</v>
      </c>
    </row>
    <row r="21" spans="1:6" ht="12.75">
      <c r="A21" s="94" t="s">
        <v>352</v>
      </c>
      <c r="B21" s="64"/>
      <c r="C21" s="64"/>
      <c r="D21" s="109"/>
      <c r="E21" s="64"/>
      <c r="F21" s="64">
        <v>15322840</v>
      </c>
    </row>
    <row r="22" spans="1:6" ht="12.75">
      <c r="A22" s="93" t="s">
        <v>242</v>
      </c>
      <c r="B22" s="64">
        <v>16250000</v>
      </c>
      <c r="C22" s="64"/>
      <c r="D22" s="109"/>
      <c r="E22" s="64">
        <f aca="true" t="shared" si="1" ref="E22:E30">SUM(B22:D22)</f>
        <v>16250000</v>
      </c>
      <c r="F22" s="64">
        <v>16250000</v>
      </c>
    </row>
    <row r="23" spans="1:6" ht="12.75">
      <c r="A23" s="93" t="s">
        <v>299</v>
      </c>
      <c r="B23" s="64"/>
      <c r="C23" s="64"/>
      <c r="D23" s="64">
        <v>9000000</v>
      </c>
      <c r="E23" s="64">
        <f t="shared" si="1"/>
        <v>9000000</v>
      </c>
      <c r="F23" s="64">
        <v>9000000</v>
      </c>
    </row>
    <row r="24" spans="1:6" ht="12.75">
      <c r="A24" s="92" t="s">
        <v>241</v>
      </c>
      <c r="B24" s="64">
        <v>293068629</v>
      </c>
      <c r="C24" s="64"/>
      <c r="D24" s="109"/>
      <c r="E24" s="64">
        <f t="shared" si="1"/>
        <v>293068629</v>
      </c>
      <c r="F24" s="64">
        <v>293068629</v>
      </c>
    </row>
    <row r="25" spans="1:6" ht="22.5">
      <c r="A25" s="94" t="s">
        <v>243</v>
      </c>
      <c r="B25" s="64">
        <v>340793893</v>
      </c>
      <c r="C25" s="64"/>
      <c r="D25" s="109"/>
      <c r="E25" s="64">
        <f t="shared" si="1"/>
        <v>340793893</v>
      </c>
      <c r="F25" s="64">
        <v>340793893</v>
      </c>
    </row>
    <row r="26" spans="1:6" ht="22.5">
      <c r="A26" s="94" t="s">
        <v>244</v>
      </c>
      <c r="B26" s="64">
        <v>604958930</v>
      </c>
      <c r="C26" s="64"/>
      <c r="D26" s="109"/>
      <c r="E26" s="64">
        <f t="shared" si="1"/>
        <v>604958930</v>
      </c>
      <c r="F26" s="64">
        <v>689848877</v>
      </c>
    </row>
    <row r="27" spans="1:6" ht="12.75">
      <c r="A27" s="94" t="s">
        <v>245</v>
      </c>
      <c r="B27" s="64">
        <v>18643600</v>
      </c>
      <c r="C27" s="64"/>
      <c r="D27" s="109"/>
      <c r="E27" s="64">
        <f t="shared" si="1"/>
        <v>18643600</v>
      </c>
      <c r="F27" s="64">
        <v>18643600</v>
      </c>
    </row>
    <row r="28" spans="1:6" ht="22.5">
      <c r="A28" s="94" t="s">
        <v>300</v>
      </c>
      <c r="B28" s="64">
        <v>100000000</v>
      </c>
      <c r="C28" s="64"/>
      <c r="D28" s="109"/>
      <c r="E28" s="64">
        <f t="shared" si="1"/>
        <v>100000000</v>
      </c>
      <c r="F28" s="64">
        <v>0</v>
      </c>
    </row>
    <row r="29" spans="1:6" ht="12.75">
      <c r="A29" s="94" t="s">
        <v>246</v>
      </c>
      <c r="B29" s="64">
        <v>380879942</v>
      </c>
      <c r="C29" s="64"/>
      <c r="D29" s="109"/>
      <c r="E29" s="64">
        <f t="shared" si="1"/>
        <v>380879942</v>
      </c>
      <c r="F29" s="64">
        <v>378154824</v>
      </c>
    </row>
    <row r="30" spans="1:6" ht="12.75">
      <c r="A30" s="94" t="s">
        <v>247</v>
      </c>
      <c r="B30" s="64">
        <v>58673800</v>
      </c>
      <c r="C30" s="64"/>
      <c r="D30" s="109"/>
      <c r="E30" s="64">
        <f t="shared" si="1"/>
        <v>58673800</v>
      </c>
      <c r="F30" s="64">
        <v>58673800</v>
      </c>
    </row>
    <row r="31" spans="1:6" ht="22.5">
      <c r="A31" s="94" t="s">
        <v>325</v>
      </c>
      <c r="B31" s="64"/>
      <c r="C31" s="64"/>
      <c r="D31" s="109"/>
      <c r="E31" s="64"/>
      <c r="F31" s="64">
        <v>107950</v>
      </c>
    </row>
    <row r="32" spans="1:6" ht="12.75">
      <c r="A32" s="94" t="s">
        <v>248</v>
      </c>
      <c r="B32" s="64">
        <v>270166392</v>
      </c>
      <c r="C32" s="64"/>
      <c r="D32" s="109"/>
      <c r="E32" s="64">
        <f aca="true" t="shared" si="2" ref="E32:E44">SUM(B32:D32)</f>
        <v>270166392</v>
      </c>
      <c r="F32" s="64">
        <v>382180229</v>
      </c>
    </row>
    <row r="33" spans="1:6" ht="22.5">
      <c r="A33" s="94" t="s">
        <v>426</v>
      </c>
      <c r="B33" s="64"/>
      <c r="C33" s="64"/>
      <c r="D33" s="109"/>
      <c r="E33" s="64"/>
      <c r="F33" s="64">
        <v>39589102</v>
      </c>
    </row>
    <row r="34" spans="1:6" ht="12.75">
      <c r="A34" s="94" t="s">
        <v>249</v>
      </c>
      <c r="B34" s="64">
        <v>36305220</v>
      </c>
      <c r="C34" s="64"/>
      <c r="D34" s="109"/>
      <c r="E34" s="64">
        <f t="shared" si="2"/>
        <v>36305220</v>
      </c>
      <c r="F34" s="64">
        <v>36305220</v>
      </c>
    </row>
    <row r="35" spans="1:6" ht="22.5">
      <c r="A35" s="94" t="s">
        <v>301</v>
      </c>
      <c r="B35" s="64">
        <v>101600</v>
      </c>
      <c r="C35" s="64"/>
      <c r="D35" s="109"/>
      <c r="E35" s="64">
        <f t="shared" si="2"/>
        <v>101600</v>
      </c>
      <c r="F35" s="64">
        <v>101600</v>
      </c>
    </row>
    <row r="36" spans="1:6" ht="22.5">
      <c r="A36" s="94" t="s">
        <v>302</v>
      </c>
      <c r="B36" s="64"/>
      <c r="C36" s="64"/>
      <c r="D36" s="64">
        <v>10000000</v>
      </c>
      <c r="E36" s="64">
        <f t="shared" si="2"/>
        <v>10000000</v>
      </c>
      <c r="F36" s="64">
        <v>10000000</v>
      </c>
    </row>
    <row r="37" spans="1:6" ht="12.75">
      <c r="A37" s="94" t="s">
        <v>250</v>
      </c>
      <c r="B37" s="64">
        <v>18161000</v>
      </c>
      <c r="C37" s="64"/>
      <c r="D37" s="109"/>
      <c r="E37" s="64">
        <f t="shared" si="2"/>
        <v>18161000</v>
      </c>
      <c r="F37" s="64">
        <v>18161000</v>
      </c>
    </row>
    <row r="38" spans="1:6" ht="22.5">
      <c r="A38" s="94" t="s">
        <v>251</v>
      </c>
      <c r="B38" s="64">
        <v>369285173</v>
      </c>
      <c r="C38" s="64"/>
      <c r="D38" s="109"/>
      <c r="E38" s="64">
        <f t="shared" si="2"/>
        <v>369285173</v>
      </c>
      <c r="F38" s="64">
        <v>369285173</v>
      </c>
    </row>
    <row r="39" spans="1:6" ht="12.75">
      <c r="A39" s="94" t="s">
        <v>235</v>
      </c>
      <c r="B39" s="64"/>
      <c r="C39" s="64">
        <v>56192842</v>
      </c>
      <c r="D39" s="109"/>
      <c r="E39" s="64">
        <f t="shared" si="2"/>
        <v>56192842</v>
      </c>
      <c r="F39" s="64">
        <v>56192842</v>
      </c>
    </row>
    <row r="40" spans="1:6" ht="22.5">
      <c r="A40" s="94" t="s">
        <v>277</v>
      </c>
      <c r="B40" s="64"/>
      <c r="C40" s="64">
        <v>1905000</v>
      </c>
      <c r="D40" s="109"/>
      <c r="E40" s="64">
        <f t="shared" si="2"/>
        <v>1905000</v>
      </c>
      <c r="F40" s="64">
        <v>2101596</v>
      </c>
    </row>
    <row r="41" spans="1:6" ht="12.75">
      <c r="A41" s="94" t="s">
        <v>303</v>
      </c>
      <c r="B41" s="64"/>
      <c r="C41" s="64">
        <v>15845000</v>
      </c>
      <c r="D41" s="109"/>
      <c r="E41" s="64">
        <f t="shared" si="2"/>
        <v>15845000</v>
      </c>
      <c r="F41" s="64">
        <v>15195000</v>
      </c>
    </row>
    <row r="42" spans="1:6" ht="12.75">
      <c r="A42" s="94" t="s">
        <v>304</v>
      </c>
      <c r="B42" s="64"/>
      <c r="C42" s="64">
        <v>5400000</v>
      </c>
      <c r="D42" s="109"/>
      <c r="E42" s="64">
        <f t="shared" si="2"/>
        <v>5400000</v>
      </c>
      <c r="F42" s="64">
        <v>5040</v>
      </c>
    </row>
    <row r="43" spans="1:6" ht="12.75">
      <c r="A43" s="94" t="s">
        <v>305</v>
      </c>
      <c r="B43" s="64"/>
      <c r="C43" s="64">
        <v>900000</v>
      </c>
      <c r="D43" s="109"/>
      <c r="E43" s="64">
        <f t="shared" si="2"/>
        <v>900000</v>
      </c>
      <c r="F43" s="64">
        <v>900000</v>
      </c>
    </row>
    <row r="44" spans="1:6" ht="12.75">
      <c r="A44" s="94" t="s">
        <v>306</v>
      </c>
      <c r="B44" s="64"/>
      <c r="C44" s="64"/>
      <c r="D44" s="64">
        <v>46393672</v>
      </c>
      <c r="E44" s="64">
        <f t="shared" si="2"/>
        <v>46393672</v>
      </c>
      <c r="F44" s="64">
        <v>11099634</v>
      </c>
    </row>
    <row r="45" spans="1:6" ht="12.75">
      <c r="A45" s="94" t="s">
        <v>324</v>
      </c>
      <c r="B45" s="64"/>
      <c r="C45" s="64"/>
      <c r="D45" s="64"/>
      <c r="E45" s="64"/>
      <c r="F45" s="64">
        <v>581660</v>
      </c>
    </row>
    <row r="46" spans="1:6" ht="12.75">
      <c r="A46" s="94" t="s">
        <v>425</v>
      </c>
      <c r="B46" s="64"/>
      <c r="C46" s="64"/>
      <c r="D46" s="64"/>
      <c r="E46" s="64"/>
      <c r="F46" s="64">
        <v>800000</v>
      </c>
    </row>
    <row r="47" spans="1:6" ht="12.75">
      <c r="A47" s="94" t="s">
        <v>6</v>
      </c>
      <c r="B47" s="64"/>
      <c r="C47" s="64"/>
      <c r="D47" s="64">
        <v>2569489</v>
      </c>
      <c r="E47" s="64">
        <f aca="true" t="shared" si="3" ref="E47:E56">SUM(B47:D47)</f>
        <v>2569489</v>
      </c>
      <c r="F47" s="64">
        <v>2569489</v>
      </c>
    </row>
    <row r="48" spans="1:6" ht="12.75">
      <c r="A48" s="94" t="s">
        <v>252</v>
      </c>
      <c r="B48" s="64"/>
      <c r="C48" s="64"/>
      <c r="D48" s="64">
        <v>1300000</v>
      </c>
      <c r="E48" s="64">
        <f t="shared" si="3"/>
        <v>1300000</v>
      </c>
      <c r="F48" s="64">
        <v>1300000</v>
      </c>
    </row>
    <row r="49" spans="1:6" ht="12.75" customHeight="1">
      <c r="A49" s="94" t="s">
        <v>222</v>
      </c>
      <c r="B49" s="64"/>
      <c r="C49" s="64"/>
      <c r="D49" s="64">
        <v>1371600</v>
      </c>
      <c r="E49" s="64">
        <f t="shared" si="3"/>
        <v>1371600</v>
      </c>
      <c r="F49" s="64">
        <v>1371600</v>
      </c>
    </row>
    <row r="50" spans="1:6" ht="12.75">
      <c r="A50" s="94" t="s">
        <v>253</v>
      </c>
      <c r="B50" s="64"/>
      <c r="C50" s="64"/>
      <c r="D50" s="64">
        <v>2476500</v>
      </c>
      <c r="E50" s="64">
        <f t="shared" si="3"/>
        <v>2476500</v>
      </c>
      <c r="F50" s="64">
        <v>2476500</v>
      </c>
    </row>
    <row r="51" spans="1:6" ht="12.75">
      <c r="A51" s="94" t="s">
        <v>254</v>
      </c>
      <c r="B51" s="64"/>
      <c r="C51" s="64"/>
      <c r="D51" s="64">
        <v>2095500</v>
      </c>
      <c r="E51" s="64">
        <f t="shared" si="3"/>
        <v>2095500</v>
      </c>
      <c r="F51" s="64">
        <v>2095500</v>
      </c>
    </row>
    <row r="52" spans="1:6" ht="12.75" customHeight="1">
      <c r="A52" s="94" t="s">
        <v>202</v>
      </c>
      <c r="B52" s="64"/>
      <c r="C52" s="64"/>
      <c r="D52" s="64">
        <v>88900</v>
      </c>
      <c r="E52" s="64">
        <f t="shared" si="3"/>
        <v>88900</v>
      </c>
      <c r="F52" s="64">
        <v>88900</v>
      </c>
    </row>
    <row r="53" spans="1:6" ht="12.75" customHeight="1">
      <c r="A53" s="94" t="s">
        <v>203</v>
      </c>
      <c r="B53" s="64"/>
      <c r="C53" s="64"/>
      <c r="D53" s="64">
        <v>500000</v>
      </c>
      <c r="E53" s="64">
        <f t="shared" si="3"/>
        <v>500000</v>
      </c>
      <c r="F53" s="64">
        <v>500000</v>
      </c>
    </row>
    <row r="54" spans="1:9" ht="12.75" customHeight="1">
      <c r="A54" s="94" t="s">
        <v>204</v>
      </c>
      <c r="B54" s="64"/>
      <c r="C54" s="64"/>
      <c r="D54" s="64">
        <v>307800</v>
      </c>
      <c r="E54" s="64">
        <f t="shared" si="3"/>
        <v>307800</v>
      </c>
      <c r="F54" s="64">
        <v>307800</v>
      </c>
      <c r="I54" s="122"/>
    </row>
    <row r="55" spans="1:6" ht="12.75" customHeight="1">
      <c r="A55" s="94" t="s">
        <v>136</v>
      </c>
      <c r="B55" s="64"/>
      <c r="C55" s="64"/>
      <c r="D55" s="64">
        <v>152400</v>
      </c>
      <c r="E55" s="64">
        <f t="shared" si="3"/>
        <v>152400</v>
      </c>
      <c r="F55" s="64">
        <v>152400</v>
      </c>
    </row>
    <row r="56" spans="1:6" ht="12.75" customHeight="1">
      <c r="A56" s="94" t="s">
        <v>307</v>
      </c>
      <c r="B56" s="64"/>
      <c r="C56" s="64"/>
      <c r="D56" s="64">
        <v>412927</v>
      </c>
      <c r="E56" s="64">
        <f t="shared" si="3"/>
        <v>412927</v>
      </c>
      <c r="F56" s="64">
        <v>0</v>
      </c>
    </row>
    <row r="57" spans="1:6" ht="12.75" customHeight="1">
      <c r="A57" s="98" t="s">
        <v>128</v>
      </c>
      <c r="B57" s="25">
        <f>SUM(B7:B56)</f>
        <v>2513756679</v>
      </c>
      <c r="C57" s="25">
        <f>SUM(C7:C56)</f>
        <v>103270842</v>
      </c>
      <c r="D57" s="25">
        <f>SUM(D7:D56)</f>
        <v>186304788</v>
      </c>
      <c r="E57" s="25">
        <f>SUM(E7:E56)</f>
        <v>2803332309</v>
      </c>
      <c r="F57" s="25">
        <f>SUM(F7:F56)</f>
        <v>2836385840</v>
      </c>
    </row>
    <row r="58" spans="1:6" ht="12.75" customHeight="1">
      <c r="A58" s="94" t="s">
        <v>54</v>
      </c>
      <c r="B58" s="64"/>
      <c r="C58" s="64"/>
      <c r="D58" s="64"/>
      <c r="E58" s="64"/>
      <c r="F58" s="64"/>
    </row>
    <row r="59" spans="1:6" ht="12.75" customHeight="1">
      <c r="A59" s="94" t="s">
        <v>51</v>
      </c>
      <c r="B59" s="64"/>
      <c r="C59" s="64"/>
      <c r="D59" s="64">
        <v>1016000</v>
      </c>
      <c r="E59" s="64">
        <f aca="true" t="shared" si="4" ref="E59:E67">SUM(B59:D59)</f>
        <v>1016000</v>
      </c>
      <c r="F59" s="64">
        <v>1016000</v>
      </c>
    </row>
    <row r="60" spans="1:6" ht="12.75">
      <c r="A60" s="94" t="s">
        <v>52</v>
      </c>
      <c r="B60" s="64"/>
      <c r="C60" s="64"/>
      <c r="D60" s="64">
        <v>1778000</v>
      </c>
      <c r="E60" s="64">
        <f t="shared" si="4"/>
        <v>1778000</v>
      </c>
      <c r="F60" s="64">
        <v>1778000</v>
      </c>
    </row>
    <row r="61" spans="1:6" ht="12.75">
      <c r="A61" s="94" t="s">
        <v>53</v>
      </c>
      <c r="B61" s="64"/>
      <c r="C61" s="64"/>
      <c r="D61" s="64">
        <v>1500000</v>
      </c>
      <c r="E61" s="64">
        <f t="shared" si="4"/>
        <v>1500000</v>
      </c>
      <c r="F61" s="64">
        <v>1500000</v>
      </c>
    </row>
    <row r="62" spans="1:6" ht="12.75">
      <c r="A62" s="94" t="s">
        <v>7</v>
      </c>
      <c r="B62" s="64"/>
      <c r="C62" s="64"/>
      <c r="D62" s="64">
        <v>889000</v>
      </c>
      <c r="E62" s="64">
        <f t="shared" si="4"/>
        <v>889000</v>
      </c>
      <c r="F62" s="64">
        <v>889000</v>
      </c>
    </row>
    <row r="63" spans="1:6" ht="12.75">
      <c r="A63" s="94" t="s">
        <v>308</v>
      </c>
      <c r="B63" s="64"/>
      <c r="C63" s="64"/>
      <c r="D63" s="64">
        <v>11681000</v>
      </c>
      <c r="E63" s="64">
        <f t="shared" si="4"/>
        <v>11681000</v>
      </c>
      <c r="F63" s="64">
        <v>11681000</v>
      </c>
    </row>
    <row r="64" spans="1:6" ht="12.75">
      <c r="A64" s="126" t="s">
        <v>137</v>
      </c>
      <c r="B64" s="64"/>
      <c r="C64" s="64"/>
      <c r="D64" s="64">
        <v>3960000</v>
      </c>
      <c r="E64" s="64">
        <f t="shared" si="4"/>
        <v>3960000</v>
      </c>
      <c r="F64" s="64">
        <v>3960000</v>
      </c>
    </row>
    <row r="65" spans="1:6" ht="12.75">
      <c r="A65" s="94" t="s">
        <v>205</v>
      </c>
      <c r="B65" s="64"/>
      <c r="C65" s="64"/>
      <c r="D65" s="64">
        <v>2750000</v>
      </c>
      <c r="E65" s="64">
        <f t="shared" si="4"/>
        <v>2750000</v>
      </c>
      <c r="F65" s="64">
        <v>2750000</v>
      </c>
    </row>
    <row r="66" spans="1:6" ht="12.75">
      <c r="A66" s="94" t="s">
        <v>309</v>
      </c>
      <c r="B66" s="64"/>
      <c r="C66" s="64"/>
      <c r="D66" s="64">
        <v>266548</v>
      </c>
      <c r="E66" s="64">
        <f t="shared" si="4"/>
        <v>266548</v>
      </c>
      <c r="F66" s="64">
        <v>679475</v>
      </c>
    </row>
    <row r="67" spans="1:6" ht="12.75">
      <c r="A67" s="94" t="s">
        <v>206</v>
      </c>
      <c r="B67" s="64"/>
      <c r="C67" s="64"/>
      <c r="D67" s="64">
        <v>2000000</v>
      </c>
      <c r="E67" s="64">
        <f t="shared" si="4"/>
        <v>2000000</v>
      </c>
      <c r="F67" s="64">
        <v>2000000</v>
      </c>
    </row>
    <row r="68" spans="1:6" ht="12.75">
      <c r="A68" s="94" t="s">
        <v>207</v>
      </c>
      <c r="B68" s="64"/>
      <c r="C68" s="64"/>
      <c r="D68" s="64">
        <v>200000</v>
      </c>
      <c r="E68" s="64">
        <v>286020</v>
      </c>
      <c r="F68" s="64">
        <v>314425</v>
      </c>
    </row>
    <row r="69" spans="1:6" ht="12.75">
      <c r="A69" s="94" t="s">
        <v>310</v>
      </c>
      <c r="B69" s="64"/>
      <c r="C69" s="64"/>
      <c r="D69" s="64">
        <v>7834171</v>
      </c>
      <c r="E69" s="64">
        <f>SUM(B69:D69)</f>
        <v>7834171</v>
      </c>
      <c r="F69" s="64">
        <v>7844918</v>
      </c>
    </row>
    <row r="70" spans="1:6" ht="12.75">
      <c r="A70" s="94" t="s">
        <v>208</v>
      </c>
      <c r="B70" s="64"/>
      <c r="C70" s="64"/>
      <c r="D70" s="64">
        <v>1500000</v>
      </c>
      <c r="E70" s="64">
        <f>SUM(B70:D70)</f>
        <v>1500000</v>
      </c>
      <c r="F70" s="64">
        <v>640000</v>
      </c>
    </row>
    <row r="71" spans="1:6" ht="12.75">
      <c r="A71" s="94" t="s">
        <v>311</v>
      </c>
      <c r="B71" s="64"/>
      <c r="C71" s="64"/>
      <c r="D71" s="64">
        <v>5177314</v>
      </c>
      <c r="E71" s="64">
        <f>SUM(B71:D71)</f>
        <v>5177314</v>
      </c>
      <c r="F71" s="64">
        <v>3837876</v>
      </c>
    </row>
    <row r="72" spans="1:6" ht="12.75">
      <c r="A72" s="94" t="s">
        <v>349</v>
      </c>
      <c r="B72" s="64"/>
      <c r="C72" s="64"/>
      <c r="D72" s="64"/>
      <c r="E72" s="64"/>
      <c r="F72" s="64">
        <v>55000</v>
      </c>
    </row>
    <row r="73" spans="1:8" ht="12.75">
      <c r="A73" s="94" t="s">
        <v>209</v>
      </c>
      <c r="B73" s="64"/>
      <c r="C73" s="64"/>
      <c r="D73" s="64">
        <v>3000000</v>
      </c>
      <c r="E73" s="64">
        <f>SUM(B73:D73)</f>
        <v>3000000</v>
      </c>
      <c r="F73" s="64">
        <v>3000000</v>
      </c>
      <c r="H73" s="86"/>
    </row>
    <row r="74" spans="1:8" ht="12.75">
      <c r="A74" s="94" t="s">
        <v>312</v>
      </c>
      <c r="B74" s="64"/>
      <c r="C74" s="64"/>
      <c r="D74" s="64">
        <v>2020000</v>
      </c>
      <c r="E74" s="64">
        <f>SUM(B74:D74)</f>
        <v>2020000</v>
      </c>
      <c r="F74" s="64">
        <v>2020000</v>
      </c>
      <c r="H74" s="86"/>
    </row>
    <row r="75" spans="1:8" ht="12.75">
      <c r="A75" s="94" t="s">
        <v>350</v>
      </c>
      <c r="B75" s="64"/>
      <c r="C75" s="64"/>
      <c r="D75" s="64"/>
      <c r="E75" s="64"/>
      <c r="F75" s="64">
        <v>215900</v>
      </c>
      <c r="H75" s="86"/>
    </row>
    <row r="76" spans="1:8" ht="12.75">
      <c r="A76" s="94" t="s">
        <v>351</v>
      </c>
      <c r="B76" s="64"/>
      <c r="C76" s="64"/>
      <c r="D76" s="64"/>
      <c r="E76" s="64"/>
      <c r="F76" s="64">
        <v>4500000</v>
      </c>
      <c r="H76" s="86"/>
    </row>
    <row r="77" spans="1:8" ht="12.75">
      <c r="A77" s="94" t="s">
        <v>429</v>
      </c>
      <c r="B77" s="64"/>
      <c r="C77" s="64"/>
      <c r="D77" s="64"/>
      <c r="E77" s="64"/>
      <c r="F77" s="64">
        <v>754380</v>
      </c>
      <c r="H77" s="86"/>
    </row>
    <row r="78" spans="1:8" ht="12.75">
      <c r="A78" s="98" t="s">
        <v>129</v>
      </c>
      <c r="B78" s="25">
        <f>SUM(B58:B73)</f>
        <v>0</v>
      </c>
      <c r="C78" s="25">
        <f>SUM(C58:C73)</f>
        <v>0</v>
      </c>
      <c r="D78" s="25">
        <f>SUM(D58:D74)</f>
        <v>45572033</v>
      </c>
      <c r="E78" s="25">
        <f>SUM(E58:E74)</f>
        <v>45658053</v>
      </c>
      <c r="F78" s="25">
        <f>SUM(F58:F77)</f>
        <v>49435974</v>
      </c>
      <c r="H78" s="86"/>
    </row>
    <row r="79" spans="1:8" ht="12.75">
      <c r="A79" s="99" t="s">
        <v>21</v>
      </c>
      <c r="B79" s="65">
        <f>B57+B78</f>
        <v>2513756679</v>
      </c>
      <c r="C79" s="65">
        <f>C57+C78</f>
        <v>103270842</v>
      </c>
      <c r="D79" s="65">
        <f>D57+D78</f>
        <v>231876821</v>
      </c>
      <c r="E79" s="65">
        <f>E57+E78</f>
        <v>2848990362</v>
      </c>
      <c r="F79" s="65">
        <f>F57+F78</f>
        <v>2885821814</v>
      </c>
      <c r="H79" s="86"/>
    </row>
    <row r="80" spans="1:8" ht="12.75">
      <c r="A80" s="96" t="s">
        <v>55</v>
      </c>
      <c r="B80" s="65"/>
      <c r="C80" s="65"/>
      <c r="D80" s="65"/>
      <c r="E80" s="65"/>
      <c r="F80" s="65"/>
      <c r="H80" s="86"/>
    </row>
    <row r="81" spans="1:8" ht="12.75">
      <c r="A81" s="100" t="s">
        <v>313</v>
      </c>
      <c r="B81" s="64"/>
      <c r="C81" s="64"/>
      <c r="D81" s="64">
        <v>1903553</v>
      </c>
      <c r="E81" s="64">
        <f>SUM(B81:D81)</f>
        <v>1903553</v>
      </c>
      <c r="F81" s="64">
        <v>1903553</v>
      </c>
      <c r="H81" s="86"/>
    </row>
    <row r="82" spans="1:8" ht="12.75">
      <c r="A82" s="100" t="s">
        <v>314</v>
      </c>
      <c r="B82" s="64"/>
      <c r="C82" s="64"/>
      <c r="D82" s="64">
        <v>420000</v>
      </c>
      <c r="E82" s="64">
        <f>SUM(B82:D82)</f>
        <v>420000</v>
      </c>
      <c r="F82" s="64">
        <v>420000</v>
      </c>
      <c r="H82" s="86"/>
    </row>
    <row r="83" spans="1:8" ht="22.5">
      <c r="A83" s="94" t="s">
        <v>300</v>
      </c>
      <c r="B83" s="64"/>
      <c r="C83" s="64"/>
      <c r="D83" s="64"/>
      <c r="E83" s="64"/>
      <c r="F83" s="64">
        <v>100000000</v>
      </c>
      <c r="H83" s="86"/>
    </row>
    <row r="84" spans="1:8" ht="12.75">
      <c r="A84" s="98" t="s">
        <v>128</v>
      </c>
      <c r="B84" s="25">
        <f>SUM(B81:B82)</f>
        <v>0</v>
      </c>
      <c r="C84" s="25">
        <f>SUM(C81:C82)</f>
        <v>0</v>
      </c>
      <c r="D84" s="25">
        <f>SUM(D81:D82)</f>
        <v>2323553</v>
      </c>
      <c r="E84" s="25">
        <f>SUM(E81:E82)</f>
        <v>2323553</v>
      </c>
      <c r="F84" s="25">
        <f>SUM(F81:F83)</f>
        <v>102323553</v>
      </c>
      <c r="H84" s="86"/>
    </row>
    <row r="85" spans="1:8" ht="12.75">
      <c r="A85" s="94" t="s">
        <v>348</v>
      </c>
      <c r="B85" s="25"/>
      <c r="C85" s="25"/>
      <c r="D85" s="25"/>
      <c r="E85" s="25"/>
      <c r="F85" s="25">
        <v>12783</v>
      </c>
      <c r="H85" s="86"/>
    </row>
    <row r="86" spans="1:8" ht="12.75">
      <c r="A86" s="98" t="s">
        <v>129</v>
      </c>
      <c r="B86" s="25"/>
      <c r="C86" s="25"/>
      <c r="D86" s="25">
        <f>SUM(D85)</f>
        <v>0</v>
      </c>
      <c r="E86" s="25">
        <f>SUM(E85)</f>
        <v>0</v>
      </c>
      <c r="F86" s="25">
        <f>SUM(F85)</f>
        <v>12783</v>
      </c>
      <c r="H86" s="86"/>
    </row>
    <row r="87" spans="1:8" ht="12.75">
      <c r="A87" s="101" t="s">
        <v>268</v>
      </c>
      <c r="B87" s="65">
        <f>SUM(B84)</f>
        <v>0</v>
      </c>
      <c r="C87" s="65">
        <f>SUM(C84)</f>
        <v>0</v>
      </c>
      <c r="D87" s="65">
        <f>D84+D86</f>
        <v>2323553</v>
      </c>
      <c r="E87" s="65">
        <f>E84+E86</f>
        <v>2323553</v>
      </c>
      <c r="F87" s="65">
        <f>F84+F86</f>
        <v>102336336</v>
      </c>
      <c r="H87" s="86"/>
    </row>
    <row r="88" spans="1:8" ht="12.75">
      <c r="A88" s="100" t="s">
        <v>17</v>
      </c>
      <c r="B88" s="64"/>
      <c r="C88" s="64"/>
      <c r="D88" s="64">
        <v>500000</v>
      </c>
      <c r="E88" s="64">
        <f>SUM(B88:D88)</f>
        <v>500000</v>
      </c>
      <c r="F88" s="64">
        <v>500000</v>
      </c>
      <c r="H88" s="86"/>
    </row>
    <row r="89" spans="1:8" ht="12.75">
      <c r="A89" s="100" t="s">
        <v>49</v>
      </c>
      <c r="B89" s="64"/>
      <c r="C89" s="64"/>
      <c r="D89" s="64">
        <v>11000000</v>
      </c>
      <c r="E89" s="64">
        <f>SUM(B89:D89)</f>
        <v>11000000</v>
      </c>
      <c r="F89" s="64">
        <v>11000000</v>
      </c>
      <c r="H89" s="86"/>
    </row>
    <row r="90" spans="1:8" ht="12.75">
      <c r="A90" s="32" t="s">
        <v>22</v>
      </c>
      <c r="B90" s="64"/>
      <c r="C90" s="64"/>
      <c r="D90" s="64">
        <v>1000000</v>
      </c>
      <c r="E90" s="64">
        <f>SUM(B90:D90)</f>
        <v>1000000</v>
      </c>
      <c r="F90" s="64">
        <v>1000000</v>
      </c>
      <c r="H90" s="86"/>
    </row>
    <row r="91" spans="1:8" ht="12.75">
      <c r="A91" s="100" t="s">
        <v>223</v>
      </c>
      <c r="B91" s="64"/>
      <c r="C91" s="64"/>
      <c r="D91" s="64">
        <v>15000000</v>
      </c>
      <c r="E91" s="64">
        <f>SUM(B91:D91)</f>
        <v>15000000</v>
      </c>
      <c r="F91" s="64">
        <v>15000000</v>
      </c>
      <c r="H91" s="86"/>
    </row>
    <row r="92" spans="1:8" ht="12.75">
      <c r="A92" s="98" t="s">
        <v>128</v>
      </c>
      <c r="B92" s="64">
        <f>SUM(B88:B91)</f>
        <v>0</v>
      </c>
      <c r="C92" s="64">
        <f>SUM(C88:C91)</f>
        <v>0</v>
      </c>
      <c r="D92" s="64">
        <f>SUM(D88:D91)</f>
        <v>27500000</v>
      </c>
      <c r="E92" s="64">
        <f>SUM(E88:E91)</f>
        <v>27500000</v>
      </c>
      <c r="F92" s="64">
        <f>SUM(F88:F91)</f>
        <v>27500000</v>
      </c>
      <c r="H92" s="86"/>
    </row>
    <row r="93" spans="1:8" ht="12.75">
      <c r="A93" s="100" t="s">
        <v>138</v>
      </c>
      <c r="B93" s="64"/>
      <c r="C93" s="64"/>
      <c r="D93" s="64">
        <v>2651065</v>
      </c>
      <c r="E93" s="64">
        <f>SUM(B93:D93)</f>
        <v>2651065</v>
      </c>
      <c r="F93" s="64">
        <v>2651065</v>
      </c>
      <c r="H93" s="86"/>
    </row>
    <row r="94" spans="1:8" ht="12.75">
      <c r="A94" s="98" t="s">
        <v>129</v>
      </c>
      <c r="B94" s="64">
        <f>SUM(B93)</f>
        <v>0</v>
      </c>
      <c r="C94" s="64">
        <f>SUM(C93)</f>
        <v>0</v>
      </c>
      <c r="D94" s="64">
        <f>SUM(D93)</f>
        <v>2651065</v>
      </c>
      <c r="E94" s="64">
        <f>SUM(E93)</f>
        <v>2651065</v>
      </c>
      <c r="F94" s="64">
        <f>SUM(F93)</f>
        <v>2651065</v>
      </c>
      <c r="H94" s="86"/>
    </row>
    <row r="95" spans="1:8" ht="12.75">
      <c r="A95" s="101" t="s">
        <v>56</v>
      </c>
      <c r="B95" s="55">
        <f>B92+B94</f>
        <v>0</v>
      </c>
      <c r="C95" s="55">
        <f>C92+C94</f>
        <v>0</v>
      </c>
      <c r="D95" s="55">
        <f>D92+D94</f>
        <v>30151065</v>
      </c>
      <c r="E95" s="55">
        <f>E92+E94</f>
        <v>30151065</v>
      </c>
      <c r="F95" s="55">
        <f>F92+F94</f>
        <v>30151065</v>
      </c>
      <c r="H95" s="86"/>
    </row>
    <row r="96" spans="1:8" ht="12.75">
      <c r="A96" s="102" t="s">
        <v>23</v>
      </c>
      <c r="B96" s="65"/>
      <c r="C96" s="65"/>
      <c r="D96" s="65"/>
      <c r="E96" s="65"/>
      <c r="F96" s="65"/>
      <c r="H96" s="86"/>
    </row>
    <row r="97" spans="1:8" ht="12.75">
      <c r="A97" s="100" t="s">
        <v>13</v>
      </c>
      <c r="B97" s="24"/>
      <c r="C97" s="24"/>
      <c r="D97" s="24">
        <v>4000000</v>
      </c>
      <c r="E97" s="64">
        <f>SUM(B97:D97)</f>
        <v>4000000</v>
      </c>
      <c r="F97" s="64">
        <v>2540000</v>
      </c>
      <c r="H97" s="86"/>
    </row>
    <row r="98" spans="1:8" ht="12.75">
      <c r="A98" s="100" t="s">
        <v>32</v>
      </c>
      <c r="B98" s="64"/>
      <c r="C98" s="64"/>
      <c r="D98" s="64">
        <v>3000000</v>
      </c>
      <c r="E98" s="64">
        <f>SUM(B98:D98)</f>
        <v>3000000</v>
      </c>
      <c r="F98" s="64">
        <v>1050000</v>
      </c>
      <c r="H98" s="86"/>
    </row>
    <row r="99" spans="1:8" ht="12.75">
      <c r="A99" s="94" t="s">
        <v>57</v>
      </c>
      <c r="B99" s="64"/>
      <c r="C99" s="64"/>
      <c r="D99" s="64">
        <v>2000000</v>
      </c>
      <c r="E99" s="64">
        <f>SUM(B99:D99)</f>
        <v>2000000</v>
      </c>
      <c r="F99" s="64">
        <v>329480</v>
      </c>
      <c r="H99" s="86"/>
    </row>
    <row r="100" spans="1:8" ht="12.75">
      <c r="A100" s="94" t="s">
        <v>47</v>
      </c>
      <c r="B100" s="64"/>
      <c r="C100" s="64">
        <v>10000000</v>
      </c>
      <c r="D100" s="110"/>
      <c r="E100" s="64">
        <f>SUM(B100:C100)</f>
        <v>10000000</v>
      </c>
      <c r="F100" s="64">
        <v>8137499</v>
      </c>
      <c r="H100" s="86"/>
    </row>
    <row r="101" spans="1:15" s="113" customFormat="1" ht="12.75">
      <c r="A101" s="94" t="s">
        <v>298</v>
      </c>
      <c r="B101" s="64">
        <v>7981903</v>
      </c>
      <c r="C101" s="64"/>
      <c r="D101" s="110"/>
      <c r="E101" s="64">
        <f>SUM(B101:C101)</f>
        <v>7981903</v>
      </c>
      <c r="F101" s="64">
        <v>7981903</v>
      </c>
      <c r="G101" s="123"/>
      <c r="H101" s="106"/>
      <c r="I101" s="123"/>
      <c r="J101" s="123"/>
      <c r="K101" s="123"/>
      <c r="L101" s="123"/>
      <c r="M101" s="123"/>
      <c r="N101" s="123"/>
      <c r="O101" s="123"/>
    </row>
    <row r="102" spans="1:8" ht="12.75">
      <c r="A102" s="94" t="s">
        <v>48</v>
      </c>
      <c r="B102" s="64"/>
      <c r="C102" s="64"/>
      <c r="D102" s="64">
        <v>8008620</v>
      </c>
      <c r="E102" s="64">
        <f>SUM(B102:D102)</f>
        <v>8008620</v>
      </c>
      <c r="F102" s="64">
        <v>26410931</v>
      </c>
      <c r="H102" s="86"/>
    </row>
    <row r="103" spans="1:8" ht="12.75">
      <c r="A103" s="94" t="s">
        <v>315</v>
      </c>
      <c r="B103" s="64"/>
      <c r="C103" s="64">
        <v>6008000</v>
      </c>
      <c r="D103" s="110"/>
      <c r="E103" s="64">
        <f>SUM(B103:C103)</f>
        <v>6008000</v>
      </c>
      <c r="F103" s="64">
        <v>6008000</v>
      </c>
      <c r="H103" s="86"/>
    </row>
    <row r="104" spans="1:8" ht="12.75">
      <c r="A104" s="94" t="s">
        <v>303</v>
      </c>
      <c r="B104" s="64"/>
      <c r="C104" s="64"/>
      <c r="D104" s="110"/>
      <c r="E104" s="64"/>
      <c r="F104" s="64">
        <v>650000</v>
      </c>
      <c r="H104" s="86"/>
    </row>
    <row r="105" spans="1:8" ht="12.75">
      <c r="A105" s="94" t="s">
        <v>304</v>
      </c>
      <c r="B105" s="64"/>
      <c r="C105" s="64"/>
      <c r="D105" s="110"/>
      <c r="E105" s="64"/>
      <c r="F105" s="64">
        <v>5394960</v>
      </c>
      <c r="H105" s="86"/>
    </row>
    <row r="106" spans="1:8" ht="12.75">
      <c r="A106" s="94" t="s">
        <v>427</v>
      </c>
      <c r="B106" s="64"/>
      <c r="C106" s="64"/>
      <c r="D106" s="110"/>
      <c r="E106" s="64"/>
      <c r="F106" s="64">
        <v>900000</v>
      </c>
      <c r="H106" s="86"/>
    </row>
    <row r="107" spans="1:8" ht="12.75">
      <c r="A107" s="94" t="s">
        <v>428</v>
      </c>
      <c r="B107" s="64"/>
      <c r="C107" s="64"/>
      <c r="D107" s="110"/>
      <c r="E107" s="64"/>
      <c r="F107" s="64">
        <v>560000</v>
      </c>
      <c r="H107" s="86"/>
    </row>
    <row r="108" spans="1:8" ht="12.75">
      <c r="A108" s="94" t="s">
        <v>316</v>
      </c>
      <c r="B108" s="64"/>
      <c r="C108" s="64">
        <v>40497000</v>
      </c>
      <c r="D108" s="110"/>
      <c r="E108" s="64">
        <f>SUM(B108:C108)</f>
        <v>40497000</v>
      </c>
      <c r="F108" s="64">
        <v>40497000</v>
      </c>
      <c r="H108" s="86"/>
    </row>
    <row r="109" spans="1:8" ht="12.75">
      <c r="A109" s="94" t="s">
        <v>317</v>
      </c>
      <c r="B109" s="64"/>
      <c r="C109" s="64"/>
      <c r="D109" s="64">
        <v>10659000</v>
      </c>
      <c r="E109" s="64">
        <f>SUM(B109:D109)</f>
        <v>10659000</v>
      </c>
      <c r="F109" s="64">
        <v>11291621</v>
      </c>
      <c r="H109" s="86"/>
    </row>
    <row r="110" spans="1:8" ht="12.75">
      <c r="A110" s="94" t="s">
        <v>318</v>
      </c>
      <c r="B110" s="64"/>
      <c r="C110" s="64"/>
      <c r="D110" s="64">
        <v>1500000</v>
      </c>
      <c r="E110" s="64">
        <f>SUM(B110:D110)</f>
        <v>1500000</v>
      </c>
      <c r="F110" s="64">
        <v>1500000</v>
      </c>
      <c r="H110" s="86"/>
    </row>
    <row r="111" spans="1:8" ht="12.75">
      <c r="A111" s="94" t="s">
        <v>306</v>
      </c>
      <c r="B111" s="64"/>
      <c r="C111" s="64"/>
      <c r="D111" s="64"/>
      <c r="E111" s="64"/>
      <c r="F111" s="64">
        <v>37732589</v>
      </c>
      <c r="H111" s="86"/>
    </row>
    <row r="112" spans="1:8" ht="12.75">
      <c r="A112" s="103" t="s">
        <v>128</v>
      </c>
      <c r="B112" s="25">
        <f>SUM(B97:B110)</f>
        <v>7981903</v>
      </c>
      <c r="C112" s="25">
        <f>SUM(C97:C110)</f>
        <v>56505000</v>
      </c>
      <c r="D112" s="25">
        <f>SUM(D97:D110)</f>
        <v>29167620</v>
      </c>
      <c r="E112" s="25">
        <f>SUM(E97:E110)</f>
        <v>93654523</v>
      </c>
      <c r="F112" s="25">
        <f>SUM(F97:F111)</f>
        <v>150983983</v>
      </c>
      <c r="H112" s="86"/>
    </row>
    <row r="113" spans="1:8" ht="12.75">
      <c r="A113" s="100" t="s">
        <v>33</v>
      </c>
      <c r="B113" s="64"/>
      <c r="C113" s="64"/>
      <c r="D113" s="64">
        <v>3000000</v>
      </c>
      <c r="E113" s="64">
        <f>SUM(B113:D113)</f>
        <v>3000000</v>
      </c>
      <c r="F113" s="64">
        <v>3029596</v>
      </c>
      <c r="H113" s="86"/>
    </row>
    <row r="114" spans="1:8" ht="12.75">
      <c r="A114" s="94" t="s">
        <v>310</v>
      </c>
      <c r="B114" s="64"/>
      <c r="C114" s="64"/>
      <c r="D114" s="64">
        <v>228600</v>
      </c>
      <c r="E114" s="64">
        <f>SUM(B114:D114)</f>
        <v>228600</v>
      </c>
      <c r="F114" s="64">
        <v>228600</v>
      </c>
      <c r="H114" s="86"/>
    </row>
    <row r="115" spans="1:8" ht="12.75">
      <c r="A115" s="94" t="s">
        <v>311</v>
      </c>
      <c r="B115" s="64"/>
      <c r="C115" s="64"/>
      <c r="D115" s="64">
        <v>8903507</v>
      </c>
      <c r="E115" s="64">
        <f>SUM(B115:D115)</f>
        <v>8903507</v>
      </c>
      <c r="F115" s="64">
        <v>10417460</v>
      </c>
      <c r="H115" s="86"/>
    </row>
    <row r="116" spans="1:8" ht="12.75">
      <c r="A116" s="94" t="s">
        <v>435</v>
      </c>
      <c r="B116" s="64"/>
      <c r="C116" s="64"/>
      <c r="D116" s="64"/>
      <c r="E116" s="64"/>
      <c r="F116" s="64">
        <v>860000</v>
      </c>
      <c r="H116" s="86"/>
    </row>
    <row r="117" spans="1:15" s="114" customFormat="1" ht="12.75">
      <c r="A117" s="100" t="s">
        <v>210</v>
      </c>
      <c r="B117" s="64"/>
      <c r="C117" s="64"/>
      <c r="D117" s="64">
        <v>3000000</v>
      </c>
      <c r="E117" s="64">
        <f>SUM(B117:D117)</f>
        <v>3000000</v>
      </c>
      <c r="F117" s="64">
        <v>3000000</v>
      </c>
      <c r="G117" s="124"/>
      <c r="H117" s="124"/>
      <c r="I117" s="124"/>
      <c r="J117" s="124"/>
      <c r="K117" s="124"/>
      <c r="L117" s="124"/>
      <c r="M117" s="124"/>
      <c r="N117" s="124"/>
      <c r="O117" s="124"/>
    </row>
    <row r="118" spans="1:6" ht="12.75">
      <c r="A118" s="103" t="s">
        <v>129</v>
      </c>
      <c r="B118" s="25">
        <f>SUM(B113:B117)</f>
        <v>0</v>
      </c>
      <c r="C118" s="25">
        <f>SUM(C113:C117)</f>
        <v>0</v>
      </c>
      <c r="D118" s="25">
        <f>SUM(D113:D117)</f>
        <v>15132107</v>
      </c>
      <c r="E118" s="25">
        <f>SUM(E113:E117)</f>
        <v>15132107</v>
      </c>
      <c r="F118" s="25">
        <f>SUM(F113:F117)</f>
        <v>17535656</v>
      </c>
    </row>
    <row r="119" spans="1:6" ht="12.75">
      <c r="A119" s="99" t="s">
        <v>24</v>
      </c>
      <c r="B119" s="55">
        <f>B112+B118</f>
        <v>7981903</v>
      </c>
      <c r="C119" s="55">
        <f>C112+C118</f>
        <v>56505000</v>
      </c>
      <c r="D119" s="55">
        <f>D112+D118</f>
        <v>44299727</v>
      </c>
      <c r="E119" s="55">
        <f>E112+E118</f>
        <v>108786630</v>
      </c>
      <c r="F119" s="55">
        <f>F112+F118</f>
        <v>168519639</v>
      </c>
    </row>
    <row r="120" spans="1:6" ht="12.75">
      <c r="A120" s="99" t="s">
        <v>139</v>
      </c>
      <c r="B120" s="55">
        <f>B57+B84+B92+B112</f>
        <v>2521738582</v>
      </c>
      <c r="C120" s="55">
        <f>C57+C84+C92+C112</f>
        <v>159775842</v>
      </c>
      <c r="D120" s="55">
        <f>D57+D84+D92+D112</f>
        <v>245295961</v>
      </c>
      <c r="E120" s="55">
        <f>E57+E84+E92+E112</f>
        <v>2926810385</v>
      </c>
      <c r="F120" s="55">
        <f>F57+F84+F92+F112</f>
        <v>3117193376</v>
      </c>
    </row>
    <row r="121" spans="1:6" ht="12.75">
      <c r="A121" s="99" t="s">
        <v>140</v>
      </c>
      <c r="B121" s="55">
        <f>B78+B118</f>
        <v>0</v>
      </c>
      <c r="C121" s="55">
        <f>C78+C118</f>
        <v>0</v>
      </c>
      <c r="D121" s="55">
        <f>D78+D94+D118</f>
        <v>63355205</v>
      </c>
      <c r="E121" s="55">
        <f>E78+E94+E118</f>
        <v>63441225</v>
      </c>
      <c r="F121" s="55">
        <f>F78+F86+F94+F118</f>
        <v>69635478</v>
      </c>
    </row>
    <row r="122" spans="1:6" ht="12.75">
      <c r="A122" s="99" t="s">
        <v>16</v>
      </c>
      <c r="B122" s="55">
        <f>B79+B87+B95+B119</f>
        <v>2521738582</v>
      </c>
      <c r="C122" s="55">
        <f>C79+C87+C95+C119</f>
        <v>159775842</v>
      </c>
      <c r="D122" s="55">
        <f>D79+D87+D95+D119</f>
        <v>308651166</v>
      </c>
      <c r="E122" s="55">
        <f>E79+E87+E95+E119</f>
        <v>2990251610</v>
      </c>
      <c r="F122" s="55">
        <f>F79+F87+F95+F119</f>
        <v>3186828854</v>
      </c>
    </row>
    <row r="123" spans="1:6" ht="12.75">
      <c r="A123" s="94" t="s">
        <v>50</v>
      </c>
      <c r="B123" s="65"/>
      <c r="C123" s="65"/>
      <c r="D123" s="24">
        <v>30000000</v>
      </c>
      <c r="E123" s="55">
        <f>SUM(B123:D123)</f>
        <v>30000000</v>
      </c>
      <c r="F123" s="55">
        <v>30000000</v>
      </c>
    </row>
    <row r="124" spans="1:6" ht="12.75">
      <c r="A124" s="94" t="s">
        <v>319</v>
      </c>
      <c r="B124" s="65"/>
      <c r="C124" s="65"/>
      <c r="D124" s="24">
        <v>1500000</v>
      </c>
      <c r="E124" s="55">
        <f>SUM(B124:D124)</f>
        <v>1500000</v>
      </c>
      <c r="F124" s="55">
        <v>1500000</v>
      </c>
    </row>
    <row r="125" spans="1:6" ht="12.75">
      <c r="A125" s="33" t="s">
        <v>320</v>
      </c>
      <c r="B125" s="55">
        <f>B123</f>
        <v>0</v>
      </c>
      <c r="C125" s="55">
        <f>C123</f>
        <v>0</v>
      </c>
      <c r="D125" s="55">
        <f>SUM(D123:D124)</f>
        <v>31500000</v>
      </c>
      <c r="E125" s="55">
        <f>SUM(B125:D125)</f>
        <v>31500000</v>
      </c>
      <c r="F125" s="55">
        <f>SUM(F123:F124)</f>
        <v>31500000</v>
      </c>
    </row>
    <row r="126" spans="2:5" ht="12.75">
      <c r="B126" s="14"/>
      <c r="C126" s="14"/>
      <c r="D126" s="14"/>
      <c r="E126" s="14"/>
    </row>
  </sheetData>
  <sheetProtection/>
  <mergeCells count="2">
    <mergeCell ref="A3:F3"/>
    <mergeCell ref="A4:F4"/>
  </mergeCells>
  <printOptions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2002. évi költségvetés táblái</dc:title>
  <dc:subject>2002. évi költségvetés táblái</dc:subject>
  <dc:creator>Polgármesteri Hivatal</dc:creator>
  <cp:keywords/>
  <dc:description/>
  <cp:lastModifiedBy>007peu</cp:lastModifiedBy>
  <cp:lastPrinted>2019-09-12T08:28:54Z</cp:lastPrinted>
  <dcterms:created xsi:type="dcterms:W3CDTF">2002-01-04T07:43:44Z</dcterms:created>
  <dcterms:modified xsi:type="dcterms:W3CDTF">2019-09-12T08:29:16Z</dcterms:modified>
  <cp:category/>
  <cp:version/>
  <cp:contentType/>
  <cp:contentStatus/>
</cp:coreProperties>
</file>