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1\3-2021. évi ktgvetés elfogadása\"/>
    </mc:Choice>
  </mc:AlternateContent>
  <bookViews>
    <workbookView xWindow="0" yWindow="0" windowWidth="28800" windowHeight="12435"/>
  </bookViews>
  <sheets>
    <sheet name="17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'17. melléklet'!$A$2:$M$45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  <c r="H42" i="1"/>
  <c r="H41" i="1" s="1"/>
  <c r="G42" i="1"/>
  <c r="K41" i="1"/>
  <c r="J41" i="1"/>
  <c r="I37" i="1"/>
  <c r="I36" i="1" s="1"/>
  <c r="H37" i="1"/>
  <c r="K36" i="1"/>
  <c r="J36" i="1"/>
  <c r="H36" i="1"/>
  <c r="G36" i="1"/>
  <c r="K32" i="1"/>
  <c r="J32" i="1"/>
  <c r="I32" i="1"/>
  <c r="H32" i="1"/>
  <c r="G32" i="1"/>
  <c r="I31" i="1"/>
  <c r="H31" i="1"/>
  <c r="G31" i="1"/>
  <c r="G29" i="1" s="1"/>
  <c r="J29" i="1"/>
  <c r="H29" i="1"/>
  <c r="K26" i="1"/>
  <c r="J26" i="1"/>
  <c r="J20" i="1" s="1"/>
  <c r="I26" i="1"/>
  <c r="H26" i="1"/>
  <c r="G26" i="1"/>
  <c r="I25" i="1"/>
  <c r="H25" i="1"/>
  <c r="H24" i="1" s="1"/>
  <c r="K24" i="1"/>
  <c r="J24" i="1"/>
  <c r="I24" i="1"/>
  <c r="G24" i="1"/>
  <c r="I23" i="1"/>
  <c r="H23" i="1"/>
  <c r="I22" i="1"/>
  <c r="H22" i="1"/>
  <c r="H21" i="1" s="1"/>
  <c r="H20" i="1" s="1"/>
  <c r="K21" i="1"/>
  <c r="J21" i="1"/>
  <c r="I21" i="1"/>
  <c r="G21" i="1"/>
  <c r="K20" i="1"/>
  <c r="I20" i="1"/>
  <c r="G20" i="1"/>
  <c r="I15" i="1"/>
  <c r="H15" i="1"/>
  <c r="I14" i="1"/>
  <c r="H14" i="1"/>
  <c r="I13" i="1"/>
  <c r="H13" i="1"/>
  <c r="I12" i="1"/>
  <c r="H12" i="1"/>
  <c r="I11" i="1"/>
  <c r="H11" i="1"/>
  <c r="H10" i="1" s="1"/>
  <c r="H7" i="1" s="1"/>
  <c r="K10" i="1"/>
  <c r="J10" i="1"/>
  <c r="I10" i="1"/>
  <c r="G10" i="1"/>
  <c r="J9" i="1"/>
  <c r="K8" i="1"/>
  <c r="J8" i="1"/>
  <c r="I8" i="1"/>
  <c r="H8" i="1"/>
  <c r="G8" i="1"/>
  <c r="K7" i="1"/>
  <c r="I7" i="1"/>
  <c r="G7" i="1"/>
  <c r="G45" i="1" s="1"/>
  <c r="H45" i="1" l="1"/>
  <c r="I29" i="1"/>
  <c r="I45" i="1" s="1"/>
  <c r="J7" i="1"/>
  <c r="J45" i="1" s="1"/>
  <c r="K29" i="1"/>
  <c r="K45" i="1" l="1"/>
</calcChain>
</file>

<file path=xl/sharedStrings.xml><?xml version="1.0" encoding="utf-8"?>
<sst xmlns="http://schemas.openxmlformats.org/spreadsheetml/2006/main" count="100" uniqueCount="94">
  <si>
    <t>16. melléklet az /2021. (II...) önkormányzati rendelethez</t>
  </si>
  <si>
    <t>A 2021. évi általános működés és ágazati feladatok támogatásának alakulása jogcímenként</t>
  </si>
  <si>
    <t>Jogcím száma</t>
  </si>
  <si>
    <t>Jogcím megnevezése</t>
  </si>
  <si>
    <t>Módosítás</t>
  </si>
  <si>
    <t>2020. évi támogatás</t>
  </si>
  <si>
    <t>2021. évi támogatás</t>
  </si>
  <si>
    <t>Fajlagos  összeg</t>
  </si>
  <si>
    <t>Fajlagos  összeg(Ft)</t>
  </si>
  <si>
    <t>mértékegység</t>
  </si>
  <si>
    <t>Mutató</t>
  </si>
  <si>
    <t xml:space="preserve">Támogatás összege </t>
  </si>
  <si>
    <t>A</t>
  </si>
  <si>
    <t>B</t>
  </si>
  <si>
    <t>D</t>
  </si>
  <si>
    <t>C</t>
  </si>
  <si>
    <t>I.</t>
  </si>
  <si>
    <t>Helyi önkormányzatok működésének általános támogatása</t>
  </si>
  <si>
    <t>I.1.</t>
  </si>
  <si>
    <t>A helyi önkormányzatok működésének támogatása</t>
  </si>
  <si>
    <t>I.1. a</t>
  </si>
  <si>
    <t xml:space="preserve">Önkormányzati hivatal működésének támogatása </t>
  </si>
  <si>
    <t>Ft/fő</t>
  </si>
  <si>
    <t>I.1.b</t>
  </si>
  <si>
    <t>Település üzemeltetéshez kapcsolódó feladatellátás támogatása</t>
  </si>
  <si>
    <t xml:space="preserve">I.1.ba </t>
  </si>
  <si>
    <t>A zöldterület-gazdálkodással kapcsolatos feladatok ellátásának támogatása</t>
  </si>
  <si>
    <t>Ft//km</t>
  </si>
  <si>
    <t>I.1.bb</t>
  </si>
  <si>
    <t>Közvilágítás fenntartásának támogatása</t>
  </si>
  <si>
    <t>Ft/m2</t>
  </si>
  <si>
    <t>I.1.bc</t>
  </si>
  <si>
    <t>Köztemető fenntartásával kapcsolatos feladatok támogatása</t>
  </si>
  <si>
    <t>Ft/km</t>
  </si>
  <si>
    <t xml:space="preserve">I.1.bd </t>
  </si>
  <si>
    <t>Közutak fenntartásának támogatása</t>
  </si>
  <si>
    <t xml:space="preserve">I.1.c </t>
  </si>
  <si>
    <t>Egyéb kötelező önkormányzati feladatok támogatása</t>
  </si>
  <si>
    <t>fő</t>
  </si>
  <si>
    <t xml:space="preserve">I.1.d </t>
  </si>
  <si>
    <t>Lakott külterülettel kapőcsolatos feladatok támogatása</t>
  </si>
  <si>
    <t>Polgármesteri illetmény támogatás</t>
  </si>
  <si>
    <t>II.</t>
  </si>
  <si>
    <t>A települési önkormányzatok egyes köznevelési feladatainak támogatása</t>
  </si>
  <si>
    <t>2550000/cs</t>
  </si>
  <si>
    <t>II.1.</t>
  </si>
  <si>
    <t xml:space="preserve"> Óvodapedagógusok, és az óvodapedagógusok nevelő munkáját közvetlenül segítők bértámogatása</t>
  </si>
  <si>
    <t>II.1. (1) 1</t>
  </si>
  <si>
    <t xml:space="preserve">Óvodapedagógusok bértámogatása </t>
  </si>
  <si>
    <t>2540000/cs</t>
  </si>
  <si>
    <t>II.1. (2) 1</t>
  </si>
  <si>
    <t>Óvodapedagógusok nevelő munkáját közvetlenül segítők bértámogatása</t>
  </si>
  <si>
    <t xml:space="preserve">II.2. </t>
  </si>
  <si>
    <t>Óvodaműködtetési támogatás</t>
  </si>
  <si>
    <t>II.2. (1) 1</t>
  </si>
  <si>
    <t>Óvodaműködtetés támogatása 8 hó</t>
  </si>
  <si>
    <t>Ft/fő/év</t>
  </si>
  <si>
    <t>II. 4.</t>
  </si>
  <si>
    <t>Kiegészítő támogatás az óvodapedagógusok minősítéséből adódó többletkiadáshoz</t>
  </si>
  <si>
    <t>II.4.a (1)</t>
  </si>
  <si>
    <t>Alapfokozatú végzettségű óvodapedagógusok Pedagógus II. kategória</t>
  </si>
  <si>
    <t>II.4.a (2)</t>
  </si>
  <si>
    <t>Mesterfokozatú végzettségű óvodapedagógusok Pedagógus II. kategória</t>
  </si>
  <si>
    <t>III.</t>
  </si>
  <si>
    <t>A települési önkormányzatok szociális és gyermekjóléti és gyermekétkeztetési feladatainak támogatása</t>
  </si>
  <si>
    <t>III.1.</t>
  </si>
  <si>
    <t>A települési önkormányzatok szociális feladatainak egyéb támogatása</t>
  </si>
  <si>
    <t>III.2</t>
  </si>
  <si>
    <t>Család-és gyermekjóléti szolgálat</t>
  </si>
  <si>
    <t>III.3</t>
  </si>
  <si>
    <t>Bölcsőde, mini bölcsőde támogatása</t>
  </si>
  <si>
    <t>III.3.a (1)</t>
  </si>
  <si>
    <t>A finanszírozás szempontjából elismert szakmai dolgozók bértámogatása</t>
  </si>
  <si>
    <t>III.3.a (2)</t>
  </si>
  <si>
    <t>III.3.b</t>
  </si>
  <si>
    <t>Bölcsődei üzemeltetési támogatás</t>
  </si>
  <si>
    <t>III.5.</t>
  </si>
  <si>
    <t>Gyermekétkeztetés támogatása</t>
  </si>
  <si>
    <t>III.5.aa</t>
  </si>
  <si>
    <t>A finanszírozás szempontjából elismert dolgozók bértámogatása</t>
  </si>
  <si>
    <t>III.5.ab</t>
  </si>
  <si>
    <t>Gyermekétkeztetés üzemeltetési támogatása</t>
  </si>
  <si>
    <t>III.5.b</t>
  </si>
  <si>
    <t>A rászoruló gyermekek szünidei étkeztetésének támogatása</t>
  </si>
  <si>
    <t>III.7.</t>
  </si>
  <si>
    <t>Kiegészítő támogatás a bölcsődében kisgyermeknevelők béréhez</t>
  </si>
  <si>
    <t>IV.</t>
  </si>
  <si>
    <t>Települési önkormányzatok kulturális feladatainak támogatása</t>
  </si>
  <si>
    <t>IV.1.d</t>
  </si>
  <si>
    <t>Könyvtári, közművelődési és múzeumi feladatok támogatása</t>
  </si>
  <si>
    <t xml:space="preserve">Önkormányzati szolidaritási hozzájárulás </t>
  </si>
  <si>
    <t>Beszámítás</t>
  </si>
  <si>
    <t>Mindösszesen:</t>
  </si>
  <si>
    <t>17. melléklet a 3/2021. 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</si>
</sst>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F_t_-;\-* #,##0\ _F_t_-;_-* &quot;-&quot;??\ _F_t_-;_-@_-"/>
  </numFmts>
  <fonts count="16" x14ac:knownFonts="1">
    <font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 CE"/>
      <charset val="238"/>
    </font>
    <font>
      <b/>
      <sz val="12"/>
      <color theme="1"/>
      <name val="Times New Roman"/>
      <family val="1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 applyFill="0" applyBorder="0" applyAlignment="0" applyProtection="0"/>
  </cellStyleXfs>
  <cellXfs count="174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 applyAlignment="1">
      <alignment shrinkToFit="1"/>
    </xf>
    <xf numFmtId="0" fontId="4" fillId="0" borderId="0" xfId="0" applyFont="1" applyBorder="1" applyAlignment="1" applyProtection="1">
      <alignment horizontal="right" vertical="top"/>
    </xf>
    <xf numFmtId="0" fontId="4" fillId="0" borderId="0" xfId="2" applyFont="1"/>
    <xf numFmtId="0" fontId="6" fillId="0" borderId="0" xfId="0" applyFont="1" applyAlignment="1">
      <alignment horizontal="center" vertical="center"/>
    </xf>
    <xf numFmtId="0" fontId="7" fillId="0" borderId="0" xfId="3" applyFont="1"/>
    <xf numFmtId="0" fontId="8" fillId="0" borderId="0" xfId="4" applyFont="1" applyAlignment="1">
      <alignment horizontal="center"/>
    </xf>
    <xf numFmtId="0" fontId="9" fillId="0" borderId="0" xfId="4" applyFont="1"/>
    <xf numFmtId="0" fontId="10" fillId="0" borderId="0" xfId="4" applyFont="1"/>
    <xf numFmtId="3" fontId="10" fillId="0" borderId="0" xfId="3" applyNumberFormat="1" applyFont="1"/>
    <xf numFmtId="3" fontId="10" fillId="0" borderId="0" xfId="3" applyNumberFormat="1" applyFont="1" applyAlignment="1">
      <alignment horizontal="right"/>
    </xf>
    <xf numFmtId="0" fontId="10" fillId="0" borderId="0" xfId="3" applyFont="1"/>
    <xf numFmtId="0" fontId="10" fillId="0" borderId="0" xfId="3" applyFont="1" applyAlignment="1">
      <alignment horizontal="right"/>
    </xf>
    <xf numFmtId="0" fontId="11" fillId="0" borderId="0" xfId="3" applyFont="1"/>
    <xf numFmtId="0" fontId="12" fillId="2" borderId="1" xfId="4" applyFont="1" applyFill="1" applyBorder="1" applyAlignment="1">
      <alignment horizontal="center" vertical="center" wrapText="1"/>
    </xf>
    <xf numFmtId="0" fontId="12" fillId="2" borderId="2" xfId="4" applyFont="1" applyFill="1" applyBorder="1" applyAlignment="1">
      <alignment horizontal="center" vertical="center"/>
    </xf>
    <xf numFmtId="0" fontId="13" fillId="2" borderId="3" xfId="4" applyFont="1" applyFill="1" applyBorder="1"/>
    <xf numFmtId="3" fontId="12" fillId="2" borderId="4" xfId="3" applyNumberFormat="1" applyFont="1" applyFill="1" applyBorder="1" applyAlignment="1"/>
    <xf numFmtId="3" fontId="12" fillId="2" borderId="5" xfId="3" applyNumberFormat="1" applyFont="1" applyFill="1" applyBorder="1" applyAlignment="1"/>
    <xf numFmtId="3" fontId="12" fillId="2" borderId="6" xfId="3" applyNumberFormat="1" applyFont="1" applyFill="1" applyBorder="1" applyAlignment="1"/>
    <xf numFmtId="3" fontId="12" fillId="2" borderId="7" xfId="3" applyNumberFormat="1" applyFont="1" applyFill="1" applyBorder="1" applyAlignment="1"/>
    <xf numFmtId="1" fontId="12" fillId="3" borderId="8" xfId="3" applyNumberFormat="1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/>
    </xf>
    <xf numFmtId="0" fontId="12" fillId="2" borderId="9" xfId="4" applyFont="1" applyFill="1" applyBorder="1" applyAlignment="1">
      <alignment horizontal="center" vertical="center" wrapText="1"/>
    </xf>
    <xf numFmtId="0" fontId="12" fillId="2" borderId="10" xfId="4" applyFont="1" applyFill="1" applyBorder="1" applyAlignment="1">
      <alignment horizontal="center" vertical="center"/>
    </xf>
    <xf numFmtId="0" fontId="12" fillId="2" borderId="11" xfId="4" applyFont="1" applyFill="1" applyBorder="1" applyAlignment="1">
      <alignment horizontal="center" wrapText="1"/>
    </xf>
    <xf numFmtId="3" fontId="12" fillId="2" borderId="12" xfId="4" applyNumberFormat="1" applyFont="1" applyFill="1" applyBorder="1" applyAlignment="1">
      <alignment horizontal="center" vertical="center" wrapText="1"/>
    </xf>
    <xf numFmtId="3" fontId="12" fillId="2" borderId="12" xfId="4" applyNumberFormat="1" applyFont="1" applyFill="1" applyBorder="1" applyAlignment="1">
      <alignment horizontal="right" vertical="center" wrapText="1"/>
    </xf>
    <xf numFmtId="0" fontId="12" fillId="2" borderId="10" xfId="4" applyFont="1" applyFill="1" applyBorder="1" applyAlignment="1">
      <alignment horizontal="center" vertical="center" wrapText="1"/>
    </xf>
    <xf numFmtId="0" fontId="12" fillId="2" borderId="13" xfId="4" applyFont="1" applyFill="1" applyBorder="1" applyAlignment="1">
      <alignment horizontal="center" vertical="center" wrapText="1"/>
    </xf>
    <xf numFmtId="0" fontId="12" fillId="2" borderId="14" xfId="4" applyFont="1" applyFill="1" applyBorder="1" applyAlignment="1">
      <alignment horizontal="center" vertical="center" wrapText="1"/>
    </xf>
    <xf numFmtId="1" fontId="12" fillId="3" borderId="15" xfId="3" applyNumberFormat="1" applyFont="1" applyFill="1" applyBorder="1" applyAlignment="1">
      <alignment horizontal="center"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2" fillId="2" borderId="16" xfId="4" applyFont="1" applyFill="1" applyBorder="1" applyAlignment="1">
      <alignment horizontal="center" vertical="center" wrapText="1"/>
    </xf>
    <xf numFmtId="0" fontId="12" fillId="2" borderId="10" xfId="4" applyFont="1" applyFill="1" applyBorder="1" applyAlignment="1">
      <alignment horizontal="center" vertical="center"/>
    </xf>
    <xf numFmtId="0" fontId="12" fillId="2" borderId="17" xfId="4" applyFont="1" applyFill="1" applyBorder="1" applyAlignment="1">
      <alignment horizontal="center" vertical="center" wrapText="1"/>
    </xf>
    <xf numFmtId="1" fontId="12" fillId="3" borderId="15" xfId="3" applyNumberFormat="1" applyFont="1" applyFill="1" applyBorder="1" applyAlignment="1">
      <alignment horizontal="center"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2" fillId="4" borderId="1" xfId="4" applyFont="1" applyFill="1" applyBorder="1" applyAlignment="1">
      <alignment horizontal="left" vertical="center" wrapText="1" indent="1"/>
    </xf>
    <xf numFmtId="0" fontId="12" fillId="4" borderId="11" xfId="4" applyFont="1" applyFill="1" applyBorder="1" applyAlignment="1">
      <alignment wrapText="1"/>
    </xf>
    <xf numFmtId="0" fontId="12" fillId="4" borderId="11" xfId="3" applyFont="1" applyFill="1" applyBorder="1"/>
    <xf numFmtId="3" fontId="12" fillId="4" borderId="11" xfId="3" applyNumberFormat="1" applyFont="1" applyFill="1" applyBorder="1"/>
    <xf numFmtId="3" fontId="12" fillId="4" borderId="11" xfId="3" applyNumberFormat="1" applyFont="1" applyFill="1" applyBorder="1" applyAlignment="1">
      <alignment horizontal="right"/>
    </xf>
    <xf numFmtId="0" fontId="12" fillId="4" borderId="18" xfId="3" applyFont="1" applyFill="1" applyBorder="1"/>
    <xf numFmtId="164" fontId="12" fillId="4" borderId="19" xfId="5" applyNumberFormat="1" applyFont="1" applyFill="1" applyBorder="1" applyAlignment="1"/>
    <xf numFmtId="0" fontId="7" fillId="0" borderId="0" xfId="3" applyFont="1" applyFill="1"/>
    <xf numFmtId="164" fontId="2" fillId="0" borderId="0" xfId="3" applyNumberFormat="1"/>
    <xf numFmtId="164" fontId="7" fillId="0" borderId="0" xfId="3" applyNumberFormat="1" applyFont="1" applyFill="1"/>
    <xf numFmtId="0" fontId="12" fillId="0" borderId="20" xfId="3" applyFont="1" applyBorder="1" applyAlignment="1">
      <alignment horizontal="left" vertical="center" indent="1"/>
    </xf>
    <xf numFmtId="0" fontId="12" fillId="0" borderId="21" xfId="4" applyFont="1" applyFill="1" applyBorder="1" applyAlignment="1">
      <alignment wrapText="1"/>
    </xf>
    <xf numFmtId="0" fontId="13" fillId="0" borderId="21" xfId="3" applyFont="1" applyFill="1" applyBorder="1"/>
    <xf numFmtId="3" fontId="13" fillId="0" borderId="21" xfId="3" applyNumberFormat="1" applyFont="1" applyFill="1" applyBorder="1"/>
    <xf numFmtId="3" fontId="13" fillId="0" borderId="21" xfId="3" applyNumberFormat="1" applyFont="1" applyFill="1" applyBorder="1" applyAlignment="1">
      <alignment horizontal="right"/>
    </xf>
    <xf numFmtId="0" fontId="13" fillId="0" borderId="22" xfId="3" applyFont="1" applyFill="1" applyBorder="1"/>
    <xf numFmtId="164" fontId="12" fillId="0" borderId="23" xfId="5" applyNumberFormat="1" applyFont="1" applyFill="1" applyBorder="1" applyAlignment="1"/>
    <xf numFmtId="0" fontId="11" fillId="0" borderId="0" xfId="3" applyFont="1" applyFill="1"/>
    <xf numFmtId="164" fontId="11" fillId="0" borderId="0" xfId="3" applyNumberFormat="1" applyFont="1" applyFill="1"/>
    <xf numFmtId="0" fontId="13" fillId="0" borderId="20" xfId="3" applyFont="1" applyBorder="1" applyAlignment="1">
      <alignment horizontal="left" vertical="center" indent="1"/>
    </xf>
    <xf numFmtId="0" fontId="13" fillId="0" borderId="24" xfId="4" applyFont="1" applyFill="1" applyBorder="1" applyAlignment="1">
      <alignment wrapText="1"/>
    </xf>
    <xf numFmtId="0" fontId="12" fillId="0" borderId="24" xfId="3" applyFont="1" applyFill="1" applyBorder="1"/>
    <xf numFmtId="3" fontId="12" fillId="0" borderId="24" xfId="3" applyNumberFormat="1" applyFont="1" applyFill="1" applyBorder="1"/>
    <xf numFmtId="3" fontId="12" fillId="0" borderId="24" xfId="3" applyNumberFormat="1" applyFont="1" applyFill="1" applyBorder="1" applyAlignment="1">
      <alignment horizontal="right"/>
    </xf>
    <xf numFmtId="0" fontId="12" fillId="0" borderId="25" xfId="3" applyFont="1" applyFill="1" applyBorder="1"/>
    <xf numFmtId="164" fontId="12" fillId="0" borderId="26" xfId="5" applyNumberFormat="1" applyFont="1" applyFill="1" applyBorder="1" applyAlignment="1"/>
    <xf numFmtId="164" fontId="13" fillId="0" borderId="26" xfId="5" applyNumberFormat="1" applyFont="1" applyFill="1" applyBorder="1" applyAlignment="1"/>
    <xf numFmtId="0" fontId="12" fillId="0" borderId="24" xfId="4" applyFont="1" applyFill="1" applyBorder="1" applyAlignment="1">
      <alignment wrapText="1"/>
    </xf>
    <xf numFmtId="0" fontId="13" fillId="0" borderId="24" xfId="3" applyFont="1" applyFill="1" applyBorder="1"/>
    <xf numFmtId="3" fontId="13" fillId="0" borderId="24" xfId="3" applyNumberFormat="1" applyFont="1" applyFill="1" applyBorder="1"/>
    <xf numFmtId="3" fontId="13" fillId="0" borderId="24" xfId="3" applyNumberFormat="1" applyFont="1" applyFill="1" applyBorder="1" applyAlignment="1">
      <alignment horizontal="right"/>
    </xf>
    <xf numFmtId="0" fontId="13" fillId="0" borderId="25" xfId="3" applyFont="1" applyFill="1" applyBorder="1"/>
    <xf numFmtId="0" fontId="13" fillId="0" borderId="27" xfId="3" applyFont="1" applyFill="1" applyBorder="1" applyAlignment="1"/>
    <xf numFmtId="164" fontId="13" fillId="0" borderId="28" xfId="5" applyNumberFormat="1" applyFont="1" applyFill="1" applyBorder="1" applyAlignment="1"/>
    <xf numFmtId="0" fontId="13" fillId="0" borderId="29" xfId="3" applyFont="1" applyFill="1" applyBorder="1" applyAlignment="1"/>
    <xf numFmtId="0" fontId="13" fillId="0" borderId="30" xfId="3" applyFont="1" applyFill="1" applyBorder="1"/>
    <xf numFmtId="3" fontId="13" fillId="0" borderId="30" xfId="3" applyNumberFormat="1" applyFont="1" applyFill="1" applyBorder="1"/>
    <xf numFmtId="3" fontId="13" fillId="0" borderId="30" xfId="3" applyNumberFormat="1" applyFont="1" applyFill="1" applyBorder="1" applyAlignment="1">
      <alignment horizontal="right"/>
    </xf>
    <xf numFmtId="0" fontId="13" fillId="0" borderId="31" xfId="3" applyFont="1" applyFill="1" applyBorder="1"/>
    <xf numFmtId="0" fontId="13" fillId="0" borderId="32" xfId="3" applyFont="1" applyFill="1" applyBorder="1" applyAlignment="1"/>
    <xf numFmtId="164" fontId="13" fillId="0" borderId="33" xfId="5" applyNumberFormat="1" applyFont="1" applyFill="1" applyBorder="1" applyAlignment="1"/>
    <xf numFmtId="0" fontId="13" fillId="0" borderId="34" xfId="3" applyFont="1" applyFill="1" applyBorder="1" applyAlignment="1"/>
    <xf numFmtId="0" fontId="13" fillId="0" borderId="16" xfId="3" applyFont="1" applyBorder="1" applyAlignment="1">
      <alignment horizontal="left" vertical="center" indent="1"/>
    </xf>
    <xf numFmtId="10" fontId="11" fillId="0" borderId="0" xfId="1" applyNumberFormat="1" applyFont="1" applyFill="1"/>
    <xf numFmtId="0" fontId="13" fillId="0" borderId="9" xfId="3" applyFont="1" applyBorder="1" applyAlignment="1">
      <alignment horizontal="left" vertical="center" indent="1"/>
    </xf>
    <xf numFmtId="0" fontId="13" fillId="0" borderId="35" xfId="4" applyFont="1" applyFill="1" applyBorder="1" applyAlignment="1">
      <alignment wrapText="1"/>
    </xf>
    <xf numFmtId="0" fontId="13" fillId="0" borderId="35" xfId="3" applyFont="1" applyFill="1" applyBorder="1"/>
    <xf numFmtId="3" fontId="13" fillId="0" borderId="35" xfId="3" applyNumberFormat="1" applyFont="1" applyFill="1" applyBorder="1"/>
    <xf numFmtId="3" fontId="13" fillId="0" borderId="35" xfId="3" applyNumberFormat="1" applyFont="1" applyFill="1" applyBorder="1" applyAlignment="1">
      <alignment horizontal="right"/>
    </xf>
    <xf numFmtId="0" fontId="13" fillId="0" borderId="36" xfId="3" applyFont="1" applyFill="1" applyBorder="1"/>
    <xf numFmtId="0" fontId="13" fillId="0" borderId="0" xfId="3" applyFont="1" applyFill="1" applyBorder="1" applyAlignment="1"/>
    <xf numFmtId="164" fontId="13" fillId="0" borderId="37" xfId="5" applyNumberFormat="1" applyFont="1" applyFill="1" applyBorder="1" applyAlignment="1"/>
    <xf numFmtId="0" fontId="13" fillId="0" borderId="38" xfId="3" applyFont="1" applyFill="1" applyBorder="1" applyAlignment="1"/>
    <xf numFmtId="164" fontId="13" fillId="0" borderId="39" xfId="5" applyNumberFormat="1" applyFont="1" applyFill="1" applyBorder="1" applyAlignment="1"/>
    <xf numFmtId="0" fontId="12" fillId="4" borderId="40" xfId="4" applyFont="1" applyFill="1" applyBorder="1" applyAlignment="1">
      <alignment horizontal="left" vertical="center" indent="1"/>
    </xf>
    <xf numFmtId="0" fontId="12" fillId="4" borderId="11" xfId="4" applyFont="1" applyFill="1" applyBorder="1" applyAlignment="1"/>
    <xf numFmtId="0" fontId="12" fillId="5" borderId="41" xfId="4" applyFont="1" applyFill="1" applyBorder="1" applyAlignment="1">
      <alignment horizontal="left" vertical="center" indent="1"/>
    </xf>
    <xf numFmtId="0" fontId="12" fillId="5" borderId="21" xfId="4" applyFont="1" applyFill="1" applyBorder="1" applyAlignment="1">
      <alignment wrapText="1"/>
    </xf>
    <xf numFmtId="0" fontId="12" fillId="5" borderId="21" xfId="3" applyFont="1" applyFill="1" applyBorder="1"/>
    <xf numFmtId="3" fontId="12" fillId="5" borderId="21" xfId="3" applyNumberFormat="1" applyFont="1" applyFill="1" applyBorder="1"/>
    <xf numFmtId="3" fontId="12" fillId="5" borderId="21" xfId="3" applyNumberFormat="1" applyFont="1" applyFill="1" applyBorder="1" applyAlignment="1">
      <alignment horizontal="right"/>
    </xf>
    <xf numFmtId="0" fontId="12" fillId="5" borderId="22" xfId="3" applyFont="1" applyFill="1" applyBorder="1"/>
    <xf numFmtId="164" fontId="12" fillId="5" borderId="23" xfId="5" applyNumberFormat="1" applyFont="1" applyFill="1" applyBorder="1" applyAlignment="1"/>
    <xf numFmtId="0" fontId="7" fillId="5" borderId="0" xfId="3" applyFont="1" applyFill="1"/>
    <xf numFmtId="0" fontId="13" fillId="0" borderId="20" xfId="4" applyFont="1" applyFill="1" applyBorder="1" applyAlignment="1">
      <alignment horizontal="left" vertical="center" indent="1"/>
    </xf>
    <xf numFmtId="164" fontId="13" fillId="0" borderId="27" xfId="5" applyNumberFormat="1" applyFont="1" applyFill="1" applyBorder="1" applyAlignment="1"/>
    <xf numFmtId="0" fontId="13" fillId="0" borderId="29" xfId="5" applyNumberFormat="1" applyFont="1" applyFill="1" applyBorder="1" applyAlignment="1"/>
    <xf numFmtId="0" fontId="12" fillId="0" borderId="20" xfId="4" applyFont="1" applyFill="1" applyBorder="1" applyAlignment="1">
      <alignment horizontal="left" vertical="center" indent="1"/>
    </xf>
    <xf numFmtId="0" fontId="13" fillId="0" borderId="25" xfId="4" applyFont="1" applyFill="1" applyBorder="1"/>
    <xf numFmtId="164" fontId="13" fillId="0" borderId="24" xfId="5" applyNumberFormat="1" applyFont="1" applyFill="1" applyBorder="1" applyAlignment="1"/>
    <xf numFmtId="0" fontId="13" fillId="0" borderId="25" xfId="5" applyNumberFormat="1" applyFont="1" applyFill="1" applyBorder="1" applyAlignment="1"/>
    <xf numFmtId="0" fontId="12" fillId="5" borderId="20" xfId="4" applyFont="1" applyFill="1" applyBorder="1" applyAlignment="1">
      <alignment horizontal="left" vertical="center" indent="1"/>
    </xf>
    <xf numFmtId="0" fontId="12" fillId="5" borderId="24" xfId="4" applyFont="1" applyFill="1" applyBorder="1" applyAlignment="1">
      <alignment wrapText="1"/>
    </xf>
    <xf numFmtId="0" fontId="12" fillId="5" borderId="24" xfId="3" applyFont="1" applyFill="1" applyBorder="1"/>
    <xf numFmtId="3" fontId="12" fillId="5" borderId="24" xfId="3" applyNumberFormat="1" applyFont="1" applyFill="1" applyBorder="1"/>
    <xf numFmtId="3" fontId="12" fillId="5" borderId="24" xfId="3" applyNumberFormat="1" applyFont="1" applyFill="1" applyBorder="1" applyAlignment="1">
      <alignment horizontal="right"/>
    </xf>
    <xf numFmtId="0" fontId="12" fillId="5" borderId="25" xfId="3" applyFont="1" applyFill="1" applyBorder="1"/>
    <xf numFmtId="0" fontId="12" fillId="6" borderId="27" xfId="3" applyFont="1" applyFill="1" applyBorder="1" applyAlignment="1"/>
    <xf numFmtId="164" fontId="12" fillId="5" borderId="28" xfId="5" applyNumberFormat="1" applyFont="1" applyFill="1" applyBorder="1" applyAlignment="1"/>
    <xf numFmtId="0" fontId="12" fillId="6" borderId="29" xfId="3" applyFont="1" applyFill="1" applyBorder="1" applyAlignment="1"/>
    <xf numFmtId="164" fontId="12" fillId="5" borderId="26" xfId="5" applyNumberFormat="1" applyFont="1" applyFill="1" applyBorder="1" applyAlignment="1"/>
    <xf numFmtId="0" fontId="13" fillId="5" borderId="20" xfId="4" applyFont="1" applyFill="1" applyBorder="1" applyAlignment="1">
      <alignment horizontal="left" vertical="center" indent="1"/>
    </xf>
    <xf numFmtId="0" fontId="13" fillId="5" borderId="24" xfId="4" applyFont="1" applyFill="1" applyBorder="1" applyAlignment="1">
      <alignment wrapText="1"/>
    </xf>
    <xf numFmtId="0" fontId="13" fillId="6" borderId="27" xfId="3" applyFont="1" applyFill="1" applyBorder="1" applyAlignment="1"/>
    <xf numFmtId="164" fontId="13" fillId="6" borderId="28" xfId="5" applyNumberFormat="1" applyFont="1" applyFill="1" applyBorder="1" applyAlignment="1"/>
    <xf numFmtId="0" fontId="13" fillId="6" borderId="29" xfId="3" applyFont="1" applyFill="1" applyBorder="1" applyAlignment="1"/>
    <xf numFmtId="164" fontId="13" fillId="6" borderId="26" xfId="5" applyNumberFormat="1" applyFont="1" applyFill="1" applyBorder="1" applyAlignment="1"/>
    <xf numFmtId="0" fontId="13" fillId="6" borderId="42" xfId="3" applyFont="1" applyFill="1" applyBorder="1" applyAlignment="1"/>
    <xf numFmtId="164" fontId="13" fillId="6" borderId="43" xfId="5" applyNumberFormat="1" applyFont="1" applyFill="1" applyBorder="1" applyAlignment="1"/>
    <xf numFmtId="0" fontId="13" fillId="5" borderId="24" xfId="3" applyFont="1" applyFill="1" applyBorder="1"/>
    <xf numFmtId="3" fontId="13" fillId="5" borderId="24" xfId="3" applyNumberFormat="1" applyFont="1" applyFill="1" applyBorder="1"/>
    <xf numFmtId="3" fontId="13" fillId="5" borderId="24" xfId="3" applyNumberFormat="1" applyFont="1" applyFill="1" applyBorder="1" applyAlignment="1">
      <alignment horizontal="right"/>
    </xf>
    <xf numFmtId="0" fontId="13" fillId="5" borderId="25" xfId="3" applyFont="1" applyFill="1" applyBorder="1"/>
    <xf numFmtId="164" fontId="13" fillId="5" borderId="27" xfId="5" applyNumberFormat="1" applyFont="1" applyFill="1" applyBorder="1" applyAlignment="1"/>
    <xf numFmtId="0" fontId="13" fillId="5" borderId="29" xfId="5" applyNumberFormat="1" applyFont="1" applyFill="1" applyBorder="1" applyAlignment="1"/>
    <xf numFmtId="0" fontId="11" fillId="5" borderId="0" xfId="3" applyFont="1" applyFill="1"/>
    <xf numFmtId="164" fontId="12" fillId="5" borderId="27" xfId="5" applyNumberFormat="1" applyFont="1" applyFill="1" applyBorder="1" applyAlignment="1"/>
    <xf numFmtId="164" fontId="12" fillId="6" borderId="28" xfId="5" applyNumberFormat="1" applyFont="1" applyFill="1" applyBorder="1" applyAlignment="1"/>
    <xf numFmtId="0" fontId="12" fillId="5" borderId="29" xfId="5" applyNumberFormat="1" applyFont="1" applyFill="1" applyBorder="1" applyAlignment="1"/>
    <xf numFmtId="164" fontId="12" fillId="6" borderId="26" xfId="5" applyNumberFormat="1" applyFont="1" applyFill="1" applyBorder="1" applyAlignment="1"/>
    <xf numFmtId="0" fontId="12" fillId="4" borderId="44" xfId="3" applyFont="1" applyFill="1" applyBorder="1" applyAlignment="1"/>
    <xf numFmtId="164" fontId="12" fillId="4" borderId="45" xfId="5" applyNumberFormat="1" applyFont="1" applyFill="1" applyBorder="1" applyAlignment="1"/>
    <xf numFmtId="0" fontId="12" fillId="4" borderId="46" xfId="3" applyFont="1" applyFill="1" applyBorder="1" applyAlignment="1"/>
    <xf numFmtId="49" fontId="12" fillId="7" borderId="41" xfId="4" applyNumberFormat="1" applyFont="1" applyFill="1" applyBorder="1" applyAlignment="1">
      <alignment horizontal="left" vertical="center" indent="1"/>
    </xf>
    <xf numFmtId="0" fontId="12" fillId="7" borderId="24" xfId="4" applyFont="1" applyFill="1" applyBorder="1" applyAlignment="1">
      <alignment wrapText="1"/>
    </xf>
    <xf numFmtId="0" fontId="12" fillId="7" borderId="35" xfId="3" applyFont="1" applyFill="1" applyBorder="1"/>
    <xf numFmtId="3" fontId="12" fillId="7" borderId="35" xfId="3" applyNumberFormat="1" applyFont="1" applyFill="1" applyBorder="1"/>
    <xf numFmtId="3" fontId="12" fillId="7" borderId="35" xfId="3" applyNumberFormat="1" applyFont="1" applyFill="1" applyBorder="1" applyAlignment="1">
      <alignment horizontal="right"/>
    </xf>
    <xf numFmtId="0" fontId="12" fillId="7" borderId="36" xfId="3" applyFont="1" applyFill="1" applyBorder="1"/>
    <xf numFmtId="164" fontId="12" fillId="7" borderId="39" xfId="5" applyNumberFormat="1" applyFont="1" applyFill="1" applyBorder="1" applyAlignment="1"/>
    <xf numFmtId="164" fontId="12" fillId="7" borderId="26" xfId="5" applyNumberFormat="1" applyFont="1" applyFill="1" applyBorder="1" applyAlignment="1"/>
    <xf numFmtId="49" fontId="12" fillId="7" borderId="16" xfId="4" applyNumberFormat="1" applyFont="1" applyFill="1" applyBorder="1" applyAlignment="1">
      <alignment horizontal="left" vertical="center" indent="1"/>
    </xf>
    <xf numFmtId="0" fontId="12" fillId="7" borderId="35" xfId="4" applyFont="1" applyFill="1" applyBorder="1" applyAlignment="1">
      <alignment wrapText="1"/>
    </xf>
    <xf numFmtId="0" fontId="12" fillId="8" borderId="40" xfId="4" applyFont="1" applyFill="1" applyBorder="1" applyAlignment="1">
      <alignment horizontal="center"/>
    </xf>
    <xf numFmtId="0" fontId="12" fillId="8" borderId="11" xfId="4" applyFont="1" applyFill="1" applyBorder="1"/>
    <xf numFmtId="3" fontId="12" fillId="8" borderId="11" xfId="3" applyNumberFormat="1" applyFont="1" applyFill="1" applyBorder="1"/>
    <xf numFmtId="3" fontId="12" fillId="8" borderId="11" xfId="3" applyNumberFormat="1" applyFont="1" applyFill="1" applyBorder="1" applyAlignment="1">
      <alignment horizontal="right"/>
    </xf>
    <xf numFmtId="0" fontId="12" fillId="8" borderId="18" xfId="3" applyFont="1" applyFill="1" applyBorder="1"/>
    <xf numFmtId="164" fontId="12" fillId="8" borderId="19" xfId="5" applyNumberFormat="1" applyFont="1" applyFill="1" applyBorder="1" applyAlignment="1"/>
    <xf numFmtId="0" fontId="14" fillId="0" borderId="0" xfId="3" applyFont="1" applyAlignment="1">
      <alignment horizontal="center"/>
    </xf>
    <xf numFmtId="0" fontId="14" fillId="0" borderId="0" xfId="3" applyFont="1"/>
    <xf numFmtId="3" fontId="15" fillId="0" borderId="0" xfId="3" applyNumberFormat="1" applyFont="1"/>
    <xf numFmtId="3" fontId="15" fillId="0" borderId="0" xfId="3" applyNumberFormat="1" applyFont="1" applyAlignment="1">
      <alignment horizontal="right"/>
    </xf>
    <xf numFmtId="0" fontId="15" fillId="0" borderId="0" xfId="3" applyFont="1"/>
    <xf numFmtId="164" fontId="14" fillId="0" borderId="0" xfId="3" applyNumberFormat="1" applyFont="1"/>
    <xf numFmtId="164" fontId="14" fillId="0" borderId="0" xfId="3" applyNumberFormat="1" applyFont="1" applyAlignment="1">
      <alignment horizontal="right"/>
    </xf>
    <xf numFmtId="3" fontId="14" fillId="0" borderId="0" xfId="3" applyNumberFormat="1" applyFont="1"/>
    <xf numFmtId="3" fontId="14" fillId="0" borderId="0" xfId="3" applyNumberFormat="1" applyFont="1" applyAlignment="1">
      <alignment horizontal="right"/>
    </xf>
    <xf numFmtId="0" fontId="14" fillId="0" borderId="0" xfId="3" applyFont="1" applyAlignment="1">
      <alignment horizontal="right"/>
    </xf>
    <xf numFmtId="0" fontId="14" fillId="0" borderId="0" xfId="4" applyFont="1" applyFill="1" applyBorder="1"/>
    <xf numFmtId="0" fontId="11" fillId="0" borderId="0" xfId="3" applyFont="1" applyAlignment="1">
      <alignment horizontal="center"/>
    </xf>
    <xf numFmtId="3" fontId="11" fillId="0" borderId="0" xfId="3" applyNumberFormat="1" applyFont="1"/>
    <xf numFmtId="3" fontId="11" fillId="0" borderId="0" xfId="3" applyNumberFormat="1" applyFont="1" applyAlignment="1">
      <alignment horizontal="right"/>
    </xf>
    <xf numFmtId="0" fontId="11" fillId="0" borderId="0" xfId="3" applyFont="1" applyAlignment="1">
      <alignment horizontal="right"/>
    </xf>
  </cellXfs>
  <cellStyles count="6">
    <cellStyle name="Ezres 2 3" xfId="5"/>
    <cellStyle name="Normál" xfId="0" builtinId="0"/>
    <cellStyle name="Normál 3 2" xfId="3"/>
    <cellStyle name="Normál_02B_2008_evi_kltsgv_rendelet" xfId="2"/>
    <cellStyle name="Normál_Munka1" xfId="4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7"/>
  <sheetViews>
    <sheetView tabSelected="1" workbookViewId="0">
      <selection activeCell="M30" sqref="M30"/>
    </sheetView>
  </sheetViews>
  <sheetFormatPr defaultColWidth="0" defaultRowHeight="11.25" x14ac:dyDescent="0.2"/>
  <cols>
    <col min="1" max="1" width="12.5" style="170" customWidth="1"/>
    <col min="2" max="2" width="66" style="15" customWidth="1"/>
    <col min="3" max="3" width="5.5" style="15" hidden="1" customWidth="1"/>
    <col min="4" max="4" width="9" style="171" hidden="1" customWidth="1"/>
    <col min="5" max="5" width="8.6640625" style="172" hidden="1" customWidth="1"/>
    <col min="6" max="6" width="4" style="15" hidden="1" customWidth="1"/>
    <col min="7" max="7" width="6" style="15" hidden="1" customWidth="1"/>
    <col min="8" max="8" width="13.5" style="15" hidden="1" customWidth="1"/>
    <col min="9" max="9" width="8" style="15" hidden="1" customWidth="1"/>
    <col min="10" max="10" width="17" style="15" customWidth="1"/>
    <col min="11" max="11" width="16.83203125" style="173" customWidth="1"/>
    <col min="12" max="12" width="9.33203125" style="15" customWidth="1"/>
    <col min="13" max="13" width="22.5" style="15" customWidth="1"/>
    <col min="14" max="17" width="9.33203125" style="15" customWidth="1"/>
    <col min="18" max="18" width="13.33203125" style="15" customWidth="1"/>
    <col min="19" max="253" width="9.33203125" style="15" customWidth="1"/>
    <col min="254" max="254" width="12.5" style="15" customWidth="1"/>
    <col min="255" max="255" width="66" style="15" customWidth="1"/>
    <col min="256" max="16384" width="0" style="15" hidden="1"/>
  </cols>
  <sheetData>
    <row r="1" spans="1:18" s="1" customFormat="1" ht="12.75" x14ac:dyDescent="0.2">
      <c r="B1" s="2"/>
      <c r="C1" s="3"/>
      <c r="D1" s="4" t="s">
        <v>0</v>
      </c>
      <c r="E1" s="5"/>
      <c r="K1" s="4" t="s">
        <v>93</v>
      </c>
    </row>
    <row r="2" spans="1:18" s="7" customFormat="1" ht="15" customHeight="1" x14ac:dyDescent="0.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8" ht="21" customHeight="1" thickBot="1" x14ac:dyDescent="0.25">
      <c r="A3" s="8"/>
      <c r="B3" s="9"/>
      <c r="C3" s="10"/>
      <c r="D3" s="11"/>
      <c r="E3" s="12"/>
      <c r="F3" s="13"/>
      <c r="G3" s="13"/>
      <c r="H3" s="13"/>
      <c r="I3" s="13"/>
      <c r="J3" s="13"/>
      <c r="K3" s="14"/>
    </row>
    <row r="4" spans="1:18" ht="14.45" customHeight="1" thickBot="1" x14ac:dyDescent="0.25">
      <c r="A4" s="16" t="s">
        <v>2</v>
      </c>
      <c r="B4" s="17" t="s">
        <v>3</v>
      </c>
      <c r="C4" s="18"/>
      <c r="D4" s="19"/>
      <c r="E4" s="20"/>
      <c r="F4" s="20"/>
      <c r="G4" s="20" t="s">
        <v>4</v>
      </c>
      <c r="H4" s="21"/>
      <c r="I4" s="22"/>
      <c r="J4" s="23" t="s">
        <v>5</v>
      </c>
      <c r="K4" s="24" t="s">
        <v>6</v>
      </c>
    </row>
    <row r="5" spans="1:18" ht="34.15" customHeight="1" thickBot="1" x14ac:dyDescent="0.25">
      <c r="A5" s="25"/>
      <c r="B5" s="26"/>
      <c r="C5" s="27" t="s">
        <v>7</v>
      </c>
      <c r="D5" s="28" t="s">
        <v>8</v>
      </c>
      <c r="E5" s="29" t="s">
        <v>9</v>
      </c>
      <c r="F5" s="30" t="s">
        <v>10</v>
      </c>
      <c r="G5" s="31" t="s">
        <v>10</v>
      </c>
      <c r="H5" s="32" t="s">
        <v>11</v>
      </c>
      <c r="I5" s="30" t="s">
        <v>10</v>
      </c>
      <c r="J5" s="33"/>
      <c r="K5" s="34"/>
    </row>
    <row r="6" spans="1:18" ht="17.25" customHeight="1" thickBot="1" x14ac:dyDescent="0.25">
      <c r="A6" s="35" t="s">
        <v>12</v>
      </c>
      <c r="B6" s="36" t="s">
        <v>13</v>
      </c>
      <c r="C6" s="27"/>
      <c r="D6" s="28"/>
      <c r="E6" s="29"/>
      <c r="F6" s="30"/>
      <c r="G6" s="37"/>
      <c r="H6" s="32"/>
      <c r="I6" s="30"/>
      <c r="J6" s="38" t="s">
        <v>14</v>
      </c>
      <c r="K6" s="39" t="s">
        <v>15</v>
      </c>
    </row>
    <row r="7" spans="1:18" s="47" customFormat="1" ht="13.5" thickBot="1" x14ac:dyDescent="0.25">
      <c r="A7" s="40" t="s">
        <v>16</v>
      </c>
      <c r="B7" s="41" t="s">
        <v>17</v>
      </c>
      <c r="C7" s="42"/>
      <c r="D7" s="43"/>
      <c r="E7" s="44"/>
      <c r="F7" s="45"/>
      <c r="G7" s="46">
        <f>+G9+G10+G15+G16+G18</f>
        <v>96592200</v>
      </c>
      <c r="H7" s="46">
        <f>+H9+H10+H15+H16+H18</f>
        <v>96592200</v>
      </c>
      <c r="I7" s="46">
        <f>+I9+I10+I15+I16+I18</f>
        <v>96605879.416999996</v>
      </c>
      <c r="J7" s="46">
        <f>+J9+J10+J15+J16+J18+J19</f>
        <v>129374873</v>
      </c>
      <c r="K7" s="46">
        <f>+K8+K10+K15+K16+K18</f>
        <v>162814501</v>
      </c>
      <c r="M7" s="48"/>
      <c r="R7" s="49"/>
    </row>
    <row r="8" spans="1:18" s="57" customFormat="1" ht="12.75" x14ac:dyDescent="0.2">
      <c r="A8" s="50" t="s">
        <v>18</v>
      </c>
      <c r="B8" s="51" t="s">
        <v>19</v>
      </c>
      <c r="C8" s="52"/>
      <c r="D8" s="53"/>
      <c r="E8" s="54"/>
      <c r="F8" s="55"/>
      <c r="G8" s="56">
        <f>+G9</f>
        <v>96592200</v>
      </c>
      <c r="H8" s="56">
        <f>+H9</f>
        <v>96592200</v>
      </c>
      <c r="I8" s="56">
        <f>+I9</f>
        <v>96592200</v>
      </c>
      <c r="J8" s="56">
        <f>+J9</f>
        <v>114975000</v>
      </c>
      <c r="K8" s="56">
        <f>+K9</f>
        <v>114975000</v>
      </c>
      <c r="M8" s="48"/>
      <c r="R8" s="58"/>
    </row>
    <row r="9" spans="1:18" s="57" customFormat="1" ht="12.75" x14ac:dyDescent="0.2">
      <c r="A9" s="59" t="s">
        <v>20</v>
      </c>
      <c r="B9" s="60" t="s">
        <v>21</v>
      </c>
      <c r="C9" s="61">
        <v>7737</v>
      </c>
      <c r="D9" s="62">
        <v>4580000</v>
      </c>
      <c r="E9" s="63" t="s">
        <v>22</v>
      </c>
      <c r="F9" s="64">
        <v>30.95</v>
      </c>
      <c r="G9" s="65">
        <v>96592200</v>
      </c>
      <c r="H9" s="65">
        <v>96592200</v>
      </c>
      <c r="I9" s="65">
        <v>96592200</v>
      </c>
      <c r="J9" s="66">
        <f>96180000+18795000</f>
        <v>114975000</v>
      </c>
      <c r="K9" s="66">
        <v>114975000</v>
      </c>
      <c r="M9" s="48"/>
    </row>
    <row r="10" spans="1:18" s="57" customFormat="1" ht="12.75" x14ac:dyDescent="0.2">
      <c r="A10" s="50" t="s">
        <v>23</v>
      </c>
      <c r="B10" s="67" t="s">
        <v>24</v>
      </c>
      <c r="C10" s="68">
        <v>3088</v>
      </c>
      <c r="D10" s="69"/>
      <c r="E10" s="70"/>
      <c r="F10" s="71"/>
      <c r="G10" s="65">
        <f>+G11+G12+G13+G14</f>
        <v>0</v>
      </c>
      <c r="H10" s="65">
        <f>+H11+H12+H13+H14</f>
        <v>0</v>
      </c>
      <c r="I10" s="65">
        <f>+I11+I12+I13+I14</f>
        <v>144.417</v>
      </c>
      <c r="J10" s="65">
        <f>+J11+J12+J13+J14+J17</f>
        <v>14399873</v>
      </c>
      <c r="K10" s="65">
        <f>+K11+K12+K13+K14</f>
        <v>30348901</v>
      </c>
      <c r="M10" s="48"/>
    </row>
    <row r="11" spans="1:18" s="57" customFormat="1" ht="12.75" x14ac:dyDescent="0.2">
      <c r="A11" s="59" t="s">
        <v>25</v>
      </c>
      <c r="B11" s="60" t="s">
        <v>26</v>
      </c>
      <c r="C11" s="68">
        <v>2510</v>
      </c>
      <c r="D11" s="69">
        <v>372000</v>
      </c>
      <c r="E11" s="70" t="s">
        <v>27</v>
      </c>
      <c r="F11" s="71">
        <v>108.3</v>
      </c>
      <c r="G11" s="72"/>
      <c r="H11" s="73">
        <f>D11*G11</f>
        <v>0</v>
      </c>
      <c r="I11" s="74">
        <f>F11+G11</f>
        <v>108.3</v>
      </c>
      <c r="J11" s="66">
        <v>0</v>
      </c>
      <c r="K11" s="66">
        <v>10198440</v>
      </c>
      <c r="M11" s="48"/>
    </row>
    <row r="12" spans="1:18" s="57" customFormat="1" ht="12.75" x14ac:dyDescent="0.2">
      <c r="A12" s="59" t="s">
        <v>28</v>
      </c>
      <c r="B12" s="60" t="s">
        <v>29</v>
      </c>
      <c r="C12" s="68"/>
      <c r="D12" s="69">
        <v>104</v>
      </c>
      <c r="E12" s="70" t="s">
        <v>30</v>
      </c>
      <c r="F12" s="71"/>
      <c r="G12" s="72"/>
      <c r="H12" s="73">
        <f>D12*G12</f>
        <v>0</v>
      </c>
      <c r="I12" s="74">
        <f>F12+G12</f>
        <v>0</v>
      </c>
      <c r="J12" s="66">
        <v>5257593</v>
      </c>
      <c r="K12" s="66">
        <v>11392000</v>
      </c>
      <c r="M12" s="48"/>
    </row>
    <row r="13" spans="1:18" s="57" customFormat="1" ht="12.75" x14ac:dyDescent="0.2">
      <c r="A13" s="59" t="s">
        <v>31</v>
      </c>
      <c r="B13" s="60" t="s">
        <v>32</v>
      </c>
      <c r="C13" s="68">
        <v>64000</v>
      </c>
      <c r="D13" s="69">
        <v>295000</v>
      </c>
      <c r="E13" s="70" t="s">
        <v>33</v>
      </c>
      <c r="F13" s="71">
        <v>36.116999999999997</v>
      </c>
      <c r="G13" s="72"/>
      <c r="H13" s="73">
        <f>D13*G13</f>
        <v>0</v>
      </c>
      <c r="I13" s="74">
        <f>F13+G13</f>
        <v>36.116999999999997</v>
      </c>
      <c r="J13" s="66">
        <v>100000</v>
      </c>
      <c r="K13" s="66">
        <v>100000</v>
      </c>
      <c r="M13" s="48"/>
    </row>
    <row r="14" spans="1:18" s="57" customFormat="1" ht="12.75" x14ac:dyDescent="0.2">
      <c r="A14" s="59" t="s">
        <v>34</v>
      </c>
      <c r="B14" s="60" t="s">
        <v>35</v>
      </c>
      <c r="C14" s="68">
        <v>171000</v>
      </c>
      <c r="D14" s="69"/>
      <c r="E14" s="70"/>
      <c r="F14" s="71"/>
      <c r="G14" s="72"/>
      <c r="H14" s="73">
        <f>D14*G14</f>
        <v>0</v>
      </c>
      <c r="I14" s="74">
        <f>F14+G14</f>
        <v>0</v>
      </c>
      <c r="J14" s="66">
        <v>8657780</v>
      </c>
      <c r="K14" s="66">
        <v>8658461</v>
      </c>
      <c r="M14" s="48"/>
    </row>
    <row r="15" spans="1:18" s="57" customFormat="1" ht="12.75" x14ac:dyDescent="0.2">
      <c r="A15" s="59" t="s">
        <v>36</v>
      </c>
      <c r="B15" s="60" t="s">
        <v>37</v>
      </c>
      <c r="C15" s="68">
        <v>146200</v>
      </c>
      <c r="D15" s="69">
        <v>2700</v>
      </c>
      <c r="E15" s="70" t="s">
        <v>38</v>
      </c>
      <c r="F15" s="71">
        <v>13535</v>
      </c>
      <c r="G15" s="72"/>
      <c r="H15" s="73">
        <f>D15*G15</f>
        <v>0</v>
      </c>
      <c r="I15" s="74">
        <f>F15+G15</f>
        <v>13535</v>
      </c>
      <c r="J15" s="66">
        <v>0</v>
      </c>
      <c r="K15" s="66">
        <v>17352900</v>
      </c>
      <c r="M15" s="48"/>
    </row>
    <row r="16" spans="1:18" s="57" customFormat="1" ht="12.75" x14ac:dyDescent="0.2">
      <c r="A16" s="59" t="s">
        <v>39</v>
      </c>
      <c r="B16" s="60" t="s">
        <v>40</v>
      </c>
      <c r="C16" s="75"/>
      <c r="D16" s="76"/>
      <c r="E16" s="77"/>
      <c r="F16" s="78"/>
      <c r="G16" s="79"/>
      <c r="H16" s="80"/>
      <c r="I16" s="81"/>
      <c r="J16" s="66"/>
      <c r="K16" s="66">
        <v>137700</v>
      </c>
      <c r="M16" s="48"/>
    </row>
    <row r="17" spans="1:15" s="57" customFormat="1" ht="12.75" x14ac:dyDescent="0.2">
      <c r="A17" s="82"/>
      <c r="B17" s="60" t="s">
        <v>41</v>
      </c>
      <c r="C17" s="60"/>
      <c r="D17" s="60"/>
      <c r="E17" s="60"/>
      <c r="F17" s="60"/>
      <c r="G17" s="60"/>
      <c r="H17" s="60"/>
      <c r="I17" s="60"/>
      <c r="J17" s="66">
        <v>384500</v>
      </c>
      <c r="K17" s="66"/>
      <c r="M17" s="48"/>
      <c r="O17" s="83"/>
    </row>
    <row r="18" spans="1:15" s="57" customFormat="1" ht="12.75" x14ac:dyDescent="0.2">
      <c r="A18" s="60"/>
      <c r="B18" s="60"/>
      <c r="C18" s="60"/>
      <c r="D18" s="60"/>
      <c r="E18" s="60"/>
      <c r="F18" s="60"/>
      <c r="G18" s="60"/>
      <c r="H18" s="60"/>
      <c r="I18" s="60"/>
      <c r="J18" s="66"/>
      <c r="K18" s="66">
        <v>0</v>
      </c>
      <c r="M18" s="48"/>
    </row>
    <row r="19" spans="1:15" s="57" customFormat="1" ht="13.5" thickBot="1" x14ac:dyDescent="0.25">
      <c r="A19" s="84"/>
      <c r="B19" s="85"/>
      <c r="C19" s="86"/>
      <c r="D19" s="87"/>
      <c r="E19" s="88"/>
      <c r="F19" s="89"/>
      <c r="G19" s="90"/>
      <c r="H19" s="91"/>
      <c r="I19" s="92"/>
      <c r="J19" s="93"/>
      <c r="K19" s="93"/>
      <c r="M19" s="48"/>
    </row>
    <row r="20" spans="1:15" s="47" customFormat="1" ht="15.75" customHeight="1" thickBot="1" x14ac:dyDescent="0.25">
      <c r="A20" s="94" t="s">
        <v>42</v>
      </c>
      <c r="B20" s="95" t="s">
        <v>43</v>
      </c>
      <c r="C20" s="42" t="s">
        <v>44</v>
      </c>
      <c r="D20" s="43"/>
      <c r="E20" s="44"/>
      <c r="F20" s="45"/>
      <c r="G20" s="46" t="e">
        <f>+G21+G24+G26</f>
        <v>#REF!</v>
      </c>
      <c r="H20" s="46" t="e">
        <f>+H21+H24+H26</f>
        <v>#REF!</v>
      </c>
      <c r="I20" s="46" t="e">
        <f>+I21+I24+I26</f>
        <v>#REF!</v>
      </c>
      <c r="J20" s="46">
        <f>+J21+J24+J26</f>
        <v>158495770</v>
      </c>
      <c r="K20" s="46">
        <f>+K21+K24+K26</f>
        <v>175970370</v>
      </c>
      <c r="M20" s="48"/>
    </row>
    <row r="21" spans="1:15" s="103" customFormat="1" ht="22.5" customHeight="1" x14ac:dyDescent="0.2">
      <c r="A21" s="96" t="s">
        <v>45</v>
      </c>
      <c r="B21" s="97" t="s">
        <v>46</v>
      </c>
      <c r="C21" s="98"/>
      <c r="D21" s="99"/>
      <c r="E21" s="100"/>
      <c r="F21" s="101"/>
      <c r="G21" s="102" t="e">
        <f>+G22+G23+#REF!+#REF!+#REF!</f>
        <v>#REF!</v>
      </c>
      <c r="H21" s="102" t="e">
        <f>+H22+H23+#REF!+#REF!+#REF!</f>
        <v>#REF!</v>
      </c>
      <c r="I21" s="102" t="e">
        <f>+I22+I23+#REF!+#REF!+#REF!</f>
        <v>#REF!</v>
      </c>
      <c r="J21" s="102">
        <f>+J22+J23</f>
        <v>129335850</v>
      </c>
      <c r="K21" s="102">
        <f>+K22+K23</f>
        <v>144415950</v>
      </c>
      <c r="M21" s="48"/>
    </row>
    <row r="22" spans="1:15" s="57" customFormat="1" ht="14.45" customHeight="1" x14ac:dyDescent="0.2">
      <c r="A22" s="104" t="s">
        <v>47</v>
      </c>
      <c r="B22" s="60" t="s">
        <v>48</v>
      </c>
      <c r="C22" s="68" t="s">
        <v>49</v>
      </c>
      <c r="D22" s="69">
        <v>4012000</v>
      </c>
      <c r="E22" s="70"/>
      <c r="F22" s="71">
        <v>40.1</v>
      </c>
      <c r="G22" s="105"/>
      <c r="H22" s="73">
        <f>(F22*G22)/12*8</f>
        <v>0</v>
      </c>
      <c r="I22" s="106">
        <f>F22+G22</f>
        <v>40.1</v>
      </c>
      <c r="J22" s="66">
        <v>95735850</v>
      </c>
      <c r="K22" s="66">
        <v>103549950</v>
      </c>
      <c r="M22" s="48"/>
    </row>
    <row r="23" spans="1:15" s="57" customFormat="1" ht="15" customHeight="1" x14ac:dyDescent="0.2">
      <c r="A23" s="104" t="s">
        <v>50</v>
      </c>
      <c r="B23" s="60" t="s">
        <v>51</v>
      </c>
      <c r="C23" s="68"/>
      <c r="D23" s="69">
        <v>1800000</v>
      </c>
      <c r="E23" s="70"/>
      <c r="F23" s="71">
        <v>27</v>
      </c>
      <c r="G23" s="105"/>
      <c r="H23" s="73">
        <f>(F23*G23)/12*8</f>
        <v>0</v>
      </c>
      <c r="I23" s="106">
        <f>F23+G23</f>
        <v>27</v>
      </c>
      <c r="J23" s="66">
        <v>33600000</v>
      </c>
      <c r="K23" s="66">
        <v>40866000</v>
      </c>
      <c r="M23" s="48"/>
    </row>
    <row r="24" spans="1:15" s="57" customFormat="1" ht="15" customHeight="1" x14ac:dyDescent="0.2">
      <c r="A24" s="107" t="s">
        <v>52</v>
      </c>
      <c r="B24" s="67" t="s">
        <v>53</v>
      </c>
      <c r="C24" s="68"/>
      <c r="D24" s="69"/>
      <c r="E24" s="70"/>
      <c r="F24" s="71"/>
      <c r="G24" s="65" t="e">
        <f>+G25+#REF!</f>
        <v>#REF!</v>
      </c>
      <c r="H24" s="65" t="e">
        <f>+H25+#REF!</f>
        <v>#REF!</v>
      </c>
      <c r="I24" s="65" t="e">
        <f>+I25+#REF!</f>
        <v>#REF!</v>
      </c>
      <c r="J24" s="65">
        <f>+J25</f>
        <v>24281820</v>
      </c>
      <c r="K24" s="65">
        <f>+K25</f>
        <v>23697420</v>
      </c>
      <c r="M24" s="48"/>
    </row>
    <row r="25" spans="1:15" s="57" customFormat="1" ht="14.25" customHeight="1" x14ac:dyDescent="0.2">
      <c r="A25" s="104" t="s">
        <v>54</v>
      </c>
      <c r="B25" s="60" t="s">
        <v>55</v>
      </c>
      <c r="C25" s="68"/>
      <c r="D25" s="69">
        <v>56000</v>
      </c>
      <c r="E25" s="70" t="s">
        <v>56</v>
      </c>
      <c r="F25" s="108">
        <v>468</v>
      </c>
      <c r="G25" s="105"/>
      <c r="H25" s="73">
        <f>(F25*G25)/12*8</f>
        <v>0</v>
      </c>
      <c r="I25" s="106">
        <f>F25+G25</f>
        <v>468</v>
      </c>
      <c r="J25" s="66">
        <v>24281820</v>
      </c>
      <c r="K25" s="66">
        <v>23697420</v>
      </c>
      <c r="M25" s="48"/>
    </row>
    <row r="26" spans="1:15" s="57" customFormat="1" ht="21.75" customHeight="1" x14ac:dyDescent="0.2">
      <c r="A26" s="107" t="s">
        <v>57</v>
      </c>
      <c r="B26" s="67" t="s">
        <v>58</v>
      </c>
      <c r="C26" s="68"/>
      <c r="D26" s="69"/>
      <c r="E26" s="70"/>
      <c r="F26" s="108"/>
      <c r="G26" s="65">
        <f>+G27+G28</f>
        <v>0</v>
      </c>
      <c r="H26" s="65">
        <f>+H27+H28</f>
        <v>0</v>
      </c>
      <c r="I26" s="65">
        <f>+I27+I28</f>
        <v>0</v>
      </c>
      <c r="J26" s="65">
        <f>+J27+J28</f>
        <v>4878100</v>
      </c>
      <c r="K26" s="65">
        <f>+K27+K28</f>
        <v>7857000</v>
      </c>
      <c r="M26" s="48"/>
    </row>
    <row r="27" spans="1:15" s="57" customFormat="1" ht="13.5" customHeight="1" x14ac:dyDescent="0.2">
      <c r="A27" s="104" t="s">
        <v>59</v>
      </c>
      <c r="B27" s="60" t="s">
        <v>60</v>
      </c>
      <c r="C27" s="68"/>
      <c r="D27" s="69"/>
      <c r="E27" s="70"/>
      <c r="F27" s="108"/>
      <c r="G27" s="105"/>
      <c r="H27" s="109"/>
      <c r="I27" s="110"/>
      <c r="J27" s="66">
        <v>1983500</v>
      </c>
      <c r="K27" s="66">
        <v>3024000</v>
      </c>
      <c r="M27" s="48"/>
    </row>
    <row r="28" spans="1:15" s="57" customFormat="1" ht="12.75" customHeight="1" thickBot="1" x14ac:dyDescent="0.25">
      <c r="A28" s="104" t="s">
        <v>61</v>
      </c>
      <c r="B28" s="60" t="s">
        <v>62</v>
      </c>
      <c r="C28" s="68"/>
      <c r="D28" s="69"/>
      <c r="E28" s="70"/>
      <c r="F28" s="108"/>
      <c r="G28" s="105"/>
      <c r="H28" s="109"/>
      <c r="I28" s="110"/>
      <c r="J28" s="66">
        <v>2894600</v>
      </c>
      <c r="K28" s="66">
        <v>4833000</v>
      </c>
      <c r="M28" s="48"/>
    </row>
    <row r="29" spans="1:15" s="47" customFormat="1" ht="24.75" thickBot="1" x14ac:dyDescent="0.25">
      <c r="A29" s="94" t="s">
        <v>63</v>
      </c>
      <c r="B29" s="41" t="s">
        <v>64</v>
      </c>
      <c r="C29" s="42" t="s">
        <v>44</v>
      </c>
      <c r="D29" s="43"/>
      <c r="E29" s="44"/>
      <c r="F29" s="45"/>
      <c r="G29" s="46">
        <f>+G30+G31+G36+G39+G40</f>
        <v>0</v>
      </c>
      <c r="H29" s="46">
        <f>+H30+H31+H36+H39+H40</f>
        <v>0</v>
      </c>
      <c r="I29" s="46">
        <f>+I30+I31+I36+I39+I40</f>
        <v>8.93</v>
      </c>
      <c r="J29" s="46">
        <f>+J30+J31+J36+J32</f>
        <v>109218591</v>
      </c>
      <c r="K29" s="46">
        <f>+K30+K31+K36+K40+K32</f>
        <v>112898820</v>
      </c>
      <c r="M29" s="48"/>
    </row>
    <row r="30" spans="1:15" s="103" customFormat="1" ht="15.75" customHeight="1" x14ac:dyDescent="0.2">
      <c r="A30" s="111" t="s">
        <v>65</v>
      </c>
      <c r="B30" s="112" t="s">
        <v>66</v>
      </c>
      <c r="C30" s="113"/>
      <c r="D30" s="114"/>
      <c r="E30" s="115"/>
      <c r="F30" s="116"/>
      <c r="G30" s="117"/>
      <c r="H30" s="118"/>
      <c r="I30" s="119"/>
      <c r="J30" s="120">
        <v>25768550</v>
      </c>
      <c r="K30" s="120">
        <v>18522747</v>
      </c>
      <c r="M30" s="48"/>
    </row>
    <row r="31" spans="1:15" s="103" customFormat="1" ht="15.75" customHeight="1" x14ac:dyDescent="0.2">
      <c r="A31" s="111" t="s">
        <v>67</v>
      </c>
      <c r="B31" s="112" t="s">
        <v>68</v>
      </c>
      <c r="C31" s="113"/>
      <c r="D31" s="114"/>
      <c r="E31" s="115"/>
      <c r="F31" s="116"/>
      <c r="G31" s="120">
        <f t="shared" ref="G31:I32" si="0">+G33+G34</f>
        <v>0</v>
      </c>
      <c r="H31" s="120">
        <f t="shared" si="0"/>
        <v>0</v>
      </c>
      <c r="I31" s="120">
        <f t="shared" si="0"/>
        <v>0</v>
      </c>
      <c r="J31" s="120">
        <v>4420000</v>
      </c>
      <c r="K31" s="120">
        <v>5330000</v>
      </c>
      <c r="M31" s="48"/>
    </row>
    <row r="32" spans="1:15" s="103" customFormat="1" ht="15.75" customHeight="1" x14ac:dyDescent="0.2">
      <c r="A32" s="111" t="s">
        <v>69</v>
      </c>
      <c r="B32" s="112" t="s">
        <v>70</v>
      </c>
      <c r="C32" s="113"/>
      <c r="D32" s="114"/>
      <c r="E32" s="115"/>
      <c r="F32" s="116"/>
      <c r="G32" s="120">
        <f t="shared" si="0"/>
        <v>0</v>
      </c>
      <c r="H32" s="120">
        <f t="shared" si="0"/>
        <v>0</v>
      </c>
      <c r="I32" s="120">
        <f t="shared" si="0"/>
        <v>0</v>
      </c>
      <c r="J32" s="120">
        <f>+J33+J34+J35</f>
        <v>41198400</v>
      </c>
      <c r="K32" s="120">
        <f>+K33+K34+K35</f>
        <v>51176000</v>
      </c>
      <c r="M32" s="48"/>
    </row>
    <row r="33" spans="1:13" s="103" customFormat="1" ht="15.75" customHeight="1" x14ac:dyDescent="0.2">
      <c r="A33" s="121" t="s">
        <v>71</v>
      </c>
      <c r="B33" s="122" t="s">
        <v>72</v>
      </c>
      <c r="C33" s="113"/>
      <c r="D33" s="114"/>
      <c r="E33" s="115"/>
      <c r="F33" s="116"/>
      <c r="G33" s="123"/>
      <c r="H33" s="124"/>
      <c r="I33" s="125"/>
      <c r="J33" s="126">
        <v>8838000</v>
      </c>
      <c r="K33" s="126">
        <v>17850000</v>
      </c>
      <c r="M33" s="48"/>
    </row>
    <row r="34" spans="1:13" s="103" customFormat="1" ht="15.75" customHeight="1" x14ac:dyDescent="0.2">
      <c r="A34" s="121" t="s">
        <v>73</v>
      </c>
      <c r="B34" s="122" t="s">
        <v>72</v>
      </c>
      <c r="C34" s="113"/>
      <c r="D34" s="114"/>
      <c r="E34" s="115"/>
      <c r="F34" s="116"/>
      <c r="G34" s="123"/>
      <c r="H34" s="124"/>
      <c r="I34" s="125"/>
      <c r="J34" s="126">
        <v>20352400</v>
      </c>
      <c r="K34" s="126">
        <v>21300000</v>
      </c>
      <c r="M34" s="48"/>
    </row>
    <row r="35" spans="1:13" s="103" customFormat="1" ht="15.75" customHeight="1" x14ac:dyDescent="0.2">
      <c r="A35" s="121" t="s">
        <v>74</v>
      </c>
      <c r="B35" s="122" t="s">
        <v>75</v>
      </c>
      <c r="C35" s="113"/>
      <c r="D35" s="114"/>
      <c r="E35" s="115"/>
      <c r="F35" s="116"/>
      <c r="G35" s="127"/>
      <c r="H35" s="128"/>
      <c r="I35" s="125"/>
      <c r="J35" s="126">
        <v>12008000</v>
      </c>
      <c r="K35" s="126">
        <v>12026000</v>
      </c>
      <c r="M35" s="48"/>
    </row>
    <row r="36" spans="1:13" s="103" customFormat="1" ht="14.25" customHeight="1" x14ac:dyDescent="0.2">
      <c r="A36" s="111" t="s">
        <v>76</v>
      </c>
      <c r="B36" s="112" t="s">
        <v>77</v>
      </c>
      <c r="C36" s="113"/>
      <c r="D36" s="114"/>
      <c r="E36" s="115"/>
      <c r="F36" s="116"/>
      <c r="G36" s="120">
        <f>+G37+G38</f>
        <v>0</v>
      </c>
      <c r="H36" s="120">
        <f>+H37+H38</f>
        <v>0</v>
      </c>
      <c r="I36" s="120">
        <f>+I37+I38</f>
        <v>8.93</v>
      </c>
      <c r="J36" s="120">
        <f>+J37+J38+J39</f>
        <v>37831641</v>
      </c>
      <c r="K36" s="120">
        <f>+K37+K38+K39</f>
        <v>37870073</v>
      </c>
      <c r="M36" s="48"/>
    </row>
    <row r="37" spans="1:13" s="135" customFormat="1" ht="14.25" customHeight="1" x14ac:dyDescent="0.2">
      <c r="A37" s="121" t="s">
        <v>78</v>
      </c>
      <c r="B37" s="122" t="s">
        <v>79</v>
      </c>
      <c r="C37" s="129"/>
      <c r="D37" s="130">
        <v>1632000</v>
      </c>
      <c r="E37" s="131" t="s">
        <v>56</v>
      </c>
      <c r="F37" s="132">
        <v>8.93</v>
      </c>
      <c r="G37" s="133"/>
      <c r="H37" s="124">
        <f>D37*G37</f>
        <v>0</v>
      </c>
      <c r="I37" s="134">
        <f>F37+G37</f>
        <v>8.93</v>
      </c>
      <c r="J37" s="126">
        <v>14762000</v>
      </c>
      <c r="K37" s="126">
        <v>16204320</v>
      </c>
      <c r="M37" s="48"/>
    </row>
    <row r="38" spans="1:13" s="135" customFormat="1" ht="14.25" customHeight="1" x14ac:dyDescent="0.2">
      <c r="A38" s="121" t="s">
        <v>80</v>
      </c>
      <c r="B38" s="122" t="s">
        <v>81</v>
      </c>
      <c r="C38" s="129"/>
      <c r="D38" s="130"/>
      <c r="E38" s="131"/>
      <c r="F38" s="132"/>
      <c r="G38" s="133"/>
      <c r="H38" s="124"/>
      <c r="I38" s="134"/>
      <c r="J38" s="126">
        <v>21977906</v>
      </c>
      <c r="K38" s="126">
        <v>20559953</v>
      </c>
      <c r="M38" s="48"/>
    </row>
    <row r="39" spans="1:13" s="135" customFormat="1" ht="14.25" customHeight="1" x14ac:dyDescent="0.2">
      <c r="A39" s="121" t="s">
        <v>82</v>
      </c>
      <c r="B39" s="122" t="s">
        <v>83</v>
      </c>
      <c r="C39" s="129"/>
      <c r="D39" s="130"/>
      <c r="E39" s="131"/>
      <c r="F39" s="132"/>
      <c r="G39" s="136"/>
      <c r="H39" s="137"/>
      <c r="I39" s="138"/>
      <c r="J39" s="126">
        <v>1091735</v>
      </c>
      <c r="K39" s="126">
        <v>1105800</v>
      </c>
      <c r="M39" s="48"/>
    </row>
    <row r="40" spans="1:13" s="135" customFormat="1" ht="14.25" customHeight="1" thickBot="1" x14ac:dyDescent="0.25">
      <c r="A40" s="111" t="s">
        <v>84</v>
      </c>
      <c r="B40" s="112" t="s">
        <v>85</v>
      </c>
      <c r="C40" s="129"/>
      <c r="D40" s="130"/>
      <c r="E40" s="131"/>
      <c r="F40" s="132"/>
      <c r="G40" s="136"/>
      <c r="H40" s="137"/>
      <c r="I40" s="138"/>
      <c r="J40" s="139"/>
      <c r="K40" s="139"/>
      <c r="M40" s="48"/>
    </row>
    <row r="41" spans="1:13" s="47" customFormat="1" ht="16.5" customHeight="1" thickBot="1" x14ac:dyDescent="0.25">
      <c r="A41" s="94" t="s">
        <v>86</v>
      </c>
      <c r="B41" s="41" t="s">
        <v>87</v>
      </c>
      <c r="C41" s="42" t="s">
        <v>44</v>
      </c>
      <c r="D41" s="43"/>
      <c r="E41" s="44"/>
      <c r="F41" s="45"/>
      <c r="G41" s="140"/>
      <c r="H41" s="141" t="e">
        <f>H42</f>
        <v>#REF!</v>
      </c>
      <c r="I41" s="142"/>
      <c r="J41" s="46">
        <f>J42</f>
        <v>8067699</v>
      </c>
      <c r="K41" s="46">
        <f>K42</f>
        <v>13946590</v>
      </c>
      <c r="M41" s="48"/>
    </row>
    <row r="42" spans="1:13" s="103" customFormat="1" ht="16.149999999999999" customHeight="1" x14ac:dyDescent="0.2">
      <c r="A42" s="96" t="s">
        <v>88</v>
      </c>
      <c r="B42" s="97" t="s">
        <v>89</v>
      </c>
      <c r="C42" s="98"/>
      <c r="D42" s="99"/>
      <c r="E42" s="100"/>
      <c r="F42" s="101"/>
      <c r="G42" s="102" t="e">
        <f>SUM(#REF!)</f>
        <v>#REF!</v>
      </c>
      <c r="H42" s="102" t="e">
        <f>SUM(#REF!)</f>
        <v>#REF!</v>
      </c>
      <c r="I42" s="102" t="e">
        <f>SUM(#REF!)</f>
        <v>#REF!</v>
      </c>
      <c r="J42" s="102">
        <v>8067699</v>
      </c>
      <c r="K42" s="102">
        <v>13946590</v>
      </c>
      <c r="M42" s="48"/>
    </row>
    <row r="43" spans="1:13" s="103" customFormat="1" ht="16.149999999999999" customHeight="1" x14ac:dyDescent="0.2">
      <c r="A43" s="143"/>
      <c r="B43" s="144" t="s">
        <v>90</v>
      </c>
      <c r="C43" s="145"/>
      <c r="D43" s="146"/>
      <c r="E43" s="147"/>
      <c r="F43" s="148"/>
      <c r="G43" s="149"/>
      <c r="H43" s="149"/>
      <c r="I43" s="149"/>
      <c r="J43" s="150"/>
      <c r="K43" s="150">
        <v>-17519597</v>
      </c>
      <c r="M43" s="48"/>
    </row>
    <row r="44" spans="1:13" s="103" customFormat="1" ht="16.149999999999999" customHeight="1" thickBot="1" x14ac:dyDescent="0.25">
      <c r="A44" s="151"/>
      <c r="B44" s="152" t="s">
        <v>91</v>
      </c>
      <c r="C44" s="145"/>
      <c r="D44" s="146"/>
      <c r="E44" s="147"/>
      <c r="F44" s="148"/>
      <c r="G44" s="149"/>
      <c r="H44" s="149"/>
      <c r="I44" s="149"/>
      <c r="J44" s="149">
        <v>-33887947</v>
      </c>
      <c r="K44" s="149"/>
      <c r="M44" s="48"/>
    </row>
    <row r="45" spans="1:13" s="7" customFormat="1" ht="22.9" customHeight="1" thickBot="1" x14ac:dyDescent="0.25">
      <c r="A45" s="153"/>
      <c r="B45" s="154" t="s">
        <v>92</v>
      </c>
      <c r="C45" s="154"/>
      <c r="D45" s="155"/>
      <c r="E45" s="156"/>
      <c r="F45" s="157"/>
      <c r="G45" s="158" t="e">
        <f>+G7+G20+G41+G29</f>
        <v>#REF!</v>
      </c>
      <c r="H45" s="158" t="e">
        <f>+H7+H20+H41+H29</f>
        <v>#REF!</v>
      </c>
      <c r="I45" s="158" t="e">
        <f>+I7+I20+I41+I29</f>
        <v>#REF!</v>
      </c>
      <c r="J45" s="158">
        <f>+J7+J20+J41+J29</f>
        <v>405156933</v>
      </c>
      <c r="K45" s="158">
        <f>+K7+K20+K41+K29+K43</f>
        <v>448110684</v>
      </c>
      <c r="M45" s="48"/>
    </row>
    <row r="46" spans="1:13" ht="12" x14ac:dyDescent="0.2">
      <c r="A46" s="159"/>
      <c r="B46" s="160"/>
      <c r="C46" s="160"/>
      <c r="D46" s="161"/>
      <c r="E46" s="162"/>
      <c r="F46" s="163"/>
      <c r="G46" s="163"/>
      <c r="H46" s="164"/>
      <c r="I46" s="160"/>
      <c r="J46" s="160"/>
      <c r="K46" s="165"/>
    </row>
    <row r="47" spans="1:13" ht="12" x14ac:dyDescent="0.2">
      <c r="A47" s="159"/>
      <c r="B47" s="163"/>
      <c r="C47" s="160"/>
      <c r="D47" s="166"/>
      <c r="E47" s="167"/>
      <c r="F47" s="160"/>
      <c r="G47" s="160"/>
      <c r="H47" s="161"/>
      <c r="I47" s="160"/>
      <c r="J47" s="160"/>
      <c r="K47" s="162"/>
    </row>
    <row r="48" spans="1:13" ht="12" x14ac:dyDescent="0.2">
      <c r="A48" s="159"/>
      <c r="B48" s="160"/>
      <c r="C48" s="160"/>
      <c r="D48" s="166"/>
      <c r="E48" s="167"/>
      <c r="F48" s="160"/>
      <c r="G48" s="160"/>
      <c r="H48" s="161"/>
      <c r="I48" s="160"/>
      <c r="J48" s="160"/>
      <c r="K48" s="162"/>
    </row>
    <row r="49" spans="1:11" ht="12" x14ac:dyDescent="0.2">
      <c r="A49" s="159"/>
      <c r="B49" s="160"/>
      <c r="C49" s="160"/>
      <c r="D49" s="166"/>
      <c r="E49" s="167"/>
      <c r="F49" s="160"/>
      <c r="G49" s="160"/>
      <c r="H49" s="160"/>
      <c r="I49" s="160"/>
      <c r="J49" s="160"/>
      <c r="K49" s="168"/>
    </row>
    <row r="50" spans="1:11" ht="12" x14ac:dyDescent="0.2">
      <c r="A50" s="159"/>
      <c r="B50" s="160"/>
      <c r="C50" s="160"/>
      <c r="D50" s="166"/>
      <c r="E50" s="167"/>
      <c r="F50" s="160"/>
      <c r="G50" s="160"/>
      <c r="H50" s="161"/>
      <c r="I50" s="160"/>
      <c r="J50" s="160"/>
      <c r="K50" s="162"/>
    </row>
    <row r="51" spans="1:11" ht="12" x14ac:dyDescent="0.2">
      <c r="A51" s="159"/>
      <c r="B51" s="169"/>
      <c r="C51" s="160"/>
      <c r="D51" s="166"/>
      <c r="E51" s="167"/>
      <c r="F51" s="160"/>
      <c r="G51" s="160"/>
      <c r="H51" s="160"/>
      <c r="I51" s="160"/>
      <c r="J51" s="160"/>
      <c r="K51" s="168"/>
    </row>
    <row r="52" spans="1:11" ht="12" x14ac:dyDescent="0.2">
      <c r="A52" s="159"/>
      <c r="B52" s="160"/>
      <c r="C52" s="160"/>
      <c r="D52" s="166"/>
      <c r="E52" s="167"/>
      <c r="F52" s="160"/>
      <c r="G52" s="160"/>
      <c r="H52" s="161"/>
      <c r="I52" s="160"/>
      <c r="J52" s="160"/>
      <c r="K52" s="162"/>
    </row>
    <row r="53" spans="1:11" ht="12" x14ac:dyDescent="0.2">
      <c r="A53" s="159"/>
      <c r="B53" s="160"/>
      <c r="C53" s="160"/>
      <c r="D53" s="166"/>
      <c r="E53" s="167"/>
      <c r="F53" s="160"/>
      <c r="G53" s="160"/>
      <c r="H53" s="160"/>
      <c r="I53" s="160"/>
      <c r="J53" s="160"/>
      <c r="K53" s="168"/>
    </row>
    <row r="54" spans="1:11" ht="12" x14ac:dyDescent="0.2">
      <c r="A54" s="159"/>
      <c r="B54" s="160"/>
      <c r="C54" s="160"/>
      <c r="D54" s="166"/>
      <c r="E54" s="167"/>
      <c r="F54" s="160"/>
      <c r="G54" s="160"/>
      <c r="H54" s="160"/>
      <c r="I54" s="160"/>
      <c r="J54" s="160"/>
      <c r="K54" s="168"/>
    </row>
    <row r="55" spans="1:11" ht="12" x14ac:dyDescent="0.2">
      <c r="A55" s="159"/>
      <c r="B55" s="160"/>
      <c r="C55" s="160"/>
      <c r="D55" s="166"/>
      <c r="E55" s="167"/>
      <c r="F55" s="160"/>
      <c r="G55" s="160"/>
      <c r="H55" s="160"/>
      <c r="I55" s="160"/>
      <c r="J55" s="160"/>
      <c r="K55" s="168"/>
    </row>
    <row r="56" spans="1:11" ht="12" x14ac:dyDescent="0.2">
      <c r="A56" s="159"/>
      <c r="B56" s="160"/>
      <c r="C56" s="160"/>
      <c r="D56" s="166"/>
      <c r="E56" s="167"/>
      <c r="F56" s="160"/>
      <c r="G56" s="160"/>
      <c r="H56" s="160"/>
      <c r="I56" s="160"/>
      <c r="J56" s="160"/>
      <c r="K56" s="168"/>
    </row>
    <row r="57" spans="1:11" ht="12" x14ac:dyDescent="0.2">
      <c r="A57" s="159"/>
      <c r="B57" s="160"/>
      <c r="C57" s="160"/>
      <c r="D57" s="166"/>
      <c r="E57" s="167"/>
      <c r="F57" s="160"/>
      <c r="G57" s="160"/>
      <c r="H57" s="160"/>
      <c r="I57" s="160"/>
      <c r="J57" s="160"/>
      <c r="K57" s="168"/>
    </row>
    <row r="58" spans="1:11" ht="12" x14ac:dyDescent="0.2">
      <c r="A58" s="159"/>
      <c r="B58" s="160"/>
      <c r="C58" s="160"/>
      <c r="D58" s="166"/>
      <c r="E58" s="167"/>
      <c r="F58" s="160"/>
      <c r="G58" s="160"/>
      <c r="H58" s="160"/>
      <c r="I58" s="160"/>
      <c r="J58" s="160"/>
      <c r="K58" s="168"/>
    </row>
    <row r="59" spans="1:11" ht="12" x14ac:dyDescent="0.2">
      <c r="A59" s="159"/>
      <c r="B59" s="160"/>
      <c r="C59" s="160"/>
      <c r="D59" s="166"/>
      <c r="E59" s="167"/>
      <c r="F59" s="160"/>
      <c r="G59" s="160"/>
      <c r="H59" s="160"/>
      <c r="I59" s="160"/>
      <c r="J59" s="160"/>
      <c r="K59" s="168"/>
    </row>
    <row r="60" spans="1:11" ht="12" x14ac:dyDescent="0.2">
      <c r="A60" s="159"/>
      <c r="B60" s="160"/>
      <c r="C60" s="160"/>
      <c r="D60" s="166"/>
      <c r="E60" s="167"/>
      <c r="F60" s="160"/>
      <c r="G60" s="160"/>
      <c r="H60" s="160"/>
      <c r="I60" s="160"/>
      <c r="J60" s="160"/>
      <c r="K60" s="168"/>
    </row>
    <row r="61" spans="1:11" ht="12" x14ac:dyDescent="0.2">
      <c r="A61" s="159"/>
      <c r="B61" s="160"/>
      <c r="C61" s="160"/>
      <c r="D61" s="166"/>
      <c r="E61" s="167"/>
      <c r="F61" s="160"/>
      <c r="G61" s="160"/>
      <c r="H61" s="160"/>
      <c r="I61" s="160"/>
      <c r="J61" s="160"/>
      <c r="K61" s="168"/>
    </row>
    <row r="62" spans="1:11" ht="12" x14ac:dyDescent="0.2">
      <c r="A62" s="159"/>
      <c r="B62" s="160"/>
      <c r="C62" s="160"/>
      <c r="D62" s="166"/>
      <c r="E62" s="167"/>
      <c r="F62" s="160"/>
      <c r="G62" s="160"/>
      <c r="H62" s="160"/>
      <c r="I62" s="160"/>
      <c r="J62" s="160"/>
      <c r="K62" s="168"/>
    </row>
    <row r="63" spans="1:11" ht="12" x14ac:dyDescent="0.2">
      <c r="A63" s="159"/>
      <c r="B63" s="160"/>
      <c r="C63" s="160"/>
      <c r="D63" s="166"/>
      <c r="E63" s="167"/>
      <c r="F63" s="160"/>
      <c r="G63" s="160"/>
      <c r="H63" s="160"/>
      <c r="I63" s="160"/>
      <c r="J63" s="160"/>
      <c r="K63" s="168"/>
    </row>
    <row r="64" spans="1:11" ht="12" x14ac:dyDescent="0.2">
      <c r="A64" s="159"/>
      <c r="B64" s="160"/>
      <c r="C64" s="160"/>
      <c r="D64" s="166"/>
      <c r="E64" s="167"/>
      <c r="F64" s="160"/>
      <c r="G64" s="160"/>
      <c r="H64" s="160"/>
      <c r="I64" s="160"/>
      <c r="J64" s="160"/>
      <c r="K64" s="168"/>
    </row>
    <row r="65" spans="1:11" ht="12" x14ac:dyDescent="0.2">
      <c r="A65" s="159"/>
      <c r="B65" s="160"/>
      <c r="C65" s="160"/>
      <c r="D65" s="166"/>
      <c r="E65" s="167"/>
      <c r="F65" s="160"/>
      <c r="G65" s="160"/>
      <c r="H65" s="160"/>
      <c r="I65" s="160"/>
      <c r="J65" s="160"/>
      <c r="K65" s="168"/>
    </row>
    <row r="66" spans="1:11" ht="12" x14ac:dyDescent="0.2">
      <c r="A66" s="159"/>
      <c r="B66" s="160"/>
      <c r="C66" s="160"/>
      <c r="D66" s="166"/>
      <c r="E66" s="167"/>
      <c r="F66" s="160"/>
      <c r="G66" s="160"/>
      <c r="H66" s="160"/>
      <c r="I66" s="160"/>
      <c r="J66" s="160"/>
      <c r="K66" s="168"/>
    </row>
    <row r="67" spans="1:11" ht="12" x14ac:dyDescent="0.2">
      <c r="A67" s="159"/>
      <c r="B67" s="160"/>
      <c r="C67" s="160"/>
      <c r="D67" s="166"/>
      <c r="E67" s="167"/>
      <c r="F67" s="160"/>
      <c r="G67" s="160"/>
      <c r="H67" s="160"/>
      <c r="I67" s="160"/>
      <c r="J67" s="160"/>
      <c r="K67" s="168"/>
    </row>
  </sheetData>
  <mergeCells count="5">
    <mergeCell ref="A2:K2"/>
    <mergeCell ref="A4:A5"/>
    <mergeCell ref="B4:B5"/>
    <mergeCell ref="J4:J5"/>
    <mergeCell ref="K4:K5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17. melléklet</vt:lpstr>
      <vt:lpstr>'17.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2021-02-26T07:15:58Z</dcterms:created>
  <dcterms:modified xsi:type="dcterms:W3CDTF">2021-02-26T07:16:27Z</dcterms:modified>
</cp:coreProperties>
</file>