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0" windowWidth="15480" windowHeight="7845" firstSheet="14" activeTab="19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 Beruházások - felújítások" sheetId="26" r:id="rId9"/>
    <sheet name="4. Finanszírozási " sheetId="13" r:id="rId10"/>
    <sheet name="4.1 Óvoda" sheetId="14" r:id="rId11"/>
    <sheet name="4.2 Közös Hivatal" sheetId="21" r:id="rId12"/>
    <sheet name="4.3 Szakmár" sheetId="20" r:id="rId13"/>
    <sheet name="4.4 Öregcsertő" sheetId="17" r:id="rId14"/>
    <sheet name="4.5 Újtelek" sheetId="18" r:id="rId15"/>
    <sheet name="4.6 Jegyző" sheetId="19" r:id="rId16"/>
    <sheet name="5. Felhalmozási bev és kiad" sheetId="8" r:id="rId17"/>
    <sheet name="8. Létszámadatok" sheetId="25" r:id="rId18"/>
    <sheet name="6. Vagyonmérleg" sheetId="30" r:id="rId19"/>
    <sheet name="7. pénzmaradvány" sheetId="31" r:id="rId20"/>
  </sheets>
  <definedNames>
    <definedName name="_xlnm.Print_Area" localSheetId="2">'2.1 Költségvetési bevételek'!$A$1:$G$49</definedName>
    <definedName name="_xlnm.Print_Area" localSheetId="1">'2.Bevételek'!$A$1:$G$23</definedName>
    <definedName name="_xlnm.Print_Area" localSheetId="4">'3. Kiadások'!$A$1:$G$175</definedName>
    <definedName name="_xlnm.Print_Area" localSheetId="5">'3.1 Személyi és járulékok'!$A$1:$Q$18</definedName>
    <definedName name="_xlnm.Print_Area" localSheetId="7">'3.3 Ellátott, egyéb, finansz k'!$A$1:$H$25</definedName>
    <definedName name="_xlnm.Print_Area" localSheetId="8">'3.4 Beruházások - felújítások'!$A$1:$F$22</definedName>
    <definedName name="_xlnm.Print_Area" localSheetId="9">'4. Finanszírozási '!#REF!</definedName>
    <definedName name="_xlnm.Print_Area" localSheetId="10">'4.1 Óvoda'!$A$1:$H$47</definedName>
    <definedName name="_xlnm.Print_Area" localSheetId="11">'4.2 Közös Hivatal'!$A$1:$F$51</definedName>
    <definedName name="_xlnm.Print_Area" localSheetId="12">'4.3 Szakmár'!$A$1:$F$49</definedName>
    <definedName name="_xlnm.Print_Area" localSheetId="13">'4.4 Öregcsertő'!$A$1:$F$49</definedName>
    <definedName name="_xlnm.Print_Area" localSheetId="14">'4.5 Újtelek'!$A$1:$F$49</definedName>
    <definedName name="_xlnm.Print_Area" localSheetId="15">'4.6 Jegyző'!$A$1:$F$49</definedName>
    <definedName name="_xlnm.Print_Area" localSheetId="16">'5. Felhalmozási bev és kiad'!$A$1:$D$36</definedName>
  </definedNames>
  <calcPr calcId="114210"/>
</workbook>
</file>

<file path=xl/calcChain.xml><?xml version="1.0" encoding="utf-8"?>
<calcChain xmlns="http://schemas.openxmlformats.org/spreadsheetml/2006/main">
  <c r="C15" i="31"/>
  <c r="C10"/>
  <c r="D55" i="2"/>
  <c r="C55"/>
  <c r="G16" i="19"/>
  <c r="G20"/>
  <c r="G25"/>
  <c r="G28"/>
  <c r="G31"/>
  <c r="G49"/>
  <c r="G16" i="18"/>
  <c r="G19"/>
  <c r="G20"/>
  <c r="G25"/>
  <c r="G28"/>
  <c r="G31"/>
  <c r="G36"/>
  <c r="G40"/>
  <c r="G49"/>
  <c r="G16" i="17"/>
  <c r="G19"/>
  <c r="G20"/>
  <c r="G25"/>
  <c r="G28"/>
  <c r="G31"/>
  <c r="G41"/>
  <c r="G36"/>
  <c r="G40"/>
  <c r="G49"/>
  <c r="G16" i="20"/>
  <c r="G19"/>
  <c r="G20"/>
  <c r="G25"/>
  <c r="G28"/>
  <c r="G31"/>
  <c r="G36"/>
  <c r="G40"/>
  <c r="G49"/>
  <c r="G8" i="21"/>
  <c r="G10"/>
  <c r="G11"/>
  <c r="G12"/>
  <c r="G13"/>
  <c r="G14"/>
  <c r="G16"/>
  <c r="G17"/>
  <c r="G20"/>
  <c r="G21"/>
  <c r="G22"/>
  <c r="G23"/>
  <c r="G25"/>
  <c r="G26"/>
  <c r="G28"/>
  <c r="G29"/>
  <c r="G31"/>
  <c r="G32"/>
  <c r="G33"/>
  <c r="G34"/>
  <c r="G36"/>
  <c r="G37"/>
  <c r="G38"/>
  <c r="G47"/>
  <c r="G48"/>
  <c r="G49"/>
  <c r="G50"/>
  <c r="I47" i="14"/>
  <c r="I40"/>
  <c r="I31"/>
  <c r="I26"/>
  <c r="I23"/>
  <c r="I36"/>
  <c r="I20"/>
  <c r="I14"/>
  <c r="I12"/>
  <c r="G11" i="26"/>
  <c r="H11"/>
  <c r="G16"/>
  <c r="H16"/>
  <c r="G20"/>
  <c r="H20"/>
  <c r="G23"/>
  <c r="G24"/>
  <c r="H23"/>
  <c r="H24"/>
  <c r="I20" i="9"/>
  <c r="G15" i="4"/>
  <c r="I21" i="9"/>
  <c r="M19" i="4"/>
  <c r="I22" i="9"/>
  <c r="H20"/>
  <c r="H21"/>
  <c r="L19" i="4"/>
  <c r="H22" i="9"/>
  <c r="G22"/>
  <c r="G20"/>
  <c r="G21"/>
  <c r="G12" i="7"/>
  <c r="G20"/>
  <c r="H12"/>
  <c r="H20"/>
  <c r="G19"/>
  <c r="H19"/>
  <c r="G25"/>
  <c r="H25"/>
  <c r="AK9" i="6"/>
  <c r="AL9"/>
  <c r="AK10"/>
  <c r="AL10"/>
  <c r="AK11"/>
  <c r="AL11"/>
  <c r="AK12"/>
  <c r="AL12"/>
  <c r="AK13"/>
  <c r="AL13"/>
  <c r="AK14"/>
  <c r="AL14"/>
  <c r="AK15"/>
  <c r="AL15"/>
  <c r="AK16"/>
  <c r="AL16"/>
  <c r="AK17"/>
  <c r="AL17"/>
  <c r="AK18"/>
  <c r="AL18"/>
  <c r="AK19"/>
  <c r="AL19"/>
  <c r="AK20"/>
  <c r="AL20"/>
  <c r="AK21"/>
  <c r="AL21"/>
  <c r="AK22"/>
  <c r="AL22"/>
  <c r="AK23"/>
  <c r="AL23"/>
  <c r="AK24"/>
  <c r="AL24"/>
  <c r="AK25"/>
  <c r="AL25"/>
  <c r="AK26"/>
  <c r="AL26"/>
  <c r="AK27"/>
  <c r="AL27"/>
  <c r="AK28"/>
  <c r="AL28"/>
  <c r="AK29"/>
  <c r="AL29"/>
  <c r="AK31"/>
  <c r="AL31"/>
  <c r="AK32"/>
  <c r="AL32"/>
  <c r="AK33"/>
  <c r="AL33"/>
  <c r="AK34"/>
  <c r="AL34"/>
  <c r="AK35"/>
  <c r="AL35"/>
  <c r="AK36"/>
  <c r="AL36"/>
  <c r="S37"/>
  <c r="T37"/>
  <c r="G37"/>
  <c r="H37"/>
  <c r="AE37"/>
  <c r="AF37"/>
  <c r="Y37"/>
  <c r="Z37"/>
  <c r="M37"/>
  <c r="N37"/>
  <c r="S18" i="5"/>
  <c r="R18"/>
  <c r="G18"/>
  <c r="F18"/>
  <c r="M18"/>
  <c r="L18"/>
  <c r="G42" i="17"/>
  <c r="AK37" i="6"/>
  <c r="F15" i="4"/>
  <c r="I15" i="14"/>
  <c r="G18" i="21"/>
  <c r="G41" i="20"/>
  <c r="G41" i="18"/>
  <c r="G41" i="19"/>
  <c r="AL37" i="6"/>
  <c r="G42" i="19"/>
  <c r="G42" i="18"/>
  <c r="G30" i="21"/>
  <c r="G27"/>
  <c r="G24"/>
  <c r="G39"/>
  <c r="G42" i="20"/>
  <c r="G35" i="21"/>
  <c r="I41" i="14"/>
  <c r="F87" i="1"/>
  <c r="F90"/>
  <c r="F82"/>
  <c r="F70"/>
  <c r="F65"/>
  <c r="F59"/>
  <c r="F52"/>
  <c r="F45"/>
  <c r="F39"/>
  <c r="F31"/>
  <c r="F28"/>
  <c r="F25"/>
  <c r="F18"/>
  <c r="F14"/>
  <c r="F19"/>
  <c r="F48" i="2"/>
  <c r="F42"/>
  <c r="F37"/>
  <c r="F29"/>
  <c r="F49"/>
  <c r="G19" i="9"/>
  <c r="F26" i="2"/>
  <c r="F15"/>
  <c r="F11"/>
  <c r="F48" i="3"/>
  <c r="F44"/>
  <c r="F41"/>
  <c r="G15" i="9"/>
  <c r="F37" i="3"/>
  <c r="G13" i="9"/>
  <c r="F31" i="3"/>
  <c r="G12" i="9"/>
  <c r="F27" i="3"/>
  <c r="G11" i="9"/>
  <c r="F18" i="3"/>
  <c r="F25"/>
  <c r="G10" i="9"/>
  <c r="F14" i="3"/>
  <c r="G9" i="9"/>
  <c r="F11" i="3"/>
  <c r="F91" i="1"/>
  <c r="R14" i="4"/>
  <c r="R10"/>
  <c r="R11"/>
  <c r="G17" i="9"/>
  <c r="F16" i="2"/>
  <c r="F46" i="1"/>
  <c r="F83"/>
  <c r="F92"/>
  <c r="F60"/>
  <c r="R15" i="4"/>
  <c r="X19"/>
  <c r="F49" i="3"/>
  <c r="G8" i="9"/>
  <c r="G14"/>
  <c r="X18" i="4"/>
  <c r="G40" i="21"/>
  <c r="G16" i="9"/>
  <c r="X20" i="4"/>
  <c r="R13"/>
  <c r="F53" i="2"/>
  <c r="F55"/>
  <c r="G18" i="9"/>
  <c r="R12" i="4"/>
  <c r="R17"/>
  <c r="U22"/>
  <c r="D27" i="8"/>
  <c r="D28"/>
  <c r="D26"/>
  <c r="C14"/>
  <c r="B14"/>
  <c r="D12"/>
  <c r="D13"/>
  <c r="D11"/>
  <c r="E15" i="4"/>
  <c r="F20" i="26"/>
  <c r="F23"/>
  <c r="F24"/>
  <c r="E20"/>
  <c r="E23"/>
  <c r="E24"/>
  <c r="D20"/>
  <c r="D23"/>
  <c r="D24"/>
  <c r="C20"/>
  <c r="C23"/>
  <c r="C24"/>
  <c r="F16"/>
  <c r="E16"/>
  <c r="D16"/>
  <c r="C16"/>
  <c r="F11"/>
  <c r="E11"/>
  <c r="D11"/>
  <c r="C11"/>
  <c r="F25" i="7"/>
  <c r="E25"/>
  <c r="D25"/>
  <c r="C25"/>
  <c r="F19"/>
  <c r="E19"/>
  <c r="D19"/>
  <c r="C19"/>
  <c r="F12"/>
  <c r="F20"/>
  <c r="E12"/>
  <c r="E20"/>
  <c r="D12"/>
  <c r="D20"/>
  <c r="C12"/>
  <c r="C20"/>
  <c r="G23" i="9"/>
  <c r="K19" i="4"/>
  <c r="D14" i="8"/>
  <c r="D37" i="6"/>
  <c r="E37"/>
  <c r="F37"/>
  <c r="I37"/>
  <c r="J37"/>
  <c r="K37"/>
  <c r="L37"/>
  <c r="O37"/>
  <c r="P37"/>
  <c r="Q37"/>
  <c r="R37"/>
  <c r="U37"/>
  <c r="V37"/>
  <c r="W37"/>
  <c r="X37"/>
  <c r="AA37"/>
  <c r="AB37"/>
  <c r="AC37"/>
  <c r="AD37"/>
  <c r="C37"/>
  <c r="AG37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1"/>
  <c r="AJ32"/>
  <c r="AJ33"/>
  <c r="AJ34"/>
  <c r="AJ35"/>
  <c r="AJ36"/>
  <c r="AJ9"/>
  <c r="AI37"/>
  <c r="AH37"/>
  <c r="AJ37"/>
  <c r="E18" i="5"/>
  <c r="Q18"/>
  <c r="K18"/>
  <c r="H18" i="3"/>
  <c r="G18"/>
  <c r="H31"/>
  <c r="I12" i="9"/>
  <c r="G31" i="3"/>
  <c r="H12" i="9"/>
  <c r="H87" i="1"/>
  <c r="G87"/>
  <c r="H52"/>
  <c r="G52"/>
  <c r="E52"/>
  <c r="D52"/>
  <c r="H11" i="2"/>
  <c r="G11"/>
  <c r="H48"/>
  <c r="G48"/>
  <c r="H42"/>
  <c r="G42"/>
  <c r="E42"/>
  <c r="D42"/>
  <c r="H37"/>
  <c r="G37"/>
  <c r="H29"/>
  <c r="G29"/>
  <c r="H26"/>
  <c r="G26"/>
  <c r="G44" i="3"/>
  <c r="E31"/>
  <c r="F12" i="9"/>
  <c r="H27" i="3"/>
  <c r="I11" i="9"/>
  <c r="G27" i="3"/>
  <c r="H11" i="9"/>
  <c r="H37" i="3"/>
  <c r="I13" i="9"/>
  <c r="G37" i="3"/>
  <c r="H13" i="9"/>
  <c r="E37" i="3"/>
  <c r="F13" i="9"/>
  <c r="D37" i="3"/>
  <c r="C37"/>
  <c r="H14"/>
  <c r="I9" i="9"/>
  <c r="G14" i="3"/>
  <c r="H9" i="9"/>
  <c r="H25" i="3"/>
  <c r="I10" i="9"/>
  <c r="G25" i="3"/>
  <c r="H10" i="9"/>
  <c r="H11" i="3"/>
  <c r="I8" i="9"/>
  <c r="G11" i="3"/>
  <c r="H8" i="9"/>
  <c r="H14"/>
  <c r="F10" i="4"/>
  <c r="I14" i="9"/>
  <c r="G10" i="4"/>
  <c r="E10"/>
  <c r="E49" i="19"/>
  <c r="D49"/>
  <c r="C49"/>
  <c r="H49" i="21"/>
  <c r="H50"/>
  <c r="H48"/>
  <c r="F49"/>
  <c r="F50"/>
  <c r="H49" i="18"/>
  <c r="F49"/>
  <c r="H49" i="17"/>
  <c r="F49"/>
  <c r="H49" i="19"/>
  <c r="F49"/>
  <c r="H49" i="20"/>
  <c r="F49"/>
  <c r="F48" i="21"/>
  <c r="H47"/>
  <c r="F47"/>
  <c r="H40" i="20"/>
  <c r="F40"/>
  <c r="H36"/>
  <c r="F36"/>
  <c r="H31"/>
  <c r="F31"/>
  <c r="H28"/>
  <c r="F28"/>
  <c r="H25"/>
  <c r="F25"/>
  <c r="H19"/>
  <c r="F19"/>
  <c r="H16"/>
  <c r="F16"/>
  <c r="H31" i="19"/>
  <c r="F31"/>
  <c r="H28"/>
  <c r="H41"/>
  <c r="F28"/>
  <c r="F41"/>
  <c r="H25"/>
  <c r="F25"/>
  <c r="H16"/>
  <c r="H20"/>
  <c r="H42"/>
  <c r="F16"/>
  <c r="F20"/>
  <c r="F42"/>
  <c r="E22" i="13"/>
  <c r="E21"/>
  <c r="H20" i="20"/>
  <c r="F41"/>
  <c r="H51" i="21"/>
  <c r="G51"/>
  <c r="H41" i="20"/>
  <c r="H42"/>
  <c r="F20"/>
  <c r="F42"/>
  <c r="G90" i="1"/>
  <c r="S14" i="4"/>
  <c r="H90" i="1"/>
  <c r="G82"/>
  <c r="H82"/>
  <c r="Z19" i="4"/>
  <c r="Z18"/>
  <c r="Z20"/>
  <c r="H70" i="1"/>
  <c r="G70"/>
  <c r="D65"/>
  <c r="E65"/>
  <c r="G65"/>
  <c r="H65"/>
  <c r="T15" i="4"/>
  <c r="C65" i="1"/>
  <c r="C52"/>
  <c r="H59"/>
  <c r="H60"/>
  <c r="T13" i="4"/>
  <c r="G59" i="1"/>
  <c r="G60"/>
  <c r="E59"/>
  <c r="E60"/>
  <c r="H45"/>
  <c r="G45"/>
  <c r="H39"/>
  <c r="G39"/>
  <c r="H31"/>
  <c r="G31"/>
  <c r="H28"/>
  <c r="G28"/>
  <c r="H25"/>
  <c r="T11" i="4"/>
  <c r="G25" i="1"/>
  <c r="H18"/>
  <c r="G18"/>
  <c r="H14"/>
  <c r="G14"/>
  <c r="S13" i="4"/>
  <c r="Y18"/>
  <c r="Y19"/>
  <c r="Y20"/>
  <c r="H91" i="1"/>
  <c r="T14" i="4"/>
  <c r="S11"/>
  <c r="S15"/>
  <c r="H46" i="1"/>
  <c r="T12" i="4"/>
  <c r="G91" i="1"/>
  <c r="G46"/>
  <c r="G19"/>
  <c r="H19"/>
  <c r="G49" i="2"/>
  <c r="H19" i="9"/>
  <c r="H15" i="2"/>
  <c r="G15"/>
  <c r="H48" i="3"/>
  <c r="I17" i="9"/>
  <c r="M18" i="4"/>
  <c r="M20"/>
  <c r="G48" i="3"/>
  <c r="H17" i="9"/>
  <c r="H41" i="3"/>
  <c r="G41"/>
  <c r="H15" i="9"/>
  <c r="F11" i="4"/>
  <c r="H16" i="9"/>
  <c r="F13" i="4"/>
  <c r="S10"/>
  <c r="H49" i="3"/>
  <c r="I15" i="9"/>
  <c r="H83" i="1"/>
  <c r="H92"/>
  <c r="T10" i="4"/>
  <c r="T17"/>
  <c r="Y22"/>
  <c r="S12"/>
  <c r="L18"/>
  <c r="L20"/>
  <c r="E11"/>
  <c r="K18"/>
  <c r="K20"/>
  <c r="E13"/>
  <c r="G83" i="1"/>
  <c r="G92"/>
  <c r="G16" i="2"/>
  <c r="H18" i="9"/>
  <c r="G49" i="3"/>
  <c r="H49" i="2"/>
  <c r="I19" i="9"/>
  <c r="G13" i="4"/>
  <c r="H16" i="2"/>
  <c r="I18" i="9"/>
  <c r="G11" i="4"/>
  <c r="G17"/>
  <c r="L22"/>
  <c r="I16" i="9"/>
  <c r="I23"/>
  <c r="S17" i="4"/>
  <c r="W22"/>
  <c r="H23" i="9"/>
  <c r="F17" i="4"/>
  <c r="J22"/>
  <c r="H53" i="2"/>
  <c r="H55"/>
  <c r="G53"/>
  <c r="E17" i="4"/>
  <c r="H22"/>
  <c r="G55" i="2"/>
  <c r="C15" i="21"/>
  <c r="D15"/>
  <c r="E15"/>
  <c r="E39"/>
  <c r="D39"/>
  <c r="C39"/>
  <c r="E35"/>
  <c r="D35"/>
  <c r="C35"/>
  <c r="E30"/>
  <c r="D30"/>
  <c r="C30"/>
  <c r="E27"/>
  <c r="D27"/>
  <c r="C27"/>
  <c r="E24"/>
  <c r="D24"/>
  <c r="C24"/>
  <c r="E18"/>
  <c r="D18"/>
  <c r="D19"/>
  <c r="C18"/>
  <c r="C19"/>
  <c r="C12" i="14"/>
  <c r="C15"/>
  <c r="D12"/>
  <c r="E12"/>
  <c r="D14"/>
  <c r="E14"/>
  <c r="D15"/>
  <c r="C20"/>
  <c r="D20"/>
  <c r="E20"/>
  <c r="C23"/>
  <c r="D23"/>
  <c r="E23"/>
  <c r="C26"/>
  <c r="D26"/>
  <c r="E26"/>
  <c r="C31"/>
  <c r="D31"/>
  <c r="E31"/>
  <c r="C40"/>
  <c r="D40"/>
  <c r="E40"/>
  <c r="C36"/>
  <c r="E36"/>
  <c r="D36"/>
  <c r="C41"/>
  <c r="C40" i="21"/>
  <c r="E40"/>
  <c r="E19"/>
  <c r="E15" i="14"/>
  <c r="E41"/>
  <c r="D41"/>
  <c r="D40" i="21"/>
  <c r="C41"/>
  <c r="D41"/>
  <c r="E41"/>
  <c r="F20"/>
  <c r="F37"/>
  <c r="H37"/>
  <c r="F38"/>
  <c r="H38"/>
  <c r="H36"/>
  <c r="F36"/>
  <c r="F32"/>
  <c r="H32"/>
  <c r="F33"/>
  <c r="H33"/>
  <c r="F34"/>
  <c r="H34"/>
  <c r="H31"/>
  <c r="F31"/>
  <c r="F29"/>
  <c r="H29"/>
  <c r="H28"/>
  <c r="F28"/>
  <c r="F26"/>
  <c r="H26"/>
  <c r="H25"/>
  <c r="F25"/>
  <c r="F21"/>
  <c r="H21"/>
  <c r="F22"/>
  <c r="H22"/>
  <c r="F23"/>
  <c r="H23"/>
  <c r="H20"/>
  <c r="F17"/>
  <c r="H17"/>
  <c r="H16"/>
  <c r="H18"/>
  <c r="F16"/>
  <c r="F9"/>
  <c r="F10"/>
  <c r="H10"/>
  <c r="F11"/>
  <c r="H11"/>
  <c r="F12"/>
  <c r="H12"/>
  <c r="F13"/>
  <c r="H13"/>
  <c r="F14"/>
  <c r="H14"/>
  <c r="H8"/>
  <c r="F8"/>
  <c r="H30"/>
  <c r="H10" i="17"/>
  <c r="H40"/>
  <c r="F40"/>
  <c r="H36"/>
  <c r="F36"/>
  <c r="H31"/>
  <c r="F31"/>
  <c r="H28"/>
  <c r="F28"/>
  <c r="H25"/>
  <c r="F25"/>
  <c r="H19"/>
  <c r="F19"/>
  <c r="F16"/>
  <c r="H40" i="18"/>
  <c r="F40"/>
  <c r="H36"/>
  <c r="F36"/>
  <c r="H31"/>
  <c r="F31"/>
  <c r="H28"/>
  <c r="F28"/>
  <c r="H25"/>
  <c r="F25"/>
  <c r="H19"/>
  <c r="F19"/>
  <c r="H16"/>
  <c r="F16"/>
  <c r="H9" i="21"/>
  <c r="G9"/>
  <c r="G15"/>
  <c r="G19"/>
  <c r="G41"/>
  <c r="H16" i="17"/>
  <c r="F18" i="21"/>
  <c r="H24"/>
  <c r="H35"/>
  <c r="F39"/>
  <c r="H39"/>
  <c r="H41" i="18"/>
  <c r="F20" i="17"/>
  <c r="F51" i="21"/>
  <c r="H15"/>
  <c r="H19"/>
  <c r="F27"/>
  <c r="F15"/>
  <c r="H27"/>
  <c r="F41" i="18"/>
  <c r="F35" i="21"/>
  <c r="F30"/>
  <c r="F24"/>
  <c r="H41" i="17"/>
  <c r="H42"/>
  <c r="F41"/>
  <c r="F42"/>
  <c r="H20"/>
  <c r="H20" i="18"/>
  <c r="F20"/>
  <c r="F42"/>
  <c r="H40" i="21"/>
  <c r="H41"/>
  <c r="F19"/>
  <c r="H42" i="18"/>
  <c r="F40" i="21"/>
  <c r="F41"/>
  <c r="J47" i="14"/>
  <c r="H47"/>
  <c r="E47"/>
  <c r="D47"/>
  <c r="C47"/>
  <c r="J40"/>
  <c r="H40"/>
  <c r="J31"/>
  <c r="H31"/>
  <c r="J26"/>
  <c r="H26"/>
  <c r="J23"/>
  <c r="J36"/>
  <c r="H23"/>
  <c r="H36"/>
  <c r="J20"/>
  <c r="H20"/>
  <c r="J15"/>
  <c r="J14"/>
  <c r="H14"/>
  <c r="J12"/>
  <c r="H12"/>
  <c r="H15"/>
  <c r="H41"/>
  <c r="J41"/>
  <c r="C35" i="8"/>
  <c r="Q15" i="4"/>
  <c r="F21" i="9"/>
  <c r="F20"/>
  <c r="AH19" i="6"/>
  <c r="AG19"/>
  <c r="AI19"/>
  <c r="D18" i="5"/>
  <c r="P18"/>
  <c r="O18"/>
  <c r="J18"/>
  <c r="I18"/>
  <c r="C18"/>
  <c r="F23" i="13"/>
  <c r="C14"/>
  <c r="B14"/>
  <c r="E40" i="19"/>
  <c r="E36"/>
  <c r="E31"/>
  <c r="E28"/>
  <c r="E25"/>
  <c r="E19"/>
  <c r="E16"/>
  <c r="E49" i="20"/>
  <c r="E49" i="17"/>
  <c r="D40" i="18"/>
  <c r="D36"/>
  <c r="D31"/>
  <c r="D28"/>
  <c r="D25"/>
  <c r="D19"/>
  <c r="D16"/>
  <c r="E20" i="19"/>
  <c r="D41" i="18"/>
  <c r="D20"/>
  <c r="E41" i="19"/>
  <c r="D42" i="18"/>
  <c r="E42" i="19"/>
  <c r="E40" i="17"/>
  <c r="E36"/>
  <c r="E31"/>
  <c r="E28"/>
  <c r="E25"/>
  <c r="E19"/>
  <c r="E16"/>
  <c r="E49" i="18"/>
  <c r="E40"/>
  <c r="E36"/>
  <c r="E31"/>
  <c r="E28"/>
  <c r="E25"/>
  <c r="E16"/>
  <c r="E19"/>
  <c r="E40" i="20"/>
  <c r="E36"/>
  <c r="E31"/>
  <c r="E28"/>
  <c r="E25"/>
  <c r="E16"/>
  <c r="E19"/>
  <c r="E20" i="17"/>
  <c r="E41"/>
  <c r="E20" i="18"/>
  <c r="E41"/>
  <c r="E41" i="20"/>
  <c r="E20"/>
  <c r="E42"/>
  <c r="E42" i="17"/>
  <c r="E42" i="18"/>
  <c r="E48" i="2"/>
  <c r="E37"/>
  <c r="E29"/>
  <c r="E26"/>
  <c r="E15"/>
  <c r="E11"/>
  <c r="E44" i="3"/>
  <c r="E41"/>
  <c r="F15" i="9"/>
  <c r="E48" i="3"/>
  <c r="E87" i="1"/>
  <c r="E82"/>
  <c r="E70"/>
  <c r="E45"/>
  <c r="E39"/>
  <c r="E31"/>
  <c r="E28"/>
  <c r="E25"/>
  <c r="E18"/>
  <c r="E14"/>
  <c r="Q11" i="4"/>
  <c r="F17" i="9"/>
  <c r="E16" i="2"/>
  <c r="E49"/>
  <c r="W18" i="4"/>
  <c r="E90" i="1"/>
  <c r="Q14" i="4"/>
  <c r="W19"/>
  <c r="Q13"/>
  <c r="E19" i="1"/>
  <c r="E46"/>
  <c r="E27" i="3"/>
  <c r="F11" i="9"/>
  <c r="E18" i="3"/>
  <c r="E14"/>
  <c r="F9" i="9"/>
  <c r="E11" i="3"/>
  <c r="D48"/>
  <c r="E91" i="1"/>
  <c r="F8" i="9"/>
  <c r="F19"/>
  <c r="E53" i="2"/>
  <c r="F18" i="9"/>
  <c r="E25" i="3"/>
  <c r="F10" i="9"/>
  <c r="E83" i="1"/>
  <c r="Q12" i="4"/>
  <c r="Q10"/>
  <c r="Q17"/>
  <c r="W20"/>
  <c r="S22"/>
  <c r="E51" i="21"/>
  <c r="D47"/>
  <c r="D48"/>
  <c r="F14" i="9"/>
  <c r="F16"/>
  <c r="F23"/>
  <c r="E92" i="1"/>
  <c r="E49" i="3"/>
  <c r="F41" i="14"/>
  <c r="G41"/>
  <c r="E55" i="2"/>
  <c r="AI18" i="6"/>
  <c r="AI17"/>
  <c r="AI16"/>
  <c r="AH18"/>
  <c r="AH17"/>
  <c r="AH16"/>
  <c r="AI25"/>
  <c r="AI24"/>
  <c r="AI23"/>
  <c r="AI22"/>
  <c r="AI21"/>
  <c r="AH25"/>
  <c r="AH24"/>
  <c r="AH23"/>
  <c r="AH22"/>
  <c r="AH21"/>
  <c r="AG25"/>
  <c r="AG24"/>
  <c r="AG23"/>
  <c r="AG22"/>
  <c r="AG21"/>
  <c r="C27" i="25"/>
  <c r="AG18" i="6"/>
  <c r="AG17"/>
  <c r="AG16"/>
  <c r="AG34"/>
  <c r="AG33"/>
  <c r="AG32"/>
  <c r="AG31"/>
  <c r="AG29"/>
  <c r="AG28"/>
  <c r="AG27"/>
  <c r="AG26"/>
  <c r="AG20"/>
  <c r="AG15"/>
  <c r="AG14"/>
  <c r="AG13"/>
  <c r="AG12"/>
  <c r="AG11"/>
  <c r="AG10"/>
  <c r="AI34"/>
  <c r="AH34"/>
  <c r="AI33"/>
  <c r="AH33"/>
  <c r="AI32"/>
  <c r="AH32"/>
  <c r="AI31"/>
  <c r="AH31"/>
  <c r="AI29"/>
  <c r="AH29"/>
  <c r="AI28"/>
  <c r="AH28"/>
  <c r="AI27"/>
  <c r="AH27"/>
  <c r="AI26"/>
  <c r="AH26"/>
  <c r="AI20"/>
  <c r="AH20"/>
  <c r="AI15"/>
  <c r="AH15"/>
  <c r="AI14"/>
  <c r="AH14"/>
  <c r="AI13"/>
  <c r="AH13"/>
  <c r="AI12"/>
  <c r="AH12"/>
  <c r="AI11"/>
  <c r="AH11"/>
  <c r="AI10"/>
  <c r="AH10"/>
  <c r="AI9"/>
  <c r="AH9"/>
  <c r="AG9"/>
  <c r="D18" i="1"/>
  <c r="D14"/>
  <c r="C14"/>
  <c r="C22" i="13"/>
  <c r="H22"/>
  <c r="C21"/>
  <c r="H21"/>
  <c r="C20"/>
  <c r="H20"/>
  <c r="C23"/>
  <c r="D87" i="1"/>
  <c r="D82"/>
  <c r="V19" i="4"/>
  <c r="C82" i="1"/>
  <c r="U19" i="4"/>
  <c r="D70" i="1"/>
  <c r="V18" i="4"/>
  <c r="V20"/>
  <c r="C70" i="1"/>
  <c r="U18" i="4"/>
  <c r="D59" i="1"/>
  <c r="D60"/>
  <c r="D45"/>
  <c r="AB92"/>
  <c r="D39"/>
  <c r="D31"/>
  <c r="D28"/>
  <c r="D25"/>
  <c r="P11" i="4"/>
  <c r="C18" i="1"/>
  <c r="C45"/>
  <c r="D90"/>
  <c r="P14" i="4"/>
  <c r="D19" i="1"/>
  <c r="P10" i="4"/>
  <c r="D46" i="1"/>
  <c r="P12" i="4"/>
  <c r="D91" i="1"/>
  <c r="C39"/>
  <c r="C31"/>
  <c r="C28"/>
  <c r="C25"/>
  <c r="O11" i="4"/>
  <c r="E21" i="9"/>
  <c r="I19" i="4"/>
  <c r="D21" i="9"/>
  <c r="H19" i="4"/>
  <c r="E20" i="9"/>
  <c r="C15" i="4"/>
  <c r="D20" i="9"/>
  <c r="B15" i="4"/>
  <c r="C87" i="1"/>
  <c r="C90"/>
  <c r="D48" i="2"/>
  <c r="D29"/>
  <c r="C42"/>
  <c r="C29"/>
  <c r="D26"/>
  <c r="C48"/>
  <c r="C26"/>
  <c r="D37"/>
  <c r="C37"/>
  <c r="D15"/>
  <c r="C15"/>
  <c r="D11"/>
  <c r="C11"/>
  <c r="C44" i="3"/>
  <c r="D44"/>
  <c r="C49" i="2"/>
  <c r="D19" i="9"/>
  <c r="B13" i="4"/>
  <c r="E17" i="9"/>
  <c r="I18" i="4"/>
  <c r="I20"/>
  <c r="D49" i="2"/>
  <c r="J19" i="4"/>
  <c r="C16" i="2"/>
  <c r="D15" i="4"/>
  <c r="D13"/>
  <c r="C46" i="1"/>
  <c r="O12" i="4"/>
  <c r="O14"/>
  <c r="C91" i="1"/>
  <c r="D16" i="2"/>
  <c r="E18" i="9"/>
  <c r="C48" i="3"/>
  <c r="D17" i="9"/>
  <c r="H18" i="4"/>
  <c r="D41" i="3"/>
  <c r="E15" i="9"/>
  <c r="C11" i="4"/>
  <c r="E13" i="9"/>
  <c r="D13"/>
  <c r="D31" i="3"/>
  <c r="E12" i="9"/>
  <c r="D27" i="3"/>
  <c r="E11" i="9"/>
  <c r="C27" i="3"/>
  <c r="D11" i="9"/>
  <c r="C31" i="3"/>
  <c r="D12" i="9"/>
  <c r="D18" i="3"/>
  <c r="D25"/>
  <c r="E10" i="9"/>
  <c r="D14" i="3"/>
  <c r="E9" i="9"/>
  <c r="D11" i="3"/>
  <c r="C41"/>
  <c r="D15" i="9"/>
  <c r="B11" i="4"/>
  <c r="C18" i="3"/>
  <c r="C25"/>
  <c r="D10" i="9"/>
  <c r="C14" i="3"/>
  <c r="D9" i="9"/>
  <c r="C11" i="3"/>
  <c r="H23" i="13"/>
  <c r="J18" i="4"/>
  <c r="J20"/>
  <c r="D53" i="2"/>
  <c r="E19" i="9"/>
  <c r="D8"/>
  <c r="D14"/>
  <c r="C49" i="3"/>
  <c r="D49"/>
  <c r="E8" i="9"/>
  <c r="E14"/>
  <c r="D11" i="4"/>
  <c r="D18" i="9"/>
  <c r="C53" i="2"/>
  <c r="E23" i="13"/>
  <c r="C31"/>
  <c r="E31"/>
  <c r="O15" i="4"/>
  <c r="P13"/>
  <c r="C59" i="1"/>
  <c r="C60"/>
  <c r="O13" i="4"/>
  <c r="E16" i="9"/>
  <c r="E23"/>
  <c r="C10" i="4"/>
  <c r="C13"/>
  <c r="D16" i="9"/>
  <c r="D23"/>
  <c r="B10" i="4"/>
  <c r="D83" i="1"/>
  <c r="D92"/>
  <c r="P15" i="4"/>
  <c r="P17"/>
  <c r="Q22"/>
  <c r="C37" i="13"/>
  <c r="B23"/>
  <c r="C17" i="4"/>
  <c r="D22"/>
  <c r="D10"/>
  <c r="D17"/>
  <c r="F22"/>
  <c r="G30" i="13"/>
  <c r="G29"/>
  <c r="G28"/>
  <c r="F28"/>
  <c r="G31"/>
  <c r="C48" i="21"/>
  <c r="C51"/>
  <c r="D51"/>
  <c r="D49" i="20"/>
  <c r="C49"/>
  <c r="D40"/>
  <c r="C40"/>
  <c r="D36"/>
  <c r="C36"/>
  <c r="D31"/>
  <c r="C31"/>
  <c r="D28"/>
  <c r="D41"/>
  <c r="C28"/>
  <c r="C41"/>
  <c r="D25"/>
  <c r="C25"/>
  <c r="D19"/>
  <c r="C19"/>
  <c r="D16"/>
  <c r="D20"/>
  <c r="D42"/>
  <c r="C16"/>
  <c r="C20"/>
  <c r="C42"/>
  <c r="D49" i="18"/>
  <c r="C49"/>
  <c r="D49" i="17"/>
  <c r="C49"/>
  <c r="D40"/>
  <c r="C40"/>
  <c r="D36"/>
  <c r="C36"/>
  <c r="D31"/>
  <c r="C31"/>
  <c r="D28"/>
  <c r="D41"/>
  <c r="C28"/>
  <c r="C41"/>
  <c r="D25"/>
  <c r="C25"/>
  <c r="D19"/>
  <c r="C19"/>
  <c r="D16"/>
  <c r="D20"/>
  <c r="D42"/>
  <c r="C16"/>
  <c r="C20"/>
  <c r="C42"/>
  <c r="D40" i="19"/>
  <c r="C40"/>
  <c r="D36"/>
  <c r="C36"/>
  <c r="D31"/>
  <c r="C31"/>
  <c r="D28"/>
  <c r="D41"/>
  <c r="C28"/>
  <c r="C41"/>
  <c r="D25"/>
  <c r="C25"/>
  <c r="D19"/>
  <c r="C19"/>
  <c r="D16"/>
  <c r="D20"/>
  <c r="D42"/>
  <c r="C16"/>
  <c r="C20"/>
  <c r="C42"/>
  <c r="C40" i="18"/>
  <c r="C36"/>
  <c r="C31"/>
  <c r="C28"/>
  <c r="C25"/>
  <c r="C19"/>
  <c r="C16"/>
  <c r="B18" i="5"/>
  <c r="H20" i="4"/>
  <c r="B27" i="25"/>
  <c r="B35" i="8"/>
  <c r="B37" i="13"/>
  <c r="F30"/>
  <c r="B31"/>
  <c r="F31"/>
  <c r="F29"/>
  <c r="U20" i="4"/>
  <c r="B17"/>
  <c r="N18" i="5"/>
  <c r="H18"/>
  <c r="C19" i="1"/>
  <c r="C20" i="18"/>
  <c r="O10" i="4"/>
  <c r="O17"/>
  <c r="O22"/>
  <c r="C83" i="1"/>
  <c r="C92"/>
  <c r="B22" i="4"/>
</calcChain>
</file>

<file path=xl/sharedStrings.xml><?xml version="1.0" encoding="utf-8"?>
<sst xmlns="http://schemas.openxmlformats.org/spreadsheetml/2006/main" count="1462" uniqueCount="592">
  <si>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</si>
  <si>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</si>
  <si>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</si>
  <si>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</si>
  <si>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</si>
  <si>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</si>
  <si>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</si>
  <si>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</si>
  <si>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</si>
  <si>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</si>
  <si>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</si>
  <si>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</si>
  <si>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</si>
  <si>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</si>
  <si>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</si>
  <si>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</si>
  <si>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</si>
  <si>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</si>
  <si>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</si>
  <si>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</si>
  <si>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</si>
  <si>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</si>
  <si>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</si>
  <si>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</si>
  <si>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</si>
  <si>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</si>
  <si>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</si>
  <si>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</si>
  <si>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</si>
  <si>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</si>
  <si>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</si>
  <si>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</si>
  <si>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</si>
  <si>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</si>
  <si>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</si>
  <si>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</si>
  <si>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</si>
  <si>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</si>
  <si>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</si>
  <si>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</si>
  <si>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</si>
  <si>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</si>
  <si>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</si>
  <si>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</si>
  <si>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</si>
  <si>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</si>
  <si>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</si>
  <si>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</si>
  <si>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</si>
  <si>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</si>
  <si>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</si>
  <si>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Hozzájárulás a pénzbeli szociális ellátásokhoz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</si>
  <si>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</si>
  <si>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</si>
  <si>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</si>
  <si>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</si>
  <si>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</si>
  <si>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</si>
  <si>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</si>
  <si>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Kistelepülések szociális feladatainak támogatása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</si>
  <si>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</si>
  <si>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</si>
  <si>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</si>
  <si>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</si>
  <si>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Rendszeres szociális segély</t>
  </si>
  <si>
    <t>Foglalkoztatást helyettesítő támogatás</t>
  </si>
  <si>
    <t>Lakásfenntartási támogatás</t>
  </si>
  <si>
    <t>Egyes jövedelempótló támogatások összesen</t>
  </si>
  <si>
    <t>Társadalombiztosítási Alaptól</t>
  </si>
  <si>
    <t>Elkülönített állami pénzalapoktól</t>
  </si>
  <si>
    <t>Felhalmozási célú  támogatások bevételei államháztartáson belülről</t>
  </si>
  <si>
    <t>Daop pályázat</t>
  </si>
  <si>
    <t>Hivatal felújítási pályázat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</si>
  <si>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</si>
  <si>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</si>
  <si>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</si>
  <si>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</si>
  <si>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</si>
  <si>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</si>
  <si>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</si>
  <si>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</si>
  <si>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</si>
  <si>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</si>
  <si>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</si>
  <si>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</si>
  <si>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</si>
  <si>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</si>
  <si>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</si>
  <si>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</si>
  <si>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</si>
  <si>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</si>
  <si>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</si>
  <si>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</si>
  <si>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</si>
  <si>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</si>
  <si>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</si>
  <si>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</si>
  <si>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</si>
  <si>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Felhalmozási célú támogatás államháztartáson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</si>
  <si>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</si>
  <si>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</si>
  <si>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</si>
  <si>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</si>
  <si>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</si>
  <si>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</si>
  <si>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</si>
  <si>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</si>
  <si>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</si>
  <si>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</si>
  <si>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</si>
  <si>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</si>
  <si>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Kiküldetés</t>
  </si>
  <si>
    <t>Különféle befizetések</t>
  </si>
  <si>
    <t>Köztemető fenntartása</t>
  </si>
  <si>
    <t>Vagyonnal kapcsolatos gazdálkodás</t>
  </si>
  <si>
    <t>Választási tevékenység</t>
  </si>
  <si>
    <t>Közvilágítás</t>
  </si>
  <si>
    <t>Út, járda javítás</t>
  </si>
  <si>
    <t>Város községgazdálkodás</t>
  </si>
  <si>
    <t>Sportlétesítmények</t>
  </si>
  <si>
    <t>Finanszírozási kiadás / Intézményi</t>
  </si>
  <si>
    <t>1. számú melléklet</t>
  </si>
  <si>
    <t>Felhalmozási célú kiadások öszesen</t>
  </si>
  <si>
    <t>Kiadások összesen</t>
  </si>
  <si>
    <t>Összesen</t>
  </si>
  <si>
    <t>Költségvetési kiadások összesen</t>
  </si>
  <si>
    <t xml:space="preserve">Dologi kiadások </t>
  </si>
  <si>
    <t>Kikuldetések, propaganda</t>
  </si>
  <si>
    <t>Béren kívüli juttatások</t>
  </si>
  <si>
    <t>Szakmár Község Óvodája</t>
  </si>
  <si>
    <t>Közös Hivatal - Jegyző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</si>
  <si>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</si>
  <si>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</si>
  <si>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</si>
  <si>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</si>
  <si>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</si>
  <si>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</si>
  <si>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</si>
  <si>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</si>
  <si>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</si>
  <si>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</si>
  <si>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</si>
  <si>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Adatok: eFt-ban</t>
  </si>
  <si>
    <t>2. számú melléklet</t>
  </si>
  <si>
    <t>Eredeti előirányzat</t>
  </si>
  <si>
    <t>Működési célú támogatások bevételei államháztartáson belülről</t>
  </si>
  <si>
    <t>Szociális, gyermekjóléti és gyermekétkeztetési feladatainak támogtása</t>
  </si>
  <si>
    <t>Előző évi felhalmozási célú pénzmaradvány igénybevétele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</si>
  <si>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</si>
  <si>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</si>
  <si>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</si>
  <si>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</si>
  <si>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</si>
  <si>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</si>
  <si>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3. számú mellékelt</t>
  </si>
  <si>
    <t>Létszám /fő/</t>
  </si>
  <si>
    <t>Járulékok</t>
  </si>
  <si>
    <t xml:space="preserve">Személyi juttatások és munkaadókat terhelő járulékok </t>
  </si>
  <si>
    <t>3.1. számú melléklet</t>
  </si>
  <si>
    <t>3.2. számú melléklet</t>
  </si>
  <si>
    <t>4.2. számú melléklet</t>
  </si>
  <si>
    <t>Létszám 5 fő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</si>
  <si>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</si>
  <si>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</si>
  <si>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</si>
  <si>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</si>
  <si>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</si>
  <si>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Létszám: 2 fő</t>
  </si>
  <si>
    <t>4.5. számú melléklet</t>
  </si>
  <si>
    <t>4.6. számú melléklet</t>
  </si>
  <si>
    <t>%</t>
  </si>
  <si>
    <t>4. számú melléklet</t>
  </si>
  <si>
    <t>Adatok eFt-ban</t>
  </si>
  <si>
    <t>3.3 számú melléklet</t>
  </si>
  <si>
    <t>Betegséggek kapcsolatos ellátások /Közgyógy/</t>
  </si>
  <si>
    <t>Foglalkozttással,  munkanélküliséggel kapcsolatos ellátások /FHT/</t>
  </si>
  <si>
    <t>Intézményi ellátottak /Bursa/</t>
  </si>
  <si>
    <t>Egyéb nem intézményi /RSZS, temetési, átmeneti/</t>
  </si>
  <si>
    <t>Kiadások összesen:</t>
  </si>
  <si>
    <t>Nettó</t>
  </si>
  <si>
    <t>Áfa</t>
  </si>
  <si>
    <t>Önerő</t>
  </si>
  <si>
    <t>Felújítási költség</t>
  </si>
  <si>
    <t>2014. évi felhalmozási és pénzügyi befektetések</t>
  </si>
  <si>
    <t xml:space="preserve">Önerő </t>
  </si>
  <si>
    <t>Intézményi működési bevételek összesen</t>
  </si>
  <si>
    <t>Önkormányztok működési célú költségvetési támogtásai</t>
  </si>
  <si>
    <t>Önerő összetétele</t>
  </si>
  <si>
    <t>Kommunális adó</t>
  </si>
  <si>
    <t>Előző évi pénzmaradvány</t>
  </si>
  <si>
    <t>Önerő összesen</t>
  </si>
  <si>
    <t>5. számú melléklet</t>
  </si>
  <si>
    <t>8. számú melléklet</t>
  </si>
  <si>
    <t>Óvoda</t>
  </si>
  <si>
    <t>Létszám / fő</t>
  </si>
  <si>
    <t>Adatok: Fő</t>
  </si>
  <si>
    <t>2014. évi engedélyezett létszámadatok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</si>
  <si>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</si>
  <si>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</si>
  <si>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</si>
  <si>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</si>
  <si>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</si>
  <si>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</si>
  <si>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</si>
  <si>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</si>
  <si>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</si>
  <si>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</si>
  <si>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</si>
  <si>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</si>
  <si>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</si>
  <si>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JETA pályázat - hivatal felújítása</t>
  </si>
  <si>
    <t>DAOP - 5.21/A - 11 - 2011 - 0014</t>
  </si>
  <si>
    <t>K1101</t>
  </si>
  <si>
    <t>K1103</t>
  </si>
  <si>
    <t>K1107</t>
  </si>
  <si>
    <t>K1109</t>
  </si>
  <si>
    <t>K11</t>
  </si>
  <si>
    <t>Teljesítés</t>
  </si>
  <si>
    <t>K122</t>
  </si>
  <si>
    <t>Munkavégzésre irányuló egyéb jogviszonyban állók</t>
  </si>
  <si>
    <t>K21</t>
  </si>
  <si>
    <t>K2</t>
  </si>
  <si>
    <t>K23</t>
  </si>
  <si>
    <t>K24</t>
  </si>
  <si>
    <t>K27</t>
  </si>
  <si>
    <t>K12</t>
  </si>
  <si>
    <t xml:space="preserve">K1 </t>
  </si>
  <si>
    <t>Szociális hozzájárulási adó</t>
  </si>
  <si>
    <t>Korkedvezményes szoc.hó</t>
  </si>
  <si>
    <t>Egészségügyi hozzájárulási adó</t>
  </si>
  <si>
    <t>Személyi jövedelemadó</t>
  </si>
  <si>
    <t>K311</t>
  </si>
  <si>
    <t>K312</t>
  </si>
  <si>
    <t>K31</t>
  </si>
  <si>
    <t>K321</t>
  </si>
  <si>
    <t>K322</t>
  </si>
  <si>
    <t>K32</t>
  </si>
  <si>
    <t>K331</t>
  </si>
  <si>
    <t>K333</t>
  </si>
  <si>
    <t>K33</t>
  </si>
  <si>
    <t>K341</t>
  </si>
  <si>
    <t>K352</t>
  </si>
  <si>
    <t>K351</t>
  </si>
  <si>
    <t>Működési célú Áfa</t>
  </si>
  <si>
    <t>K355</t>
  </si>
  <si>
    <t>K3</t>
  </si>
  <si>
    <t>K63</t>
  </si>
  <si>
    <t>K67</t>
  </si>
  <si>
    <t>Informatikai eszköz beszerzés</t>
  </si>
  <si>
    <t>Beruházási Áfa</t>
  </si>
  <si>
    <t>K6</t>
  </si>
  <si>
    <t xml:space="preserve">Beruházások </t>
  </si>
  <si>
    <t>K337</t>
  </si>
  <si>
    <t>K1106</t>
  </si>
  <si>
    <t>Jubileumi jutalom</t>
  </si>
  <si>
    <t>K1113</t>
  </si>
  <si>
    <t>Foglalkoztatottak egyéb személyi juttatásai</t>
  </si>
  <si>
    <t>Megbízási díjak</t>
  </si>
  <si>
    <t>K123</t>
  </si>
  <si>
    <t>Tiszteletdíjak, reprezentáció</t>
  </si>
  <si>
    <t>K1</t>
  </si>
  <si>
    <t>Korkedvezményes biztosítási járulék</t>
  </si>
  <si>
    <t>Személyi jövedelem adó</t>
  </si>
  <si>
    <t>Munkaadót terhelő járulékok, adók</t>
  </si>
  <si>
    <t>K3339</t>
  </si>
  <si>
    <t>K334</t>
  </si>
  <si>
    <t>Karbantartás, kisjavítás</t>
  </si>
  <si>
    <t>K33379</t>
  </si>
  <si>
    <t>Fizetendő áfa</t>
  </si>
  <si>
    <t>K35</t>
  </si>
  <si>
    <t xml:space="preserve">Eredeti előirányzat </t>
  </si>
  <si>
    <t>B16</t>
  </si>
  <si>
    <t>Működési áfa</t>
  </si>
  <si>
    <t>B813</t>
  </si>
  <si>
    <t>B816</t>
  </si>
  <si>
    <t>Finanszírozás</t>
  </si>
  <si>
    <t>összesen</t>
  </si>
  <si>
    <t xml:space="preserve">Eredeti </t>
  </si>
  <si>
    <t>Eredeti</t>
  </si>
  <si>
    <t>Finanszírozás összesen:</t>
  </si>
  <si>
    <t>Lakosok számának alakulása / megoszlása</t>
  </si>
  <si>
    <t xml:space="preserve">Irányítószervi támogatás </t>
  </si>
  <si>
    <t>Bevételek emelése</t>
  </si>
  <si>
    <t>K447</t>
  </si>
  <si>
    <t>K458</t>
  </si>
  <si>
    <t>K46</t>
  </si>
  <si>
    <t>K48</t>
  </si>
  <si>
    <t>K4</t>
  </si>
  <si>
    <t>K512</t>
  </si>
  <si>
    <t>Tartalék</t>
  </si>
  <si>
    <t>K4815</t>
  </si>
  <si>
    <t>K4816</t>
  </si>
  <si>
    <t>K4817</t>
  </si>
  <si>
    <t>K4824</t>
  </si>
  <si>
    <t>Rszs</t>
  </si>
  <si>
    <t>Átmeneti segély</t>
  </si>
  <si>
    <t>Temetési segély</t>
  </si>
  <si>
    <t>Önkormányzat saját hatáskörben adott pénzügyi ellátás</t>
  </si>
  <si>
    <t>K51102</t>
  </si>
  <si>
    <t>K51108</t>
  </si>
  <si>
    <t>K5</t>
  </si>
  <si>
    <t>Egyéb működési célú támogatások államháztartáson kívülre /nonprofit szervezetek/</t>
  </si>
  <si>
    <t>Egyéb működési célú támogatások államháztartáson kívülre /orvosok/</t>
  </si>
  <si>
    <t>K11139</t>
  </si>
  <si>
    <t>K121</t>
  </si>
  <si>
    <t>K25</t>
  </si>
  <si>
    <t>K3371</t>
  </si>
  <si>
    <t>K3379</t>
  </si>
  <si>
    <t>Egyéb közvetített szolgáltatások</t>
  </si>
  <si>
    <t>Egyéb szolgáltatások - biztosítási díjak</t>
  </si>
  <si>
    <t>Egyéb szolgáltatások - hulladék, pénzügyi, egyéb</t>
  </si>
  <si>
    <t xml:space="preserve">Fizetendő áfa </t>
  </si>
  <si>
    <t>K3539</t>
  </si>
  <si>
    <t>K3553</t>
  </si>
  <si>
    <t>Egyéb tárgyi eszközök beszerzése</t>
  </si>
  <si>
    <t>K62</t>
  </si>
  <si>
    <t>K64</t>
  </si>
  <si>
    <t>K917</t>
  </si>
  <si>
    <t>Központi támogatás felosztása</t>
  </si>
  <si>
    <t>Önkormányzatok hozzájárulása eredeti</t>
  </si>
  <si>
    <t>Önkormányzatok hozzájárulása módosított</t>
  </si>
  <si>
    <t>Bevétel felosztás</t>
  </si>
  <si>
    <t>Jegyző költsége és a hivatal működésére kapott támogatás a lakosságszám arányában kerül megosztásra.</t>
  </si>
  <si>
    <t>Egyéb személyi juttatások</t>
  </si>
  <si>
    <t>Egyéb jogviszonyban állók juttatásai - megbízási díjak</t>
  </si>
  <si>
    <t>Táppénzhozzájárulás</t>
  </si>
  <si>
    <t>Munkaadót terhelő szja</t>
  </si>
  <si>
    <t>Egyéb kamatkiadások</t>
  </si>
  <si>
    <t>K71</t>
  </si>
  <si>
    <t>K74</t>
  </si>
  <si>
    <t>K9152</t>
  </si>
  <si>
    <t>K9151</t>
  </si>
  <si>
    <t>K915</t>
  </si>
  <si>
    <t>K72</t>
  </si>
  <si>
    <t>K73</t>
  </si>
  <si>
    <t>K7</t>
  </si>
  <si>
    <t>Helyi önkormányzatok kiegészítő támogatásai</t>
  </si>
  <si>
    <t>B111</t>
  </si>
  <si>
    <t>B112</t>
  </si>
  <si>
    <t>B113</t>
  </si>
  <si>
    <t>B114</t>
  </si>
  <si>
    <t>B115</t>
  </si>
  <si>
    <t>B116</t>
  </si>
  <si>
    <t>B1605</t>
  </si>
  <si>
    <t>B1606</t>
  </si>
  <si>
    <t>B1607</t>
  </si>
  <si>
    <t>B21</t>
  </si>
  <si>
    <t>B2503</t>
  </si>
  <si>
    <t>B2506</t>
  </si>
  <si>
    <t>B343</t>
  </si>
  <si>
    <t>B3542</t>
  </si>
  <si>
    <t>B35509</t>
  </si>
  <si>
    <t>B3603</t>
  </si>
  <si>
    <t>B3699</t>
  </si>
  <si>
    <t>Igazgatási szolgáltatási díj</t>
  </si>
  <si>
    <t>Egyéb közhatalmi bevételek  /pótlék, bírság/</t>
  </si>
  <si>
    <t>B3611</t>
  </si>
  <si>
    <t>Bírságok</t>
  </si>
  <si>
    <t>B402</t>
  </si>
  <si>
    <t>Szállásdíj - Óbánya</t>
  </si>
  <si>
    <t>Szállásdaj- Harkány</t>
  </si>
  <si>
    <t>B403</t>
  </si>
  <si>
    <t>Közvetített szolgáltatások</t>
  </si>
  <si>
    <t>Étkezés Iskola</t>
  </si>
  <si>
    <t>Étkezés Óvoda</t>
  </si>
  <si>
    <t>B404</t>
  </si>
  <si>
    <t>B405</t>
  </si>
  <si>
    <t>B3</t>
  </si>
  <si>
    <t>Konyhai vendéglátás - alkalmazott</t>
  </si>
  <si>
    <t>Konyhai vendéglátás - vendég</t>
  </si>
  <si>
    <t>Konyha bérbeadás - közüzemi díjai</t>
  </si>
  <si>
    <t>Konyha bérbeadás - ebédlő, eszköz használat</t>
  </si>
  <si>
    <t>B406</t>
  </si>
  <si>
    <t>B407</t>
  </si>
  <si>
    <t>Áfa visszatérítés</t>
  </si>
  <si>
    <t>B4089</t>
  </si>
  <si>
    <t>B4101</t>
  </si>
  <si>
    <t>B4103</t>
  </si>
  <si>
    <t>B6308</t>
  </si>
  <si>
    <t>B8131</t>
  </si>
  <si>
    <t>Kártérítések</t>
  </si>
  <si>
    <t>Költségek visszatérítése</t>
  </si>
  <si>
    <t>Adósságkonszolidációban részt nem tett önkormányzti támogatás</t>
  </si>
  <si>
    <t xml:space="preserve">Felhalmozási célú  önkormányzati támogatások </t>
  </si>
  <si>
    <t>Adósságkonszolidáció - Lízing</t>
  </si>
  <si>
    <t>B410</t>
  </si>
  <si>
    <t>Egyéb működési bevételek</t>
  </si>
  <si>
    <t>B25</t>
  </si>
  <si>
    <t>B35107</t>
  </si>
  <si>
    <t>B11</t>
  </si>
  <si>
    <t>Önkormányztok működési támogatásai</t>
  </si>
  <si>
    <t>B1</t>
  </si>
  <si>
    <t>Működési célú támogatások  államháztartáson belülről</t>
  </si>
  <si>
    <t>B2</t>
  </si>
  <si>
    <t>B4</t>
  </si>
  <si>
    <t>B6</t>
  </si>
  <si>
    <t>E-útdíj ellentételezése</t>
  </si>
  <si>
    <t>Helyi Önkormányzatok kiegészítő támogatásai - 2014 évi kompenzáció</t>
  </si>
  <si>
    <t>2013. évi bérkompenzáció</t>
  </si>
  <si>
    <t>2013. évi elszámolás miatti pótigény</t>
  </si>
  <si>
    <t>Ágazati pótlék</t>
  </si>
  <si>
    <t>2014. évi kompenzáció</t>
  </si>
  <si>
    <t>Termékek és szolgáltatások adói</t>
  </si>
  <si>
    <t>B35</t>
  </si>
  <si>
    <t>B36</t>
  </si>
  <si>
    <t>Közvetített szolg bevétele áh belülről</t>
  </si>
  <si>
    <t xml:space="preserve">Tulajdonosi bevételek / bérleti díjak/ </t>
  </si>
  <si>
    <t>B4031</t>
  </si>
  <si>
    <t>B4039</t>
  </si>
  <si>
    <t>2014. évi saját bevételei</t>
  </si>
  <si>
    <t>Foglalkoztatottak személyi juttatásai</t>
  </si>
  <si>
    <t>Zöldterület kezelés</t>
  </si>
  <si>
    <t>K332</t>
  </si>
  <si>
    <t>K3359</t>
  </si>
  <si>
    <t>K91</t>
  </si>
  <si>
    <t>K916</t>
  </si>
  <si>
    <t>K9</t>
  </si>
  <si>
    <t>Működési célú előzetesen felszámított áfa</t>
  </si>
  <si>
    <t>K461</t>
  </si>
  <si>
    <t>K472</t>
  </si>
  <si>
    <t>3.4 számú melléklet</t>
  </si>
  <si>
    <t>2014. évi beruházások, felújítások egyéb felhalmozási célú kiadások</t>
  </si>
  <si>
    <t>Egyéb külső személyi juttatások, reprezentáció</t>
  </si>
  <si>
    <t>Költségek</t>
  </si>
  <si>
    <t>Hozzájárulások</t>
  </si>
  <si>
    <t>011130</t>
  </si>
  <si>
    <t>081071</t>
  </si>
  <si>
    <t>073031</t>
  </si>
  <si>
    <t>082092</t>
  </si>
  <si>
    <t>041231</t>
  </si>
  <si>
    <t>041232</t>
  </si>
  <si>
    <t>041233</t>
  </si>
  <si>
    <t>041236</t>
  </si>
  <si>
    <t>013320</t>
  </si>
  <si>
    <t>013350</t>
  </si>
  <si>
    <t>045120</t>
  </si>
  <si>
    <t>064010</t>
  </si>
  <si>
    <t>066010</t>
  </si>
  <si>
    <t>066020</t>
  </si>
  <si>
    <t>016010</t>
  </si>
  <si>
    <t>081030</t>
  </si>
  <si>
    <t>Szociális</t>
  </si>
  <si>
    <t>096010</t>
  </si>
  <si>
    <t>096020</t>
  </si>
  <si>
    <t>107051</t>
  </si>
  <si>
    <t>900020</t>
  </si>
  <si>
    <t>Iskola</t>
  </si>
  <si>
    <t>Munkahelyi</t>
  </si>
  <si>
    <t>Vendég</t>
  </si>
  <si>
    <t>0033</t>
  </si>
  <si>
    <t>Kormányzati funkciók</t>
  </si>
  <si>
    <t>Módosulás</t>
  </si>
  <si>
    <t>I. számú módosítás</t>
  </si>
  <si>
    <t>II. számú módosítás</t>
  </si>
  <si>
    <t>Emelés</t>
  </si>
  <si>
    <t>Át-csoportosí-tás</t>
  </si>
  <si>
    <t>II számú módosítás</t>
  </si>
  <si>
    <t>Munkaügyi támogatás</t>
  </si>
  <si>
    <t>I számú módosítás</t>
  </si>
  <si>
    <t>Adósságkonszolidáció kamata</t>
  </si>
  <si>
    <t>Összeg</t>
  </si>
  <si>
    <t>Összes bevétel</t>
  </si>
  <si>
    <t>Működési célú áfa</t>
  </si>
  <si>
    <t>I. számú módosítása</t>
  </si>
  <si>
    <t>II. számú módosítása</t>
  </si>
  <si>
    <t>041237</t>
  </si>
  <si>
    <t>2014. évi ellátottak pénzbeni juttatásai és egyéb működési kiadások</t>
  </si>
  <si>
    <t>B</t>
  </si>
  <si>
    <t>Egyéb működési c átvett pénzeszköz vállalkozástól</t>
  </si>
  <si>
    <t>I.számú módosítás</t>
  </si>
  <si>
    <t>II.számú módosítás</t>
  </si>
  <si>
    <t>Összesített tábla a módosítások után</t>
  </si>
  <si>
    <t>Karbantartás és kisjavítás</t>
  </si>
  <si>
    <t>B408</t>
  </si>
  <si>
    <t>Egyéb kamatbevételek</t>
  </si>
  <si>
    <t>Egyéb működési célú átvett pe vállalkozástól</t>
  </si>
  <si>
    <t xml:space="preserve">Bevételek </t>
  </si>
  <si>
    <t>K1102</t>
  </si>
  <si>
    <t>Normatív jutalom</t>
  </si>
  <si>
    <t>III. számú módosítás</t>
  </si>
  <si>
    <t>Jutalom</t>
  </si>
  <si>
    <t xml:space="preserve">Választások </t>
  </si>
  <si>
    <t>2013 Fő</t>
  </si>
  <si>
    <t>K463</t>
  </si>
  <si>
    <t>K50501</t>
  </si>
  <si>
    <t>Választások + kompenzáció+kamat+ egyéb</t>
  </si>
  <si>
    <t>Választások</t>
  </si>
  <si>
    <t>Szociális célú tüzifa támogatása</t>
  </si>
  <si>
    <t>B814</t>
  </si>
  <si>
    <t>Áh belüli megelőlegezések</t>
  </si>
  <si>
    <t>K4825</t>
  </si>
  <si>
    <t>Önkormányzat saját hatáskörben adott természetbeni ellátás</t>
  </si>
  <si>
    <t>Hozzájárulás a lakossági energia ktg-hez</t>
  </si>
  <si>
    <t>Lakás fenntartási támogatás összesen</t>
  </si>
  <si>
    <t>Befektetési jegy</t>
  </si>
  <si>
    <t>K91231</t>
  </si>
  <si>
    <t>107060</t>
  </si>
  <si>
    <t>Egyéb szoc. pénzbeli és term.beni ellátások</t>
  </si>
  <si>
    <t>Korm. Funkcióra nem sorolható be</t>
  </si>
  <si>
    <t>III.számú módosítás</t>
  </si>
  <si>
    <t>Államháztartáson belüli megelőlegezés</t>
  </si>
  <si>
    <t>B8</t>
  </si>
  <si>
    <t>Áhn belüli megelőlegezés</t>
  </si>
  <si>
    <t>Támogatás kivezetés</t>
  </si>
  <si>
    <t>K42311</t>
  </si>
  <si>
    <t>IV. számú módosítás</t>
  </si>
  <si>
    <t>045160</t>
  </si>
  <si>
    <t>Közút fenntartás, javítás</t>
  </si>
  <si>
    <t>Egyéb pénzbeni természetbeni gyermekvédelmi</t>
  </si>
  <si>
    <t>IV. számú teljesítés</t>
  </si>
  <si>
    <t>Egyéb szociális természetbeni juttatások</t>
  </si>
  <si>
    <t>Módosított IV</t>
  </si>
  <si>
    <t>Módosítás IV</t>
  </si>
  <si>
    <t>Működési és fejleszétsi célú bevételi és kiadási előirányzatok és teljesítések összevont mérlege beszámolóhoz</t>
  </si>
  <si>
    <t>2014. évi bevételi előirányzatok és teljesítések beszámolóhoz</t>
  </si>
  <si>
    <t>2014.évi működési és felhalmozási célú költségvetési támogatások előirányzati és teljesítések beszámolóhoz</t>
  </si>
  <si>
    <t>előirányzatok és teljesítések beszámolóhoz</t>
  </si>
  <si>
    <t>2014. évi költségvetési kiadásainak előirányzata és teljesítése beszámolóhoz</t>
  </si>
  <si>
    <t>2014. évi dologi kiadások előirányzata és teljesítése beszámolóhoz</t>
  </si>
  <si>
    <t>előirányzatai és teljesítések beszámolóhoz</t>
  </si>
  <si>
    <t>2014. évi finanszírozott intéményeinek előirányzatai és hozzájárulások beszámolóhoz</t>
  </si>
  <si>
    <t>2014. évi költségvetésének előirányzatai és teljesítések beszámolóhoz</t>
  </si>
  <si>
    <t>2014. évi költségvetésének előirányzatai és teljesítése beszámolóhoz</t>
  </si>
  <si>
    <t>bevételeinek és kiadásainak mérlege beszámolóhoz</t>
  </si>
  <si>
    <t>Létszám: 13 fő</t>
  </si>
  <si>
    <t>Vagyonmérleg</t>
  </si>
  <si>
    <t>Eszközök</t>
  </si>
  <si>
    <t>Ingatlanok és kapcsoldó vagyonértékű jogok</t>
  </si>
  <si>
    <t>Gépek, berendezések, felszerelések, járművek</t>
  </si>
  <si>
    <t>Tárgyi eszközök</t>
  </si>
  <si>
    <t>A/II/1</t>
  </si>
  <si>
    <t>A/II/2</t>
  </si>
  <si>
    <t>A/II</t>
  </si>
  <si>
    <t>Befeketett pénzügyi eszközök</t>
  </si>
  <si>
    <t>A/III</t>
  </si>
  <si>
    <t>A</t>
  </si>
  <si>
    <t>Nemzeti vagyonba tartozó befektetett eszközök</t>
  </si>
  <si>
    <t>B/I</t>
  </si>
  <si>
    <t>Készletek</t>
  </si>
  <si>
    <t>B/II</t>
  </si>
  <si>
    <t>Értékpapírok</t>
  </si>
  <si>
    <t>Nemzeti vagyonba tartozó forgóeszközök</t>
  </si>
  <si>
    <t>C</t>
  </si>
  <si>
    <t>Pénzeszközök</t>
  </si>
  <si>
    <t>D/I</t>
  </si>
  <si>
    <t xml:space="preserve">Költségvetéi évben esedékes követelések </t>
  </si>
  <si>
    <t>D/III</t>
  </si>
  <si>
    <t>Követelés jellegű sajátos elszámolások</t>
  </si>
  <si>
    <t>D</t>
  </si>
  <si>
    <t>Követelések</t>
  </si>
  <si>
    <t>Eszközök összesen</t>
  </si>
  <si>
    <t>Források</t>
  </si>
  <si>
    <t>G/I</t>
  </si>
  <si>
    <t>G/III</t>
  </si>
  <si>
    <t>G/IV</t>
  </si>
  <si>
    <t>Nemzeti vagyon induláskori értéke</t>
  </si>
  <si>
    <t>Egyéb eszközök induláskori értéke</t>
  </si>
  <si>
    <t>Felmalmozott eredmény</t>
  </si>
  <si>
    <t>G/VI</t>
  </si>
  <si>
    <t>Mérleg szerinti eredmény</t>
  </si>
  <si>
    <t>Saját tőke</t>
  </si>
  <si>
    <t>G</t>
  </si>
  <si>
    <t>H</t>
  </si>
  <si>
    <t>Költségvetési évet követően esedékes kötelezettségek</t>
  </si>
  <si>
    <t>H/II</t>
  </si>
  <si>
    <t>Költségvetéi évet követően esedékes kötelezettségek dologi kiadásokra</t>
  </si>
  <si>
    <t>H/II/3</t>
  </si>
  <si>
    <t>H/II/9</t>
  </si>
  <si>
    <t>Költségvetési évet követően esedékes kötelezettségek finanszírozási kiadásokra</t>
  </si>
  <si>
    <t>H/III</t>
  </si>
  <si>
    <t>Kötelezettség jellegű sajátos elszámolások</t>
  </si>
  <si>
    <t>Kötelezettségek</t>
  </si>
  <si>
    <t>K</t>
  </si>
  <si>
    <t>Passzív időbeli elhatárolások</t>
  </si>
  <si>
    <t>Források összesen</t>
  </si>
  <si>
    <t>Adatok eFt</t>
  </si>
  <si>
    <t>2014. évi beszámolóhoz</t>
  </si>
  <si>
    <t>Pénzmaradvány kimutatás</t>
  </si>
  <si>
    <t>Költésgvetési számvitel szerint</t>
  </si>
  <si>
    <t>Pénzügyi számvitel szerint</t>
  </si>
  <si>
    <t>Alaptevékenység kiadásai</t>
  </si>
  <si>
    <t>Alaptevékenység bevételei</t>
  </si>
  <si>
    <t>Alaptevékenység maradványa</t>
  </si>
  <si>
    <t>0051</t>
  </si>
  <si>
    <t>0031</t>
  </si>
  <si>
    <t>Forgótőke</t>
  </si>
  <si>
    <t>Előlegek</t>
  </si>
  <si>
    <t>0051-0031</t>
  </si>
  <si>
    <t>3311+366-367</t>
  </si>
  <si>
    <t>Pénzmaradvány</t>
  </si>
  <si>
    <t>6.számú melléklet</t>
  </si>
  <si>
    <t>7.számú melléklet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</si>
</sst>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6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1" fillId="0" borderId="0" xfId="1"/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horizontal="center" vertical="center" wrapText="1"/>
    </xf>
    <xf numFmtId="0" fontId="8" fillId="0" borderId="0" xfId="1" applyFont="1"/>
    <xf numFmtId="0" fontId="8" fillId="0" borderId="1" xfId="1" applyFont="1" applyBorder="1"/>
    <xf numFmtId="0" fontId="9" fillId="0" borderId="1" xfId="1" applyFont="1" applyBorder="1"/>
    <xf numFmtId="0" fontId="10" fillId="0" borderId="1" xfId="1" applyFont="1" applyBorder="1"/>
    <xf numFmtId="0" fontId="8" fillId="0" borderId="2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8" fillId="0" borderId="0" xfId="1" applyFont="1" applyAlignment="1">
      <alignment horizontal="right"/>
    </xf>
    <xf numFmtId="0" fontId="9" fillId="0" borderId="1" xfId="1" applyFont="1" applyBorder="1" applyAlignment="1"/>
    <xf numFmtId="0" fontId="8" fillId="0" borderId="0" xfId="1" applyFont="1" applyAlignment="1">
      <alignment horizontal="center" vertical="center"/>
    </xf>
    <xf numFmtId="0" fontId="9" fillId="0" borderId="0" xfId="0" applyFont="1"/>
    <xf numFmtId="1" fontId="5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 applyFill="1" applyBorder="1"/>
    <xf numFmtId="0" fontId="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/>
    <xf numFmtId="0" fontId="5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12" fillId="0" borderId="0" xfId="0" applyFont="1"/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6" fillId="0" borderId="1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5" fillId="0" borderId="0" xfId="0" applyFont="1" applyAlignment="1"/>
    <xf numFmtId="0" fontId="15" fillId="0" borderId="0" xfId="0" applyFont="1"/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0" fontId="14" fillId="0" borderId="1" xfId="0" applyFont="1" applyBorder="1"/>
    <xf numFmtId="0" fontId="17" fillId="0" borderId="0" xfId="0" applyFont="1"/>
    <xf numFmtId="0" fontId="1" fillId="0" borderId="1" xfId="1" applyBorder="1"/>
    <xf numFmtId="0" fontId="19" fillId="0" borderId="1" xfId="1" applyFont="1" applyBorder="1"/>
    <xf numFmtId="0" fontId="1" fillId="0" borderId="1" xfId="1" applyFont="1" applyBorder="1"/>
    <xf numFmtId="0" fontId="20" fillId="0" borderId="1" xfId="1" applyFont="1" applyBorder="1"/>
    <xf numFmtId="0" fontId="14" fillId="0" borderId="0" xfId="0" applyFont="1"/>
    <xf numFmtId="0" fontId="0" fillId="0" borderId="1" xfId="0" applyFont="1" applyBorder="1"/>
    <xf numFmtId="0" fontId="9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Fill="1" applyBorder="1"/>
    <xf numFmtId="0" fontId="7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Border="1"/>
    <xf numFmtId="0" fontId="9" fillId="0" borderId="1" xfId="1" applyFont="1" applyBorder="1" applyAlignment="1">
      <alignment horizontal="left" vertical="top"/>
    </xf>
    <xf numFmtId="0" fontId="15" fillId="0" borderId="0" xfId="0" applyFont="1" applyAlignment="1">
      <alignment horizontal="right"/>
    </xf>
    <xf numFmtId="0" fontId="9" fillId="0" borderId="1" xfId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 vertical="top"/>
    </xf>
    <xf numFmtId="0" fontId="19" fillId="0" borderId="0" xfId="1" applyFont="1"/>
    <xf numFmtId="0" fontId="1" fillId="0" borderId="0" xfId="1" applyFont="1"/>
    <xf numFmtId="0" fontId="20" fillId="0" borderId="0" xfId="1" applyFont="1"/>
    <xf numFmtId="0" fontId="8" fillId="0" borderId="0" xfId="1" applyFont="1" applyBorder="1"/>
    <xf numFmtId="0" fontId="11" fillId="0" borderId="0" xfId="1" applyFont="1" applyBorder="1"/>
    <xf numFmtId="1" fontId="5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Border="1"/>
    <xf numFmtId="2" fontId="5" fillId="0" borderId="0" xfId="0" applyNumberFormat="1" applyFont="1" applyBorder="1"/>
    <xf numFmtId="1" fontId="2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6" fillId="0" borderId="0" xfId="0" applyFont="1" applyBorder="1"/>
    <xf numFmtId="0" fontId="15" fillId="0" borderId="0" xfId="0" applyFont="1" applyBorder="1"/>
    <xf numFmtId="0" fontId="4" fillId="0" borderId="3" xfId="0" applyFont="1" applyBorder="1" applyAlignment="1">
      <alignment horizontal="right"/>
    </xf>
    <xf numFmtId="2" fontId="5" fillId="0" borderId="3" xfId="0" applyNumberFormat="1" applyFont="1" applyBorder="1"/>
    <xf numFmtId="0" fontId="4" fillId="0" borderId="4" xfId="0" applyFont="1" applyBorder="1" applyAlignment="1">
      <alignment horizontal="right"/>
    </xf>
    <xf numFmtId="0" fontId="5" fillId="0" borderId="4" xfId="0" applyFont="1" applyBorder="1"/>
    <xf numFmtId="0" fontId="15" fillId="0" borderId="5" xfId="0" applyFont="1" applyBorder="1"/>
    <xf numFmtId="0" fontId="16" fillId="0" borderId="3" xfId="0" applyFont="1" applyBorder="1"/>
    <xf numFmtId="0" fontId="9" fillId="0" borderId="0" xfId="1" applyFont="1" applyBorder="1"/>
    <xf numFmtId="0" fontId="16" fillId="0" borderId="0" xfId="0" applyFont="1" applyBorder="1" applyAlignment="1">
      <alignment horizontal="center" vertical="center"/>
    </xf>
    <xf numFmtId="0" fontId="21" fillId="0" borderId="0" xfId="0" applyFont="1" applyFill="1"/>
    <xf numFmtId="0" fontId="4" fillId="0" borderId="0" xfId="0" applyFont="1" applyFill="1" applyBorder="1"/>
    <xf numFmtId="0" fontId="7" fillId="0" borderId="0" xfId="0" applyFont="1" applyBorder="1"/>
    <xf numFmtId="0" fontId="1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5" fillId="0" borderId="1" xfId="0" applyFont="1" applyFill="1" applyBorder="1"/>
    <xf numFmtId="0" fontId="15" fillId="0" borderId="1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0" fillId="0" borderId="0" xfId="1" applyFont="1" applyBorder="1"/>
    <xf numFmtId="0" fontId="0" fillId="0" borderId="0" xfId="0" applyFont="1" applyBorder="1"/>
    <xf numFmtId="0" fontId="17" fillId="0" borderId="0" xfId="0" applyFont="1" applyBorder="1"/>
    <xf numFmtId="0" fontId="4" fillId="0" borderId="0" xfId="0" applyFont="1" applyBorder="1" applyAlignment="1">
      <alignment horizontal="center" vertical="center"/>
    </xf>
    <xf numFmtId="1" fontId="2" fillId="0" borderId="0" xfId="0" applyNumberFormat="1" applyFont="1" applyBorder="1"/>
    <xf numFmtId="2" fontId="15" fillId="0" borderId="0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21" fillId="0" borderId="0" xfId="0" applyFont="1"/>
    <xf numFmtId="0" fontId="7" fillId="0" borderId="6" xfId="0" applyFont="1" applyFill="1" applyBorder="1" applyAlignment="1">
      <alignment wrapText="1"/>
    </xf>
    <xf numFmtId="0" fontId="16" fillId="0" borderId="0" xfId="0" applyFont="1"/>
    <xf numFmtId="0" fontId="18" fillId="0" borderId="0" xfId="0" applyFont="1"/>
    <xf numFmtId="0" fontId="22" fillId="0" borderId="1" xfId="0" applyFont="1" applyBorder="1"/>
    <xf numFmtId="0" fontId="14" fillId="0" borderId="0" xfId="0" applyFont="1" applyBorder="1"/>
    <xf numFmtId="0" fontId="15" fillId="0" borderId="7" xfId="0" applyFont="1" applyBorder="1"/>
    <xf numFmtId="0" fontId="16" fillId="0" borderId="0" xfId="0" applyFont="1" applyFill="1" applyBorder="1"/>
    <xf numFmtId="0" fontId="0" fillId="0" borderId="0" xfId="0" applyFont="1" applyFill="1"/>
    <xf numFmtId="0" fontId="22" fillId="0" borderId="0" xfId="0" applyFont="1" applyFill="1"/>
    <xf numFmtId="0" fontId="22" fillId="0" borderId="0" xfId="0" applyFont="1" applyFill="1" applyBorder="1"/>
    <xf numFmtId="0" fontId="18" fillId="0" borderId="7" xfId="0" applyFont="1" applyBorder="1"/>
    <xf numFmtId="0" fontId="16" fillId="0" borderId="7" xfId="0" applyFont="1" applyBorder="1"/>
    <xf numFmtId="0" fontId="15" fillId="0" borderId="0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15" fillId="2" borderId="0" xfId="0" applyFont="1" applyFill="1"/>
    <xf numFmtId="0" fontId="18" fillId="2" borderId="0" xfId="0" applyFont="1" applyFill="1"/>
    <xf numFmtId="0" fontId="15" fillId="0" borderId="0" xfId="0" applyFont="1" applyFill="1"/>
    <xf numFmtId="0" fontId="18" fillId="0" borderId="0" xfId="0" applyFont="1" applyFill="1"/>
    <xf numFmtId="0" fontId="3" fillId="0" borderId="0" xfId="0" applyFont="1" applyAlignment="1">
      <alignment horizontal="center" vertical="center"/>
    </xf>
    <xf numFmtId="1" fontId="15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5" fillId="0" borderId="1" xfId="0" applyNumberFormat="1" applyFont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/>
    <xf numFmtId="0" fontId="14" fillId="0" borderId="0" xfId="0" applyFont="1" applyFill="1"/>
    <xf numFmtId="0" fontId="17" fillId="0" borderId="0" xfId="0" applyFont="1" applyFill="1"/>
    <xf numFmtId="1" fontId="16" fillId="0" borderId="1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49" fontId="0" fillId="0" borderId="1" xfId="0" applyNumberFormat="1" applyBorder="1"/>
    <xf numFmtId="49" fontId="5" fillId="0" borderId="1" xfId="0" applyNumberFormat="1" applyFont="1" applyBorder="1"/>
    <xf numFmtId="0" fontId="0" fillId="0" borderId="6" xfId="0" applyFill="1" applyBorder="1"/>
    <xf numFmtId="0" fontId="4" fillId="0" borderId="6" xfId="0" applyFont="1" applyBorder="1"/>
    <xf numFmtId="49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2" fontId="0" fillId="0" borderId="0" xfId="0" applyNumberForma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3" fillId="0" borderId="1" xfId="0" applyFont="1" applyBorder="1"/>
    <xf numFmtId="0" fontId="15" fillId="0" borderId="3" xfId="0" applyFont="1" applyBorder="1"/>
    <xf numFmtId="0" fontId="15" fillId="0" borderId="9" xfId="0" applyFont="1" applyBorder="1"/>
    <xf numFmtId="1" fontId="0" fillId="0" borderId="0" xfId="0" applyNumberFormat="1"/>
    <xf numFmtId="0" fontId="9" fillId="0" borderId="0" xfId="1" applyFont="1" applyBorder="1" applyAlignment="1">
      <alignment horizontal="right"/>
    </xf>
    <xf numFmtId="0" fontId="9" fillId="0" borderId="0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Font="1" applyBorder="1"/>
    <xf numFmtId="0" fontId="19" fillId="0" borderId="0" xfId="1" applyFont="1" applyBorder="1"/>
    <xf numFmtId="14" fontId="0" fillId="0" borderId="0" xfId="0" applyNumberFormat="1"/>
    <xf numFmtId="0" fontId="1" fillId="0" borderId="0" xfId="1" applyFill="1"/>
    <xf numFmtId="1" fontId="1" fillId="0" borderId="0" xfId="1" applyNumberFormat="1"/>
    <xf numFmtId="0" fontId="16" fillId="0" borderId="0" xfId="0" applyFont="1" applyBorder="1" applyAlignment="1">
      <alignment horizontal="center" vertical="center" wrapText="1"/>
    </xf>
    <xf numFmtId="0" fontId="8" fillId="0" borderId="3" xfId="1" applyFont="1" applyBorder="1"/>
    <xf numFmtId="0" fontId="10" fillId="0" borderId="3" xfId="1" applyFont="1" applyBorder="1"/>
    <xf numFmtId="0" fontId="9" fillId="0" borderId="3" xfId="1" applyFont="1" applyBorder="1"/>
    <xf numFmtId="0" fontId="8" fillId="0" borderId="1" xfId="1" applyFont="1" applyFill="1" applyBorder="1"/>
    <xf numFmtId="0" fontId="10" fillId="0" borderId="1" xfId="1" applyFont="1" applyFill="1" applyBorder="1"/>
    <xf numFmtId="1" fontId="15" fillId="0" borderId="0" xfId="0" applyNumberFormat="1" applyFont="1" applyBorder="1"/>
    <xf numFmtId="0" fontId="0" fillId="0" borderId="1" xfId="0" applyBorder="1" applyAlignment="1">
      <alignment horizontal="right" vertical="center"/>
    </xf>
    <xf numFmtId="0" fontId="8" fillId="0" borderId="1" xfId="1" applyFont="1" applyFill="1" applyBorder="1" applyAlignment="1">
      <alignment wrapText="1"/>
    </xf>
    <xf numFmtId="0" fontId="10" fillId="0" borderId="3" xfId="1" applyFont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9" fillId="0" borderId="3" xfId="1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18" fillId="0" borderId="3" xfId="0" applyFont="1" applyBorder="1"/>
    <xf numFmtId="1" fontId="15" fillId="0" borderId="3" xfId="0" applyNumberFormat="1" applyFont="1" applyBorder="1"/>
    <xf numFmtId="0" fontId="15" fillId="0" borderId="3" xfId="0" applyFont="1" applyFill="1" applyBorder="1"/>
    <xf numFmtId="0" fontId="11" fillId="0" borderId="3" xfId="1" applyFont="1" applyBorder="1"/>
    <xf numFmtId="0" fontId="9" fillId="0" borderId="3" xfId="1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0" fontId="15" fillId="0" borderId="11" xfId="0" applyFont="1" applyBorder="1"/>
    <xf numFmtId="0" fontId="5" fillId="0" borderId="11" xfId="0" applyFont="1" applyBorder="1" applyAlignment="1">
      <alignment wrapText="1"/>
    </xf>
    <xf numFmtId="0" fontId="6" fillId="0" borderId="1" xfId="0" applyFont="1" applyFill="1" applyBorder="1"/>
    <xf numFmtId="0" fontId="21" fillId="0" borderId="1" xfId="0" applyFont="1" applyBorder="1"/>
    <xf numFmtId="0" fontId="17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Fill="1" applyBorder="1"/>
    <xf numFmtId="0" fontId="18" fillId="0" borderId="7" xfId="0" applyFont="1" applyFill="1" applyBorder="1"/>
    <xf numFmtId="0" fontId="16" fillId="0" borderId="7" xfId="0" applyFont="1" applyFill="1" applyBorder="1"/>
    <xf numFmtId="0" fontId="10" fillId="0" borderId="0" xfId="0" applyFont="1" applyFill="1" applyBorder="1"/>
    <xf numFmtId="0" fontId="9" fillId="0" borderId="0" xfId="0" applyFont="1" applyFill="1" applyBorder="1"/>
    <xf numFmtId="0" fontId="4" fillId="0" borderId="6" xfId="0" applyFont="1" applyFill="1" applyBorder="1"/>
    <xf numFmtId="49" fontId="0" fillId="0" borderId="0" xfId="0" applyNumberFormat="1" applyFill="1" applyAlignment="1">
      <alignment horizontal="right"/>
    </xf>
    <xf numFmtId="0" fontId="18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10" fillId="0" borderId="0" xfId="1" applyFont="1" applyFill="1" applyBorder="1"/>
    <xf numFmtId="0" fontId="1" fillId="0" borderId="0" xfId="1" applyFont="1" applyFill="1" applyBorder="1"/>
    <xf numFmtId="0" fontId="9" fillId="0" borderId="1" xfId="0" applyFont="1" applyFill="1" applyBorder="1"/>
    <xf numFmtId="0" fontId="9" fillId="0" borderId="0" xfId="1" applyFont="1" applyFill="1" applyBorder="1"/>
    <xf numFmtId="0" fontId="10" fillId="0" borderId="1" xfId="0" applyFont="1" applyFill="1" applyBorder="1"/>
    <xf numFmtId="0" fontId="8" fillId="0" borderId="0" xfId="1" applyFont="1" applyFill="1" applyBorder="1"/>
    <xf numFmtId="0" fontId="1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5" xfId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opLeftCell="I10" zoomScaleNormal="100" workbookViewId="0">
      <selection activeCell="N1" sqref="N1:Z22"/>
    </sheetView>
  </sheetViews>
  <sheetFormatPr defaultRowHeight="15"/>
  <cols>
    <col min="1" max="1" width="30.85546875" style="87" customWidth="1"/>
    <col min="2" max="2" width="8.28515625" style="87" customWidth="1"/>
    <col min="3" max="3" width="10.28515625" style="87" customWidth="1"/>
    <col min="4" max="4" width="11.140625" style="87" customWidth="1"/>
    <col min="5" max="5" width="10.5703125" style="87" customWidth="1"/>
    <col min="6" max="6" width="10" style="87" customWidth="1"/>
    <col min="7" max="7" width="9.5703125" style="87" customWidth="1"/>
    <col min="8" max="8" width="6.85546875" style="87" customWidth="1"/>
    <col min="9" max="9" width="9.42578125" style="87" customWidth="1"/>
    <col min="10" max="10" width="9.7109375" style="87" customWidth="1"/>
    <col min="11" max="11" width="9.85546875" style="87" customWidth="1"/>
    <col min="12" max="12" width="11" style="87" customWidth="1"/>
    <col min="13" max="13" width="9" style="87" customWidth="1"/>
    <col min="14" max="14" width="21.140625" style="87" customWidth="1"/>
    <col min="15" max="15" width="10.85546875" style="87" customWidth="1"/>
    <col min="16" max="16" width="11.42578125" style="87" customWidth="1"/>
    <col min="17" max="17" width="11.5703125" style="87" customWidth="1"/>
    <col min="18" max="18" width="10.140625" style="87" customWidth="1"/>
    <col min="19" max="20" width="11.28515625" style="87" customWidth="1"/>
    <col min="21" max="21" width="9.7109375" style="87" customWidth="1"/>
    <col min="22" max="22" width="9.5703125" style="87" customWidth="1"/>
    <col min="23" max="23" width="9.140625" style="87"/>
    <col min="24" max="24" width="10.7109375" style="87" customWidth="1"/>
    <col min="25" max="25" width="9.5703125" style="87" customWidth="1"/>
    <col min="26" max="26" width="9.28515625" customWidth="1"/>
  </cols>
  <sheetData>
    <row r="1" spans="1:26">
      <c r="A1" s="303" t="s">
        <v>140</v>
      </c>
      <c r="B1" s="303"/>
      <c r="C1" s="303"/>
      <c r="D1" s="303"/>
      <c r="E1" s="303"/>
      <c r="F1" s="303"/>
      <c r="G1" s="303"/>
      <c r="H1" s="263"/>
      <c r="I1" s="263"/>
      <c r="J1" s="263"/>
      <c r="K1" s="263"/>
      <c r="L1" s="263"/>
      <c r="M1" s="263"/>
      <c r="N1" s="263"/>
      <c r="O1" s="263"/>
      <c r="P1" s="303" t="s">
        <v>140</v>
      </c>
      <c r="Q1" s="303"/>
      <c r="R1" s="303"/>
      <c r="S1" s="303"/>
      <c r="T1" s="303"/>
      <c r="U1" s="303"/>
      <c r="V1" s="303"/>
    </row>
    <row r="2" spans="1:26">
      <c r="A2" s="309" t="s">
        <v>513</v>
      </c>
      <c r="B2" s="309"/>
      <c r="C2" s="309"/>
      <c r="D2" s="309"/>
      <c r="E2" s="309"/>
      <c r="F2" s="309"/>
      <c r="G2" s="309"/>
      <c r="H2" s="309"/>
      <c r="I2" s="309"/>
      <c r="J2" s="86"/>
      <c r="K2" s="86"/>
      <c r="L2" s="86"/>
      <c r="M2" s="86"/>
      <c r="N2" s="86"/>
      <c r="O2" s="86"/>
      <c r="P2" s="309" t="s">
        <v>513</v>
      </c>
      <c r="Q2" s="309"/>
      <c r="R2" s="309"/>
      <c r="S2" s="309"/>
      <c r="T2" s="309"/>
      <c r="U2" s="309"/>
      <c r="V2" s="309"/>
      <c r="W2" s="309"/>
      <c r="X2" s="309"/>
    </row>
    <row r="3" spans="1:26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 t="s">
        <v>121</v>
      </c>
      <c r="M4" s="5"/>
      <c r="N4" s="5"/>
      <c r="O4" s="5"/>
      <c r="P4" s="5"/>
      <c r="Q4" s="5"/>
      <c r="R4" s="5"/>
      <c r="S4" s="5"/>
      <c r="T4" s="5"/>
      <c r="U4" s="6" t="s">
        <v>121</v>
      </c>
      <c r="V4" s="6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 t="s">
        <v>142</v>
      </c>
      <c r="M5" s="5"/>
      <c r="N5" s="5"/>
      <c r="O5" s="5"/>
      <c r="P5" s="5"/>
      <c r="Q5" s="5"/>
      <c r="R5" s="5"/>
      <c r="S5" s="5"/>
      <c r="T5" s="5"/>
      <c r="U5" s="6" t="s">
        <v>142</v>
      </c>
      <c r="V5" s="6"/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12"/>
      <c r="P6" s="312"/>
      <c r="Q6" s="312"/>
      <c r="R6" s="312"/>
      <c r="S6" s="312"/>
      <c r="T6" s="312"/>
      <c r="U6" s="312"/>
      <c r="V6" s="154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54"/>
      <c r="P7" s="154"/>
      <c r="Q7" s="154"/>
      <c r="R7" s="154"/>
      <c r="S7" s="154"/>
      <c r="T7" s="154"/>
      <c r="U7" s="154"/>
      <c r="V7" s="154"/>
    </row>
    <row r="8" spans="1:26" s="3" customFormat="1" ht="15" customHeight="1">
      <c r="A8" s="59" t="s">
        <v>44</v>
      </c>
      <c r="B8" s="300" t="s">
        <v>207</v>
      </c>
      <c r="C8" s="300"/>
      <c r="D8" s="300"/>
      <c r="E8" s="300"/>
      <c r="F8" s="253"/>
      <c r="G8" s="253"/>
      <c r="H8" s="304" t="s">
        <v>208</v>
      </c>
      <c r="I8" s="304"/>
      <c r="J8" s="304"/>
      <c r="K8" s="297"/>
      <c r="L8" s="253"/>
      <c r="M8" s="253"/>
      <c r="N8" s="203" t="s">
        <v>89</v>
      </c>
      <c r="O8" s="296" t="s">
        <v>207</v>
      </c>
      <c r="P8" s="304"/>
      <c r="Q8" s="304"/>
      <c r="R8" s="304"/>
      <c r="S8" s="304"/>
      <c r="T8" s="297"/>
      <c r="U8" s="296" t="s">
        <v>208</v>
      </c>
      <c r="V8" s="304"/>
      <c r="W8" s="304"/>
      <c r="X8" s="297"/>
      <c r="Y8" s="174"/>
      <c r="Z8" s="257"/>
    </row>
    <row r="9" spans="1:26" s="3" customFormat="1" ht="45">
      <c r="A9" s="7" t="s">
        <v>1</v>
      </c>
      <c r="B9" s="7" t="s">
        <v>278</v>
      </c>
      <c r="C9" s="7" t="s">
        <v>452</v>
      </c>
      <c r="D9" s="7" t="s">
        <v>453</v>
      </c>
      <c r="E9" s="7" t="s">
        <v>479</v>
      </c>
      <c r="F9" s="7" t="s">
        <v>505</v>
      </c>
      <c r="G9" s="7" t="s">
        <v>217</v>
      </c>
      <c r="H9" s="7" t="s">
        <v>277</v>
      </c>
      <c r="I9" s="7" t="s">
        <v>452</v>
      </c>
      <c r="J9" s="7" t="s">
        <v>453</v>
      </c>
      <c r="K9" s="7" t="s">
        <v>479</v>
      </c>
      <c r="L9" s="7" t="s">
        <v>505</v>
      </c>
      <c r="M9" s="7" t="s">
        <v>217</v>
      </c>
      <c r="N9" s="169" t="s">
        <v>1</v>
      </c>
      <c r="O9" s="7" t="s">
        <v>278</v>
      </c>
      <c r="P9" s="7" t="s">
        <v>452</v>
      </c>
      <c r="Q9" s="7" t="s">
        <v>453</v>
      </c>
      <c r="R9" s="7" t="s">
        <v>479</v>
      </c>
      <c r="S9" s="7" t="s">
        <v>505</v>
      </c>
      <c r="T9" s="7" t="s">
        <v>217</v>
      </c>
      <c r="U9" s="7" t="s">
        <v>277</v>
      </c>
      <c r="V9" s="7" t="s">
        <v>452</v>
      </c>
      <c r="W9" s="7" t="s">
        <v>453</v>
      </c>
      <c r="X9" s="7" t="s">
        <v>479</v>
      </c>
      <c r="Y9" s="258" t="s">
        <v>509</v>
      </c>
      <c r="Z9" s="258" t="s">
        <v>217</v>
      </c>
    </row>
    <row r="10" spans="1:26" s="3" customFormat="1" ht="30" customHeight="1">
      <c r="A10" s="8" t="s">
        <v>186</v>
      </c>
      <c r="B10" s="10">
        <f ca="1">'2.Bevételek'!D14</f>
        <v>101119</v>
      </c>
      <c r="C10" s="10">
        <f ca="1">'2.Bevételek'!E14</f>
        <v>106154</v>
      </c>
      <c r="D10" s="10">
        <f ca="1">'2.Bevételek'!F14</f>
        <v>107173</v>
      </c>
      <c r="E10" s="10">
        <f ca="1">'2.Bevételek'!G14</f>
        <v>105148</v>
      </c>
      <c r="F10" s="10">
        <f ca="1">'2.Bevételek'!H14</f>
        <v>105148</v>
      </c>
      <c r="G10" s="10">
        <f ca="1">'2.Bevételek'!I14</f>
        <v>105148</v>
      </c>
      <c r="H10" s="10"/>
      <c r="I10" s="10"/>
      <c r="J10" s="10"/>
      <c r="K10" s="248"/>
      <c r="L10" s="248"/>
      <c r="M10" s="10"/>
      <c r="N10" s="170" t="s">
        <v>5</v>
      </c>
      <c r="O10" s="12">
        <f ca="1">'3. Kiadások'!C19</f>
        <v>49830</v>
      </c>
      <c r="P10" s="12">
        <f ca="1">'3. Kiadások'!D19</f>
        <v>59572</v>
      </c>
      <c r="Q10" s="12">
        <f ca="1">'3. Kiadások'!E19</f>
        <v>68967</v>
      </c>
      <c r="R10" s="12">
        <f ca="1">'3. Kiadások'!F19</f>
        <v>70797</v>
      </c>
      <c r="S10" s="12">
        <f ca="1">'3. Kiadások'!G19</f>
        <v>70797</v>
      </c>
      <c r="T10" s="12">
        <f ca="1">'3. Kiadások'!H19</f>
        <v>70797</v>
      </c>
      <c r="U10" s="174"/>
      <c r="V10" s="174"/>
      <c r="W10" s="174"/>
      <c r="X10" s="174"/>
      <c r="Y10" s="174"/>
      <c r="Z10" s="257"/>
    </row>
    <row r="11" spans="1:26" s="3" customFormat="1" ht="30">
      <c r="A11" s="8" t="s">
        <v>97</v>
      </c>
      <c r="B11" s="10">
        <f ca="1">'2.Bevételek'!D15</f>
        <v>26275</v>
      </c>
      <c r="C11" s="10">
        <f ca="1">'2.Bevételek'!E15</f>
        <v>29944</v>
      </c>
      <c r="D11" s="10">
        <f ca="1">'2.Bevételek'!F15</f>
        <v>43433</v>
      </c>
      <c r="E11" s="10">
        <f ca="1">'2.Bevételek'!G15</f>
        <v>55806</v>
      </c>
      <c r="F11" s="10">
        <f ca="1">'2.Bevételek'!H15</f>
        <v>56641</v>
      </c>
      <c r="G11" s="10">
        <f ca="1">'2.Bevételek'!I15</f>
        <v>56641</v>
      </c>
      <c r="H11" s="10"/>
      <c r="I11" s="10"/>
      <c r="J11" s="10"/>
      <c r="K11" s="248"/>
      <c r="L11" s="248"/>
      <c r="M11" s="10"/>
      <c r="N11" s="170" t="s">
        <v>92</v>
      </c>
      <c r="O11" s="12">
        <f ca="1">'3. Kiadások'!C25</f>
        <v>9555</v>
      </c>
      <c r="P11" s="12">
        <f ca="1">'3. Kiadások'!D25</f>
        <v>11055</v>
      </c>
      <c r="Q11" s="12">
        <f ca="1">'3. Kiadások'!E25</f>
        <v>12358</v>
      </c>
      <c r="R11" s="12">
        <f ca="1">'3. Kiadások'!F25</f>
        <v>13610</v>
      </c>
      <c r="S11" s="12">
        <f ca="1">'3. Kiadások'!G25</f>
        <v>13610</v>
      </c>
      <c r="T11" s="12">
        <f ca="1">'3. Kiadások'!H25</f>
        <v>13610</v>
      </c>
      <c r="U11" s="174"/>
      <c r="V11" s="174"/>
      <c r="W11" s="174"/>
      <c r="X11" s="174"/>
      <c r="Y11" s="174"/>
      <c r="Z11" s="257"/>
    </row>
    <row r="12" spans="1:26" s="3" customFormat="1">
      <c r="A12" s="8" t="s">
        <v>77</v>
      </c>
      <c r="B12" s="10">
        <v>26030</v>
      </c>
      <c r="C12" s="10">
        <v>30317</v>
      </c>
      <c r="D12" s="10">
        <v>30317</v>
      </c>
      <c r="E12" s="10">
        <v>32929</v>
      </c>
      <c r="F12" s="10">
        <v>30104</v>
      </c>
      <c r="G12" s="10">
        <v>26240</v>
      </c>
      <c r="H12" s="10">
        <v>1650</v>
      </c>
      <c r="I12" s="10">
        <v>2133</v>
      </c>
      <c r="J12" s="10">
        <v>2133</v>
      </c>
      <c r="K12" s="248">
        <v>2134</v>
      </c>
      <c r="L12" s="248">
        <v>2122</v>
      </c>
      <c r="M12" s="10">
        <v>1727</v>
      </c>
      <c r="N12" s="170" t="s">
        <v>93</v>
      </c>
      <c r="O12" s="12">
        <f ca="1">'3. Kiadások'!C46</f>
        <v>35810</v>
      </c>
      <c r="P12" s="12">
        <f ca="1">'3. Kiadások'!D46</f>
        <v>34061</v>
      </c>
      <c r="Q12" s="12">
        <f ca="1">'3. Kiadások'!E46</f>
        <v>40297</v>
      </c>
      <c r="R12" s="12">
        <f ca="1">'3. Kiadások'!F46</f>
        <v>39648</v>
      </c>
      <c r="S12" s="12">
        <f ca="1">'3. Kiadások'!G46</f>
        <v>39648</v>
      </c>
      <c r="T12" s="12">
        <f ca="1">'3. Kiadások'!H46</f>
        <v>39648</v>
      </c>
      <c r="U12" s="174"/>
      <c r="V12" s="174"/>
      <c r="W12" s="174"/>
      <c r="X12" s="174"/>
      <c r="Y12" s="174"/>
      <c r="Z12" s="257"/>
    </row>
    <row r="13" spans="1:26" s="3" customFormat="1" ht="30">
      <c r="A13" s="310" t="s">
        <v>185</v>
      </c>
      <c r="B13" s="305">
        <f ca="1">'2.Bevételek'!D19</f>
        <v>15576</v>
      </c>
      <c r="C13" s="305">
        <f ca="1">'2.Bevételek'!E19</f>
        <v>18706</v>
      </c>
      <c r="D13" s="305">
        <f ca="1">'2.Bevételek'!F19</f>
        <v>19509</v>
      </c>
      <c r="E13" s="305">
        <f ca="1">'2.Bevételek'!G19</f>
        <v>17662</v>
      </c>
      <c r="F13" s="305">
        <f ca="1">'2.Bevételek'!H19</f>
        <v>17662</v>
      </c>
      <c r="G13" s="305">
        <f ca="1">'2.Bevételek'!I19</f>
        <v>17662</v>
      </c>
      <c r="H13" s="307"/>
      <c r="I13" s="307"/>
      <c r="J13" s="307"/>
      <c r="K13" s="249"/>
      <c r="L13" s="249"/>
      <c r="M13" s="264"/>
      <c r="N13" s="170" t="s">
        <v>94</v>
      </c>
      <c r="O13" s="12">
        <f ca="1">'3. Kiadások'!C60</f>
        <v>13425</v>
      </c>
      <c r="P13" s="12">
        <f ca="1">'3. Kiadások'!D60</f>
        <v>13431</v>
      </c>
      <c r="Q13" s="12">
        <f ca="1">'3. Kiadások'!E60</f>
        <v>13431</v>
      </c>
      <c r="R13" s="12">
        <f ca="1">'3. Kiadások'!F60</f>
        <v>10279</v>
      </c>
      <c r="S13" s="12">
        <f ca="1">'3. Kiadások'!G60</f>
        <v>11114</v>
      </c>
      <c r="T13" s="12">
        <f ca="1">'3. Kiadások'!H60</f>
        <v>11114</v>
      </c>
      <c r="U13" s="174"/>
      <c r="V13" s="174"/>
      <c r="W13" s="174"/>
      <c r="X13" s="174"/>
      <c r="Y13" s="174"/>
      <c r="Z13" s="257"/>
    </row>
    <row r="14" spans="1:26" s="3" customFormat="1" ht="30">
      <c r="A14" s="311"/>
      <c r="B14" s="306"/>
      <c r="C14" s="306"/>
      <c r="D14" s="306"/>
      <c r="E14" s="306"/>
      <c r="F14" s="306"/>
      <c r="G14" s="306"/>
      <c r="H14" s="308"/>
      <c r="I14" s="308"/>
      <c r="J14" s="308"/>
      <c r="K14" s="250"/>
      <c r="L14" s="250"/>
      <c r="M14" s="264"/>
      <c r="N14" s="170" t="s">
        <v>120</v>
      </c>
      <c r="O14" s="12">
        <f ca="1">'3. Kiadások'!C90</f>
        <v>56880</v>
      </c>
      <c r="P14" s="12">
        <f ca="1">'3. Kiadások'!D90</f>
        <v>60701</v>
      </c>
      <c r="Q14" s="12">
        <f ca="1">'3. Kiadások'!E90</f>
        <v>61223</v>
      </c>
      <c r="R14" s="12">
        <f ca="1">'3. Kiadások'!F90</f>
        <v>82051</v>
      </c>
      <c r="S14" s="12">
        <f ca="1">'3. Kiadások'!G90</f>
        <v>82051</v>
      </c>
      <c r="T14" s="12">
        <f ca="1">'3. Kiadások'!H90</f>
        <v>82051</v>
      </c>
      <c r="U14" s="174"/>
      <c r="V14" s="174"/>
      <c r="W14" s="174"/>
      <c r="X14" s="174"/>
      <c r="Y14" s="174"/>
      <c r="Z14" s="257"/>
    </row>
    <row r="15" spans="1:26" s="3" customFormat="1" ht="60">
      <c r="A15" s="8" t="s">
        <v>99</v>
      </c>
      <c r="B15" s="10">
        <f ca="1">'2.Bevételek'!D20</f>
        <v>0</v>
      </c>
      <c r="C15" s="10">
        <f ca="1">'2.Bevételek'!E20</f>
        <v>700</v>
      </c>
      <c r="D15" s="10">
        <f ca="1">'2.Bevételek'!F20</f>
        <v>950</v>
      </c>
      <c r="E15" s="10">
        <f ca="1">'2.Bevételek'!G20</f>
        <v>950</v>
      </c>
      <c r="F15" s="10">
        <f ca="1">'2.Bevételek'!H20</f>
        <v>950</v>
      </c>
      <c r="G15" s="10">
        <f ca="1">'2.Bevételek'!I20</f>
        <v>950</v>
      </c>
      <c r="H15" s="10"/>
      <c r="I15" s="10"/>
      <c r="J15" s="10"/>
      <c r="K15" s="248"/>
      <c r="L15" s="248"/>
      <c r="M15" s="10"/>
      <c r="N15" s="170" t="s">
        <v>95</v>
      </c>
      <c r="O15" s="12">
        <f ca="1">'3. Kiadások'!C65</f>
        <v>3500</v>
      </c>
      <c r="P15" s="12">
        <f ca="1">'3. Kiadások'!D65</f>
        <v>37919</v>
      </c>
      <c r="Q15" s="12">
        <f ca="1">'3. Kiadások'!E65</f>
        <v>32052</v>
      </c>
      <c r="R15" s="12">
        <f ca="1">'3. Kiadások'!F65</f>
        <v>24379</v>
      </c>
      <c r="S15" s="12">
        <f ca="1">'3. Kiadások'!G65</f>
        <v>21542</v>
      </c>
      <c r="T15" s="12">
        <f ca="1">'3. Kiadások'!H65</f>
        <v>3158</v>
      </c>
      <c r="U15" s="174"/>
      <c r="V15" s="174"/>
      <c r="W15" s="174"/>
      <c r="X15" s="174"/>
      <c r="Y15" s="174"/>
      <c r="Z15" s="257"/>
    </row>
    <row r="16" spans="1:26" s="3" customFormat="1">
      <c r="A16" s="8" t="s">
        <v>502</v>
      </c>
      <c r="B16" s="10"/>
      <c r="C16" s="10"/>
      <c r="D16" s="10"/>
      <c r="E16" s="10">
        <v>3230</v>
      </c>
      <c r="F16" s="10">
        <v>3230</v>
      </c>
      <c r="G16" s="10">
        <v>3230</v>
      </c>
      <c r="H16" s="10"/>
      <c r="I16" s="10"/>
      <c r="J16" s="10"/>
      <c r="K16" s="248"/>
      <c r="L16" s="248"/>
      <c r="M16" s="10"/>
      <c r="N16" s="170"/>
      <c r="O16" s="12"/>
      <c r="P16" s="12"/>
      <c r="Q16" s="12"/>
      <c r="R16" s="12"/>
      <c r="S16" s="12"/>
      <c r="T16" s="12"/>
      <c r="U16" s="174"/>
      <c r="V16" s="174"/>
      <c r="W16" s="174"/>
      <c r="X16" s="174"/>
      <c r="Y16" s="174"/>
      <c r="Z16" s="257"/>
    </row>
    <row r="17" spans="1:26" s="3" customFormat="1" ht="28.5">
      <c r="A17" s="9" t="s">
        <v>101</v>
      </c>
      <c r="B17" s="11">
        <f>SUM(B10:B15)</f>
        <v>169000</v>
      </c>
      <c r="C17" s="11">
        <f>SUM(C10:C15)</f>
        <v>185821</v>
      </c>
      <c r="D17" s="11">
        <f>SUM(D10:D15)</f>
        <v>201382</v>
      </c>
      <c r="E17" s="11">
        <f>SUM(E10:E16)</f>
        <v>215725</v>
      </c>
      <c r="F17" s="11">
        <f>SUM(F10:F16)</f>
        <v>213735</v>
      </c>
      <c r="G17" s="11">
        <f>SUM(G10:G16)</f>
        <v>209871</v>
      </c>
      <c r="H17" s="11"/>
      <c r="I17" s="11"/>
      <c r="J17" s="11"/>
      <c r="K17" s="251"/>
      <c r="L17" s="251"/>
      <c r="M17" s="11"/>
      <c r="N17" s="171" t="s">
        <v>103</v>
      </c>
      <c r="O17" s="19">
        <f t="shared" ref="O17:T17" si="0">SUM(O10:O15)</f>
        <v>169000</v>
      </c>
      <c r="P17" s="19">
        <f t="shared" si="0"/>
        <v>216739</v>
      </c>
      <c r="Q17" s="19">
        <f t="shared" si="0"/>
        <v>228328</v>
      </c>
      <c r="R17" s="19">
        <f t="shared" si="0"/>
        <v>240764</v>
      </c>
      <c r="S17" s="19">
        <f t="shared" si="0"/>
        <v>238762</v>
      </c>
      <c r="T17" s="19">
        <f t="shared" si="0"/>
        <v>220378</v>
      </c>
      <c r="U17" s="174"/>
      <c r="V17" s="174"/>
      <c r="W17" s="174"/>
      <c r="X17" s="174"/>
      <c r="Y17" s="174"/>
      <c r="Z17" s="257"/>
    </row>
    <row r="18" spans="1:26" s="3" customFormat="1" ht="30">
      <c r="A18" s="8" t="s">
        <v>98</v>
      </c>
      <c r="B18" s="174"/>
      <c r="C18" s="174"/>
      <c r="D18" s="174"/>
      <c r="E18" s="174"/>
      <c r="F18" s="174"/>
      <c r="G18" s="174"/>
      <c r="H18" s="10">
        <f ca="1">'2.Bevételek'!D17</f>
        <v>24065</v>
      </c>
      <c r="I18" s="10">
        <f ca="1">'2.Bevételek'!E17</f>
        <v>47174</v>
      </c>
      <c r="J18" s="10">
        <f ca="1">'2.Bevételek'!F17</f>
        <v>34994</v>
      </c>
      <c r="K18" s="10">
        <f ca="1">'2.Bevételek'!G17</f>
        <v>32994</v>
      </c>
      <c r="L18" s="10">
        <f ca="1">'2.Bevételek'!H17</f>
        <v>32994</v>
      </c>
      <c r="M18" s="10">
        <f ca="1">'2.Bevételek'!I17</f>
        <v>22994</v>
      </c>
      <c r="N18" s="172" t="s">
        <v>96</v>
      </c>
      <c r="O18" s="8"/>
      <c r="P18" s="8"/>
      <c r="Q18" s="8"/>
      <c r="R18" s="8"/>
      <c r="S18" s="8"/>
      <c r="T18" s="8"/>
      <c r="U18" s="12">
        <f ca="1">'3. Kiadások'!C70</f>
        <v>0</v>
      </c>
      <c r="V18" s="12">
        <f ca="1">'3. Kiadások'!D70</f>
        <v>1289</v>
      </c>
      <c r="W18" s="12">
        <f ca="1">'3. Kiadások'!E70</f>
        <v>2998</v>
      </c>
      <c r="X18" s="12">
        <f ca="1">'3. Kiadások'!F70</f>
        <v>2906</v>
      </c>
      <c r="Y18" s="12">
        <f ca="1">'3. Kiadások'!G70</f>
        <v>2906</v>
      </c>
      <c r="Z18" s="12">
        <f ca="1">'3. Kiadások'!H70</f>
        <v>2906</v>
      </c>
    </row>
    <row r="19" spans="1:26" s="3" customFormat="1" ht="31.5" customHeight="1">
      <c r="A19" s="8" t="s">
        <v>147</v>
      </c>
      <c r="B19" s="174"/>
      <c r="C19" s="174"/>
      <c r="D19" s="174"/>
      <c r="E19" s="174"/>
      <c r="F19" s="174"/>
      <c r="G19" s="174"/>
      <c r="H19" s="10">
        <f ca="1">'2.Bevételek'!D21</f>
        <v>2691</v>
      </c>
      <c r="I19" s="10">
        <f ca="1">'2.Bevételek'!E21</f>
        <v>33571</v>
      </c>
      <c r="J19" s="10">
        <f ca="1">'2.Bevételek'!F21</f>
        <v>33571</v>
      </c>
      <c r="K19" s="10">
        <f ca="1">'2.Bevételek'!G21</f>
        <v>33571</v>
      </c>
      <c r="L19" s="10">
        <f ca="1">'2.Bevételek'!H21</f>
        <v>33571</v>
      </c>
      <c r="M19" s="10">
        <f ca="1">'2.Bevételek'!I21</f>
        <v>33571</v>
      </c>
      <c r="N19" s="172" t="s">
        <v>35</v>
      </c>
      <c r="O19" s="8"/>
      <c r="P19" s="8"/>
      <c r="Q19" s="8"/>
      <c r="R19" s="8"/>
      <c r="S19" s="8"/>
      <c r="T19" s="8"/>
      <c r="U19" s="12">
        <f ca="1">'3. Kiadások'!C82</f>
        <v>28406</v>
      </c>
      <c r="V19" s="12">
        <f ca="1">'3. Kiadások'!D82</f>
        <v>50671</v>
      </c>
      <c r="W19" s="12">
        <f ca="1">'3. Kiadások'!E82</f>
        <v>40754</v>
      </c>
      <c r="X19" s="12">
        <f ca="1">'3. Kiadások'!F82</f>
        <v>40754</v>
      </c>
      <c r="Y19" s="12">
        <f ca="1">'3. Kiadások'!G82</f>
        <v>40754</v>
      </c>
      <c r="Z19" s="12">
        <f ca="1">'3. Kiadások'!H82</f>
        <v>27024</v>
      </c>
    </row>
    <row r="20" spans="1:26" s="3" customFormat="1" ht="39.75" customHeight="1">
      <c r="A20" s="9" t="s">
        <v>100</v>
      </c>
      <c r="B20" s="174"/>
      <c r="C20" s="174"/>
      <c r="D20" s="174"/>
      <c r="E20" s="174"/>
      <c r="F20" s="174"/>
      <c r="G20" s="174"/>
      <c r="H20" s="11">
        <f t="shared" ref="H20:M20" si="1">SUM(H12:H19)</f>
        <v>28406</v>
      </c>
      <c r="I20" s="11">
        <f t="shared" si="1"/>
        <v>82878</v>
      </c>
      <c r="J20" s="11">
        <f t="shared" si="1"/>
        <v>70698</v>
      </c>
      <c r="K20" s="11">
        <f t="shared" si="1"/>
        <v>68699</v>
      </c>
      <c r="L20" s="11">
        <f t="shared" si="1"/>
        <v>68687</v>
      </c>
      <c r="M20" s="11">
        <f t="shared" si="1"/>
        <v>58292</v>
      </c>
      <c r="N20" s="171" t="s">
        <v>122</v>
      </c>
      <c r="O20" s="9"/>
      <c r="P20" s="9"/>
      <c r="Q20" s="9"/>
      <c r="R20" s="9"/>
      <c r="S20" s="9"/>
      <c r="T20" s="9"/>
      <c r="U20" s="19">
        <f t="shared" ref="U20:Z20" si="2">SUM(U18:U19)</f>
        <v>28406</v>
      </c>
      <c r="V20" s="19">
        <f t="shared" si="2"/>
        <v>51960</v>
      </c>
      <c r="W20" s="19">
        <f t="shared" si="2"/>
        <v>43752</v>
      </c>
      <c r="X20" s="19">
        <f t="shared" si="2"/>
        <v>43660</v>
      </c>
      <c r="Y20" s="19">
        <f t="shared" si="2"/>
        <v>43660</v>
      </c>
      <c r="Z20" s="19">
        <f t="shared" si="2"/>
        <v>29930</v>
      </c>
    </row>
    <row r="21" spans="1:26" s="3" customFormat="1" ht="39.75" customHeight="1">
      <c r="A21" s="301" t="s">
        <v>102</v>
      </c>
      <c r="B21" s="298" t="s">
        <v>278</v>
      </c>
      <c r="C21" s="299"/>
      <c r="D21" s="295" t="s">
        <v>452</v>
      </c>
      <c r="E21" s="295"/>
      <c r="F21" s="295" t="s">
        <v>453</v>
      </c>
      <c r="G21" s="295"/>
      <c r="H21" s="298" t="s">
        <v>479</v>
      </c>
      <c r="I21" s="299"/>
      <c r="J21" s="295" t="s">
        <v>505</v>
      </c>
      <c r="K21" s="295"/>
      <c r="L21" s="298" t="s">
        <v>217</v>
      </c>
      <c r="M21" s="299"/>
      <c r="N21" s="301" t="s">
        <v>123</v>
      </c>
      <c r="O21" s="298" t="s">
        <v>278</v>
      </c>
      <c r="P21" s="299"/>
      <c r="Q21" s="295" t="s">
        <v>452</v>
      </c>
      <c r="R21" s="295"/>
      <c r="S21" s="295" t="s">
        <v>453</v>
      </c>
      <c r="T21" s="295"/>
      <c r="U21" s="295" t="s">
        <v>479</v>
      </c>
      <c r="V21" s="295"/>
      <c r="W21" s="295" t="s">
        <v>505</v>
      </c>
      <c r="X21" s="295"/>
      <c r="Y21" s="298" t="s">
        <v>217</v>
      </c>
      <c r="Z21" s="299"/>
    </row>
    <row r="22" spans="1:26" s="3" customFormat="1">
      <c r="A22" s="302"/>
      <c r="B22" s="296">
        <f>B17+H20</f>
        <v>197406</v>
      </c>
      <c r="C22" s="297"/>
      <c r="D22" s="300">
        <f>C17+I20</f>
        <v>268699</v>
      </c>
      <c r="E22" s="300"/>
      <c r="F22" s="300">
        <f>D17+J20</f>
        <v>272080</v>
      </c>
      <c r="G22" s="300"/>
      <c r="H22" s="300">
        <f>E17+K20</f>
        <v>284424</v>
      </c>
      <c r="I22" s="300"/>
      <c r="J22" s="300">
        <f>F17+L20</f>
        <v>282422</v>
      </c>
      <c r="K22" s="300"/>
      <c r="L22" s="300">
        <f>G17+M20</f>
        <v>268163</v>
      </c>
      <c r="M22" s="300"/>
      <c r="N22" s="302"/>
      <c r="O22" s="300">
        <f>SUM(O17+U20)</f>
        <v>197406</v>
      </c>
      <c r="P22" s="300"/>
      <c r="Q22" s="296">
        <f>SUM(P17+V20)</f>
        <v>268699</v>
      </c>
      <c r="R22" s="297"/>
      <c r="S22" s="296">
        <f>Q17+W20</f>
        <v>272080</v>
      </c>
      <c r="T22" s="297"/>
      <c r="U22" s="296">
        <f>R17+X20</f>
        <v>284424</v>
      </c>
      <c r="V22" s="297"/>
      <c r="W22" s="300">
        <f>S17+Y20</f>
        <v>282422</v>
      </c>
      <c r="X22" s="300"/>
      <c r="Y22" s="298">
        <f>T17+Z20</f>
        <v>250308</v>
      </c>
      <c r="Z22" s="299"/>
    </row>
    <row r="23" spans="1:26" s="3" customFormat="1" ht="15" customHeight="1">
      <c r="A23" s="8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87"/>
      <c r="O23" s="87"/>
      <c r="P23" s="87"/>
      <c r="Q23" s="87"/>
      <c r="R23" s="87"/>
      <c r="S23" s="87"/>
      <c r="T23" s="87"/>
      <c r="U23" s="87"/>
      <c r="V23" s="87"/>
      <c r="W23" s="173"/>
      <c r="X23" s="173"/>
      <c r="Y23" s="175"/>
    </row>
    <row r="24" spans="1:26" s="3" customForma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173"/>
      <c r="X24" s="173"/>
      <c r="Y24" s="173"/>
    </row>
    <row r="25" spans="1:26" s="3" customFormat="1" ht="1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173"/>
      <c r="X25" s="173"/>
      <c r="Y25" s="173"/>
    </row>
  </sheetData>
  <mergeCells count="45">
    <mergeCell ref="P1:V1"/>
    <mergeCell ref="A2:I2"/>
    <mergeCell ref="P2:X2"/>
    <mergeCell ref="A13:A14"/>
    <mergeCell ref="B13:B14"/>
    <mergeCell ref="H13:H14"/>
    <mergeCell ref="C13:C14"/>
    <mergeCell ref="D13:D14"/>
    <mergeCell ref="J13:J14"/>
    <mergeCell ref="O6:U6"/>
    <mergeCell ref="U8:X8"/>
    <mergeCell ref="E13:E14"/>
    <mergeCell ref="F13:F14"/>
    <mergeCell ref="O8:T8"/>
    <mergeCell ref="G13:G14"/>
    <mergeCell ref="I13:I14"/>
    <mergeCell ref="A1:G1"/>
    <mergeCell ref="A21:A22"/>
    <mergeCell ref="J21:K21"/>
    <mergeCell ref="J22:K22"/>
    <mergeCell ref="H22:I22"/>
    <mergeCell ref="F21:G21"/>
    <mergeCell ref="F22:G22"/>
    <mergeCell ref="B8:E8"/>
    <mergeCell ref="H8:K8"/>
    <mergeCell ref="B21:C21"/>
    <mergeCell ref="B22:C22"/>
    <mergeCell ref="D21:E21"/>
    <mergeCell ref="D22:E22"/>
    <mergeCell ref="H21:I21"/>
    <mergeCell ref="L21:M21"/>
    <mergeCell ref="L22:M22"/>
    <mergeCell ref="Y21:Z21"/>
    <mergeCell ref="Y22:Z22"/>
    <mergeCell ref="W21:X21"/>
    <mergeCell ref="W22:X22"/>
    <mergeCell ref="N21:N22"/>
    <mergeCell ref="O21:P21"/>
    <mergeCell ref="O22:P22"/>
    <mergeCell ref="Q21:R21"/>
    <mergeCell ref="Q22:R22"/>
    <mergeCell ref="U21:V21"/>
    <mergeCell ref="U22:V22"/>
    <mergeCell ref="S21:T21"/>
    <mergeCell ref="S22:T2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40"/>
  <sheetViews>
    <sheetView view="pageBreakPreview" zoomScale="60" zoomScaleNormal="100" workbookViewId="0">
      <selection activeCell="AB26" sqref="AB26"/>
    </sheetView>
  </sheetViews>
  <sheetFormatPr defaultRowHeight="15"/>
  <cols>
    <col min="1" max="1" width="24.42578125" customWidth="1"/>
    <col min="2" max="4" width="19.7109375" customWidth="1"/>
    <col min="5" max="5" width="20.7109375" customWidth="1"/>
    <col min="6" max="7" width="19.7109375" customWidth="1"/>
    <col min="8" max="8" width="18.42578125" customWidth="1"/>
    <col min="9" max="9" width="17" customWidth="1"/>
    <col min="10" max="10" width="18.28515625" bestFit="1" customWidth="1"/>
    <col min="11" max="11" width="15.42578125" hidden="1" customWidth="1"/>
    <col min="12" max="13" width="14.85546875" hidden="1" customWidth="1"/>
    <col min="14" max="16" width="9.140625" hidden="1" customWidth="1"/>
    <col min="17" max="17" width="4" bestFit="1" customWidth="1"/>
    <col min="18" max="18" width="5.140625" bestFit="1" customWidth="1"/>
    <col min="19" max="19" width="7.5703125" bestFit="1" customWidth="1"/>
    <col min="20" max="20" width="6.28515625" bestFit="1" customWidth="1"/>
    <col min="21" max="21" width="7.5703125" bestFit="1" customWidth="1"/>
  </cols>
  <sheetData>
    <row r="1" spans="1:30" ht="15.75">
      <c r="A1" s="337" t="s">
        <v>43</v>
      </c>
      <c r="B1" s="337"/>
      <c r="C1" s="337"/>
      <c r="D1" s="337"/>
      <c r="E1" s="337"/>
      <c r="F1" s="337"/>
      <c r="G1" s="337"/>
      <c r="H1" s="337"/>
      <c r="I1" s="238"/>
      <c r="J1" s="238"/>
      <c r="K1" s="40"/>
    </row>
    <row r="2" spans="1:30">
      <c r="A2" s="338" t="s">
        <v>520</v>
      </c>
      <c r="B2" s="338"/>
      <c r="C2" s="338"/>
      <c r="D2" s="338"/>
      <c r="E2" s="338"/>
      <c r="F2" s="338"/>
      <c r="G2" s="338"/>
      <c r="H2" s="338"/>
      <c r="I2" s="239"/>
      <c r="J2" s="239"/>
      <c r="K2" s="102"/>
    </row>
    <row r="3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30">
      <c r="A4" s="5"/>
      <c r="B4" s="5"/>
      <c r="C4" s="5"/>
      <c r="D4" s="5"/>
      <c r="E4" s="5"/>
      <c r="F4" s="5"/>
      <c r="G4" s="5"/>
      <c r="H4" s="6" t="s">
        <v>171</v>
      </c>
      <c r="I4" s="5"/>
      <c r="J4" s="6"/>
      <c r="K4" s="6"/>
      <c r="W4" s="105"/>
      <c r="X4" s="351"/>
      <c r="Y4" s="351"/>
      <c r="Z4" s="351"/>
      <c r="AA4" s="351"/>
      <c r="AB4" s="59"/>
      <c r="AC4" s="342"/>
      <c r="AD4" s="344"/>
    </row>
    <row r="5" spans="1:30">
      <c r="A5" s="5"/>
      <c r="B5" s="5"/>
      <c r="C5" s="5"/>
      <c r="D5" s="5"/>
      <c r="E5" s="5"/>
      <c r="F5" s="5"/>
      <c r="G5" s="5"/>
      <c r="H5" s="6" t="s">
        <v>172</v>
      </c>
      <c r="I5" s="5"/>
      <c r="J5" s="6"/>
      <c r="K5" s="6"/>
      <c r="W5" s="105"/>
      <c r="X5" s="59"/>
      <c r="Y5" s="90"/>
      <c r="Z5" s="150"/>
      <c r="AA5" s="90"/>
      <c r="AB5" s="150"/>
      <c r="AC5" s="150"/>
      <c r="AD5" s="150"/>
    </row>
    <row r="6" spans="1:30">
      <c r="A6" s="5"/>
      <c r="B6" s="5"/>
      <c r="C6" s="5"/>
      <c r="D6" s="5"/>
      <c r="E6" s="5"/>
      <c r="F6" s="5"/>
      <c r="G6" s="5"/>
      <c r="H6" s="5"/>
      <c r="I6" s="5"/>
      <c r="J6" s="6"/>
      <c r="K6" s="6"/>
      <c r="W6" s="15"/>
      <c r="X6" s="56"/>
      <c r="Y6" s="184"/>
      <c r="Z6" s="56"/>
      <c r="AA6" s="88"/>
      <c r="AB6" s="56"/>
      <c r="AC6" s="88"/>
      <c r="AD6" s="56"/>
    </row>
    <row r="7" spans="1:30">
      <c r="A7" s="350" t="s">
        <v>129</v>
      </c>
      <c r="B7" s="350"/>
      <c r="C7" s="58"/>
      <c r="D7" s="58"/>
      <c r="E7" s="58"/>
      <c r="F7" s="58"/>
      <c r="G7" s="58"/>
      <c r="H7" s="5"/>
      <c r="I7" s="5"/>
      <c r="J7" s="6"/>
      <c r="K7" s="6"/>
      <c r="W7" s="15"/>
      <c r="X7" s="56"/>
      <c r="Y7" s="184"/>
      <c r="Z7" s="56"/>
      <c r="AA7" s="88"/>
      <c r="AB7" s="56"/>
      <c r="AC7" s="88"/>
      <c r="AD7" s="56"/>
    </row>
    <row r="8" spans="1:30">
      <c r="A8" s="58"/>
      <c r="B8" s="58"/>
      <c r="C8" s="58"/>
      <c r="D8" s="58"/>
      <c r="E8" s="58"/>
      <c r="F8" s="58"/>
      <c r="G8" s="58"/>
      <c r="H8" s="5"/>
      <c r="I8" s="5"/>
      <c r="J8" s="6"/>
      <c r="K8" s="6"/>
      <c r="W8" s="15"/>
      <c r="X8" s="56"/>
      <c r="Y8" s="184"/>
      <c r="Z8" s="56"/>
      <c r="AA8" s="88"/>
      <c r="AB8" s="56"/>
      <c r="AC8" s="88"/>
      <c r="AD8" s="56"/>
    </row>
    <row r="9" spans="1:30">
      <c r="A9" s="105" t="s">
        <v>0</v>
      </c>
      <c r="B9" s="105" t="s">
        <v>278</v>
      </c>
      <c r="C9" s="105" t="s">
        <v>511</v>
      </c>
      <c r="D9" s="147"/>
      <c r="E9" s="147"/>
      <c r="F9" s="5"/>
      <c r="G9" s="5"/>
      <c r="H9" s="5"/>
      <c r="I9" s="5"/>
      <c r="J9" s="6"/>
      <c r="K9" s="6"/>
      <c r="W9" s="36"/>
      <c r="X9" s="57"/>
      <c r="Y9" s="189"/>
      <c r="Z9" s="57"/>
      <c r="AA9" s="89"/>
      <c r="AB9" s="57"/>
      <c r="AC9" s="89"/>
      <c r="AD9" s="57"/>
    </row>
    <row r="10" spans="1:30">
      <c r="A10" s="49" t="s">
        <v>5</v>
      </c>
      <c r="B10" s="45">
        <v>13185</v>
      </c>
      <c r="C10" s="45">
        <v>13543</v>
      </c>
      <c r="D10" s="126"/>
      <c r="E10" s="126"/>
      <c r="G10" s="115"/>
      <c r="H10" s="5"/>
      <c r="I10" s="5"/>
      <c r="J10" s="6"/>
      <c r="K10" s="6"/>
    </row>
    <row r="11" spans="1:30" ht="30">
      <c r="A11" s="49" t="s">
        <v>263</v>
      </c>
      <c r="B11" s="45">
        <v>3570</v>
      </c>
      <c r="C11" s="45">
        <v>3511</v>
      </c>
      <c r="D11" s="126"/>
      <c r="E11" s="126"/>
      <c r="G11" s="115"/>
      <c r="H11" s="5"/>
      <c r="I11" s="5"/>
      <c r="J11" s="6"/>
      <c r="K11" s="6"/>
    </row>
    <row r="12" spans="1:30">
      <c r="A12" s="49" t="s">
        <v>126</v>
      </c>
      <c r="B12" s="45">
        <v>1545</v>
      </c>
      <c r="C12" s="45">
        <v>2205</v>
      </c>
      <c r="D12" s="126"/>
      <c r="E12" s="126"/>
      <c r="G12" s="115"/>
      <c r="H12" s="5"/>
      <c r="I12" s="5"/>
      <c r="J12" s="6"/>
      <c r="K12" s="6"/>
    </row>
    <row r="13" spans="1:30">
      <c r="A13" s="49" t="s">
        <v>96</v>
      </c>
      <c r="B13" s="45">
        <v>0</v>
      </c>
      <c r="C13" s="45">
        <v>178</v>
      </c>
      <c r="D13" s="126"/>
      <c r="E13" s="126"/>
      <c r="G13" s="115"/>
      <c r="H13" s="5"/>
      <c r="I13" s="5"/>
      <c r="J13" s="6"/>
      <c r="K13" s="6"/>
    </row>
    <row r="14" spans="1:30" ht="15.75">
      <c r="A14" s="46" t="s">
        <v>279</v>
      </c>
      <c r="B14" s="46">
        <f>SUM(B10:B13)</f>
        <v>18300</v>
      </c>
      <c r="C14" s="46">
        <f>SUM(C10:C13)</f>
        <v>19437</v>
      </c>
      <c r="D14" s="125"/>
      <c r="E14" s="125"/>
      <c r="G14" s="116"/>
      <c r="H14" s="5"/>
      <c r="I14" s="5"/>
      <c r="J14" s="6"/>
      <c r="K14" s="6"/>
    </row>
    <row r="15" spans="1:30">
      <c r="A15" s="5"/>
      <c r="B15" s="5"/>
      <c r="C15" s="5"/>
      <c r="G15" s="5"/>
      <c r="H15" s="5"/>
      <c r="I15" s="5"/>
      <c r="J15" s="5"/>
      <c r="K15" s="5"/>
    </row>
    <row r="16" spans="1:30">
      <c r="A16" s="350" t="s">
        <v>91</v>
      </c>
      <c r="B16" s="350"/>
      <c r="C16" s="58"/>
      <c r="D16" s="58"/>
      <c r="E16" s="58"/>
      <c r="F16" s="58"/>
      <c r="G16" s="58"/>
      <c r="H16" s="62"/>
      <c r="I16" s="62"/>
      <c r="J16" s="62"/>
      <c r="K16" s="62"/>
    </row>
    <row r="17" spans="1:1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2" ht="31.5" customHeight="1">
      <c r="A18" s="105" t="s">
        <v>44</v>
      </c>
      <c r="B18" s="351" t="s">
        <v>44</v>
      </c>
      <c r="C18" s="351"/>
      <c r="D18" s="351" t="s">
        <v>321</v>
      </c>
      <c r="E18" s="351"/>
      <c r="F18" s="59" t="s">
        <v>423</v>
      </c>
      <c r="G18" s="342" t="s">
        <v>424</v>
      </c>
      <c r="H18" s="344"/>
      <c r="I18" s="5"/>
    </row>
    <row r="19" spans="1:12" ht="42.75">
      <c r="A19" s="105"/>
      <c r="B19" s="59" t="s">
        <v>278</v>
      </c>
      <c r="C19" s="90" t="s">
        <v>511</v>
      </c>
      <c r="D19" s="150" t="s">
        <v>318</v>
      </c>
      <c r="E19" s="150" t="s">
        <v>485</v>
      </c>
      <c r="F19" s="150" t="s">
        <v>511</v>
      </c>
      <c r="G19" s="150" t="s">
        <v>319</v>
      </c>
      <c r="H19" s="150" t="s">
        <v>320</v>
      </c>
      <c r="I19" s="5"/>
    </row>
    <row r="20" spans="1:12">
      <c r="A20" s="15" t="s">
        <v>134</v>
      </c>
      <c r="B20" s="56">
        <v>19384</v>
      </c>
      <c r="C20" s="184">
        <f>SUM(D20:E20)</f>
        <v>20164</v>
      </c>
      <c r="D20" s="56">
        <v>17832</v>
      </c>
      <c r="E20" s="88">
        <v>2332</v>
      </c>
      <c r="F20" s="56">
        <v>24230</v>
      </c>
      <c r="G20" s="88">
        <v>1552</v>
      </c>
      <c r="H20" s="56">
        <f>F20-C20</f>
        <v>4066</v>
      </c>
      <c r="I20" s="5"/>
    </row>
    <row r="21" spans="1:12">
      <c r="A21" s="15" t="s">
        <v>135</v>
      </c>
      <c r="B21" s="56">
        <v>11962</v>
      </c>
      <c r="C21" s="184">
        <f>SUM(D21:E21)</f>
        <v>13292</v>
      </c>
      <c r="D21" s="56">
        <v>12190</v>
      </c>
      <c r="E21" s="88">
        <f>716+386</f>
        <v>1102</v>
      </c>
      <c r="F21" s="56">
        <v>15617</v>
      </c>
      <c r="G21" s="88">
        <v>-230</v>
      </c>
      <c r="H21" s="56">
        <f>F21-C21</f>
        <v>2325</v>
      </c>
      <c r="I21" s="5"/>
    </row>
    <row r="22" spans="1:12">
      <c r="A22" s="15" t="s">
        <v>136</v>
      </c>
      <c r="B22" s="56">
        <v>7234</v>
      </c>
      <c r="C22" s="184">
        <f>SUM(D22:E22)</f>
        <v>6979</v>
      </c>
      <c r="D22" s="56">
        <v>5885</v>
      </c>
      <c r="E22" s="88">
        <f>715+379</f>
        <v>1094</v>
      </c>
      <c r="F22" s="56">
        <v>8664</v>
      </c>
      <c r="G22" s="88">
        <v>1351</v>
      </c>
      <c r="H22" s="56">
        <f>F22-C22</f>
        <v>1685</v>
      </c>
      <c r="I22" s="5"/>
    </row>
    <row r="23" spans="1:12">
      <c r="A23" s="36" t="s">
        <v>42</v>
      </c>
      <c r="B23" s="57">
        <f>SUM(B20:B22)</f>
        <v>38580</v>
      </c>
      <c r="C23" s="189">
        <f>SUM(C20:C22)</f>
        <v>40435</v>
      </c>
      <c r="D23" s="57">
        <v>35907</v>
      </c>
      <c r="E23" s="89">
        <f>SUM(E20:E22)</f>
        <v>4528</v>
      </c>
      <c r="F23" s="57">
        <f>SUM(F20:F22)</f>
        <v>48511</v>
      </c>
      <c r="G23" s="89">
        <v>2673</v>
      </c>
      <c r="H23" s="57">
        <f>SUM(H20:H22)</f>
        <v>8076</v>
      </c>
      <c r="I23" s="5"/>
    </row>
    <row r="24" spans="1:12">
      <c r="A24" s="124"/>
      <c r="B24" s="118"/>
      <c r="C24" s="118"/>
      <c r="D24" s="125"/>
      <c r="E24" s="125"/>
      <c r="F24" s="125"/>
      <c r="G24" s="118"/>
      <c r="H24" s="117"/>
      <c r="I24" s="126"/>
      <c r="J24" s="5"/>
      <c r="K24" s="5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2" ht="30" customHeight="1">
      <c r="A26" s="348" t="s">
        <v>0</v>
      </c>
      <c r="B26" s="314" t="s">
        <v>138</v>
      </c>
      <c r="C26" s="315"/>
      <c r="D26" s="314" t="s">
        <v>139</v>
      </c>
      <c r="E26" s="315"/>
      <c r="F26" s="314" t="s">
        <v>124</v>
      </c>
      <c r="G26" s="315"/>
      <c r="J26" s="152"/>
      <c r="K26" s="345"/>
      <c r="L26" s="346"/>
    </row>
    <row r="27" spans="1:12">
      <c r="A27" s="349"/>
      <c r="B27" s="105" t="s">
        <v>277</v>
      </c>
      <c r="C27" s="105" t="s">
        <v>511</v>
      </c>
      <c r="D27" s="105" t="s">
        <v>278</v>
      </c>
      <c r="E27" s="105" t="s">
        <v>511</v>
      </c>
      <c r="F27" s="105" t="s">
        <v>278</v>
      </c>
      <c r="G27" s="123" t="s">
        <v>512</v>
      </c>
      <c r="J27" s="152"/>
      <c r="K27" s="345"/>
      <c r="L27" s="346"/>
    </row>
    <row r="28" spans="1:12" ht="15.75">
      <c r="A28" s="15" t="s">
        <v>134</v>
      </c>
      <c r="B28" s="15">
        <v>16850</v>
      </c>
      <c r="C28" s="15">
        <v>21754</v>
      </c>
      <c r="D28" s="56">
        <v>2534</v>
      </c>
      <c r="E28" s="56">
        <v>2476</v>
      </c>
      <c r="F28" s="122">
        <f t="shared" ref="F28:G31" si="0">SUM(B28+D28)</f>
        <v>19384</v>
      </c>
      <c r="G28" s="122">
        <f t="shared" si="0"/>
        <v>24230</v>
      </c>
      <c r="J28" s="152"/>
      <c r="K28" s="148"/>
      <c r="L28" s="126"/>
    </row>
    <row r="29" spans="1:12" ht="15.75">
      <c r="A29" s="15" t="s">
        <v>135</v>
      </c>
      <c r="B29" s="15">
        <v>10230</v>
      </c>
      <c r="C29" s="15">
        <v>13925</v>
      </c>
      <c r="D29" s="56">
        <v>1732</v>
      </c>
      <c r="E29" s="56">
        <v>1692</v>
      </c>
      <c r="F29" s="122">
        <f t="shared" si="0"/>
        <v>11962</v>
      </c>
      <c r="G29" s="122">
        <f t="shared" si="0"/>
        <v>15617</v>
      </c>
      <c r="J29" s="152"/>
      <c r="K29" s="148"/>
      <c r="L29" s="126"/>
    </row>
    <row r="30" spans="1:12" ht="15.75">
      <c r="A30" s="15" t="s">
        <v>136</v>
      </c>
      <c r="B30" s="15">
        <v>6400</v>
      </c>
      <c r="C30" s="15">
        <v>7847</v>
      </c>
      <c r="D30" s="56">
        <v>834</v>
      </c>
      <c r="E30" s="56">
        <v>817</v>
      </c>
      <c r="F30" s="122">
        <f t="shared" si="0"/>
        <v>7234</v>
      </c>
      <c r="G30" s="122">
        <f t="shared" si="0"/>
        <v>8664</v>
      </c>
      <c r="J30" s="152"/>
      <c r="K30" s="148"/>
      <c r="L30" s="126"/>
    </row>
    <row r="31" spans="1:12" ht="15.75">
      <c r="A31" s="18" t="s">
        <v>124</v>
      </c>
      <c r="B31" s="18">
        <f>SUM(B28:B30)</f>
        <v>33480</v>
      </c>
      <c r="C31" s="18">
        <f>SUM(C28:C30)</f>
        <v>43526</v>
      </c>
      <c r="D31" s="18">
        <v>5100</v>
      </c>
      <c r="E31" s="122">
        <f>SUM(E28:E30)</f>
        <v>4985</v>
      </c>
      <c r="F31" s="18">
        <f t="shared" si="0"/>
        <v>38580</v>
      </c>
      <c r="G31" s="18">
        <f t="shared" si="0"/>
        <v>48511</v>
      </c>
      <c r="J31" s="152"/>
      <c r="K31" s="148"/>
      <c r="L31" s="149"/>
    </row>
    <row r="32" spans="1:1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28.5">
      <c r="A33" s="69" t="s">
        <v>280</v>
      </c>
      <c r="B33" s="38" t="s">
        <v>482</v>
      </c>
      <c r="C33" s="127" t="s">
        <v>170</v>
      </c>
      <c r="D33" s="129"/>
      <c r="E33" s="119"/>
      <c r="F33" s="151"/>
      <c r="G33" s="119"/>
      <c r="H33" s="119"/>
      <c r="I33" s="119"/>
      <c r="J33" s="5"/>
      <c r="K33" s="5"/>
    </row>
    <row r="34" spans="1:11">
      <c r="A34" s="15" t="s">
        <v>134</v>
      </c>
      <c r="B34" s="15">
        <v>1227</v>
      </c>
      <c r="C34" s="128">
        <v>49.66</v>
      </c>
      <c r="D34" s="130"/>
      <c r="E34" s="63"/>
      <c r="F34" s="63"/>
      <c r="G34" s="63"/>
      <c r="H34" s="117"/>
      <c r="I34" s="120"/>
      <c r="J34" s="5"/>
      <c r="K34" s="5"/>
    </row>
    <row r="35" spans="1:11">
      <c r="A35" s="15" t="s">
        <v>135</v>
      </c>
      <c r="B35" s="15">
        <v>839</v>
      </c>
      <c r="C35" s="128">
        <v>33.950000000000003</v>
      </c>
      <c r="D35" s="130"/>
      <c r="E35" s="63"/>
      <c r="F35" s="63"/>
      <c r="G35" s="63"/>
      <c r="H35" s="117"/>
      <c r="I35" s="120"/>
      <c r="J35" s="5"/>
      <c r="K35" s="5"/>
    </row>
    <row r="36" spans="1:11">
      <c r="A36" s="15" t="s">
        <v>136</v>
      </c>
      <c r="B36" s="15">
        <v>405</v>
      </c>
      <c r="C36" s="128">
        <v>16.39</v>
      </c>
      <c r="D36" s="130"/>
      <c r="E36" s="63"/>
      <c r="F36" s="63"/>
      <c r="G36" s="63"/>
      <c r="H36" s="117"/>
      <c r="I36" s="120"/>
      <c r="J36" s="5"/>
      <c r="K36" s="5"/>
    </row>
    <row r="37" spans="1:11">
      <c r="A37" s="15" t="s">
        <v>124</v>
      </c>
      <c r="B37" s="15">
        <f>SUM(B34:B36)</f>
        <v>2471</v>
      </c>
      <c r="C37" s="128">
        <f>SUM(C34:C36)</f>
        <v>100</v>
      </c>
      <c r="D37" s="130"/>
      <c r="E37" s="63"/>
      <c r="F37" s="63"/>
      <c r="G37" s="63"/>
      <c r="H37" s="121"/>
      <c r="I37" s="121"/>
      <c r="J37" s="5"/>
      <c r="K37" s="5"/>
    </row>
    <row r="38" spans="1:1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347" t="s">
        <v>322</v>
      </c>
      <c r="B39" s="347"/>
      <c r="C39" s="347"/>
      <c r="D39" s="347"/>
      <c r="E39" s="347"/>
      <c r="F39" s="347"/>
      <c r="G39" s="347"/>
      <c r="H39" s="347"/>
    </row>
    <row r="40" spans="1:11">
      <c r="A40" s="347"/>
      <c r="B40" s="347"/>
      <c r="C40" s="347"/>
      <c r="D40" s="347"/>
      <c r="E40" s="347"/>
      <c r="F40" s="347"/>
      <c r="G40" s="347"/>
      <c r="H40" s="347"/>
    </row>
  </sheetData>
  <mergeCells count="18">
    <mergeCell ref="A1:H1"/>
    <mergeCell ref="A2:H2"/>
    <mergeCell ref="X4:Y4"/>
    <mergeCell ref="Z4:AA4"/>
    <mergeCell ref="A40:H40"/>
    <mergeCell ref="A26:A27"/>
    <mergeCell ref="A7:B7"/>
    <mergeCell ref="A16:B16"/>
    <mergeCell ref="A39:H39"/>
    <mergeCell ref="B18:C18"/>
    <mergeCell ref="D18:E18"/>
    <mergeCell ref="G18:H18"/>
    <mergeCell ref="F26:G26"/>
    <mergeCell ref="B26:C26"/>
    <mergeCell ref="D26:E26"/>
    <mergeCell ref="K26:K27"/>
    <mergeCell ref="AC4:AD4"/>
    <mergeCell ref="L26:L2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8" max="6116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O47"/>
  <sheetViews>
    <sheetView zoomScaleNormal="100" workbookViewId="0">
      <selection activeCell="U26" sqref="U26"/>
    </sheetView>
  </sheetViews>
  <sheetFormatPr defaultRowHeight="15"/>
  <cols>
    <col min="1" max="1" width="8.28515625" bestFit="1" customWidth="1"/>
    <col min="2" max="2" width="35.5703125" customWidth="1"/>
    <col min="3" max="3" width="12.7109375" customWidth="1"/>
    <col min="4" max="4" width="12.42578125" style="87" customWidth="1"/>
    <col min="5" max="5" width="13.140625" style="87" customWidth="1"/>
    <col min="6" max="6" width="7.7109375" hidden="1" customWidth="1"/>
    <col min="7" max="7" width="11.140625" hidden="1" customWidth="1"/>
    <col min="8" max="9" width="14.140625" style="87" customWidth="1"/>
    <col min="10" max="10" width="10.140625" style="87" customWidth="1"/>
    <col min="11" max="11" width="11.140625" style="87" bestFit="1" customWidth="1"/>
    <col min="12" max="13" width="10.140625" style="87" customWidth="1"/>
  </cols>
  <sheetData>
    <row r="1" spans="1:14" ht="16.5" customHeight="1">
      <c r="B1" s="352" t="s">
        <v>129</v>
      </c>
      <c r="C1" s="352"/>
    </row>
    <row r="2" spans="1:14" ht="16.5" customHeight="1">
      <c r="A2" s="356" t="s">
        <v>521</v>
      </c>
      <c r="B2" s="356"/>
      <c r="C2" s="356"/>
      <c r="D2" s="356"/>
    </row>
    <row r="3" spans="1:14" ht="16.5" customHeight="1">
      <c r="B3" s="353" t="s">
        <v>161</v>
      </c>
      <c r="C3" s="353"/>
    </row>
    <row r="4" spans="1:14" ht="16.5" customHeight="1">
      <c r="B4" s="44"/>
      <c r="C4" s="44"/>
    </row>
    <row r="5" spans="1:14" ht="16.5" customHeight="1">
      <c r="B5" s="44"/>
      <c r="C5" s="52" t="s">
        <v>162</v>
      </c>
    </row>
    <row r="6" spans="1:14" ht="16.5" customHeight="1">
      <c r="B6" s="44"/>
      <c r="C6" s="48" t="s">
        <v>142</v>
      </c>
    </row>
    <row r="7" spans="1:14" ht="48.75" customHeight="1">
      <c r="A7" s="354" t="s">
        <v>1</v>
      </c>
      <c r="B7" s="355"/>
      <c r="C7" s="43" t="s">
        <v>270</v>
      </c>
      <c r="D7" s="150" t="s">
        <v>452</v>
      </c>
      <c r="E7" s="150" t="s">
        <v>453</v>
      </c>
      <c r="F7" s="208" t="s">
        <v>454</v>
      </c>
      <c r="G7" s="209" t="s">
        <v>455</v>
      </c>
      <c r="H7" s="150" t="s">
        <v>479</v>
      </c>
      <c r="I7" s="242" t="s">
        <v>505</v>
      </c>
      <c r="J7" s="242" t="s">
        <v>217</v>
      </c>
      <c r="K7" s="90"/>
      <c r="L7" s="150"/>
      <c r="M7" s="223"/>
    </row>
    <row r="8" spans="1:14" ht="16.5" customHeight="1">
      <c r="A8" s="1" t="s">
        <v>212</v>
      </c>
      <c r="B8" s="49" t="s">
        <v>3</v>
      </c>
      <c r="C8" s="45">
        <v>12765</v>
      </c>
      <c r="D8" s="88">
        <v>12765</v>
      </c>
      <c r="E8" s="88">
        <v>13034</v>
      </c>
      <c r="F8" s="1">
        <v>269</v>
      </c>
      <c r="G8" s="1"/>
      <c r="H8" s="88">
        <v>12597</v>
      </c>
      <c r="I8" s="88">
        <v>12597</v>
      </c>
      <c r="J8" s="212">
        <v>12597</v>
      </c>
      <c r="K8" s="88"/>
      <c r="L8" s="88"/>
      <c r="M8" s="126"/>
    </row>
    <row r="9" spans="1:14" ht="16.5" customHeight="1">
      <c r="A9" s="1" t="s">
        <v>477</v>
      </c>
      <c r="B9" s="49" t="s">
        <v>478</v>
      </c>
      <c r="C9" s="45">
        <v>0</v>
      </c>
      <c r="D9" s="88">
        <v>0</v>
      </c>
      <c r="E9" s="88">
        <v>0</v>
      </c>
      <c r="F9" s="1"/>
      <c r="G9" s="1"/>
      <c r="H9" s="88">
        <v>400</v>
      </c>
      <c r="I9" s="88">
        <v>400</v>
      </c>
      <c r="J9" s="212">
        <v>400</v>
      </c>
      <c r="K9" s="88"/>
      <c r="L9" s="88"/>
      <c r="M9" s="126"/>
    </row>
    <row r="10" spans="1:14" ht="16.5" customHeight="1">
      <c r="A10" s="1" t="s">
        <v>214</v>
      </c>
      <c r="B10" s="49" t="s">
        <v>128</v>
      </c>
      <c r="C10" s="45">
        <v>370</v>
      </c>
      <c r="D10" s="88">
        <v>370</v>
      </c>
      <c r="E10" s="88">
        <v>370</v>
      </c>
      <c r="F10" s="1"/>
      <c r="G10" s="1"/>
      <c r="H10" s="88">
        <v>355</v>
      </c>
      <c r="I10" s="88">
        <v>355</v>
      </c>
      <c r="J10" s="212">
        <v>355</v>
      </c>
      <c r="K10" s="88"/>
      <c r="L10" s="88"/>
      <c r="M10" s="126"/>
    </row>
    <row r="11" spans="1:14" ht="16.5" customHeight="1">
      <c r="A11" s="1" t="s">
        <v>215</v>
      </c>
      <c r="B11" s="49" t="s">
        <v>4</v>
      </c>
      <c r="C11" s="45">
        <v>50</v>
      </c>
      <c r="D11" s="88">
        <v>50</v>
      </c>
      <c r="E11" s="88">
        <v>50</v>
      </c>
      <c r="F11" s="1"/>
      <c r="G11" s="1"/>
      <c r="H11" s="88">
        <v>29</v>
      </c>
      <c r="I11" s="88">
        <v>29</v>
      </c>
      <c r="J11" s="212">
        <v>29</v>
      </c>
      <c r="K11" s="88"/>
      <c r="L11" s="88"/>
      <c r="M11" s="126"/>
    </row>
    <row r="12" spans="1:14" s="94" customFormat="1" ht="16.5" customHeight="1">
      <c r="A12" s="91" t="s">
        <v>216</v>
      </c>
      <c r="B12" s="51" t="s">
        <v>5</v>
      </c>
      <c r="C12" s="47">
        <f>SUM(C8:C11)</f>
        <v>13185</v>
      </c>
      <c r="D12" s="47">
        <f>SUM(D8:D11)</f>
        <v>13185</v>
      </c>
      <c r="E12" s="47">
        <f>SUM(E8:E11)</f>
        <v>13454</v>
      </c>
      <c r="F12" s="91"/>
      <c r="G12" s="91"/>
      <c r="H12" s="47">
        <f>SUM(H8:H11)</f>
        <v>13381</v>
      </c>
      <c r="I12" s="47">
        <f>SUM(I8:I11)</f>
        <v>13381</v>
      </c>
      <c r="J12" s="225">
        <f>SUM(J8:J11)</f>
        <v>13381</v>
      </c>
      <c r="K12" s="88"/>
      <c r="L12" s="88"/>
      <c r="M12" s="144"/>
      <c r="N12" s="144"/>
    </row>
    <row r="13" spans="1:14" ht="16.5" customHeight="1">
      <c r="A13" s="1" t="s">
        <v>218</v>
      </c>
      <c r="B13" s="49" t="s">
        <v>219</v>
      </c>
      <c r="C13" s="45">
        <v>0</v>
      </c>
      <c r="D13" s="88">
        <v>200</v>
      </c>
      <c r="E13" s="88">
        <v>200</v>
      </c>
      <c r="F13" s="1"/>
      <c r="G13" s="1"/>
      <c r="H13" s="88">
        <v>162</v>
      </c>
      <c r="I13" s="88">
        <v>162</v>
      </c>
      <c r="J13" s="212">
        <v>162</v>
      </c>
      <c r="K13" s="88"/>
      <c r="L13" s="88"/>
      <c r="M13" s="126"/>
    </row>
    <row r="14" spans="1:14" s="94" customFormat="1" ht="16.5" customHeight="1">
      <c r="A14" s="91" t="s">
        <v>225</v>
      </c>
      <c r="B14" s="51" t="s">
        <v>21</v>
      </c>
      <c r="C14" s="47">
        <v>0</v>
      </c>
      <c r="D14" s="92">
        <f>SUM(D13)</f>
        <v>200</v>
      </c>
      <c r="E14" s="92">
        <f>SUM(E13)</f>
        <v>200</v>
      </c>
      <c r="F14" s="91"/>
      <c r="G14" s="91"/>
      <c r="H14" s="92">
        <f>SUM(H13)</f>
        <v>162</v>
      </c>
      <c r="I14" s="92">
        <f>SUM(I13)</f>
        <v>162</v>
      </c>
      <c r="J14" s="243">
        <f>SUM(J13)</f>
        <v>162</v>
      </c>
      <c r="K14" s="88"/>
      <c r="L14" s="88"/>
      <c r="M14" s="138"/>
      <c r="N14" s="138"/>
    </row>
    <row r="15" spans="1:14" ht="16.5" customHeight="1">
      <c r="A15" s="93" t="s">
        <v>226</v>
      </c>
      <c r="B15" s="50" t="s">
        <v>5</v>
      </c>
      <c r="C15" s="46">
        <f>SUM(C12+C14)</f>
        <v>13185</v>
      </c>
      <c r="D15" s="46">
        <f>SUM(D12+D14)</f>
        <v>13385</v>
      </c>
      <c r="E15" s="46">
        <f>SUM(E12+E14)</f>
        <v>13654</v>
      </c>
      <c r="F15" s="1"/>
      <c r="G15" s="1"/>
      <c r="H15" s="46">
        <f>SUM(H12+H14)</f>
        <v>13543</v>
      </c>
      <c r="I15" s="46">
        <f>SUM(I12+I14)</f>
        <v>13543</v>
      </c>
      <c r="J15" s="226">
        <f>SUM(J12+J14)</f>
        <v>13543</v>
      </c>
      <c r="K15" s="88"/>
      <c r="L15" s="88"/>
      <c r="M15" s="133"/>
      <c r="N15" s="133"/>
    </row>
    <row r="16" spans="1:14" ht="16.5" customHeight="1">
      <c r="A16" s="1" t="s">
        <v>220</v>
      </c>
      <c r="B16" s="49" t="s">
        <v>227</v>
      </c>
      <c r="C16" s="45">
        <v>3445</v>
      </c>
      <c r="D16" s="88">
        <v>3349</v>
      </c>
      <c r="E16" s="88">
        <v>3422</v>
      </c>
      <c r="F16" s="1">
        <v>73</v>
      </c>
      <c r="G16" s="1"/>
      <c r="H16" s="88">
        <v>3228</v>
      </c>
      <c r="I16" s="88">
        <v>3228</v>
      </c>
      <c r="J16" s="212">
        <v>3228</v>
      </c>
      <c r="K16" s="88"/>
      <c r="L16" s="88"/>
      <c r="M16" s="126"/>
    </row>
    <row r="17" spans="1:14" ht="16.5" customHeight="1">
      <c r="A17" s="1" t="s">
        <v>222</v>
      </c>
      <c r="B17" s="49" t="s">
        <v>228</v>
      </c>
      <c r="C17" s="45">
        <v>0</v>
      </c>
      <c r="D17" s="88">
        <v>150</v>
      </c>
      <c r="E17" s="88">
        <v>150</v>
      </c>
      <c r="F17" s="1"/>
      <c r="G17" s="1"/>
      <c r="H17" s="88">
        <v>150</v>
      </c>
      <c r="I17" s="88">
        <v>150</v>
      </c>
      <c r="J17" s="212">
        <v>150</v>
      </c>
      <c r="K17" s="88"/>
      <c r="L17" s="88"/>
      <c r="M17" s="126"/>
    </row>
    <row r="18" spans="1:14" ht="16.5" customHeight="1">
      <c r="A18" s="1" t="s">
        <v>223</v>
      </c>
      <c r="B18" s="49" t="s">
        <v>229</v>
      </c>
      <c r="C18" s="45">
        <v>55</v>
      </c>
      <c r="D18" s="88">
        <v>55</v>
      </c>
      <c r="E18" s="88">
        <v>55</v>
      </c>
      <c r="F18" s="1"/>
      <c r="G18" s="1"/>
      <c r="H18" s="88">
        <v>63</v>
      </c>
      <c r="I18" s="88">
        <v>63</v>
      </c>
      <c r="J18" s="212">
        <v>63</v>
      </c>
      <c r="K18" s="88"/>
      <c r="L18" s="88"/>
      <c r="M18" s="126"/>
    </row>
    <row r="19" spans="1:14" ht="16.5" customHeight="1">
      <c r="A19" s="1" t="s">
        <v>224</v>
      </c>
      <c r="B19" s="49" t="s">
        <v>230</v>
      </c>
      <c r="C19" s="45">
        <v>70</v>
      </c>
      <c r="D19" s="88">
        <v>70</v>
      </c>
      <c r="E19" s="88">
        <v>70</v>
      </c>
      <c r="F19" s="1"/>
      <c r="G19" s="1"/>
      <c r="H19" s="88">
        <v>70</v>
      </c>
      <c r="I19" s="88">
        <v>70</v>
      </c>
      <c r="J19" s="244">
        <v>70</v>
      </c>
      <c r="K19" s="88"/>
      <c r="L19" s="88"/>
      <c r="M19" s="229"/>
      <c r="N19" s="214"/>
    </row>
    <row r="20" spans="1:14" ht="16.5" customHeight="1">
      <c r="A20" s="93" t="s">
        <v>221</v>
      </c>
      <c r="B20" s="53" t="s">
        <v>263</v>
      </c>
      <c r="C20" s="46">
        <f>SUM(C16:C19)</f>
        <v>3570</v>
      </c>
      <c r="D20" s="46">
        <f>SUM(D16:D19)</f>
        <v>3624</v>
      </c>
      <c r="E20" s="46">
        <f>SUM(E16:E19)</f>
        <v>3697</v>
      </c>
      <c r="F20" s="1"/>
      <c r="G20" s="1"/>
      <c r="H20" s="46">
        <f>SUM(H16:H19)</f>
        <v>3511</v>
      </c>
      <c r="I20" s="46">
        <f>SUM(I16:I19)</f>
        <v>3511</v>
      </c>
      <c r="J20" s="226">
        <f>SUM(J16:J19)</f>
        <v>3511</v>
      </c>
      <c r="K20" s="88"/>
      <c r="L20" s="88"/>
      <c r="M20" s="133"/>
      <c r="N20" s="133"/>
    </row>
    <row r="21" spans="1:14" ht="16.5" customHeight="1">
      <c r="A21" s="1" t="s">
        <v>231</v>
      </c>
      <c r="B21" s="49" t="s">
        <v>6</v>
      </c>
      <c r="C21" s="45">
        <v>50</v>
      </c>
      <c r="D21" s="88">
        <v>50</v>
      </c>
      <c r="E21" s="88">
        <v>50</v>
      </c>
      <c r="F21" s="1"/>
      <c r="G21" s="1"/>
      <c r="H21" s="88">
        <v>35</v>
      </c>
      <c r="I21" s="88">
        <v>35</v>
      </c>
      <c r="J21" s="212">
        <v>35</v>
      </c>
      <c r="K21" s="88"/>
      <c r="L21" s="88"/>
      <c r="M21" s="126"/>
    </row>
    <row r="22" spans="1:14" ht="16.5" customHeight="1">
      <c r="A22" s="1" t="s">
        <v>232</v>
      </c>
      <c r="B22" s="49" t="s">
        <v>7</v>
      </c>
      <c r="C22" s="45">
        <v>200</v>
      </c>
      <c r="D22" s="88">
        <v>180</v>
      </c>
      <c r="E22" s="88">
        <v>230</v>
      </c>
      <c r="F22" s="1"/>
      <c r="G22" s="1">
        <v>50</v>
      </c>
      <c r="H22" s="88">
        <v>788</v>
      </c>
      <c r="I22" s="88">
        <v>788</v>
      </c>
      <c r="J22" s="212">
        <v>788</v>
      </c>
      <c r="K22" s="88"/>
      <c r="L22" s="88"/>
      <c r="M22" s="126"/>
    </row>
    <row r="23" spans="1:14" ht="16.5" customHeight="1">
      <c r="A23" s="91" t="s">
        <v>233</v>
      </c>
      <c r="B23" s="51" t="s">
        <v>8</v>
      </c>
      <c r="C23" s="47">
        <f>SUM(C21:C22)</f>
        <v>250</v>
      </c>
      <c r="D23" s="47">
        <f>SUM(D21:D22)</f>
        <v>230</v>
      </c>
      <c r="E23" s="47">
        <f>SUM(E21:E22)</f>
        <v>280</v>
      </c>
      <c r="F23" s="1"/>
      <c r="G23" s="1"/>
      <c r="H23" s="47">
        <f>SUM(H21:H22)</f>
        <v>823</v>
      </c>
      <c r="I23" s="47">
        <f>SUM(I21:I22)</f>
        <v>823</v>
      </c>
      <c r="J23" s="225">
        <f>SUM(J21:J22)</f>
        <v>823</v>
      </c>
      <c r="K23" s="88"/>
      <c r="L23" s="88"/>
      <c r="M23" s="144"/>
      <c r="N23" s="144"/>
    </row>
    <row r="24" spans="1:14" ht="16.5" customHeight="1">
      <c r="A24" s="1" t="s">
        <v>234</v>
      </c>
      <c r="B24" s="45" t="s">
        <v>9</v>
      </c>
      <c r="C24" s="45">
        <v>0</v>
      </c>
      <c r="D24" s="88">
        <v>0</v>
      </c>
      <c r="E24" s="88">
        <v>0</v>
      </c>
      <c r="F24" s="1"/>
      <c r="G24" s="1"/>
      <c r="H24" s="88">
        <v>0</v>
      </c>
      <c r="I24" s="88">
        <v>0</v>
      </c>
      <c r="J24" s="212">
        <v>0</v>
      </c>
      <c r="K24" s="88"/>
      <c r="L24" s="88"/>
      <c r="M24" s="126"/>
    </row>
    <row r="25" spans="1:14" ht="16.5" customHeight="1">
      <c r="A25" s="1" t="s">
        <v>235</v>
      </c>
      <c r="B25" s="45" t="s">
        <v>10</v>
      </c>
      <c r="C25" s="45">
        <v>100</v>
      </c>
      <c r="D25" s="88">
        <v>100</v>
      </c>
      <c r="E25" s="88">
        <v>100</v>
      </c>
      <c r="F25" s="1"/>
      <c r="G25" s="1"/>
      <c r="H25" s="88">
        <v>83</v>
      </c>
      <c r="I25" s="88">
        <v>83</v>
      </c>
      <c r="J25" s="212">
        <v>83</v>
      </c>
      <c r="K25" s="88"/>
      <c r="L25" s="88"/>
      <c r="M25" s="126"/>
    </row>
    <row r="26" spans="1:14" ht="16.5" customHeight="1">
      <c r="A26" s="91" t="s">
        <v>236</v>
      </c>
      <c r="B26" s="51" t="s">
        <v>11</v>
      </c>
      <c r="C26" s="47">
        <f>SUM(C24:C25)</f>
        <v>100</v>
      </c>
      <c r="D26" s="47">
        <f>SUM(D24:D25)</f>
        <v>100</v>
      </c>
      <c r="E26" s="47">
        <f>SUM(E24:E25)</f>
        <v>100</v>
      </c>
      <c r="F26" s="1"/>
      <c r="G26" s="1"/>
      <c r="H26" s="47">
        <f>SUM(H24:H25)</f>
        <v>83</v>
      </c>
      <c r="I26" s="47">
        <f>SUM(I24:I25)</f>
        <v>83</v>
      </c>
      <c r="J26" s="225">
        <f>SUM(J24:J25)</f>
        <v>83</v>
      </c>
      <c r="K26" s="88"/>
      <c r="L26" s="88"/>
      <c r="M26" s="144"/>
      <c r="N26" s="144"/>
    </row>
    <row r="27" spans="1:14" ht="16.5" customHeight="1">
      <c r="A27" s="1" t="s">
        <v>237</v>
      </c>
      <c r="B27" s="49" t="s">
        <v>12</v>
      </c>
      <c r="C27" s="45">
        <v>750</v>
      </c>
      <c r="D27" s="88">
        <v>750</v>
      </c>
      <c r="E27" s="88">
        <v>750</v>
      </c>
      <c r="F27" s="1"/>
      <c r="G27" s="1"/>
      <c r="H27" s="88">
        <v>609</v>
      </c>
      <c r="I27" s="88">
        <v>609</v>
      </c>
      <c r="J27" s="212">
        <v>609</v>
      </c>
      <c r="K27" s="88"/>
      <c r="L27" s="88"/>
      <c r="M27" s="126"/>
    </row>
    <row r="28" spans="1:14" ht="16.5" customHeight="1">
      <c r="A28" s="1" t="s">
        <v>238</v>
      </c>
      <c r="B28" s="45" t="s">
        <v>13</v>
      </c>
      <c r="C28" s="45">
        <v>0</v>
      </c>
      <c r="D28" s="88">
        <v>0</v>
      </c>
      <c r="E28" s="88">
        <v>0</v>
      </c>
      <c r="F28" s="1"/>
      <c r="G28" s="1"/>
      <c r="H28" s="88">
        <v>0</v>
      </c>
      <c r="I28" s="88">
        <v>0</v>
      </c>
      <c r="J28" s="212">
        <v>0</v>
      </c>
      <c r="K28" s="88"/>
      <c r="L28" s="88"/>
      <c r="M28" s="126"/>
    </row>
    <row r="29" spans="1:14" ht="16.5" customHeight="1">
      <c r="A29" s="1" t="s">
        <v>265</v>
      </c>
      <c r="B29" s="45" t="s">
        <v>472</v>
      </c>
      <c r="C29" s="45">
        <v>0</v>
      </c>
      <c r="D29" s="88">
        <v>0</v>
      </c>
      <c r="E29" s="88">
        <v>0</v>
      </c>
      <c r="F29" s="1"/>
      <c r="G29" s="1"/>
      <c r="H29" s="88">
        <v>29</v>
      </c>
      <c r="I29" s="88">
        <v>29</v>
      </c>
      <c r="J29" s="212">
        <v>29</v>
      </c>
      <c r="K29" s="88"/>
      <c r="L29" s="88"/>
      <c r="M29" s="126"/>
    </row>
    <row r="30" spans="1:14" ht="16.5" customHeight="1">
      <c r="A30" s="1" t="s">
        <v>252</v>
      </c>
      <c r="B30" s="49" t="s">
        <v>14</v>
      </c>
      <c r="C30" s="45">
        <v>100</v>
      </c>
      <c r="D30" s="88">
        <v>100</v>
      </c>
      <c r="E30" s="47">
        <v>60</v>
      </c>
      <c r="F30" s="1"/>
      <c r="G30" s="1">
        <v>-40</v>
      </c>
      <c r="H30" s="88">
        <v>72</v>
      </c>
      <c r="I30" s="88">
        <v>72</v>
      </c>
      <c r="J30" s="212">
        <v>72</v>
      </c>
      <c r="K30" s="88"/>
      <c r="L30" s="88"/>
      <c r="M30" s="126"/>
    </row>
    <row r="31" spans="1:14" ht="16.5" customHeight="1">
      <c r="A31" s="91" t="s">
        <v>239</v>
      </c>
      <c r="B31" s="51" t="s">
        <v>15</v>
      </c>
      <c r="C31" s="47">
        <f>SUM(C27:C30)</f>
        <v>850</v>
      </c>
      <c r="D31" s="47">
        <f>SUM(D27:D30)</f>
        <v>850</v>
      </c>
      <c r="E31" s="47">
        <f>SUM(E27:E30)</f>
        <v>810</v>
      </c>
      <c r="F31" s="1"/>
      <c r="G31" s="1"/>
      <c r="H31" s="47">
        <f>SUM(H27:H30)</f>
        <v>710</v>
      </c>
      <c r="I31" s="47">
        <f>SUM(I27:I30)</f>
        <v>710</v>
      </c>
      <c r="J31" s="225">
        <f>SUM(J27:J30)</f>
        <v>710</v>
      </c>
      <c r="K31" s="88"/>
      <c r="L31" s="88"/>
      <c r="M31" s="144"/>
      <c r="N31" s="144"/>
    </row>
    <row r="32" spans="1:14" s="94" customFormat="1" ht="16.5" customHeight="1">
      <c r="A32" s="91" t="s">
        <v>240</v>
      </c>
      <c r="B32" s="51" t="s">
        <v>127</v>
      </c>
      <c r="C32" s="47">
        <v>20</v>
      </c>
      <c r="D32" s="92">
        <v>20</v>
      </c>
      <c r="E32" s="88">
        <v>9</v>
      </c>
      <c r="F32" s="91"/>
      <c r="G32" s="91">
        <v>-11</v>
      </c>
      <c r="H32" s="92">
        <v>0</v>
      </c>
      <c r="I32" s="92">
        <v>0</v>
      </c>
      <c r="J32" s="243">
        <v>0</v>
      </c>
      <c r="K32" s="88"/>
      <c r="L32" s="88"/>
      <c r="M32" s="138"/>
    </row>
    <row r="33" spans="1:15" s="2" customFormat="1" ht="16.5" customHeight="1">
      <c r="A33" s="100" t="s">
        <v>242</v>
      </c>
      <c r="B33" s="49" t="s">
        <v>243</v>
      </c>
      <c r="C33" s="45">
        <v>0</v>
      </c>
      <c r="D33" s="88">
        <v>320</v>
      </c>
      <c r="E33" s="88">
        <v>310</v>
      </c>
      <c r="F33" s="100"/>
      <c r="G33" s="100">
        <v>-10</v>
      </c>
      <c r="H33" s="88">
        <v>415</v>
      </c>
      <c r="I33" s="88">
        <v>415</v>
      </c>
      <c r="J33" s="245">
        <v>415</v>
      </c>
      <c r="K33" s="88"/>
      <c r="L33" s="88"/>
      <c r="M33" s="168"/>
      <c r="N33" s="106"/>
      <c r="O33" s="106"/>
    </row>
    <row r="34" spans="1:15" s="2" customFormat="1" ht="16.5" customHeight="1">
      <c r="A34" s="100" t="s">
        <v>241</v>
      </c>
      <c r="B34" s="49" t="s">
        <v>268</v>
      </c>
      <c r="C34" s="45">
        <v>325</v>
      </c>
      <c r="D34" s="88">
        <v>0</v>
      </c>
      <c r="E34" s="92">
        <v>0</v>
      </c>
      <c r="F34" s="100"/>
      <c r="G34" s="100"/>
      <c r="H34" s="88">
        <v>0</v>
      </c>
      <c r="I34" s="88">
        <v>0</v>
      </c>
      <c r="J34" s="245">
        <v>0</v>
      </c>
      <c r="K34" s="88"/>
      <c r="L34" s="88"/>
      <c r="M34" s="168"/>
      <c r="N34" s="106"/>
    </row>
    <row r="35" spans="1:15" ht="16.5" customHeight="1">
      <c r="A35" s="1" t="s">
        <v>244</v>
      </c>
      <c r="B35" s="51" t="s">
        <v>25</v>
      </c>
      <c r="C35" s="47">
        <v>0</v>
      </c>
      <c r="D35" s="92">
        <v>174</v>
      </c>
      <c r="E35" s="92">
        <v>174</v>
      </c>
      <c r="F35" s="1"/>
      <c r="G35" s="1"/>
      <c r="H35" s="92">
        <v>174</v>
      </c>
      <c r="I35" s="92">
        <v>174</v>
      </c>
      <c r="J35" s="243">
        <v>174</v>
      </c>
      <c r="K35" s="88"/>
      <c r="L35" s="88"/>
      <c r="M35" s="138"/>
      <c r="N35" s="138"/>
    </row>
    <row r="36" spans="1:15" ht="16.5" customHeight="1">
      <c r="A36" s="93" t="s">
        <v>245</v>
      </c>
      <c r="B36" s="50" t="s">
        <v>126</v>
      </c>
      <c r="C36" s="46">
        <f>SUM(C23+C26+C31+C32+C33+C34+C35)</f>
        <v>1545</v>
      </c>
      <c r="D36" s="46">
        <f>SUM(D23+D26+D31+D32+D33+D34+D35)</f>
        <v>1694</v>
      </c>
      <c r="E36" s="46">
        <f>SUM(E23+E26+E31+E32+E33+E34+E35)</f>
        <v>1683</v>
      </c>
      <c r="F36" s="1"/>
      <c r="G36" s="1"/>
      <c r="H36" s="46">
        <f>SUM(H23+H26+H31+H32+H33+H34+H35)</f>
        <v>2205</v>
      </c>
      <c r="I36" s="46">
        <f>SUM(I23+I26+I31+I32+I33+I34+I35)</f>
        <v>2205</v>
      </c>
      <c r="J36" s="226">
        <f>SUM(J23+J26+J31+J32+J33+J34+J35)</f>
        <v>2205</v>
      </c>
      <c r="K36" s="88"/>
      <c r="L36" s="88"/>
      <c r="M36" s="133"/>
      <c r="N36" s="133"/>
    </row>
    <row r="37" spans="1:15" ht="16.5" customHeight="1">
      <c r="A37" s="1" t="s">
        <v>246</v>
      </c>
      <c r="B37" s="49" t="s">
        <v>248</v>
      </c>
      <c r="C37" s="45">
        <v>0</v>
      </c>
      <c r="D37" s="45">
        <v>20</v>
      </c>
      <c r="E37" s="45">
        <v>20</v>
      </c>
      <c r="F37" s="1"/>
      <c r="G37" s="1"/>
      <c r="H37" s="88">
        <v>20</v>
      </c>
      <c r="I37" s="88">
        <v>20</v>
      </c>
      <c r="J37" s="212">
        <v>20</v>
      </c>
      <c r="K37" s="88"/>
      <c r="L37" s="88"/>
      <c r="M37" s="126"/>
    </row>
    <row r="38" spans="1:15" ht="16.5" customHeight="1">
      <c r="A38" s="1" t="s">
        <v>316</v>
      </c>
      <c r="B38" s="49" t="s">
        <v>314</v>
      </c>
      <c r="C38" s="45"/>
      <c r="D38" s="45">
        <v>0</v>
      </c>
      <c r="E38" s="45">
        <v>95</v>
      </c>
      <c r="F38" s="1">
        <v>95</v>
      </c>
      <c r="G38" s="1"/>
      <c r="H38" s="88">
        <v>120</v>
      </c>
      <c r="I38" s="88">
        <v>120</v>
      </c>
      <c r="J38" s="212">
        <v>120</v>
      </c>
      <c r="K38" s="88"/>
      <c r="L38" s="88"/>
      <c r="M38" s="126"/>
    </row>
    <row r="39" spans="1:15" ht="16.5" customHeight="1">
      <c r="A39" s="1" t="s">
        <v>247</v>
      </c>
      <c r="B39" s="49" t="s">
        <v>249</v>
      </c>
      <c r="C39" s="45">
        <v>0</v>
      </c>
      <c r="D39" s="45">
        <v>5</v>
      </c>
      <c r="E39" s="45">
        <v>31</v>
      </c>
      <c r="F39" s="1">
        <v>15</v>
      </c>
      <c r="G39" s="1">
        <v>11</v>
      </c>
      <c r="H39" s="88">
        <v>38</v>
      </c>
      <c r="I39" s="88">
        <v>38</v>
      </c>
      <c r="J39" s="212">
        <v>38</v>
      </c>
      <c r="K39" s="88"/>
      <c r="L39" s="88"/>
      <c r="M39" s="126"/>
    </row>
    <row r="40" spans="1:15" s="94" customFormat="1" ht="16.5" customHeight="1">
      <c r="A40" s="93" t="s">
        <v>250</v>
      </c>
      <c r="B40" s="50" t="s">
        <v>251</v>
      </c>
      <c r="C40" s="46">
        <f>SUM(C37:C39)</f>
        <v>0</v>
      </c>
      <c r="D40" s="46">
        <f>SUM(D37:D39)</f>
        <v>25</v>
      </c>
      <c r="E40" s="46">
        <f>SUM(E37:E39)</f>
        <v>146</v>
      </c>
      <c r="F40" s="91"/>
      <c r="G40" s="91"/>
      <c r="H40" s="46">
        <f>SUM(H37:H39)</f>
        <v>178</v>
      </c>
      <c r="I40" s="46">
        <f>SUM(I37:I39)</f>
        <v>178</v>
      </c>
      <c r="J40" s="226">
        <f>SUM(J37:J39)</f>
        <v>178</v>
      </c>
      <c r="K40" s="88"/>
      <c r="L40" s="88"/>
      <c r="M40" s="133"/>
      <c r="N40" s="133"/>
    </row>
    <row r="41" spans="1:15" ht="16.5" customHeight="1">
      <c r="A41" s="1"/>
      <c r="B41" s="42" t="s">
        <v>125</v>
      </c>
      <c r="C41" s="42">
        <f>SUM(C15+C20+C36+C40)</f>
        <v>18300</v>
      </c>
      <c r="D41" s="42">
        <f>SUM(D15+D20+D36+D40)</f>
        <v>18728</v>
      </c>
      <c r="E41" s="42">
        <f>SUM(E15+E20+E36+E40)</f>
        <v>19180</v>
      </c>
      <c r="F41" s="1">
        <f>SUM(F8:F40)</f>
        <v>452</v>
      </c>
      <c r="G41" s="1">
        <f>SUM(G8:G40)</f>
        <v>0</v>
      </c>
      <c r="H41" s="42">
        <f>SUM(H15+H20+H36+H40)</f>
        <v>19437</v>
      </c>
      <c r="I41" s="42">
        <f>SUM(I15+I20+I36+I40)</f>
        <v>19437</v>
      </c>
      <c r="J41" s="246">
        <f>SUM(J15+J20+J36+J40)</f>
        <v>19437</v>
      </c>
      <c r="K41" s="88"/>
      <c r="L41" s="88"/>
      <c r="M41" s="126"/>
      <c r="N41" s="116"/>
    </row>
    <row r="42" spans="1:15" ht="16.5" customHeight="1">
      <c r="B42" s="44"/>
      <c r="C42" s="52"/>
      <c r="D42" s="108"/>
      <c r="E42" s="108"/>
      <c r="K42" s="88"/>
      <c r="L42" s="88"/>
    </row>
    <row r="43" spans="1:15" ht="16.5" customHeight="1">
      <c r="A43" s="89"/>
      <c r="B43" s="46" t="s">
        <v>476</v>
      </c>
      <c r="C43" s="109"/>
      <c r="D43" s="110"/>
      <c r="E43" s="110"/>
      <c r="H43" s="88"/>
      <c r="I43" s="88"/>
      <c r="J43" s="212"/>
      <c r="K43" s="88"/>
      <c r="L43" s="88"/>
      <c r="M43" s="126"/>
    </row>
    <row r="44" spans="1:15" ht="16.5" customHeight="1">
      <c r="A44" s="89" t="s">
        <v>473</v>
      </c>
      <c r="B44" s="46" t="s">
        <v>474</v>
      </c>
      <c r="C44" s="109"/>
      <c r="D44" s="110"/>
      <c r="E44" s="110"/>
      <c r="H44" s="88">
        <v>1</v>
      </c>
      <c r="I44" s="88">
        <v>1</v>
      </c>
      <c r="J44" s="212">
        <v>1</v>
      </c>
      <c r="K44" s="88"/>
      <c r="L44" s="88"/>
      <c r="M44" s="126"/>
    </row>
    <row r="45" spans="1:15" ht="31.5" customHeight="1">
      <c r="A45" s="204" t="s">
        <v>378</v>
      </c>
      <c r="B45" s="50" t="s">
        <v>475</v>
      </c>
      <c r="C45" s="109"/>
      <c r="D45" s="110"/>
      <c r="E45" s="110"/>
      <c r="H45" s="88">
        <v>7</v>
      </c>
      <c r="I45" s="88">
        <v>7</v>
      </c>
      <c r="J45" s="212">
        <v>7</v>
      </c>
      <c r="K45" s="88"/>
      <c r="L45" s="88"/>
      <c r="M45" s="126"/>
    </row>
    <row r="46" spans="1:15" s="87" customFormat="1">
      <c r="A46" s="111" t="s">
        <v>273</v>
      </c>
      <c r="B46" s="107" t="s">
        <v>281</v>
      </c>
      <c r="C46" s="109">
        <v>18300</v>
      </c>
      <c r="D46" s="110">
        <v>18728</v>
      </c>
      <c r="E46" s="110">
        <v>19180</v>
      </c>
      <c r="H46" s="88">
        <v>19429</v>
      </c>
      <c r="I46" s="88">
        <v>19429</v>
      </c>
      <c r="J46" s="212">
        <v>19429</v>
      </c>
      <c r="K46" s="88"/>
      <c r="L46" s="88"/>
      <c r="M46" s="126"/>
    </row>
    <row r="47" spans="1:15" s="87" customFormat="1">
      <c r="A47" s="111"/>
      <c r="B47" s="107" t="s">
        <v>125</v>
      </c>
      <c r="C47" s="109">
        <f>SUM(C44:C46)</f>
        <v>18300</v>
      </c>
      <c r="D47" s="109">
        <f>SUM(D44:D46)</f>
        <v>18728</v>
      </c>
      <c r="E47" s="109">
        <f>SUM(E44:E46)</f>
        <v>19180</v>
      </c>
      <c r="H47" s="109">
        <f>SUM(H44:H46)</f>
        <v>19437</v>
      </c>
      <c r="I47" s="109">
        <f>SUM(I44:I46)</f>
        <v>19437</v>
      </c>
      <c r="J47" s="247">
        <f>SUM(J44:J46)</f>
        <v>19437</v>
      </c>
      <c r="K47" s="109"/>
      <c r="L47" s="109"/>
      <c r="M47" s="215"/>
      <c r="N47" s="215"/>
    </row>
  </sheetData>
  <mergeCells count="4">
    <mergeCell ref="B1:C1"/>
    <mergeCell ref="B3:C3"/>
    <mergeCell ref="A7:B7"/>
    <mergeCell ref="A2:D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84"/>
  <sheetViews>
    <sheetView topLeftCell="A10" zoomScaleNormal="100" workbookViewId="0">
      <selection activeCell="L22" sqref="L22"/>
    </sheetView>
  </sheetViews>
  <sheetFormatPr defaultRowHeight="12.75"/>
  <cols>
    <col min="1" max="1" width="8.85546875" style="13" customWidth="1"/>
    <col min="2" max="2" width="36.85546875" style="13" customWidth="1"/>
    <col min="3" max="3" width="12" style="13" customWidth="1"/>
    <col min="4" max="4" width="12.7109375" style="13" customWidth="1"/>
    <col min="5" max="5" width="11.28515625" style="13" customWidth="1"/>
    <col min="6" max="7" width="13" style="13" customWidth="1"/>
    <col min="8" max="20" width="14.42578125" style="13" customWidth="1"/>
    <col min="21" max="22" width="11.140625" style="13" customWidth="1"/>
    <col min="23" max="16384" width="9.140625" style="13"/>
  </cols>
  <sheetData>
    <row r="1" spans="1:22" ht="15.75">
      <c r="A1" s="357" t="s">
        <v>163</v>
      </c>
      <c r="B1" s="357"/>
    </row>
    <row r="2" spans="1:22" ht="15">
      <c r="A2" s="360" t="s">
        <v>522</v>
      </c>
      <c r="B2" s="360"/>
      <c r="C2" s="360"/>
    </row>
    <row r="3" spans="1:22" ht="14.25">
      <c r="A3" s="353" t="s">
        <v>524</v>
      </c>
      <c r="B3" s="353"/>
    </row>
    <row r="4" spans="1:22" ht="15">
      <c r="A4" s="54"/>
      <c r="B4" s="54"/>
    </row>
    <row r="5" spans="1:22" ht="15">
      <c r="A5" s="44"/>
      <c r="B5" s="52" t="s">
        <v>160</v>
      </c>
    </row>
    <row r="6" spans="1:22" ht="15">
      <c r="A6" s="44"/>
      <c r="B6" s="48" t="s">
        <v>142</v>
      </c>
      <c r="F6" s="134"/>
      <c r="G6" s="134"/>
      <c r="H6" s="134" t="s">
        <v>217</v>
      </c>
      <c r="I6" s="134"/>
      <c r="J6" s="134"/>
      <c r="K6" s="134"/>
    </row>
    <row r="7" spans="1:22" ht="29.25" customHeight="1">
      <c r="A7" s="358" t="s">
        <v>1</v>
      </c>
      <c r="B7" s="359"/>
      <c r="C7" s="101" t="s">
        <v>270</v>
      </c>
      <c r="D7" s="101" t="s">
        <v>452</v>
      </c>
      <c r="E7" s="101" t="s">
        <v>456</v>
      </c>
      <c r="F7" s="150" t="s">
        <v>479</v>
      </c>
      <c r="G7" s="150" t="s">
        <v>505</v>
      </c>
      <c r="H7" s="90" t="s">
        <v>217</v>
      </c>
      <c r="I7" s="286"/>
      <c r="J7" s="286"/>
      <c r="K7" s="286"/>
      <c r="L7" s="287"/>
      <c r="M7" s="287"/>
      <c r="N7" s="216"/>
      <c r="O7" s="216"/>
      <c r="P7" s="216"/>
      <c r="Q7" s="216"/>
      <c r="R7" s="216"/>
      <c r="S7" s="216"/>
      <c r="T7" s="216"/>
      <c r="U7" s="210"/>
      <c r="V7" s="143"/>
    </row>
    <row r="8" spans="1:22" ht="15">
      <c r="A8" s="95" t="s">
        <v>212</v>
      </c>
      <c r="B8" s="45" t="s">
        <v>3</v>
      </c>
      <c r="C8" s="45">
        <v>22465</v>
      </c>
      <c r="D8" s="95">
        <v>22365</v>
      </c>
      <c r="E8" s="95">
        <v>22365</v>
      </c>
      <c r="F8" s="88">
        <f ca="1">'4.3 Szakmár'!F9+'4.4 Öregcsertő'!F9+'4.5 Újtelek'!F9+'4.6 Jegyző'!F9</f>
        <v>25980</v>
      </c>
      <c r="G8" s="88">
        <f ca="1">'4.3 Szakmár'!H9+'4.4 Öregcsertő'!H9+'4.5 Újtelek'!H9+'4.6 Jegyző'!H9</f>
        <v>25980</v>
      </c>
      <c r="H8" s="88">
        <f ca="1">'4.3 Szakmár'!H9+'4.4 Öregcsertő'!H9+'4.5 Újtelek'!H9+'4.6 Jegyző'!H9</f>
        <v>25980</v>
      </c>
      <c r="I8" s="141"/>
      <c r="J8" s="141"/>
      <c r="K8" s="141"/>
      <c r="L8" s="288"/>
      <c r="M8" s="288"/>
      <c r="N8" s="217"/>
      <c r="O8" s="217"/>
      <c r="P8" s="217"/>
      <c r="Q8" s="217"/>
      <c r="R8" s="217"/>
      <c r="S8" s="217"/>
      <c r="T8" s="217"/>
      <c r="U8" s="64"/>
      <c r="V8" s="205"/>
    </row>
    <row r="9" spans="1:22" ht="15">
      <c r="A9" s="95" t="s">
        <v>477</v>
      </c>
      <c r="B9" s="45" t="s">
        <v>478</v>
      </c>
      <c r="C9" s="45">
        <v>0</v>
      </c>
      <c r="D9" s="95">
        <v>0</v>
      </c>
      <c r="E9" s="95">
        <v>0</v>
      </c>
      <c r="F9" s="88">
        <f ca="1">'4.3 Szakmár'!F10+'4.4 Öregcsertő'!F10+'4.5 Újtelek'!F10+'4.6 Jegyző'!F10</f>
        <v>1891</v>
      </c>
      <c r="G9" s="88">
        <f ca="1">'4.3 Szakmár'!H10+'4.4 Öregcsertő'!H10+'4.5 Újtelek'!H10+'4.6 Jegyző'!H10</f>
        <v>1891</v>
      </c>
      <c r="H9" s="88">
        <f ca="1">'4.3 Szakmár'!H10+'4.4 Öregcsertő'!H10+'4.5 Újtelek'!H10+'4.6 Jegyző'!H10</f>
        <v>1891</v>
      </c>
      <c r="I9" s="141"/>
      <c r="J9" s="141"/>
      <c r="K9" s="141"/>
      <c r="L9" s="288"/>
      <c r="M9" s="288"/>
      <c r="N9" s="217"/>
      <c r="O9" s="217"/>
      <c r="P9" s="217"/>
      <c r="Q9" s="217"/>
      <c r="R9" s="217"/>
      <c r="S9" s="217"/>
      <c r="T9" s="217"/>
      <c r="U9" s="64"/>
      <c r="V9" s="205"/>
    </row>
    <row r="10" spans="1:22" ht="15">
      <c r="A10" s="95" t="s">
        <v>213</v>
      </c>
      <c r="B10" s="45" t="s">
        <v>16</v>
      </c>
      <c r="C10" s="45">
        <v>160</v>
      </c>
      <c r="D10" s="95">
        <v>160</v>
      </c>
      <c r="E10" s="95">
        <v>160</v>
      </c>
      <c r="F10" s="88">
        <f ca="1">'4.3 Szakmár'!F11+'4.4 Öregcsertő'!F11+'4.5 Újtelek'!F11+'4.6 Jegyző'!F11</f>
        <v>0</v>
      </c>
      <c r="G10" s="88">
        <f ca="1">'4.3 Szakmár'!H11+'4.4 Öregcsertő'!H11+'4.5 Újtelek'!H11+'4.6 Jegyző'!H11</f>
        <v>0</v>
      </c>
      <c r="H10" s="88">
        <f ca="1">'4.3 Szakmár'!H11+'4.4 Öregcsertő'!H11+'4.5 Újtelek'!H11+'4.6 Jegyző'!H11</f>
        <v>0</v>
      </c>
      <c r="I10" s="141"/>
      <c r="J10" s="141"/>
      <c r="K10" s="141"/>
      <c r="L10" s="288"/>
      <c r="M10" s="288"/>
      <c r="N10" s="217"/>
      <c r="O10" s="217"/>
      <c r="P10" s="217"/>
      <c r="Q10" s="217"/>
      <c r="R10" s="217"/>
      <c r="S10" s="217"/>
      <c r="T10" s="217"/>
      <c r="U10" s="64"/>
      <c r="V10" s="205"/>
    </row>
    <row r="11" spans="1:22" ht="15">
      <c r="A11" s="95" t="s">
        <v>253</v>
      </c>
      <c r="B11" s="45" t="s">
        <v>254</v>
      </c>
      <c r="C11" s="45">
        <v>0</v>
      </c>
      <c r="D11" s="95">
        <v>354</v>
      </c>
      <c r="E11" s="95">
        <v>354</v>
      </c>
      <c r="F11" s="88">
        <f ca="1">'4.3 Szakmár'!F12+'4.4 Öregcsertő'!F12+'4.5 Újtelek'!F12+'4.6 Jegyző'!F12</f>
        <v>354</v>
      </c>
      <c r="G11" s="88">
        <f ca="1">'4.3 Szakmár'!H12+'4.4 Öregcsertő'!H12+'4.5 Újtelek'!H12+'4.6 Jegyző'!H12</f>
        <v>354</v>
      </c>
      <c r="H11" s="88">
        <f ca="1">'4.3 Szakmár'!H12+'4.4 Öregcsertő'!H12+'4.5 Újtelek'!H12+'4.6 Jegyző'!H12</f>
        <v>354</v>
      </c>
      <c r="I11" s="141"/>
      <c r="J11" s="141"/>
      <c r="K11" s="141"/>
      <c r="L11" s="288"/>
      <c r="M11" s="288"/>
      <c r="N11" s="217"/>
      <c r="O11" s="217"/>
      <c r="P11" s="217"/>
      <c r="Q11" s="217"/>
      <c r="R11" s="217"/>
      <c r="S11" s="217"/>
      <c r="T11" s="217"/>
      <c r="U11" s="64"/>
      <c r="V11" s="205"/>
    </row>
    <row r="12" spans="1:22" ht="15">
      <c r="A12" s="95" t="s">
        <v>214</v>
      </c>
      <c r="B12" s="45" t="s">
        <v>17</v>
      </c>
      <c r="C12" s="45">
        <v>1880</v>
      </c>
      <c r="D12" s="95">
        <v>1880</v>
      </c>
      <c r="E12" s="95">
        <v>1880</v>
      </c>
      <c r="F12" s="88">
        <f ca="1">'4.3 Szakmár'!F13+'4.4 Öregcsertő'!F13+'4.5 Újtelek'!F13+'4.6 Jegyző'!F13</f>
        <v>1775</v>
      </c>
      <c r="G12" s="88">
        <f ca="1">'4.3 Szakmár'!H13+'4.4 Öregcsertő'!H13+'4.5 Újtelek'!H13+'4.6 Jegyző'!H13</f>
        <v>1775</v>
      </c>
      <c r="H12" s="88">
        <f ca="1">'4.3 Szakmár'!H13+'4.4 Öregcsertő'!H13+'4.5 Újtelek'!H13+'4.6 Jegyző'!H13</f>
        <v>1775</v>
      </c>
      <c r="I12" s="141"/>
      <c r="J12" s="141"/>
      <c r="K12" s="141"/>
      <c r="L12" s="288"/>
      <c r="M12" s="288"/>
      <c r="N12" s="217"/>
      <c r="O12" s="217"/>
      <c r="P12" s="217"/>
      <c r="Q12" s="217"/>
      <c r="R12" s="217"/>
      <c r="S12" s="217"/>
      <c r="T12" s="217"/>
      <c r="U12" s="64"/>
      <c r="V12" s="205"/>
    </row>
    <row r="13" spans="1:22" ht="15">
      <c r="A13" s="95" t="s">
        <v>215</v>
      </c>
      <c r="B13" s="45" t="s">
        <v>4</v>
      </c>
      <c r="C13" s="45">
        <v>520</v>
      </c>
      <c r="D13" s="95">
        <v>520</v>
      </c>
      <c r="E13" s="95">
        <v>520</v>
      </c>
      <c r="F13" s="88">
        <f ca="1">'4.3 Szakmár'!F14+'4.4 Öregcsertő'!F14+'4.5 Újtelek'!F14+'4.6 Jegyző'!F14</f>
        <v>456</v>
      </c>
      <c r="G13" s="88">
        <f ca="1">'4.3 Szakmár'!H14+'4.4 Öregcsertő'!H14+'4.5 Újtelek'!H14+'4.6 Jegyző'!H14</f>
        <v>456</v>
      </c>
      <c r="H13" s="88">
        <f ca="1">'4.3 Szakmár'!H14+'4.4 Öregcsertő'!H14+'4.5 Újtelek'!H14+'4.6 Jegyző'!H14</f>
        <v>456</v>
      </c>
      <c r="I13" s="141"/>
      <c r="J13" s="141"/>
      <c r="K13" s="141"/>
      <c r="L13" s="288"/>
      <c r="M13" s="288"/>
      <c r="N13" s="217"/>
      <c r="O13" s="217"/>
      <c r="P13" s="217"/>
      <c r="Q13" s="217"/>
      <c r="R13" s="217"/>
      <c r="S13" s="217"/>
      <c r="T13" s="217"/>
      <c r="U13" s="64"/>
      <c r="V13" s="205"/>
    </row>
    <row r="14" spans="1:22" ht="15">
      <c r="A14" s="95" t="s">
        <v>255</v>
      </c>
      <c r="B14" s="45" t="s">
        <v>256</v>
      </c>
      <c r="C14" s="45">
        <v>0</v>
      </c>
      <c r="D14" s="95">
        <v>100</v>
      </c>
      <c r="E14" s="95">
        <v>425</v>
      </c>
      <c r="F14" s="88">
        <f ca="1">'4.3 Szakmár'!F15+'4.4 Öregcsertő'!F15+'4.5 Újtelek'!F15+'4.6 Jegyző'!F15</f>
        <v>421</v>
      </c>
      <c r="G14" s="88">
        <f ca="1">'4.3 Szakmár'!H15+'4.4 Öregcsertő'!H15+'4.5 Újtelek'!H15+'4.6 Jegyző'!H15</f>
        <v>421</v>
      </c>
      <c r="H14" s="88">
        <f ca="1">'4.3 Szakmár'!H15+'4.4 Öregcsertő'!H15+'4.5 Újtelek'!H15+'4.6 Jegyző'!H15</f>
        <v>421</v>
      </c>
      <c r="I14" s="141"/>
      <c r="J14" s="141"/>
      <c r="K14" s="141"/>
      <c r="L14" s="288"/>
      <c r="M14" s="288"/>
      <c r="N14" s="217"/>
      <c r="O14" s="217"/>
      <c r="P14" s="217"/>
      <c r="Q14" s="217"/>
      <c r="R14" s="217"/>
      <c r="S14" s="217"/>
      <c r="T14" s="217"/>
      <c r="U14" s="64"/>
      <c r="V14" s="205"/>
    </row>
    <row r="15" spans="1:22" ht="15">
      <c r="A15" s="96" t="s">
        <v>216</v>
      </c>
      <c r="B15" s="47" t="s">
        <v>5</v>
      </c>
      <c r="C15" s="47">
        <f t="shared" ref="C15:H15" si="0">SUM(C8:C14)</f>
        <v>25025</v>
      </c>
      <c r="D15" s="47">
        <f t="shared" si="0"/>
        <v>25379</v>
      </c>
      <c r="E15" s="47">
        <f t="shared" si="0"/>
        <v>25704</v>
      </c>
      <c r="F15" s="17">
        <f t="shared" si="0"/>
        <v>30877</v>
      </c>
      <c r="G15" s="17">
        <f t="shared" si="0"/>
        <v>30877</v>
      </c>
      <c r="H15" s="17">
        <f t="shared" si="0"/>
        <v>30877</v>
      </c>
      <c r="I15" s="73"/>
      <c r="J15" s="73"/>
      <c r="K15" s="73"/>
      <c r="L15" s="289"/>
      <c r="M15" s="289"/>
      <c r="N15" s="217"/>
      <c r="O15" s="217"/>
      <c r="P15" s="217"/>
      <c r="Q15" s="217"/>
      <c r="R15" s="217"/>
      <c r="S15" s="144"/>
      <c r="T15" s="144"/>
      <c r="U15" s="144"/>
      <c r="V15" s="205"/>
    </row>
    <row r="16" spans="1:22" ht="15">
      <c r="A16" s="97" t="s">
        <v>218</v>
      </c>
      <c r="B16" s="45" t="s">
        <v>257</v>
      </c>
      <c r="C16" s="97"/>
      <c r="D16" s="97">
        <v>480</v>
      </c>
      <c r="E16" s="97">
        <v>515</v>
      </c>
      <c r="F16" s="88">
        <f ca="1">'4.3 Szakmár'!F17+'4.4 Öregcsertő'!F17+'4.5 Újtelek'!F17+'4.6 Jegyző'!F17</f>
        <v>515</v>
      </c>
      <c r="G16" s="88">
        <f ca="1">'4.3 Szakmár'!H17+'4.4 Öregcsertő'!H17+'4.5 Újtelek'!H17+'4.6 Jegyző'!H17</f>
        <v>515</v>
      </c>
      <c r="H16" s="88">
        <f ca="1">'4.3 Szakmár'!H17+'4.4 Öregcsertő'!H17+'4.5 Újtelek'!H17+'4.6 Jegyző'!H17</f>
        <v>515</v>
      </c>
      <c r="I16" s="141"/>
      <c r="J16" s="141"/>
      <c r="K16" s="141"/>
      <c r="L16" s="290"/>
      <c r="M16" s="290"/>
      <c r="N16" s="217"/>
      <c r="O16" s="217"/>
      <c r="P16" s="217"/>
      <c r="Q16" s="217"/>
      <c r="R16" s="217"/>
      <c r="S16" s="218"/>
      <c r="T16" s="218"/>
      <c r="U16" s="200"/>
      <c r="V16" s="205"/>
    </row>
    <row r="17" spans="1:22" ht="15">
      <c r="A17" s="97" t="s">
        <v>258</v>
      </c>
      <c r="B17" s="45" t="s">
        <v>259</v>
      </c>
      <c r="C17" s="45">
        <v>0</v>
      </c>
      <c r="D17" s="97">
        <v>683</v>
      </c>
      <c r="E17" s="97">
        <v>1477</v>
      </c>
      <c r="F17" s="88">
        <f ca="1">'4.3 Szakmár'!F18+'4.4 Öregcsertő'!F18+'4.5 Újtelek'!F18+'4.6 Jegyző'!F18</f>
        <v>1477</v>
      </c>
      <c r="G17" s="88">
        <f ca="1">'4.3 Szakmár'!H18+'4.4 Öregcsertő'!H18+'4.5 Újtelek'!H18+'4.6 Jegyző'!H18</f>
        <v>1477</v>
      </c>
      <c r="H17" s="88">
        <f ca="1">'4.3 Szakmár'!H18+'4.4 Öregcsertő'!H18+'4.5 Újtelek'!H18+'4.6 Jegyző'!H18</f>
        <v>1477</v>
      </c>
      <c r="I17" s="141"/>
      <c r="J17" s="141"/>
      <c r="K17" s="141"/>
      <c r="L17" s="290"/>
      <c r="M17" s="290"/>
      <c r="N17" s="217"/>
      <c r="O17" s="217"/>
      <c r="P17" s="217"/>
      <c r="Q17" s="217"/>
      <c r="R17" s="217"/>
      <c r="S17" s="218"/>
      <c r="T17" s="218"/>
      <c r="U17" s="64"/>
      <c r="V17" s="205"/>
    </row>
    <row r="18" spans="1:22" ht="15">
      <c r="A18" s="96" t="s">
        <v>225</v>
      </c>
      <c r="B18" s="47" t="s">
        <v>21</v>
      </c>
      <c r="C18" s="47">
        <f t="shared" ref="C18:H18" si="1">SUM(C16:C17)</f>
        <v>0</v>
      </c>
      <c r="D18" s="47">
        <f t="shared" si="1"/>
        <v>1163</v>
      </c>
      <c r="E18" s="47">
        <f t="shared" si="1"/>
        <v>1992</v>
      </c>
      <c r="F18" s="92">
        <f t="shared" si="1"/>
        <v>1992</v>
      </c>
      <c r="G18" s="92">
        <f t="shared" si="1"/>
        <v>1992</v>
      </c>
      <c r="H18" s="92">
        <f t="shared" si="1"/>
        <v>1992</v>
      </c>
      <c r="I18" s="279"/>
      <c r="J18" s="279"/>
      <c r="K18" s="279"/>
      <c r="L18" s="289"/>
      <c r="M18" s="289"/>
      <c r="N18" s="217"/>
      <c r="O18" s="217"/>
      <c r="P18" s="217"/>
      <c r="Q18" s="217"/>
      <c r="R18" s="217"/>
      <c r="S18" s="144"/>
      <c r="T18" s="144"/>
      <c r="U18" s="144"/>
      <c r="V18" s="205"/>
    </row>
    <row r="19" spans="1:22" ht="15">
      <c r="A19" s="98" t="s">
        <v>260</v>
      </c>
      <c r="B19" s="46" t="s">
        <v>5</v>
      </c>
      <c r="C19" s="46">
        <f t="shared" ref="C19:H19" si="2">SUM(C15+C18)</f>
        <v>25025</v>
      </c>
      <c r="D19" s="46">
        <f t="shared" si="2"/>
        <v>26542</v>
      </c>
      <c r="E19" s="46">
        <f t="shared" si="2"/>
        <v>27696</v>
      </c>
      <c r="F19" s="28">
        <f t="shared" si="2"/>
        <v>32869</v>
      </c>
      <c r="G19" s="28">
        <f t="shared" si="2"/>
        <v>32869</v>
      </c>
      <c r="H19" s="28">
        <f t="shared" si="2"/>
        <v>32869</v>
      </c>
      <c r="I19" s="291"/>
      <c r="J19" s="291"/>
      <c r="K19" s="291"/>
      <c r="L19" s="292"/>
      <c r="M19" s="292"/>
      <c r="N19" s="217"/>
      <c r="O19" s="217"/>
      <c r="P19" s="217"/>
      <c r="Q19" s="217"/>
      <c r="R19" s="217"/>
      <c r="S19" s="133"/>
      <c r="T19" s="133"/>
      <c r="U19" s="133"/>
      <c r="V19" s="205"/>
    </row>
    <row r="20" spans="1:22" ht="15">
      <c r="A20" s="97" t="s">
        <v>220</v>
      </c>
      <c r="B20" s="45" t="s">
        <v>227</v>
      </c>
      <c r="C20" s="45">
        <v>6105</v>
      </c>
      <c r="D20" s="97">
        <v>6247</v>
      </c>
      <c r="E20" s="97">
        <v>6514</v>
      </c>
      <c r="F20" s="88">
        <f ca="1">'4.3 Szakmár'!F21+'4.4 Öregcsertő'!F21+'4.5 Újtelek'!F21+'4.6 Jegyző'!F21</f>
        <v>7836</v>
      </c>
      <c r="G20" s="88">
        <f ca="1">'4.3 Szakmár'!H21+'4.4 Öregcsertő'!H21+'4.5 Újtelek'!H21+'4.6 Jegyző'!H21</f>
        <v>7836</v>
      </c>
      <c r="H20" s="88">
        <f ca="1">'4.3 Szakmár'!H21+'4.4 Öregcsertő'!H21+'4.5 Újtelek'!H21+'4.6 Jegyző'!H21</f>
        <v>7836</v>
      </c>
      <c r="I20" s="141"/>
      <c r="J20" s="141"/>
      <c r="K20" s="141"/>
      <c r="L20" s="290"/>
      <c r="M20" s="290"/>
      <c r="N20" s="217"/>
      <c r="O20" s="217"/>
      <c r="P20" s="217"/>
      <c r="Q20" s="217"/>
      <c r="R20" s="217"/>
      <c r="S20" s="218"/>
      <c r="T20" s="218"/>
      <c r="U20" s="64"/>
      <c r="V20" s="205"/>
    </row>
    <row r="21" spans="1:22" ht="15">
      <c r="A21" s="97" t="s">
        <v>222</v>
      </c>
      <c r="B21" s="45" t="s">
        <v>261</v>
      </c>
      <c r="C21" s="45">
        <v>0</v>
      </c>
      <c r="D21" s="97">
        <v>150</v>
      </c>
      <c r="E21" s="97">
        <v>150</v>
      </c>
      <c r="F21" s="88">
        <f ca="1">'4.3 Szakmár'!F22+'4.4 Öregcsertő'!F22+'4.5 Újtelek'!F22+'4.6 Jegyző'!F22</f>
        <v>156</v>
      </c>
      <c r="G21" s="88">
        <f ca="1">'4.3 Szakmár'!H22+'4.4 Öregcsertő'!H22+'4.5 Újtelek'!H22+'4.6 Jegyző'!H22</f>
        <v>156</v>
      </c>
      <c r="H21" s="88">
        <f ca="1">'4.3 Szakmár'!H22+'4.4 Öregcsertő'!H22+'4.5 Újtelek'!H22+'4.6 Jegyző'!H22</f>
        <v>156</v>
      </c>
      <c r="I21" s="141"/>
      <c r="J21" s="141"/>
      <c r="K21" s="141"/>
      <c r="L21" s="290"/>
      <c r="M21" s="290"/>
      <c r="N21" s="217"/>
      <c r="O21" s="217"/>
      <c r="P21" s="217"/>
      <c r="Q21" s="217"/>
      <c r="R21" s="217"/>
      <c r="S21" s="218"/>
      <c r="T21" s="218"/>
      <c r="U21" s="64"/>
      <c r="V21" s="205"/>
    </row>
    <row r="22" spans="1:22" ht="15">
      <c r="A22" s="97" t="s">
        <v>223</v>
      </c>
      <c r="B22" s="45" t="s">
        <v>229</v>
      </c>
      <c r="C22" s="45">
        <v>390</v>
      </c>
      <c r="D22" s="97">
        <v>417</v>
      </c>
      <c r="E22" s="97">
        <v>446</v>
      </c>
      <c r="F22" s="88">
        <f ca="1">'4.3 Szakmár'!F23+'4.4 Öregcsertő'!F23+'4.5 Újtelek'!F23+'4.6 Jegyző'!F23</f>
        <v>413</v>
      </c>
      <c r="G22" s="88">
        <f ca="1">'4.3 Szakmár'!H23+'4.4 Öregcsertő'!H23+'4.5 Újtelek'!H23+'4.6 Jegyző'!H23</f>
        <v>413</v>
      </c>
      <c r="H22" s="88">
        <f ca="1">'4.3 Szakmár'!H23+'4.4 Öregcsertő'!H23+'4.5 Újtelek'!H23+'4.6 Jegyző'!H23</f>
        <v>413</v>
      </c>
      <c r="I22" s="141"/>
      <c r="J22" s="141"/>
      <c r="K22" s="141"/>
      <c r="L22" s="290"/>
      <c r="M22" s="290"/>
      <c r="N22" s="217"/>
      <c r="O22" s="217"/>
      <c r="P22" s="217"/>
      <c r="Q22" s="217"/>
      <c r="R22" s="217"/>
      <c r="S22" s="218"/>
      <c r="T22" s="218"/>
      <c r="U22" s="64"/>
      <c r="V22" s="205"/>
    </row>
    <row r="23" spans="1:22" ht="15">
      <c r="A23" s="97" t="s">
        <v>224</v>
      </c>
      <c r="B23" s="45" t="s">
        <v>262</v>
      </c>
      <c r="C23" s="45">
        <v>495</v>
      </c>
      <c r="D23" s="97">
        <v>510</v>
      </c>
      <c r="E23" s="97">
        <v>528</v>
      </c>
      <c r="F23" s="88">
        <f ca="1">'4.3 Szakmár'!F24+'4.4 Öregcsertő'!F24+'4.5 Újtelek'!F24+'4.6 Jegyző'!F24</f>
        <v>411</v>
      </c>
      <c r="G23" s="88">
        <f ca="1">'4.3 Szakmár'!H24+'4.4 Öregcsertő'!H24+'4.5 Újtelek'!H24+'4.6 Jegyző'!H24</f>
        <v>411</v>
      </c>
      <c r="H23" s="88">
        <f ca="1">'4.3 Szakmár'!H24+'4.4 Öregcsertő'!H24+'4.5 Újtelek'!H24+'4.6 Jegyző'!H24</f>
        <v>411</v>
      </c>
      <c r="I23" s="141"/>
      <c r="J23" s="141"/>
      <c r="K23" s="141"/>
      <c r="L23" s="290"/>
      <c r="M23" s="290"/>
      <c r="N23" s="217"/>
      <c r="O23" s="217"/>
      <c r="P23" s="217"/>
      <c r="Q23" s="217"/>
      <c r="R23" s="217"/>
      <c r="S23" s="218"/>
      <c r="T23" s="218"/>
      <c r="U23" s="64"/>
      <c r="V23" s="205"/>
    </row>
    <row r="24" spans="1:22" ht="15">
      <c r="A24" s="98" t="s">
        <v>221</v>
      </c>
      <c r="B24" s="46" t="s">
        <v>263</v>
      </c>
      <c r="C24" s="46">
        <f t="shared" ref="C24:H24" si="3">SUM(C20:C23)</f>
        <v>6990</v>
      </c>
      <c r="D24" s="46">
        <f t="shared" si="3"/>
        <v>7324</v>
      </c>
      <c r="E24" s="46">
        <f t="shared" si="3"/>
        <v>7638</v>
      </c>
      <c r="F24" s="28">
        <f t="shared" si="3"/>
        <v>8816</v>
      </c>
      <c r="G24" s="28">
        <f t="shared" si="3"/>
        <v>8816</v>
      </c>
      <c r="H24" s="28">
        <f t="shared" si="3"/>
        <v>8816</v>
      </c>
      <c r="I24" s="291"/>
      <c r="J24" s="291"/>
      <c r="K24" s="291"/>
      <c r="L24" s="292"/>
      <c r="M24" s="292"/>
      <c r="N24" s="217"/>
      <c r="O24" s="217"/>
      <c r="P24" s="217"/>
      <c r="Q24" s="217"/>
      <c r="R24" s="217"/>
      <c r="S24" s="133"/>
      <c r="T24" s="133"/>
      <c r="U24" s="133"/>
      <c r="V24" s="205"/>
    </row>
    <row r="25" spans="1:22" ht="15">
      <c r="A25" s="95" t="s">
        <v>231</v>
      </c>
      <c r="B25" s="45" t="s">
        <v>6</v>
      </c>
      <c r="C25" s="45">
        <v>210</v>
      </c>
      <c r="D25" s="95">
        <v>360</v>
      </c>
      <c r="E25" s="95">
        <v>360</v>
      </c>
      <c r="F25" s="88">
        <f ca="1">'4.3 Szakmár'!F26+'4.4 Öregcsertő'!F26+'4.5 Újtelek'!F26+'4.6 Jegyző'!F26</f>
        <v>515</v>
      </c>
      <c r="G25" s="88">
        <f ca="1">'4.3 Szakmár'!H26+'4.4 Öregcsertő'!H26+'4.5 Újtelek'!H26+'4.6 Jegyző'!H26</f>
        <v>515</v>
      </c>
      <c r="H25" s="88">
        <f ca="1">'4.3 Szakmár'!H26+'4.4 Öregcsertő'!H26+'4.5 Újtelek'!H26+'4.6 Jegyző'!H26</f>
        <v>515</v>
      </c>
      <c r="I25" s="141"/>
      <c r="J25" s="141"/>
      <c r="K25" s="141"/>
      <c r="L25" s="288"/>
      <c r="M25" s="288"/>
      <c r="N25" s="217"/>
      <c r="O25" s="217"/>
      <c r="P25" s="217"/>
      <c r="Q25" s="217"/>
      <c r="R25" s="217"/>
      <c r="T25" s="217"/>
      <c r="U25" s="145"/>
      <c r="V25" s="205"/>
    </row>
    <row r="26" spans="1:22" ht="15">
      <c r="A26" s="95" t="s">
        <v>232</v>
      </c>
      <c r="B26" s="45" t="s">
        <v>7</v>
      </c>
      <c r="C26" s="45">
        <v>730</v>
      </c>
      <c r="D26" s="95">
        <v>824</v>
      </c>
      <c r="E26" s="95">
        <v>920</v>
      </c>
      <c r="F26" s="88">
        <f ca="1">'4.3 Szakmár'!F27+'4.4 Öregcsertő'!F27+'4.5 Újtelek'!F27+'4.6 Jegyző'!F27</f>
        <v>704</v>
      </c>
      <c r="G26" s="88">
        <f ca="1">'4.3 Szakmár'!H27+'4.4 Öregcsertő'!H27+'4.5 Újtelek'!H27+'4.6 Jegyző'!H27</f>
        <v>704</v>
      </c>
      <c r="H26" s="88">
        <f ca="1">'4.3 Szakmár'!H27+'4.4 Öregcsertő'!H27+'4.5 Újtelek'!H27+'4.6 Jegyző'!H27</f>
        <v>704</v>
      </c>
      <c r="I26" s="141"/>
      <c r="J26" s="141"/>
      <c r="K26" s="141"/>
      <c r="L26" s="288"/>
      <c r="M26" s="288"/>
      <c r="N26" s="217"/>
      <c r="O26" s="217"/>
      <c r="P26" s="217"/>
      <c r="Q26" s="217"/>
      <c r="R26" s="217"/>
      <c r="T26" s="217"/>
      <c r="U26" s="145"/>
      <c r="V26" s="205"/>
    </row>
    <row r="27" spans="1:22" ht="15">
      <c r="A27" s="95" t="s">
        <v>233</v>
      </c>
      <c r="B27" s="47" t="s">
        <v>8</v>
      </c>
      <c r="C27" s="45">
        <f t="shared" ref="C27:H27" si="4">SUM(C25:C26)</f>
        <v>940</v>
      </c>
      <c r="D27" s="45">
        <f t="shared" si="4"/>
        <v>1184</v>
      </c>
      <c r="E27" s="45">
        <f t="shared" si="4"/>
        <v>1280</v>
      </c>
      <c r="F27" s="31">
        <f t="shared" si="4"/>
        <v>1219</v>
      </c>
      <c r="G27" s="31">
        <f t="shared" si="4"/>
        <v>1219</v>
      </c>
      <c r="H27" s="31">
        <f t="shared" si="4"/>
        <v>1219</v>
      </c>
      <c r="I27" s="293"/>
      <c r="J27" s="293"/>
      <c r="K27" s="293"/>
      <c r="L27" s="294"/>
      <c r="M27" s="294"/>
      <c r="N27" s="217"/>
      <c r="O27" s="217"/>
      <c r="P27" s="217"/>
      <c r="Q27" s="217"/>
      <c r="R27" s="217"/>
      <c r="T27" s="115"/>
      <c r="U27" s="144"/>
      <c r="V27" s="205"/>
    </row>
    <row r="28" spans="1:22" ht="15">
      <c r="A28" s="95" t="s">
        <v>234</v>
      </c>
      <c r="B28" s="45" t="s">
        <v>9</v>
      </c>
      <c r="C28" s="45">
        <v>90</v>
      </c>
      <c r="D28" s="95">
        <v>40</v>
      </c>
      <c r="E28" s="95">
        <v>40</v>
      </c>
      <c r="F28" s="88">
        <f ca="1">'4.3 Szakmár'!F29+'4.4 Öregcsertő'!F29+'4.5 Újtelek'!F29+'4.6 Jegyző'!F29</f>
        <v>0</v>
      </c>
      <c r="G28" s="88">
        <f ca="1">'4.3 Szakmár'!H29+'4.4 Öregcsertő'!H29+'4.5 Újtelek'!H29+'4.6 Jegyző'!H29</f>
        <v>0</v>
      </c>
      <c r="H28" s="88">
        <f ca="1">'4.3 Szakmár'!H29+'4.4 Öregcsertő'!H29+'4.5 Újtelek'!H29+'4.6 Jegyző'!H29</f>
        <v>0</v>
      </c>
      <c r="I28" s="141"/>
      <c r="J28" s="141"/>
      <c r="K28" s="141"/>
      <c r="L28" s="288"/>
      <c r="M28" s="288"/>
      <c r="N28" s="217"/>
      <c r="O28" s="217"/>
      <c r="P28" s="217"/>
      <c r="Q28" s="217"/>
      <c r="R28" s="217"/>
      <c r="T28" s="217"/>
      <c r="U28" s="145"/>
      <c r="V28" s="205"/>
    </row>
    <row r="29" spans="1:22" ht="15">
      <c r="A29" s="95" t="s">
        <v>235</v>
      </c>
      <c r="B29" s="45" t="s">
        <v>10</v>
      </c>
      <c r="C29" s="45">
        <v>1085</v>
      </c>
      <c r="D29" s="95">
        <v>1085</v>
      </c>
      <c r="E29" s="95">
        <v>1085</v>
      </c>
      <c r="F29" s="88">
        <f ca="1">'4.3 Szakmár'!F30+'4.4 Öregcsertő'!F30+'4.5 Újtelek'!F30+'4.6 Jegyző'!F30</f>
        <v>871</v>
      </c>
      <c r="G29" s="88">
        <f ca="1">'4.3 Szakmár'!H30+'4.4 Öregcsertő'!H30+'4.5 Újtelek'!H30+'4.6 Jegyző'!H30</f>
        <v>871</v>
      </c>
      <c r="H29" s="88">
        <f ca="1">'4.3 Szakmár'!H30+'4.4 Öregcsertő'!H30+'4.5 Újtelek'!H30+'4.6 Jegyző'!H30</f>
        <v>871</v>
      </c>
      <c r="I29" s="141"/>
      <c r="J29" s="141"/>
      <c r="K29" s="141"/>
      <c r="L29" s="288"/>
      <c r="M29" s="288"/>
      <c r="N29" s="217"/>
      <c r="O29" s="217"/>
      <c r="P29" s="217"/>
      <c r="Q29" s="217"/>
      <c r="R29" s="217"/>
      <c r="T29" s="217"/>
      <c r="U29" s="145"/>
      <c r="V29" s="205"/>
    </row>
    <row r="30" spans="1:22" s="112" customFormat="1" ht="15">
      <c r="A30" s="96" t="s">
        <v>236</v>
      </c>
      <c r="B30" s="47" t="s">
        <v>11</v>
      </c>
      <c r="C30" s="47">
        <f t="shared" ref="C30:H30" si="5">SUM(C28:C29)</f>
        <v>1175</v>
      </c>
      <c r="D30" s="47">
        <f t="shared" si="5"/>
        <v>1125</v>
      </c>
      <c r="E30" s="47">
        <f t="shared" si="5"/>
        <v>1125</v>
      </c>
      <c r="F30" s="17">
        <f t="shared" si="5"/>
        <v>871</v>
      </c>
      <c r="G30" s="17">
        <f t="shared" si="5"/>
        <v>871</v>
      </c>
      <c r="H30" s="17">
        <f t="shared" si="5"/>
        <v>871</v>
      </c>
      <c r="I30" s="73"/>
      <c r="J30" s="73"/>
      <c r="K30" s="73"/>
      <c r="L30" s="289"/>
      <c r="M30" s="289"/>
      <c r="N30" s="217"/>
      <c r="O30" s="217"/>
      <c r="P30" s="217"/>
      <c r="Q30" s="217"/>
      <c r="R30" s="217"/>
      <c r="T30" s="144"/>
      <c r="U30" s="144"/>
      <c r="V30" s="205"/>
    </row>
    <row r="31" spans="1:22" ht="15">
      <c r="A31" s="95" t="s">
        <v>237</v>
      </c>
      <c r="B31" s="45" t="s">
        <v>12</v>
      </c>
      <c r="C31" s="45">
        <v>1110</v>
      </c>
      <c r="D31" s="95">
        <v>1110</v>
      </c>
      <c r="E31" s="95">
        <v>1110</v>
      </c>
      <c r="F31" s="88">
        <f ca="1">'4.3 Szakmár'!F32+'4.4 Öregcsertő'!F32+'4.5 Újtelek'!F32+'4.6 Jegyző'!F32</f>
        <v>1028</v>
      </c>
      <c r="G31" s="88">
        <f ca="1">'4.3 Szakmár'!H32+'4.4 Öregcsertő'!H32+'4.5 Újtelek'!H32+'4.6 Jegyző'!H32</f>
        <v>1028</v>
      </c>
      <c r="H31" s="88">
        <f ca="1">'4.3 Szakmár'!H32+'4.4 Öregcsertő'!H32+'4.5 Újtelek'!H32+'4.6 Jegyző'!H32</f>
        <v>1028</v>
      </c>
      <c r="I31" s="141"/>
      <c r="J31" s="141"/>
      <c r="K31" s="141"/>
      <c r="L31" s="288"/>
      <c r="M31" s="288"/>
      <c r="N31" s="217"/>
      <c r="O31" s="217"/>
      <c r="P31" s="217"/>
      <c r="Q31" s="217"/>
      <c r="R31" s="217"/>
      <c r="T31" s="217"/>
      <c r="U31" s="145"/>
      <c r="V31" s="205"/>
    </row>
    <row r="32" spans="1:22" ht="15">
      <c r="A32" s="95" t="s">
        <v>264</v>
      </c>
      <c r="B32" s="45" t="s">
        <v>13</v>
      </c>
      <c r="C32" s="45">
        <v>210</v>
      </c>
      <c r="D32" s="95">
        <v>360</v>
      </c>
      <c r="E32" s="95">
        <v>360</v>
      </c>
      <c r="F32" s="88">
        <f ca="1">'4.3 Szakmár'!F33+'4.4 Öregcsertő'!F33+'4.5 Újtelek'!F33+'4.6 Jegyző'!F33</f>
        <v>298</v>
      </c>
      <c r="G32" s="88">
        <f ca="1">'4.3 Szakmár'!H33+'4.4 Öregcsertő'!H33+'4.5 Újtelek'!H33+'4.6 Jegyző'!H33</f>
        <v>298</v>
      </c>
      <c r="H32" s="88">
        <f ca="1">'4.3 Szakmár'!H33+'4.4 Öregcsertő'!H33+'4.5 Újtelek'!H33+'4.6 Jegyző'!H33</f>
        <v>298</v>
      </c>
      <c r="I32" s="141"/>
      <c r="J32" s="141"/>
      <c r="K32" s="141"/>
      <c r="L32" s="288"/>
      <c r="M32" s="288"/>
      <c r="N32" s="217"/>
      <c r="O32" s="217"/>
      <c r="P32" s="217"/>
      <c r="Q32" s="217"/>
      <c r="R32" s="217"/>
      <c r="T32" s="217"/>
      <c r="U32" s="145"/>
      <c r="V32" s="205"/>
    </row>
    <row r="33" spans="1:22" ht="15">
      <c r="A33" s="95" t="s">
        <v>265</v>
      </c>
      <c r="B33" s="45" t="s">
        <v>266</v>
      </c>
      <c r="C33" s="45">
        <v>0</v>
      </c>
      <c r="D33" s="95">
        <v>50</v>
      </c>
      <c r="E33" s="95">
        <v>50</v>
      </c>
      <c r="F33" s="88">
        <f ca="1">'4.3 Szakmár'!F34+'4.4 Öregcsertő'!F34+'4.5 Újtelek'!F34+'4.6 Jegyző'!F34</f>
        <v>18</v>
      </c>
      <c r="G33" s="88">
        <f ca="1">'4.3 Szakmár'!H34+'4.4 Öregcsertő'!H34+'4.5 Újtelek'!H34+'4.6 Jegyző'!H34</f>
        <v>18</v>
      </c>
      <c r="H33" s="88">
        <f ca="1">'4.3 Szakmár'!H34+'4.4 Öregcsertő'!H34+'4.5 Újtelek'!H34+'4.6 Jegyző'!H34</f>
        <v>18</v>
      </c>
      <c r="I33" s="88"/>
      <c r="J33" s="88"/>
      <c r="K33" s="88"/>
      <c r="L33" s="217"/>
      <c r="M33" s="217"/>
      <c r="N33" s="217"/>
      <c r="O33" s="217"/>
      <c r="P33" s="217"/>
      <c r="Q33" s="217"/>
      <c r="R33" s="217"/>
      <c r="T33" s="217"/>
      <c r="U33" s="145"/>
      <c r="V33" s="205"/>
    </row>
    <row r="34" spans="1:22" ht="15">
      <c r="A34" s="95" t="s">
        <v>267</v>
      </c>
      <c r="B34" s="45" t="s">
        <v>14</v>
      </c>
      <c r="C34" s="45">
        <v>1620</v>
      </c>
      <c r="D34" s="95">
        <v>1620</v>
      </c>
      <c r="E34" s="95">
        <v>1620</v>
      </c>
      <c r="F34" s="88">
        <f ca="1">'4.3 Szakmár'!F35+'4.4 Öregcsertő'!F35+'4.5 Újtelek'!F35+'4.6 Jegyző'!F35</f>
        <v>1699</v>
      </c>
      <c r="G34" s="88">
        <f ca="1">'4.3 Szakmár'!H35+'4.4 Öregcsertő'!H35+'4.5 Újtelek'!H35+'4.6 Jegyző'!H35</f>
        <v>1699</v>
      </c>
      <c r="H34" s="88">
        <f ca="1">'4.3 Szakmár'!H35+'4.4 Öregcsertő'!H35+'4.5 Újtelek'!H35+'4.6 Jegyző'!H35</f>
        <v>1699</v>
      </c>
      <c r="I34" s="141"/>
      <c r="J34" s="88"/>
      <c r="K34" s="88"/>
      <c r="L34" s="217"/>
      <c r="M34" s="217"/>
      <c r="N34" s="217"/>
      <c r="O34" s="217"/>
      <c r="P34" s="217"/>
      <c r="Q34" s="217"/>
      <c r="R34" s="217"/>
      <c r="T34" s="217"/>
      <c r="U34" s="145"/>
      <c r="V34" s="205"/>
    </row>
    <row r="35" spans="1:22" s="112" customFormat="1" ht="15">
      <c r="A35" s="96" t="s">
        <v>239</v>
      </c>
      <c r="B35" s="47" t="s">
        <v>15</v>
      </c>
      <c r="C35" s="47">
        <f t="shared" ref="C35:H35" si="6">SUM(C31:C34)</f>
        <v>2940</v>
      </c>
      <c r="D35" s="47">
        <f t="shared" si="6"/>
        <v>3140</v>
      </c>
      <c r="E35" s="47">
        <f t="shared" si="6"/>
        <v>3140</v>
      </c>
      <c r="F35" s="92">
        <f t="shared" si="6"/>
        <v>3043</v>
      </c>
      <c r="G35" s="92">
        <f t="shared" si="6"/>
        <v>3043</v>
      </c>
      <c r="H35" s="92">
        <f t="shared" si="6"/>
        <v>3043</v>
      </c>
      <c r="I35" s="92"/>
      <c r="J35" s="92"/>
      <c r="K35" s="92"/>
      <c r="L35" s="144"/>
      <c r="M35" s="144"/>
      <c r="N35" s="217"/>
      <c r="O35" s="217"/>
      <c r="P35" s="217"/>
      <c r="Q35" s="217"/>
      <c r="R35" s="217"/>
      <c r="T35" s="144"/>
      <c r="U35" s="144"/>
      <c r="V35" s="205"/>
    </row>
    <row r="36" spans="1:22" s="112" customFormat="1" ht="15">
      <c r="A36" s="96" t="s">
        <v>240</v>
      </c>
      <c r="B36" s="47" t="s">
        <v>18</v>
      </c>
      <c r="C36" s="47">
        <v>200</v>
      </c>
      <c r="D36" s="96">
        <v>514</v>
      </c>
      <c r="E36" s="96">
        <v>522</v>
      </c>
      <c r="F36" s="88">
        <f ca="1">'4.3 Szakmár'!F37+'4.4 Öregcsertő'!F37+'4.5 Újtelek'!F37+'4.6 Jegyző'!F37</f>
        <v>420</v>
      </c>
      <c r="G36" s="88">
        <f ca="1">'4.3 Szakmár'!H37+'4.4 Öregcsertő'!H37+'4.5 Újtelek'!H37+'4.6 Jegyző'!H37</f>
        <v>420</v>
      </c>
      <c r="H36" s="88">
        <f ca="1">'4.3 Szakmár'!H37+'4.4 Öregcsertő'!H37+'4.5 Újtelek'!H37+'4.6 Jegyző'!H37</f>
        <v>420</v>
      </c>
      <c r="I36" s="141"/>
      <c r="J36" s="92"/>
      <c r="K36" s="92"/>
      <c r="L36" s="219"/>
      <c r="M36" s="219"/>
      <c r="N36" s="217"/>
      <c r="O36" s="217"/>
      <c r="P36" s="217"/>
      <c r="Q36" s="217"/>
      <c r="R36" s="217"/>
      <c r="T36" s="219"/>
      <c r="U36" s="146"/>
      <c r="V36" s="205"/>
    </row>
    <row r="37" spans="1:22" ht="15">
      <c r="A37" s="97" t="s">
        <v>242</v>
      </c>
      <c r="B37" s="45" t="s">
        <v>272</v>
      </c>
      <c r="C37" s="45">
        <v>1310</v>
      </c>
      <c r="D37" s="97">
        <v>1320</v>
      </c>
      <c r="E37" s="97">
        <v>1347</v>
      </c>
      <c r="F37" s="88">
        <f ca="1">'4.3 Szakmár'!F38+'4.4 Öregcsertő'!F38+'4.5 Újtelek'!F38+'4.6 Jegyző'!F38</f>
        <v>1030</v>
      </c>
      <c r="G37" s="88">
        <f ca="1">'4.3 Szakmár'!H38+'4.4 Öregcsertő'!H38+'4.5 Újtelek'!H38+'4.6 Jegyző'!H38</f>
        <v>1030</v>
      </c>
      <c r="H37" s="88">
        <f ca="1">'4.3 Szakmár'!H38+'4.4 Öregcsertő'!H38+'4.5 Újtelek'!H38+'4.6 Jegyző'!H38</f>
        <v>1030</v>
      </c>
      <c r="I37" s="88"/>
      <c r="J37" s="88"/>
      <c r="K37" s="88"/>
      <c r="L37" s="218"/>
      <c r="M37" s="218"/>
      <c r="N37" s="217"/>
      <c r="O37" s="217"/>
      <c r="P37" s="217"/>
      <c r="Q37" s="217"/>
      <c r="R37" s="217"/>
      <c r="S37" s="218"/>
      <c r="T37" s="218"/>
      <c r="U37" s="145"/>
      <c r="V37" s="205"/>
    </row>
    <row r="38" spans="1:22" ht="15">
      <c r="A38" s="97" t="s">
        <v>244</v>
      </c>
      <c r="B38" s="45" t="s">
        <v>25</v>
      </c>
      <c r="C38" s="45">
        <v>0</v>
      </c>
      <c r="D38" s="97">
        <v>178</v>
      </c>
      <c r="E38" s="97">
        <v>178</v>
      </c>
      <c r="F38" s="88">
        <f ca="1">'4.3 Szakmár'!F39+'4.4 Öregcsertő'!F39+'4.5 Újtelek'!F39+'4.6 Jegyző'!F39</f>
        <v>243</v>
      </c>
      <c r="G38" s="88">
        <f ca="1">'4.3 Szakmár'!H39+'4.4 Öregcsertő'!H39+'4.5 Újtelek'!H39+'4.6 Jegyző'!H39</f>
        <v>243</v>
      </c>
      <c r="H38" s="88">
        <f ca="1">'4.3 Szakmár'!H39+'4.4 Öregcsertő'!H39+'4.5 Újtelek'!H39+'4.6 Jegyző'!H39</f>
        <v>243</v>
      </c>
      <c r="I38" s="88"/>
      <c r="J38" s="88"/>
      <c r="K38" s="88"/>
      <c r="L38" s="218"/>
      <c r="M38" s="218"/>
      <c r="N38" s="217"/>
      <c r="O38" s="217"/>
      <c r="P38" s="217"/>
      <c r="Q38" s="217"/>
      <c r="R38" s="217"/>
      <c r="S38" s="218"/>
      <c r="T38" s="218"/>
      <c r="U38" s="145"/>
      <c r="V38" s="205"/>
    </row>
    <row r="39" spans="1:22" ht="15">
      <c r="A39" s="96" t="s">
        <v>269</v>
      </c>
      <c r="B39" s="47" t="s">
        <v>25</v>
      </c>
      <c r="C39" s="47">
        <f t="shared" ref="C39:H39" si="7">SUM(C37:C38)</f>
        <v>1310</v>
      </c>
      <c r="D39" s="47">
        <f t="shared" si="7"/>
        <v>1498</v>
      </c>
      <c r="E39" s="47">
        <f t="shared" si="7"/>
        <v>1525</v>
      </c>
      <c r="F39" s="92">
        <f t="shared" si="7"/>
        <v>1273</v>
      </c>
      <c r="G39" s="92">
        <f t="shared" si="7"/>
        <v>1273</v>
      </c>
      <c r="H39" s="92">
        <f t="shared" si="7"/>
        <v>1273</v>
      </c>
      <c r="I39" s="92"/>
      <c r="J39" s="92"/>
      <c r="K39" s="92"/>
      <c r="L39" s="144"/>
      <c r="M39" s="144"/>
      <c r="N39" s="217"/>
      <c r="O39" s="217"/>
      <c r="P39" s="217"/>
      <c r="Q39" s="217"/>
      <c r="R39" s="217"/>
      <c r="S39" s="144"/>
      <c r="T39" s="144"/>
      <c r="U39" s="144"/>
      <c r="V39" s="205"/>
    </row>
    <row r="40" spans="1:22" ht="15">
      <c r="A40" s="98" t="s">
        <v>245</v>
      </c>
      <c r="B40" s="46" t="s">
        <v>126</v>
      </c>
      <c r="C40" s="46">
        <f t="shared" ref="C40:H40" si="8">SUM(C27+C30+C35+C36+C39)</f>
        <v>6565</v>
      </c>
      <c r="D40" s="46">
        <f t="shared" si="8"/>
        <v>7461</v>
      </c>
      <c r="E40" s="46">
        <f t="shared" si="8"/>
        <v>7592</v>
      </c>
      <c r="F40" s="89">
        <f t="shared" si="8"/>
        <v>6826</v>
      </c>
      <c r="G40" s="89">
        <f t="shared" si="8"/>
        <v>6826</v>
      </c>
      <c r="H40" s="89">
        <f t="shared" si="8"/>
        <v>6826</v>
      </c>
      <c r="I40" s="89"/>
      <c r="J40" s="89"/>
      <c r="K40" s="89"/>
      <c r="L40" s="133"/>
      <c r="M40" s="133"/>
      <c r="N40" s="217"/>
      <c r="O40" s="217"/>
      <c r="P40" s="217"/>
      <c r="Q40" s="217"/>
      <c r="R40" s="217"/>
      <c r="S40" s="133"/>
      <c r="T40" s="133"/>
      <c r="U40" s="133"/>
      <c r="V40" s="205"/>
    </row>
    <row r="41" spans="1:22" ht="15.75">
      <c r="A41" s="95"/>
      <c r="B41" s="42" t="s">
        <v>125</v>
      </c>
      <c r="C41" s="46">
        <f t="shared" ref="C41:H41" si="9">SUM(C19+C24+C40)</f>
        <v>38580</v>
      </c>
      <c r="D41" s="46">
        <f t="shared" si="9"/>
        <v>41327</v>
      </c>
      <c r="E41" s="46">
        <f t="shared" si="9"/>
        <v>42926</v>
      </c>
      <c r="F41" s="89">
        <f t="shared" si="9"/>
        <v>48511</v>
      </c>
      <c r="G41" s="89">
        <f t="shared" si="9"/>
        <v>48511</v>
      </c>
      <c r="H41" s="89">
        <f t="shared" si="9"/>
        <v>48511</v>
      </c>
      <c r="I41" s="89"/>
      <c r="J41" s="89"/>
      <c r="K41" s="89"/>
      <c r="L41" s="133"/>
      <c r="M41" s="133"/>
      <c r="N41" s="133"/>
      <c r="O41" s="133"/>
      <c r="P41" s="217"/>
      <c r="Q41" s="217"/>
      <c r="R41" s="217"/>
      <c r="S41" s="133"/>
      <c r="T41" s="133"/>
      <c r="U41" s="133"/>
      <c r="V41" s="205"/>
    </row>
    <row r="42" spans="1:22" ht="15.75">
      <c r="A42" s="217"/>
      <c r="B42" s="116"/>
      <c r="C42" s="133"/>
      <c r="D42" s="133"/>
      <c r="E42" s="133"/>
      <c r="F42" s="87"/>
      <c r="G42" s="87"/>
      <c r="H42" s="87"/>
      <c r="I42" s="87"/>
      <c r="J42" s="87"/>
      <c r="K42" s="87"/>
      <c r="L42" s="133"/>
      <c r="M42" s="133"/>
      <c r="N42" s="217"/>
      <c r="O42" s="217"/>
      <c r="P42" s="217"/>
      <c r="Q42" s="217"/>
      <c r="R42" s="217"/>
      <c r="S42" s="133"/>
      <c r="T42" s="133"/>
      <c r="U42" s="133"/>
      <c r="V42" s="205"/>
    </row>
    <row r="43" spans="1:22" ht="15.75">
      <c r="A43" s="217"/>
      <c r="B43" s="116"/>
      <c r="C43" s="133"/>
      <c r="D43" s="133"/>
      <c r="E43" s="133"/>
      <c r="F43" s="87"/>
      <c r="G43" s="87"/>
      <c r="H43" s="87"/>
      <c r="I43" s="87"/>
      <c r="J43" s="87"/>
      <c r="K43" s="87"/>
      <c r="L43" s="133"/>
      <c r="M43" s="133"/>
      <c r="N43" s="217"/>
      <c r="O43" s="217"/>
      <c r="P43" s="217"/>
      <c r="Q43" s="217"/>
      <c r="R43" s="217"/>
      <c r="S43" s="133"/>
      <c r="T43" s="133"/>
      <c r="U43" s="133"/>
      <c r="V43" s="205"/>
    </row>
    <row r="44" spans="1:22" ht="15.75">
      <c r="A44" s="217"/>
      <c r="B44" s="116"/>
      <c r="C44" s="133"/>
      <c r="D44" s="133"/>
      <c r="E44" s="133"/>
      <c r="F44" s="125"/>
      <c r="G44" s="125"/>
      <c r="H44" s="125"/>
      <c r="I44" s="125"/>
      <c r="J44" s="125"/>
      <c r="K44" s="125"/>
      <c r="L44" s="133"/>
      <c r="M44" s="133"/>
      <c r="N44" s="217"/>
      <c r="O44" s="217"/>
      <c r="P44" s="217"/>
      <c r="Q44" s="217"/>
      <c r="R44" s="217"/>
      <c r="S44" s="133"/>
      <c r="T44" s="133"/>
      <c r="U44" s="133"/>
      <c r="V44" s="205"/>
    </row>
    <row r="45" spans="1:22" ht="14.25">
      <c r="F45" s="125"/>
      <c r="G45" s="125"/>
      <c r="H45" s="125"/>
      <c r="I45" s="125"/>
      <c r="J45" s="125"/>
      <c r="K45" s="125"/>
    </row>
    <row r="46" spans="1:22" ht="14.25">
      <c r="A46" s="46"/>
      <c r="B46" s="46"/>
      <c r="C46" s="46"/>
      <c r="D46" s="46"/>
      <c r="E46" s="46"/>
      <c r="F46" s="89"/>
      <c r="G46" s="89"/>
      <c r="H46" s="89"/>
      <c r="I46" s="89"/>
      <c r="J46" s="89"/>
      <c r="K46" s="89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14.25">
      <c r="A47" s="89" t="s">
        <v>271</v>
      </c>
      <c r="B47" s="89" t="s">
        <v>481</v>
      </c>
      <c r="C47" s="89"/>
      <c r="D47" s="89">
        <f ca="1">SUM('4.3 Szakmár'!D45+'4.4 Öregcsertő'!D45+'4.5 Újtelek'!D45+'4.6 Jegyző'!D45)</f>
        <v>1619</v>
      </c>
      <c r="E47" s="89">
        <v>3148</v>
      </c>
      <c r="F47" s="89">
        <f ca="1">'4.3 Szakmár'!F45+'4.4 Öregcsertő'!F45+'4.5 Újtelek'!F45+'4.6 Jegyző'!F45</f>
        <v>3148</v>
      </c>
      <c r="G47" s="89">
        <f ca="1">'4.3 Szakmár'!H45+'4.4 Öregcsertő'!H45+'4.5 Újtelek'!H45+'4.6 Jegyző'!H45</f>
        <v>3148</v>
      </c>
      <c r="H47" s="89">
        <f ca="1">'4.3 Szakmár'!H45+'4.4 Öregcsertő'!H45+'4.5 Újtelek'!H45+'4.6 Jegyző'!H45</f>
        <v>3148</v>
      </c>
      <c r="I47" s="89"/>
      <c r="J47" s="89"/>
      <c r="K47" s="89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</row>
    <row r="48" spans="1:22" ht="14.25">
      <c r="A48" s="89" t="s">
        <v>274</v>
      </c>
      <c r="B48" s="89" t="s">
        <v>275</v>
      </c>
      <c r="C48" s="89">
        <f ca="1">SUM('4.3 Szakmár'!C46+'4.4 Öregcsertő'!C46+'4.5 Újtelek'!C46+'4.6 Jegyző'!C46)</f>
        <v>38580</v>
      </c>
      <c r="D48" s="89">
        <f ca="1">SUM('4.3 Szakmár'!D46+'4.4 Öregcsertő'!D46+'4.5 Újtelek'!D46+'4.6 Jegyző'!D46)</f>
        <v>39708</v>
      </c>
      <c r="E48" s="89">
        <v>39778</v>
      </c>
      <c r="F48" s="89">
        <f ca="1">'4.3 Szakmár'!F46+'4.4 Öregcsertő'!F46+'4.5 Újtelek'!F46+'4.6 Jegyző'!F46</f>
        <v>45357</v>
      </c>
      <c r="G48" s="89">
        <f ca="1">'4.3 Szakmár'!H46+'4.4 Öregcsertő'!H46+'4.5 Újtelek'!H46+'4.6 Jegyző'!H46</f>
        <v>45357</v>
      </c>
      <c r="H48" s="89">
        <f ca="1">'4.3 Szakmár'!H46+'4.4 Öregcsertő'!H46+'4.5 Újtelek'!H46+'4.6 Jegyző'!H46</f>
        <v>45357</v>
      </c>
      <c r="I48" s="89"/>
      <c r="J48" s="89"/>
      <c r="K48" s="89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</row>
    <row r="49" spans="1:22" ht="14.25">
      <c r="A49" s="89" t="s">
        <v>473</v>
      </c>
      <c r="B49" s="89" t="s">
        <v>474</v>
      </c>
      <c r="C49" s="89"/>
      <c r="D49" s="89"/>
      <c r="E49" s="89"/>
      <c r="F49" s="89">
        <f ca="1">'4.3 Szakmár'!F47+'4.4 Öregcsertő'!F47+'4.5 Újtelek'!F47+'4.6 Jegyző'!F47</f>
        <v>1</v>
      </c>
      <c r="G49" s="89">
        <f ca="1">'4.3 Szakmár'!H47+'4.4 Öregcsertő'!H47+'4.5 Újtelek'!H47+'4.6 Jegyző'!H47</f>
        <v>1</v>
      </c>
      <c r="H49" s="89">
        <f ca="1">'4.3 Szakmár'!H47+'4.4 Öregcsertő'!H47+'4.5 Újtelek'!H47+'4.6 Jegyző'!H47</f>
        <v>1</v>
      </c>
      <c r="I49" s="89"/>
      <c r="J49" s="89"/>
      <c r="K49" s="89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</row>
    <row r="50" spans="1:22" ht="14.25">
      <c r="A50" s="89" t="s">
        <v>385</v>
      </c>
      <c r="B50" s="89" t="s">
        <v>386</v>
      </c>
      <c r="C50" s="89"/>
      <c r="D50" s="89"/>
      <c r="E50" s="89"/>
      <c r="F50" s="89">
        <f ca="1">'4.3 Szakmár'!F48+'4.4 Öregcsertő'!F48+'4.5 Újtelek'!F48+'4.6 Jegyző'!F48</f>
        <v>5</v>
      </c>
      <c r="G50" s="89">
        <f ca="1">'4.3 Szakmár'!H48+'4.4 Öregcsertő'!H48+'4.5 Újtelek'!H48+'4.6 Jegyző'!H48</f>
        <v>5</v>
      </c>
      <c r="H50" s="89">
        <f ca="1">'4.3 Szakmár'!H48+'4.4 Öregcsertő'!H48+'4.5 Újtelek'!H48+'4.6 Jegyző'!H48</f>
        <v>5</v>
      </c>
      <c r="I50" s="89"/>
      <c r="J50" s="89"/>
      <c r="K50" s="89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</row>
    <row r="51" spans="1:22" ht="14.25">
      <c r="A51" s="89"/>
      <c r="B51" s="89" t="s">
        <v>124</v>
      </c>
      <c r="C51" s="89">
        <f ca="1">SUM(C47:C48)</f>
        <v>38580</v>
      </c>
      <c r="D51" s="89">
        <f ca="1">SUM(D47:D48)</f>
        <v>41327</v>
      </c>
      <c r="E51" s="89">
        <f ca="1">SUM(E47:E48)</f>
        <v>42926</v>
      </c>
      <c r="F51" s="89">
        <f ca="1">'4.3 Szakmár'!F49+'4.4 Öregcsertő'!F49+'4.5 Újtelek'!F49+'4.6 Jegyző'!F49</f>
        <v>48511</v>
      </c>
      <c r="G51" s="89">
        <f ca="1">'4.3 Szakmár'!H49+'4.4 Öregcsertő'!H49+'4.5 Újtelek'!H49+'4.6 Jegyző'!H49</f>
        <v>48511</v>
      </c>
      <c r="H51" s="89">
        <f ca="1">'4.3 Szakmár'!H49+'4.4 Öregcsertő'!H49+'4.5 Újtelek'!H49+'4.6 Jegyző'!H49</f>
        <v>48511</v>
      </c>
      <c r="I51" s="89"/>
      <c r="J51" s="89"/>
      <c r="K51" s="89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</row>
    <row r="63" spans="1:22" ht="15">
      <c r="B63" s="221"/>
      <c r="F63"/>
      <c r="G63"/>
      <c r="I63" s="221"/>
      <c r="J63" s="221"/>
    </row>
    <row r="64" spans="1:22" ht="15">
      <c r="B64" s="221"/>
      <c r="F64"/>
      <c r="G64"/>
      <c r="I64" s="221"/>
      <c r="J64" s="221"/>
    </row>
    <row r="84" spans="4:11">
      <c r="D84" s="222"/>
      <c r="E84" s="222"/>
      <c r="F84" s="222"/>
      <c r="G84" s="222"/>
      <c r="H84" s="222"/>
      <c r="I84" s="222"/>
      <c r="J84" s="222"/>
      <c r="K84" s="222"/>
    </row>
  </sheetData>
  <mergeCells count="4">
    <mergeCell ref="A1:B1"/>
    <mergeCell ref="A3:B3"/>
    <mergeCell ref="A7:B7"/>
    <mergeCell ref="A2:C2"/>
  </mergeCells>
  <phoneticPr fontId="13" type="noConversion"/>
  <pageMargins left="0.75" right="0.75" top="1" bottom="1" header="0.5" footer="0.5"/>
  <pageSetup paperSize="9" scale="5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49"/>
  <sheetViews>
    <sheetView topLeftCell="A37" zoomScaleNormal="100" workbookViewId="0">
      <selection activeCell="I62" sqref="I62"/>
    </sheetView>
  </sheetViews>
  <sheetFormatPr defaultRowHeight="12.75"/>
  <cols>
    <col min="1" max="1" width="10.5703125" style="13" customWidth="1"/>
    <col min="2" max="2" width="40.5703125" style="13" customWidth="1"/>
    <col min="3" max="3" width="12.28515625" style="13" customWidth="1"/>
    <col min="4" max="8" width="13.42578125" style="13" customWidth="1"/>
    <col min="9" max="10" width="11.140625" style="13" customWidth="1"/>
    <col min="11" max="11" width="14.140625" style="13" bestFit="1" customWidth="1"/>
    <col min="12" max="12" width="14.140625" style="13" customWidth="1"/>
    <col min="13" max="13" width="7.42578125" style="13" customWidth="1"/>
    <col min="14" max="14" width="7.5703125" style="13" customWidth="1"/>
    <col min="15" max="15" width="8.42578125" style="13" customWidth="1"/>
    <col min="16" max="16" width="6" style="13" customWidth="1"/>
    <col min="17" max="17" width="7" style="13" bestFit="1" customWidth="1"/>
    <col min="18" max="16384" width="9.140625" style="13"/>
  </cols>
  <sheetData>
    <row r="1" spans="1:18" ht="15.75">
      <c r="A1" s="357" t="s">
        <v>133</v>
      </c>
      <c r="B1" s="357"/>
    </row>
    <row r="2" spans="1:18" ht="15">
      <c r="A2" s="360" t="s">
        <v>522</v>
      </c>
      <c r="B2" s="360"/>
      <c r="C2" s="360"/>
    </row>
    <row r="3" spans="1:18" ht="14.25">
      <c r="A3" s="353" t="s">
        <v>165</v>
      </c>
      <c r="B3" s="353"/>
    </row>
    <row r="4" spans="1:18" ht="15">
      <c r="A4" s="44"/>
      <c r="B4" s="44"/>
    </row>
    <row r="5" spans="1:18" ht="15">
      <c r="A5" s="44"/>
      <c r="B5" s="52" t="s">
        <v>164</v>
      </c>
    </row>
    <row r="6" spans="1:18" ht="15">
      <c r="A6" s="44"/>
      <c r="B6" s="48" t="s">
        <v>142</v>
      </c>
    </row>
    <row r="7" spans="1:18" ht="16.5" customHeight="1">
      <c r="A7" s="370" t="s">
        <v>1</v>
      </c>
      <c r="B7" s="371"/>
      <c r="C7" s="363" t="s">
        <v>270</v>
      </c>
      <c r="D7" s="363" t="s">
        <v>452</v>
      </c>
      <c r="E7" s="363" t="s">
        <v>456</v>
      </c>
      <c r="F7" s="369" t="s">
        <v>479</v>
      </c>
      <c r="G7" s="363" t="s">
        <v>505</v>
      </c>
      <c r="H7" s="369" t="s">
        <v>217</v>
      </c>
      <c r="I7" s="369"/>
      <c r="J7" s="361"/>
      <c r="K7" s="361"/>
      <c r="L7" s="134"/>
      <c r="M7" s="365"/>
      <c r="N7" s="365"/>
      <c r="O7" s="365"/>
      <c r="P7" s="365"/>
      <c r="Q7" s="365"/>
    </row>
    <row r="8" spans="1:18" ht="16.5" customHeight="1">
      <c r="A8" s="372"/>
      <c r="B8" s="373"/>
      <c r="C8" s="364"/>
      <c r="D8" s="364"/>
      <c r="E8" s="364"/>
      <c r="F8" s="369"/>
      <c r="G8" s="364"/>
      <c r="H8" s="369"/>
      <c r="I8" s="369"/>
      <c r="J8" s="362"/>
      <c r="K8" s="362"/>
      <c r="L8" s="134"/>
      <c r="M8" s="366"/>
      <c r="N8" s="367"/>
      <c r="O8" s="367"/>
      <c r="P8" s="367"/>
      <c r="Q8" s="368"/>
    </row>
    <row r="9" spans="1:18" ht="15">
      <c r="A9" s="45" t="s">
        <v>212</v>
      </c>
      <c r="B9" s="45" t="s">
        <v>3</v>
      </c>
      <c r="C9" s="45">
        <v>9015</v>
      </c>
      <c r="D9" s="45">
        <v>8915</v>
      </c>
      <c r="E9" s="45">
        <v>8915</v>
      </c>
      <c r="F9" s="88">
        <v>10396</v>
      </c>
      <c r="G9" s="88">
        <v>10396</v>
      </c>
      <c r="H9" s="88">
        <v>10396</v>
      </c>
      <c r="I9" s="88"/>
      <c r="J9" s="88"/>
      <c r="K9" s="88"/>
      <c r="L9" s="126"/>
      <c r="M9" s="95"/>
      <c r="N9" s="95"/>
      <c r="O9" s="95"/>
      <c r="P9" s="95"/>
      <c r="Q9" s="95"/>
    </row>
    <row r="10" spans="1:18" ht="15">
      <c r="A10" s="45" t="s">
        <v>477</v>
      </c>
      <c r="B10" s="45" t="s">
        <v>480</v>
      </c>
      <c r="C10" s="45">
        <v>0</v>
      </c>
      <c r="D10" s="45">
        <v>0</v>
      </c>
      <c r="E10" s="45">
        <v>0</v>
      </c>
      <c r="F10" s="88">
        <v>880</v>
      </c>
      <c r="G10" s="88">
        <v>880</v>
      </c>
      <c r="H10" s="88">
        <v>880</v>
      </c>
      <c r="I10" s="88"/>
      <c r="J10" s="88"/>
      <c r="K10" s="88"/>
      <c r="L10" s="126"/>
      <c r="M10" s="95"/>
      <c r="N10" s="95"/>
      <c r="O10" s="95"/>
      <c r="P10" s="95"/>
      <c r="Q10" s="95"/>
    </row>
    <row r="11" spans="1:18" ht="15">
      <c r="A11" s="45" t="s">
        <v>213</v>
      </c>
      <c r="B11" s="45" t="s">
        <v>16</v>
      </c>
      <c r="C11" s="45">
        <v>0</v>
      </c>
      <c r="D11" s="45">
        <v>0</v>
      </c>
      <c r="E11" s="45">
        <v>0</v>
      </c>
      <c r="F11" s="88">
        <v>0</v>
      </c>
      <c r="G11" s="88">
        <v>0</v>
      </c>
      <c r="H11" s="88">
        <v>0</v>
      </c>
      <c r="I11" s="88"/>
      <c r="J11" s="88"/>
      <c r="K11" s="88"/>
      <c r="L11" s="126"/>
      <c r="M11" s="95"/>
      <c r="N11" s="95"/>
      <c r="O11" s="95"/>
      <c r="P11" s="95"/>
      <c r="Q11" s="95"/>
    </row>
    <row r="12" spans="1:18" ht="15">
      <c r="A12" s="45" t="s">
        <v>253</v>
      </c>
      <c r="B12" s="45" t="s">
        <v>254</v>
      </c>
      <c r="C12" s="45">
        <v>0</v>
      </c>
      <c r="D12" s="45">
        <v>354</v>
      </c>
      <c r="E12" s="45">
        <v>354</v>
      </c>
      <c r="F12" s="88">
        <v>354</v>
      </c>
      <c r="G12" s="88">
        <v>354</v>
      </c>
      <c r="H12" s="88">
        <v>354</v>
      </c>
      <c r="I12" s="88"/>
      <c r="J12" s="88"/>
      <c r="K12" s="88"/>
      <c r="L12" s="126"/>
      <c r="M12" s="95"/>
      <c r="N12" s="95"/>
      <c r="O12" s="95"/>
      <c r="P12" s="95"/>
      <c r="Q12" s="95"/>
    </row>
    <row r="13" spans="1:18" ht="15">
      <c r="A13" s="45" t="s">
        <v>214</v>
      </c>
      <c r="B13" s="45" t="s">
        <v>17</v>
      </c>
      <c r="C13" s="45">
        <v>865</v>
      </c>
      <c r="D13" s="45">
        <v>865</v>
      </c>
      <c r="E13" s="45">
        <v>865</v>
      </c>
      <c r="F13" s="88">
        <v>780</v>
      </c>
      <c r="G13" s="88">
        <v>780</v>
      </c>
      <c r="H13" s="88">
        <v>780</v>
      </c>
      <c r="I13" s="88"/>
      <c r="J13" s="88"/>
      <c r="K13" s="88"/>
      <c r="L13" s="126"/>
      <c r="M13" s="95"/>
      <c r="N13" s="95"/>
      <c r="O13" s="95"/>
      <c r="P13" s="95"/>
      <c r="Q13" s="95"/>
    </row>
    <row r="14" spans="1:18" ht="15">
      <c r="A14" s="45" t="s">
        <v>215</v>
      </c>
      <c r="B14" s="45" t="s">
        <v>4</v>
      </c>
      <c r="C14" s="45">
        <v>275</v>
      </c>
      <c r="D14" s="45">
        <v>275</v>
      </c>
      <c r="E14" s="45">
        <v>275</v>
      </c>
      <c r="F14" s="88">
        <v>251</v>
      </c>
      <c r="G14" s="88">
        <v>251</v>
      </c>
      <c r="H14" s="88">
        <v>251</v>
      </c>
      <c r="I14" s="88"/>
      <c r="J14" s="88"/>
      <c r="K14" s="88"/>
      <c r="L14" s="126"/>
      <c r="M14" s="95"/>
      <c r="N14" s="95"/>
      <c r="O14" s="95"/>
      <c r="P14" s="95"/>
      <c r="Q14" s="95"/>
    </row>
    <row r="15" spans="1:18" ht="15">
      <c r="A15" s="45" t="s">
        <v>255</v>
      </c>
      <c r="B15" s="45" t="s">
        <v>256</v>
      </c>
      <c r="C15" s="45">
        <v>0</v>
      </c>
      <c r="D15" s="45">
        <v>100</v>
      </c>
      <c r="E15" s="45">
        <v>315</v>
      </c>
      <c r="F15" s="88">
        <v>257</v>
      </c>
      <c r="G15" s="88">
        <v>257</v>
      </c>
      <c r="H15" s="88">
        <v>257</v>
      </c>
      <c r="I15" s="88"/>
      <c r="J15" s="88"/>
      <c r="K15" s="88"/>
      <c r="L15" s="126"/>
      <c r="M15" s="95"/>
      <c r="N15" s="95"/>
      <c r="O15" s="95"/>
      <c r="P15" s="95"/>
      <c r="Q15" s="95"/>
    </row>
    <row r="16" spans="1:18" ht="15">
      <c r="A16" s="47" t="s">
        <v>216</v>
      </c>
      <c r="B16" s="47" t="s">
        <v>5</v>
      </c>
      <c r="C16" s="47">
        <f t="shared" ref="C16:H16" si="0">SUM(C9:C15)</f>
        <v>10155</v>
      </c>
      <c r="D16" s="47">
        <f t="shared" si="0"/>
        <v>10509</v>
      </c>
      <c r="E16" s="47">
        <f t="shared" si="0"/>
        <v>10724</v>
      </c>
      <c r="F16" s="17">
        <f t="shared" si="0"/>
        <v>12918</v>
      </c>
      <c r="G16" s="17">
        <f t="shared" si="0"/>
        <v>12918</v>
      </c>
      <c r="H16" s="17">
        <f t="shared" si="0"/>
        <v>12918</v>
      </c>
      <c r="I16" s="17"/>
      <c r="J16" s="17"/>
      <c r="K16" s="17"/>
      <c r="L16" s="137"/>
      <c r="M16" s="96"/>
      <c r="N16" s="96"/>
      <c r="O16" s="96"/>
      <c r="P16" s="96"/>
      <c r="Q16" s="96"/>
      <c r="R16" s="112"/>
    </row>
    <row r="17" spans="1:18" ht="15">
      <c r="A17" s="45" t="s">
        <v>218</v>
      </c>
      <c r="B17" s="45" t="s">
        <v>257</v>
      </c>
      <c r="C17" s="45">
        <v>0</v>
      </c>
      <c r="D17" s="45">
        <v>400</v>
      </c>
      <c r="E17" s="45">
        <v>435</v>
      </c>
      <c r="F17" s="88">
        <v>375</v>
      </c>
      <c r="G17" s="88">
        <v>375</v>
      </c>
      <c r="H17" s="88">
        <v>375</v>
      </c>
      <c r="I17" s="88"/>
      <c r="J17" s="88"/>
      <c r="K17" s="88"/>
      <c r="L17" s="126"/>
      <c r="M17" s="95"/>
      <c r="N17" s="95"/>
      <c r="O17" s="95"/>
      <c r="P17" s="95"/>
      <c r="Q17" s="95"/>
    </row>
    <row r="18" spans="1:18" ht="15">
      <c r="A18" s="45" t="s">
        <v>258</v>
      </c>
      <c r="B18" s="45" t="s">
        <v>259</v>
      </c>
      <c r="C18" s="45">
        <v>0</v>
      </c>
      <c r="D18" s="45">
        <v>234</v>
      </c>
      <c r="E18" s="45">
        <v>570</v>
      </c>
      <c r="F18" s="88">
        <v>570</v>
      </c>
      <c r="G18" s="88">
        <v>570</v>
      </c>
      <c r="H18" s="88">
        <v>570</v>
      </c>
      <c r="I18" s="88"/>
      <c r="J18" s="88"/>
      <c r="K18" s="88"/>
      <c r="L18" s="126"/>
      <c r="M18" s="97"/>
      <c r="N18" s="97"/>
      <c r="O18" s="97"/>
      <c r="P18" s="97"/>
      <c r="Q18" s="97"/>
      <c r="R18" s="113"/>
    </row>
    <row r="19" spans="1:18" ht="15">
      <c r="A19" s="47" t="s">
        <v>225</v>
      </c>
      <c r="B19" s="47" t="s">
        <v>21</v>
      </c>
      <c r="C19" s="47">
        <f t="shared" ref="C19:H19" si="1">SUM(C17:C18)</f>
        <v>0</v>
      </c>
      <c r="D19" s="47">
        <f t="shared" si="1"/>
        <v>634</v>
      </c>
      <c r="E19" s="47">
        <f t="shared" si="1"/>
        <v>1005</v>
      </c>
      <c r="F19" s="92">
        <f t="shared" si="1"/>
        <v>945</v>
      </c>
      <c r="G19" s="92">
        <f t="shared" si="1"/>
        <v>945</v>
      </c>
      <c r="H19" s="92">
        <f t="shared" si="1"/>
        <v>945</v>
      </c>
      <c r="I19" s="92"/>
      <c r="J19" s="92"/>
      <c r="K19" s="92"/>
      <c r="L19" s="138"/>
      <c r="M19" s="96"/>
      <c r="N19" s="96"/>
      <c r="O19" s="96"/>
      <c r="P19" s="96"/>
      <c r="Q19" s="96"/>
      <c r="R19" s="112"/>
    </row>
    <row r="20" spans="1:18" ht="14.25">
      <c r="A20" s="46" t="s">
        <v>260</v>
      </c>
      <c r="B20" s="46" t="s">
        <v>5</v>
      </c>
      <c r="C20" s="46">
        <f t="shared" ref="C20:H20" si="2">SUM(C16+C19)</f>
        <v>10155</v>
      </c>
      <c r="D20" s="46">
        <f t="shared" si="2"/>
        <v>11143</v>
      </c>
      <c r="E20" s="46">
        <f t="shared" si="2"/>
        <v>11729</v>
      </c>
      <c r="F20" s="28">
        <f t="shared" si="2"/>
        <v>13863</v>
      </c>
      <c r="G20" s="28">
        <f t="shared" si="2"/>
        <v>13863</v>
      </c>
      <c r="H20" s="28">
        <f t="shared" si="2"/>
        <v>13863</v>
      </c>
      <c r="I20" s="28"/>
      <c r="J20" s="28"/>
      <c r="K20" s="28"/>
      <c r="L20" s="139"/>
      <c r="M20" s="98"/>
      <c r="N20" s="98"/>
      <c r="O20" s="98"/>
      <c r="P20" s="98"/>
      <c r="Q20" s="98"/>
      <c r="R20" s="114"/>
    </row>
    <row r="21" spans="1:18" ht="15">
      <c r="A21" s="45" t="s">
        <v>220</v>
      </c>
      <c r="B21" s="45" t="s">
        <v>227</v>
      </c>
      <c r="C21" s="45">
        <v>2435</v>
      </c>
      <c r="D21" s="45">
        <v>2597</v>
      </c>
      <c r="E21" s="45">
        <v>2746</v>
      </c>
      <c r="F21" s="88">
        <v>3468</v>
      </c>
      <c r="G21" s="88">
        <v>3468</v>
      </c>
      <c r="H21" s="88">
        <v>3468</v>
      </c>
      <c r="I21" s="88"/>
      <c r="J21" s="88"/>
      <c r="K21" s="88"/>
      <c r="L21" s="126"/>
      <c r="M21" s="97"/>
      <c r="N21" s="97"/>
      <c r="O21" s="97"/>
      <c r="P21" s="97"/>
      <c r="Q21" s="97"/>
      <c r="R21" s="113"/>
    </row>
    <row r="22" spans="1:18" ht="15">
      <c r="A22" s="45" t="s">
        <v>222</v>
      </c>
      <c r="B22" s="45" t="s">
        <v>261</v>
      </c>
      <c r="C22" s="45">
        <v>0</v>
      </c>
      <c r="D22" s="45">
        <v>0</v>
      </c>
      <c r="E22" s="45">
        <v>0</v>
      </c>
      <c r="F22" s="88">
        <v>6</v>
      </c>
      <c r="G22" s="88">
        <v>6</v>
      </c>
      <c r="H22" s="88">
        <v>6</v>
      </c>
      <c r="I22" s="88"/>
      <c r="J22" s="88"/>
      <c r="K22" s="88"/>
      <c r="L22" s="126"/>
      <c r="M22" s="97"/>
      <c r="N22" s="97"/>
      <c r="O22" s="97"/>
      <c r="P22" s="97"/>
      <c r="Q22" s="97"/>
      <c r="R22" s="113"/>
    </row>
    <row r="23" spans="1:18" ht="15">
      <c r="A23" s="45" t="s">
        <v>223</v>
      </c>
      <c r="B23" s="45" t="s">
        <v>229</v>
      </c>
      <c r="C23" s="45">
        <v>160</v>
      </c>
      <c r="D23" s="45">
        <v>171</v>
      </c>
      <c r="E23" s="45">
        <v>182</v>
      </c>
      <c r="F23" s="88">
        <v>195</v>
      </c>
      <c r="G23" s="88">
        <v>195</v>
      </c>
      <c r="H23" s="88">
        <v>195</v>
      </c>
      <c r="I23" s="88"/>
      <c r="J23" s="88"/>
      <c r="K23" s="88"/>
      <c r="L23" s="126"/>
      <c r="M23" s="97"/>
      <c r="N23" s="97"/>
      <c r="O23" s="97"/>
      <c r="P23" s="97"/>
      <c r="Q23" s="97"/>
      <c r="R23" s="113"/>
    </row>
    <row r="24" spans="1:18" ht="15">
      <c r="A24" s="45" t="s">
        <v>224</v>
      </c>
      <c r="B24" s="45" t="s">
        <v>262</v>
      </c>
      <c r="C24" s="45">
        <v>210</v>
      </c>
      <c r="D24" s="45">
        <v>216</v>
      </c>
      <c r="E24" s="45">
        <v>223</v>
      </c>
      <c r="F24" s="88">
        <v>193</v>
      </c>
      <c r="G24" s="88">
        <v>193</v>
      </c>
      <c r="H24" s="88">
        <v>193</v>
      </c>
      <c r="I24" s="88"/>
      <c r="J24" s="88"/>
      <c r="K24" s="88"/>
      <c r="L24" s="126"/>
      <c r="M24" s="97"/>
      <c r="N24" s="97"/>
      <c r="O24" s="97"/>
      <c r="P24" s="97"/>
      <c r="Q24" s="97"/>
      <c r="R24" s="113"/>
    </row>
    <row r="25" spans="1:18" ht="14.25">
      <c r="A25" s="46" t="s">
        <v>221</v>
      </c>
      <c r="B25" s="46" t="s">
        <v>263</v>
      </c>
      <c r="C25" s="46">
        <f t="shared" ref="C25:H25" si="3">SUM(C21:C24)</f>
        <v>2805</v>
      </c>
      <c r="D25" s="46">
        <f t="shared" si="3"/>
        <v>2984</v>
      </c>
      <c r="E25" s="46">
        <f t="shared" si="3"/>
        <v>3151</v>
      </c>
      <c r="F25" s="28">
        <f t="shared" si="3"/>
        <v>3862</v>
      </c>
      <c r="G25" s="28">
        <f t="shared" si="3"/>
        <v>3862</v>
      </c>
      <c r="H25" s="28">
        <f t="shared" si="3"/>
        <v>3862</v>
      </c>
      <c r="I25" s="28"/>
      <c r="J25" s="28"/>
      <c r="K25" s="28"/>
      <c r="L25" s="139"/>
      <c r="M25" s="98"/>
      <c r="N25" s="98"/>
      <c r="O25" s="98"/>
      <c r="P25" s="98"/>
      <c r="Q25" s="98"/>
      <c r="R25" s="114"/>
    </row>
    <row r="26" spans="1:18" ht="15">
      <c r="A26" s="45" t="s">
        <v>231</v>
      </c>
      <c r="B26" s="45" t="s">
        <v>6</v>
      </c>
      <c r="C26" s="45">
        <v>180</v>
      </c>
      <c r="D26" s="45">
        <v>280</v>
      </c>
      <c r="E26" s="45">
        <v>280</v>
      </c>
      <c r="F26" s="88">
        <v>400</v>
      </c>
      <c r="G26" s="88">
        <v>400</v>
      </c>
      <c r="H26" s="88">
        <v>400</v>
      </c>
      <c r="I26" s="88"/>
      <c r="J26" s="88"/>
      <c r="K26" s="88"/>
      <c r="L26" s="126"/>
      <c r="M26" s="97"/>
      <c r="N26" s="97"/>
      <c r="O26" s="97"/>
      <c r="P26" s="97"/>
      <c r="Q26" s="97"/>
      <c r="R26" s="113"/>
    </row>
    <row r="27" spans="1:18" ht="15">
      <c r="A27" s="45" t="s">
        <v>232</v>
      </c>
      <c r="B27" s="45" t="s">
        <v>7</v>
      </c>
      <c r="C27" s="45">
        <v>360</v>
      </c>
      <c r="D27" s="45">
        <v>409</v>
      </c>
      <c r="E27" s="45">
        <v>467</v>
      </c>
      <c r="F27" s="88">
        <v>314</v>
      </c>
      <c r="G27" s="88">
        <v>314</v>
      </c>
      <c r="H27" s="88">
        <v>314</v>
      </c>
      <c r="I27" s="88"/>
      <c r="J27" s="88"/>
      <c r="K27" s="88"/>
      <c r="L27" s="126"/>
      <c r="M27" s="97"/>
      <c r="N27" s="97"/>
      <c r="O27" s="97"/>
      <c r="P27" s="97"/>
      <c r="Q27" s="97"/>
      <c r="R27" s="113"/>
    </row>
    <row r="28" spans="1:18" ht="15">
      <c r="A28" s="47" t="s">
        <v>233</v>
      </c>
      <c r="B28" s="47" t="s">
        <v>8</v>
      </c>
      <c r="C28" s="47">
        <f t="shared" ref="C28:H28" si="4">SUM(C26:C27)</f>
        <v>540</v>
      </c>
      <c r="D28" s="47">
        <f t="shared" si="4"/>
        <v>689</v>
      </c>
      <c r="E28" s="47">
        <f t="shared" si="4"/>
        <v>747</v>
      </c>
      <c r="F28" s="31">
        <f t="shared" si="4"/>
        <v>714</v>
      </c>
      <c r="G28" s="31">
        <f t="shared" si="4"/>
        <v>714</v>
      </c>
      <c r="H28" s="31">
        <f t="shared" si="4"/>
        <v>714</v>
      </c>
      <c r="I28" s="31"/>
      <c r="J28" s="31"/>
      <c r="K28" s="31"/>
      <c r="L28" s="140"/>
      <c r="M28" s="96"/>
      <c r="N28" s="96"/>
      <c r="O28" s="96"/>
      <c r="P28" s="96"/>
      <c r="Q28" s="96"/>
      <c r="R28" s="112"/>
    </row>
    <row r="29" spans="1:18" ht="15">
      <c r="A29" s="45" t="s">
        <v>234</v>
      </c>
      <c r="B29" s="45" t="s">
        <v>9</v>
      </c>
      <c r="C29" s="45">
        <v>0</v>
      </c>
      <c r="D29" s="45">
        <v>0</v>
      </c>
      <c r="E29" s="45">
        <v>0</v>
      </c>
      <c r="F29" s="88">
        <v>0</v>
      </c>
      <c r="G29" s="88">
        <v>0</v>
      </c>
      <c r="H29" s="88">
        <v>0</v>
      </c>
      <c r="I29" s="88"/>
      <c r="J29" s="88"/>
      <c r="K29" s="88"/>
      <c r="L29" s="126"/>
      <c r="M29" s="95"/>
      <c r="N29" s="95"/>
      <c r="O29" s="95"/>
      <c r="P29" s="95"/>
      <c r="Q29" s="95"/>
    </row>
    <row r="30" spans="1:18" ht="15">
      <c r="A30" s="45" t="s">
        <v>235</v>
      </c>
      <c r="B30" s="45" t="s">
        <v>10</v>
      </c>
      <c r="C30" s="45">
        <v>600</v>
      </c>
      <c r="D30" s="45">
        <v>600</v>
      </c>
      <c r="E30" s="45">
        <v>600</v>
      </c>
      <c r="F30" s="88">
        <v>495</v>
      </c>
      <c r="G30" s="88">
        <v>495</v>
      </c>
      <c r="H30" s="88">
        <v>495</v>
      </c>
      <c r="I30" s="88"/>
      <c r="J30" s="88"/>
      <c r="K30" s="88"/>
      <c r="L30" s="126"/>
      <c r="M30" s="95"/>
      <c r="N30" s="95"/>
      <c r="O30" s="95"/>
      <c r="P30" s="95"/>
      <c r="Q30" s="95"/>
    </row>
    <row r="31" spans="1:18" ht="15">
      <c r="A31" s="47" t="s">
        <v>236</v>
      </c>
      <c r="B31" s="47" t="s">
        <v>11</v>
      </c>
      <c r="C31" s="47">
        <f t="shared" ref="C31:H31" si="5">SUM(C29:C30)</f>
        <v>600</v>
      </c>
      <c r="D31" s="47">
        <f t="shared" si="5"/>
        <v>600</v>
      </c>
      <c r="E31" s="47">
        <f t="shared" si="5"/>
        <v>600</v>
      </c>
      <c r="F31" s="17">
        <f t="shared" si="5"/>
        <v>495</v>
      </c>
      <c r="G31" s="17">
        <f t="shared" si="5"/>
        <v>495</v>
      </c>
      <c r="H31" s="17">
        <f t="shared" si="5"/>
        <v>495</v>
      </c>
      <c r="I31" s="17"/>
      <c r="J31" s="17"/>
      <c r="K31" s="17"/>
      <c r="L31" s="137"/>
      <c r="M31" s="96"/>
      <c r="N31" s="96"/>
      <c r="O31" s="96"/>
      <c r="P31" s="96"/>
      <c r="Q31" s="96"/>
      <c r="R31" s="112"/>
    </row>
    <row r="32" spans="1:18" ht="15">
      <c r="A32" s="45" t="s">
        <v>237</v>
      </c>
      <c r="B32" s="45" t="s">
        <v>12</v>
      </c>
      <c r="C32" s="45">
        <v>340</v>
      </c>
      <c r="D32" s="45">
        <v>340</v>
      </c>
      <c r="E32" s="45">
        <v>340</v>
      </c>
      <c r="F32" s="88">
        <v>345</v>
      </c>
      <c r="G32" s="88">
        <v>345</v>
      </c>
      <c r="H32" s="88">
        <v>345</v>
      </c>
      <c r="I32" s="88"/>
      <c r="J32" s="88"/>
      <c r="K32" s="88"/>
      <c r="L32" s="126"/>
      <c r="M32" s="95"/>
      <c r="N32" s="95"/>
      <c r="O32" s="95"/>
      <c r="P32" s="95"/>
      <c r="Q32" s="95"/>
    </row>
    <row r="33" spans="1:18" ht="15">
      <c r="A33" s="45" t="s">
        <v>264</v>
      </c>
      <c r="B33" s="45" t="s">
        <v>13</v>
      </c>
      <c r="C33" s="45">
        <v>210</v>
      </c>
      <c r="D33" s="45">
        <v>360</v>
      </c>
      <c r="E33" s="45">
        <v>360</v>
      </c>
      <c r="F33" s="88">
        <v>298</v>
      </c>
      <c r="G33" s="88">
        <v>298</v>
      </c>
      <c r="H33" s="88">
        <v>298</v>
      </c>
      <c r="I33" s="88"/>
      <c r="J33" s="88"/>
      <c r="K33" s="88"/>
      <c r="L33" s="126"/>
      <c r="M33" s="95"/>
      <c r="N33" s="95"/>
      <c r="O33" s="95"/>
      <c r="P33" s="95"/>
      <c r="Q33" s="95"/>
    </row>
    <row r="34" spans="1:18" ht="15">
      <c r="A34" s="45" t="s">
        <v>265</v>
      </c>
      <c r="B34" s="45" t="s">
        <v>266</v>
      </c>
      <c r="C34" s="45">
        <v>0</v>
      </c>
      <c r="D34" s="45">
        <v>0</v>
      </c>
      <c r="E34" s="45">
        <v>0</v>
      </c>
      <c r="F34" s="88">
        <v>0</v>
      </c>
      <c r="G34" s="88">
        <v>0</v>
      </c>
      <c r="H34" s="88">
        <v>0</v>
      </c>
      <c r="I34" s="88"/>
      <c r="J34" s="88"/>
      <c r="K34" s="88"/>
      <c r="L34" s="126"/>
      <c r="M34" s="95"/>
      <c r="N34" s="95"/>
      <c r="O34" s="95"/>
      <c r="P34" s="95"/>
      <c r="Q34" s="95"/>
    </row>
    <row r="35" spans="1:18" ht="15">
      <c r="A35" s="45" t="s">
        <v>267</v>
      </c>
      <c r="B35" s="45" t="s">
        <v>14</v>
      </c>
      <c r="C35" s="45">
        <v>1350</v>
      </c>
      <c r="D35" s="45">
        <v>1350</v>
      </c>
      <c r="E35" s="45">
        <v>1350</v>
      </c>
      <c r="F35" s="88">
        <v>1255</v>
      </c>
      <c r="G35" s="88">
        <v>1255</v>
      </c>
      <c r="H35" s="88">
        <v>1255</v>
      </c>
      <c r="I35" s="88"/>
      <c r="J35" s="88"/>
      <c r="K35" s="88"/>
      <c r="L35" s="126"/>
      <c r="M35" s="95"/>
      <c r="N35" s="95"/>
      <c r="O35" s="95"/>
      <c r="P35" s="95"/>
      <c r="Q35" s="95"/>
    </row>
    <row r="36" spans="1:18" ht="15">
      <c r="A36" s="47" t="s">
        <v>239</v>
      </c>
      <c r="B36" s="47" t="s">
        <v>15</v>
      </c>
      <c r="C36" s="47">
        <f t="shared" ref="C36:H36" si="6">SUM(C32:C35)</f>
        <v>1900</v>
      </c>
      <c r="D36" s="47">
        <f t="shared" si="6"/>
        <v>2050</v>
      </c>
      <c r="E36" s="47">
        <f t="shared" si="6"/>
        <v>2050</v>
      </c>
      <c r="F36" s="92">
        <f t="shared" si="6"/>
        <v>1898</v>
      </c>
      <c r="G36" s="92">
        <f t="shared" si="6"/>
        <v>1898</v>
      </c>
      <c r="H36" s="92">
        <f t="shared" si="6"/>
        <v>1898</v>
      </c>
      <c r="I36" s="92"/>
      <c r="J36" s="92"/>
      <c r="K36" s="92"/>
      <c r="L36" s="138"/>
      <c r="M36" s="96"/>
      <c r="N36" s="96"/>
      <c r="O36" s="96"/>
      <c r="P36" s="96"/>
      <c r="Q36" s="96"/>
      <c r="R36" s="112"/>
    </row>
    <row r="37" spans="1:18" ht="15">
      <c r="A37" s="47" t="s">
        <v>240</v>
      </c>
      <c r="B37" s="47" t="s">
        <v>18</v>
      </c>
      <c r="C37" s="47">
        <v>50</v>
      </c>
      <c r="D37" s="47">
        <v>364</v>
      </c>
      <c r="E37" s="47">
        <v>372</v>
      </c>
      <c r="F37" s="92">
        <v>327</v>
      </c>
      <c r="G37" s="92">
        <v>327</v>
      </c>
      <c r="H37" s="92">
        <v>327</v>
      </c>
      <c r="I37" s="92"/>
      <c r="J37" s="92"/>
      <c r="K37" s="92"/>
      <c r="L37" s="138"/>
      <c r="M37" s="96"/>
      <c r="N37" s="96"/>
      <c r="O37" s="96"/>
      <c r="P37" s="96"/>
      <c r="Q37" s="96"/>
      <c r="R37" s="112"/>
    </row>
    <row r="38" spans="1:18" ht="15">
      <c r="A38" s="45" t="s">
        <v>242</v>
      </c>
      <c r="B38" s="45" t="s">
        <v>462</v>
      </c>
      <c r="C38" s="45">
        <v>800</v>
      </c>
      <c r="D38" s="45">
        <v>806</v>
      </c>
      <c r="E38" s="45">
        <v>822</v>
      </c>
      <c r="F38" s="88">
        <v>595</v>
      </c>
      <c r="G38" s="88">
        <v>595</v>
      </c>
      <c r="H38" s="88">
        <v>595</v>
      </c>
      <c r="I38" s="88"/>
      <c r="J38" s="88"/>
      <c r="K38" s="88"/>
      <c r="L38" s="126"/>
      <c r="M38" s="95"/>
      <c r="N38" s="95"/>
      <c r="O38" s="95"/>
      <c r="P38" s="95"/>
      <c r="Q38" s="95"/>
    </row>
    <row r="39" spans="1:18" ht="15">
      <c r="A39" s="45" t="s">
        <v>244</v>
      </c>
      <c r="B39" s="45" t="s">
        <v>25</v>
      </c>
      <c r="C39" s="45">
        <v>0</v>
      </c>
      <c r="D39" s="45">
        <v>0</v>
      </c>
      <c r="E39" s="45">
        <v>0</v>
      </c>
      <c r="F39" s="88">
        <v>0</v>
      </c>
      <c r="G39" s="88">
        <v>0</v>
      </c>
      <c r="H39" s="88">
        <v>0</v>
      </c>
      <c r="I39" s="88"/>
      <c r="J39" s="88"/>
      <c r="K39" s="88"/>
      <c r="L39" s="126"/>
      <c r="M39" s="95"/>
      <c r="N39" s="95"/>
      <c r="O39" s="95"/>
      <c r="P39" s="95"/>
      <c r="Q39" s="95"/>
    </row>
    <row r="40" spans="1:18" ht="15">
      <c r="A40" s="47" t="s">
        <v>269</v>
      </c>
      <c r="B40" s="47" t="s">
        <v>25</v>
      </c>
      <c r="C40" s="47">
        <f t="shared" ref="C40:H40" si="7">SUM(C38:C39)</f>
        <v>800</v>
      </c>
      <c r="D40" s="47">
        <f t="shared" si="7"/>
        <v>806</v>
      </c>
      <c r="E40" s="47">
        <f t="shared" si="7"/>
        <v>822</v>
      </c>
      <c r="F40" s="92">
        <f t="shared" si="7"/>
        <v>595</v>
      </c>
      <c r="G40" s="92">
        <f t="shared" si="7"/>
        <v>595</v>
      </c>
      <c r="H40" s="92">
        <f t="shared" si="7"/>
        <v>595</v>
      </c>
      <c r="I40" s="92"/>
      <c r="J40" s="92"/>
      <c r="K40" s="92"/>
      <c r="L40" s="138"/>
      <c r="M40" s="96"/>
      <c r="N40" s="96"/>
      <c r="O40" s="96"/>
      <c r="P40" s="96"/>
      <c r="Q40" s="96"/>
      <c r="R40" s="112"/>
    </row>
    <row r="41" spans="1:18" ht="14.25">
      <c r="A41" s="46" t="s">
        <v>245</v>
      </c>
      <c r="B41" s="46" t="s">
        <v>126</v>
      </c>
      <c r="C41" s="46">
        <f t="shared" ref="C41:H41" si="8">SUM(C28+C31+C36+C37+C40)</f>
        <v>3890</v>
      </c>
      <c r="D41" s="46">
        <f t="shared" si="8"/>
        <v>4509</v>
      </c>
      <c r="E41" s="46">
        <f t="shared" si="8"/>
        <v>4591</v>
      </c>
      <c r="F41" s="89">
        <f t="shared" si="8"/>
        <v>4029</v>
      </c>
      <c r="G41" s="89">
        <f t="shared" si="8"/>
        <v>4029</v>
      </c>
      <c r="H41" s="89">
        <f t="shared" si="8"/>
        <v>4029</v>
      </c>
      <c r="I41" s="89"/>
      <c r="J41" s="89"/>
      <c r="K41" s="89"/>
      <c r="L41" s="125"/>
      <c r="M41" s="98"/>
      <c r="N41" s="98"/>
      <c r="O41" s="98"/>
      <c r="P41" s="98"/>
      <c r="Q41" s="98"/>
      <c r="R41" s="114"/>
    </row>
    <row r="42" spans="1:18" ht="14.25">
      <c r="A42" s="46"/>
      <c r="B42" s="46" t="s">
        <v>125</v>
      </c>
      <c r="C42" s="46">
        <f t="shared" ref="C42:H42" si="9">SUM(C20+C25+C41)</f>
        <v>16850</v>
      </c>
      <c r="D42" s="46">
        <f t="shared" si="9"/>
        <v>18636</v>
      </c>
      <c r="E42" s="46">
        <f t="shared" si="9"/>
        <v>19471</v>
      </c>
      <c r="F42" s="89">
        <f t="shared" si="9"/>
        <v>21754</v>
      </c>
      <c r="G42" s="89">
        <f t="shared" si="9"/>
        <v>21754</v>
      </c>
      <c r="H42" s="89">
        <f t="shared" si="9"/>
        <v>21754</v>
      </c>
      <c r="I42" s="89"/>
      <c r="J42" s="89"/>
      <c r="K42" s="89"/>
      <c r="L42" s="125"/>
      <c r="M42" s="98"/>
      <c r="N42" s="98"/>
      <c r="O42" s="98"/>
      <c r="P42" s="98"/>
      <c r="Q42" s="98"/>
      <c r="R42" s="114"/>
    </row>
    <row r="43" spans="1:18" ht="15">
      <c r="A43" s="44"/>
      <c r="B43" s="44"/>
      <c r="C43" s="44"/>
      <c r="D43" s="44"/>
      <c r="E43" s="44"/>
      <c r="F43" s="87"/>
      <c r="G43" s="87"/>
      <c r="H43" s="87"/>
      <c r="I43" s="87"/>
      <c r="J43" s="87"/>
      <c r="K43" s="87"/>
      <c r="L43" s="87"/>
    </row>
    <row r="44" spans="1:18" ht="15">
      <c r="A44" s="46"/>
      <c r="B44" s="46" t="s">
        <v>282</v>
      </c>
      <c r="C44" s="46"/>
      <c r="D44" s="46"/>
      <c r="E44" s="46"/>
      <c r="F44" s="88"/>
      <c r="G44" s="88"/>
      <c r="H44" s="88"/>
      <c r="I44" s="88"/>
      <c r="J44" s="88"/>
      <c r="K44" s="88"/>
      <c r="L44" s="87"/>
    </row>
    <row r="45" spans="1:18" ht="15">
      <c r="A45" s="88" t="s">
        <v>271</v>
      </c>
      <c r="B45" s="89" t="s">
        <v>481</v>
      </c>
      <c r="C45" s="89"/>
      <c r="D45" s="89">
        <v>882</v>
      </c>
      <c r="E45" s="89">
        <v>1717</v>
      </c>
      <c r="F45" s="89">
        <v>1717</v>
      </c>
      <c r="G45" s="89">
        <v>1717</v>
      </c>
      <c r="H45" s="89">
        <v>1717</v>
      </c>
      <c r="I45" s="89"/>
      <c r="J45" s="89"/>
      <c r="K45" s="89"/>
      <c r="L45" s="125"/>
    </row>
    <row r="46" spans="1:18" ht="15">
      <c r="A46" s="88" t="s">
        <v>274</v>
      </c>
      <c r="B46" s="89" t="s">
        <v>275</v>
      </c>
      <c r="C46" s="89">
        <v>16850</v>
      </c>
      <c r="D46" s="89">
        <v>17754</v>
      </c>
      <c r="E46" s="89">
        <v>17754</v>
      </c>
      <c r="F46" s="89">
        <v>20031</v>
      </c>
      <c r="G46" s="89">
        <v>20031</v>
      </c>
      <c r="H46" s="89">
        <v>20031</v>
      </c>
      <c r="I46" s="89"/>
      <c r="J46" s="89"/>
      <c r="K46" s="89"/>
      <c r="L46" s="125"/>
    </row>
    <row r="47" spans="1:18" ht="15">
      <c r="A47" s="88" t="s">
        <v>473</v>
      </c>
      <c r="B47" s="89" t="s">
        <v>474</v>
      </c>
      <c r="C47" s="89"/>
      <c r="D47" s="89"/>
      <c r="E47" s="89"/>
      <c r="F47" s="89">
        <v>1</v>
      </c>
      <c r="G47" s="89">
        <v>1</v>
      </c>
      <c r="H47" s="89">
        <v>1</v>
      </c>
      <c r="I47" s="89"/>
      <c r="J47" s="89"/>
      <c r="K47" s="89"/>
      <c r="L47" s="125"/>
    </row>
    <row r="48" spans="1:18" ht="15">
      <c r="A48" s="88" t="s">
        <v>385</v>
      </c>
      <c r="B48" s="89" t="s">
        <v>386</v>
      </c>
      <c r="C48" s="89"/>
      <c r="D48" s="89"/>
      <c r="E48" s="89"/>
      <c r="F48" s="89">
        <v>5</v>
      </c>
      <c r="G48" s="89">
        <v>5</v>
      </c>
      <c r="H48" s="89">
        <v>5</v>
      </c>
      <c r="I48" s="89"/>
      <c r="J48" s="89"/>
      <c r="K48" s="89"/>
      <c r="L48" s="125"/>
    </row>
    <row r="49" spans="1:12" ht="15">
      <c r="A49" s="88"/>
      <c r="B49" s="89" t="s">
        <v>124</v>
      </c>
      <c r="C49" s="89">
        <f>SUM(C45:C46)</f>
        <v>16850</v>
      </c>
      <c r="D49" s="89">
        <f>SUM(D45:D46)</f>
        <v>18636</v>
      </c>
      <c r="E49" s="89">
        <f>SUM(E45:E46)</f>
        <v>19471</v>
      </c>
      <c r="F49" s="89">
        <f>SUM(F45:F48)</f>
        <v>21754</v>
      </c>
      <c r="G49" s="89">
        <f>SUM(G45:G48)</f>
        <v>21754</v>
      </c>
      <c r="H49" s="89">
        <f>SUM(H45:H48)</f>
        <v>21754</v>
      </c>
      <c r="I49" s="89"/>
      <c r="J49" s="89"/>
      <c r="K49" s="89"/>
      <c r="L49" s="125"/>
    </row>
  </sheetData>
  <mergeCells count="15">
    <mergeCell ref="A1:B1"/>
    <mergeCell ref="A3:B3"/>
    <mergeCell ref="A2:C2"/>
    <mergeCell ref="I7:I8"/>
    <mergeCell ref="A7:B8"/>
    <mergeCell ref="C7:C8"/>
    <mergeCell ref="D7:D8"/>
    <mergeCell ref="E7:E8"/>
    <mergeCell ref="F7:F8"/>
    <mergeCell ref="J7:J8"/>
    <mergeCell ref="K7:K8"/>
    <mergeCell ref="G7:G8"/>
    <mergeCell ref="M7:Q7"/>
    <mergeCell ref="M8:Q8"/>
    <mergeCell ref="H7:H8"/>
  </mergeCells>
  <phoneticPr fontId="13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65"/>
  <sheetViews>
    <sheetView zoomScaleNormal="100" workbookViewId="0">
      <selection activeCell="F74" sqref="F74"/>
    </sheetView>
  </sheetViews>
  <sheetFormatPr defaultRowHeight="15"/>
  <cols>
    <col min="1" max="1" width="13.85546875" customWidth="1"/>
    <col min="2" max="2" width="50.42578125" customWidth="1"/>
    <col min="3" max="3" width="12.42578125" customWidth="1"/>
    <col min="4" max="4" width="12.28515625" customWidth="1"/>
    <col min="5" max="5" width="12" customWidth="1"/>
    <col min="6" max="10" width="11.28515625" customWidth="1"/>
    <col min="11" max="11" width="14.140625" bestFit="1" customWidth="1"/>
    <col min="12" max="12" width="11.28515625" customWidth="1"/>
  </cols>
  <sheetData>
    <row r="1" spans="1:12" ht="15.75">
      <c r="A1" s="376" t="s">
        <v>132</v>
      </c>
      <c r="B1" s="376"/>
    </row>
    <row r="2" spans="1:12">
      <c r="A2" s="377" t="s">
        <v>521</v>
      </c>
      <c r="B2" s="377"/>
    </row>
    <row r="3" spans="1:12">
      <c r="A3" s="378" t="s">
        <v>165</v>
      </c>
      <c r="B3" s="378"/>
    </row>
    <row r="4" spans="1:12">
      <c r="A4" s="5"/>
      <c r="B4" s="5"/>
    </row>
    <row r="5" spans="1:12">
      <c r="A5" s="5"/>
      <c r="B5" s="6" t="s">
        <v>166</v>
      </c>
    </row>
    <row r="6" spans="1:12">
      <c r="A6" s="5"/>
      <c r="B6" s="22" t="s">
        <v>142</v>
      </c>
    </row>
    <row r="7" spans="1:12" ht="20.25" customHeight="1">
      <c r="A7" s="379" t="s">
        <v>1</v>
      </c>
      <c r="B7" s="380"/>
      <c r="C7" s="374" t="s">
        <v>270</v>
      </c>
      <c r="D7" s="335" t="s">
        <v>452</v>
      </c>
      <c r="E7" s="335" t="s">
        <v>453</v>
      </c>
      <c r="F7" s="369" t="s">
        <v>479</v>
      </c>
      <c r="G7" s="363" t="s">
        <v>505</v>
      </c>
      <c r="H7" s="369" t="s">
        <v>217</v>
      </c>
      <c r="I7" s="369"/>
      <c r="J7" s="361"/>
      <c r="K7" s="361"/>
      <c r="L7" s="134"/>
    </row>
    <row r="8" spans="1:12" ht="18.75" customHeight="1">
      <c r="A8" s="381"/>
      <c r="B8" s="382"/>
      <c r="C8" s="375"/>
      <c r="D8" s="336"/>
      <c r="E8" s="336"/>
      <c r="F8" s="369"/>
      <c r="G8" s="364"/>
      <c r="H8" s="369"/>
      <c r="I8" s="369"/>
      <c r="J8" s="362"/>
      <c r="K8" s="362"/>
      <c r="L8" s="134"/>
    </row>
    <row r="9" spans="1:12">
      <c r="A9" s="45" t="s">
        <v>212</v>
      </c>
      <c r="B9" s="45" t="s">
        <v>3</v>
      </c>
      <c r="C9" s="15">
        <v>6000</v>
      </c>
      <c r="D9" s="88">
        <v>6000</v>
      </c>
      <c r="E9" s="88">
        <v>6000</v>
      </c>
      <c r="F9" s="88">
        <v>7837</v>
      </c>
      <c r="G9" s="88">
        <v>7837</v>
      </c>
      <c r="H9" s="88">
        <v>7837</v>
      </c>
      <c r="I9" s="88"/>
      <c r="J9" s="88"/>
      <c r="K9" s="88"/>
      <c r="L9" s="126"/>
    </row>
    <row r="10" spans="1:12">
      <c r="A10" s="45" t="s">
        <v>477</v>
      </c>
      <c r="B10" s="45" t="s">
        <v>478</v>
      </c>
      <c r="C10" s="15">
        <v>0</v>
      </c>
      <c r="D10" s="88">
        <v>0</v>
      </c>
      <c r="E10" s="88">
        <v>0</v>
      </c>
      <c r="F10" s="88">
        <v>582</v>
      </c>
      <c r="G10" s="88">
        <v>582</v>
      </c>
      <c r="H10" s="88">
        <f>502+80</f>
        <v>582</v>
      </c>
      <c r="I10" s="88"/>
      <c r="J10" s="88"/>
      <c r="K10" s="88"/>
      <c r="L10" s="126"/>
    </row>
    <row r="11" spans="1:12">
      <c r="A11" s="45" t="s">
        <v>213</v>
      </c>
      <c r="B11" s="45" t="s">
        <v>16</v>
      </c>
      <c r="C11" s="15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/>
      <c r="J11" s="88"/>
      <c r="K11" s="88"/>
      <c r="L11" s="126"/>
    </row>
    <row r="12" spans="1:12">
      <c r="A12" s="45" t="s">
        <v>253</v>
      </c>
      <c r="B12" s="45" t="s">
        <v>254</v>
      </c>
      <c r="C12" s="15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/>
      <c r="J12" s="88"/>
      <c r="K12" s="88"/>
      <c r="L12" s="126"/>
    </row>
    <row r="13" spans="1:12">
      <c r="A13" s="45" t="s">
        <v>214</v>
      </c>
      <c r="B13" s="45" t="s">
        <v>17</v>
      </c>
      <c r="C13" s="15">
        <v>545</v>
      </c>
      <c r="D13" s="88">
        <v>545</v>
      </c>
      <c r="E13" s="88">
        <v>545</v>
      </c>
      <c r="F13" s="88">
        <v>553</v>
      </c>
      <c r="G13" s="88">
        <v>553</v>
      </c>
      <c r="H13" s="88">
        <v>553</v>
      </c>
      <c r="I13" s="88"/>
      <c r="J13" s="88"/>
      <c r="K13" s="88"/>
      <c r="L13" s="126"/>
    </row>
    <row r="14" spans="1:12">
      <c r="A14" s="45" t="s">
        <v>215</v>
      </c>
      <c r="B14" s="45" t="s">
        <v>4</v>
      </c>
      <c r="C14" s="29">
        <v>245</v>
      </c>
      <c r="D14" s="88">
        <v>245</v>
      </c>
      <c r="E14" s="88">
        <v>245</v>
      </c>
      <c r="F14" s="88">
        <v>205</v>
      </c>
      <c r="G14" s="88">
        <v>205</v>
      </c>
      <c r="H14" s="88">
        <v>205</v>
      </c>
      <c r="I14" s="88"/>
      <c r="J14" s="88"/>
      <c r="K14" s="88"/>
      <c r="L14" s="126"/>
    </row>
    <row r="15" spans="1:12">
      <c r="A15" s="45" t="s">
        <v>255</v>
      </c>
      <c r="B15" s="45" t="s">
        <v>256</v>
      </c>
      <c r="C15" s="29">
        <v>0</v>
      </c>
      <c r="D15" s="88">
        <v>0</v>
      </c>
      <c r="E15" s="88">
        <v>90</v>
      </c>
      <c r="F15" s="88">
        <v>144</v>
      </c>
      <c r="G15" s="88">
        <v>144</v>
      </c>
      <c r="H15" s="88">
        <v>144</v>
      </c>
      <c r="I15" s="88"/>
      <c r="J15" s="88"/>
      <c r="K15" s="88"/>
      <c r="L15" s="126"/>
    </row>
    <row r="16" spans="1:12">
      <c r="A16" s="47" t="s">
        <v>216</v>
      </c>
      <c r="B16" s="47" t="s">
        <v>5</v>
      </c>
      <c r="C16" s="17">
        <f t="shared" ref="C16:H16" si="0">SUM(C9:C15)</f>
        <v>6790</v>
      </c>
      <c r="D16" s="17">
        <f t="shared" si="0"/>
        <v>6790</v>
      </c>
      <c r="E16" s="17">
        <f t="shared" si="0"/>
        <v>6880</v>
      </c>
      <c r="F16" s="17">
        <f t="shared" si="0"/>
        <v>9321</v>
      </c>
      <c r="G16" s="17">
        <f t="shared" si="0"/>
        <v>9321</v>
      </c>
      <c r="H16" s="17">
        <f t="shared" si="0"/>
        <v>9321</v>
      </c>
      <c r="I16" s="17"/>
      <c r="J16" s="17"/>
      <c r="K16" s="17"/>
      <c r="L16" s="137"/>
    </row>
    <row r="17" spans="1:12">
      <c r="A17" s="45" t="s">
        <v>218</v>
      </c>
      <c r="B17" s="45" t="s">
        <v>257</v>
      </c>
      <c r="C17" s="15">
        <v>0</v>
      </c>
      <c r="D17" s="88">
        <v>40</v>
      </c>
      <c r="E17" s="88">
        <v>40</v>
      </c>
      <c r="F17" s="88">
        <v>70</v>
      </c>
      <c r="G17" s="88">
        <v>70</v>
      </c>
      <c r="H17" s="88">
        <v>70</v>
      </c>
      <c r="I17" s="88"/>
      <c r="J17" s="88"/>
      <c r="K17" s="88"/>
      <c r="L17" s="126"/>
    </row>
    <row r="18" spans="1:12">
      <c r="A18" s="45" t="s">
        <v>258</v>
      </c>
      <c r="B18" s="45" t="s">
        <v>259</v>
      </c>
      <c r="C18" s="29">
        <v>0</v>
      </c>
      <c r="D18" s="88">
        <v>222</v>
      </c>
      <c r="E18" s="88">
        <v>452</v>
      </c>
      <c r="F18" s="88">
        <v>452</v>
      </c>
      <c r="G18" s="88">
        <v>452</v>
      </c>
      <c r="H18" s="88">
        <v>452</v>
      </c>
      <c r="I18" s="88"/>
      <c r="J18" s="88"/>
      <c r="K18" s="88"/>
      <c r="L18" s="126"/>
    </row>
    <row r="19" spans="1:12">
      <c r="A19" s="47" t="s">
        <v>225</v>
      </c>
      <c r="B19" s="47" t="s">
        <v>21</v>
      </c>
      <c r="C19" s="31">
        <f t="shared" ref="C19:H19" si="1">SUM(C17:C18)</f>
        <v>0</v>
      </c>
      <c r="D19" s="31">
        <f t="shared" si="1"/>
        <v>262</v>
      </c>
      <c r="E19" s="31">
        <f t="shared" si="1"/>
        <v>492</v>
      </c>
      <c r="F19" s="92">
        <f t="shared" si="1"/>
        <v>522</v>
      </c>
      <c r="G19" s="92">
        <f t="shared" si="1"/>
        <v>522</v>
      </c>
      <c r="H19" s="92">
        <f t="shared" si="1"/>
        <v>522</v>
      </c>
      <c r="I19" s="92"/>
      <c r="J19" s="92"/>
      <c r="K19" s="92"/>
      <c r="L19" s="138"/>
    </row>
    <row r="20" spans="1:12">
      <c r="A20" s="46" t="s">
        <v>260</v>
      </c>
      <c r="B20" s="46" t="s">
        <v>5</v>
      </c>
      <c r="C20" s="28">
        <f t="shared" ref="C20:H20" si="2">SUM(C16+C19)</f>
        <v>6790</v>
      </c>
      <c r="D20" s="28">
        <f t="shared" si="2"/>
        <v>7052</v>
      </c>
      <c r="E20" s="28">
        <f t="shared" si="2"/>
        <v>7372</v>
      </c>
      <c r="F20" s="28">
        <f t="shared" si="2"/>
        <v>9843</v>
      </c>
      <c r="G20" s="28">
        <f t="shared" si="2"/>
        <v>9843</v>
      </c>
      <c r="H20" s="28">
        <f t="shared" si="2"/>
        <v>9843</v>
      </c>
      <c r="I20" s="28"/>
      <c r="J20" s="28"/>
      <c r="K20" s="28"/>
      <c r="L20" s="139"/>
    </row>
    <row r="21" spans="1:12">
      <c r="A21" s="45" t="s">
        <v>220</v>
      </c>
      <c r="B21" s="45" t="s">
        <v>227</v>
      </c>
      <c r="C21" s="29">
        <v>1620</v>
      </c>
      <c r="D21" s="88">
        <v>1535</v>
      </c>
      <c r="E21" s="88">
        <v>1594</v>
      </c>
      <c r="F21" s="88">
        <v>2028</v>
      </c>
      <c r="G21" s="88">
        <v>2028</v>
      </c>
      <c r="H21" s="88">
        <v>2028</v>
      </c>
      <c r="I21" s="88"/>
      <c r="J21" s="88"/>
      <c r="K21" s="88"/>
      <c r="L21" s="126"/>
    </row>
    <row r="22" spans="1:12">
      <c r="A22" s="45" t="s">
        <v>222</v>
      </c>
      <c r="B22" s="45" t="s">
        <v>261</v>
      </c>
      <c r="C22" s="15">
        <v>0</v>
      </c>
      <c r="D22" s="88">
        <v>150</v>
      </c>
      <c r="E22" s="88">
        <v>150</v>
      </c>
      <c r="F22" s="88">
        <v>150</v>
      </c>
      <c r="G22" s="88">
        <v>150</v>
      </c>
      <c r="H22" s="88">
        <v>150</v>
      </c>
      <c r="I22" s="88"/>
      <c r="J22" s="88"/>
      <c r="K22" s="88"/>
      <c r="L22" s="126"/>
    </row>
    <row r="23" spans="1:12">
      <c r="A23" s="45" t="s">
        <v>223</v>
      </c>
      <c r="B23" s="45" t="s">
        <v>229</v>
      </c>
      <c r="C23" s="15">
        <v>150</v>
      </c>
      <c r="D23" s="88">
        <v>157</v>
      </c>
      <c r="E23" s="88">
        <v>166</v>
      </c>
      <c r="F23" s="88">
        <v>117</v>
      </c>
      <c r="G23" s="88">
        <v>117</v>
      </c>
      <c r="H23" s="88">
        <v>117</v>
      </c>
      <c r="I23" s="88"/>
      <c r="J23" s="88"/>
      <c r="K23" s="88"/>
      <c r="L23" s="126"/>
    </row>
    <row r="24" spans="1:12">
      <c r="A24" s="45" t="s">
        <v>224</v>
      </c>
      <c r="B24" s="45" t="s">
        <v>262</v>
      </c>
      <c r="C24" s="15">
        <v>170</v>
      </c>
      <c r="D24" s="88">
        <v>174</v>
      </c>
      <c r="E24" s="88">
        <v>180</v>
      </c>
      <c r="F24" s="88">
        <v>120</v>
      </c>
      <c r="G24" s="88">
        <v>120</v>
      </c>
      <c r="H24" s="88">
        <v>120</v>
      </c>
      <c r="I24" s="88"/>
      <c r="J24" s="88"/>
      <c r="K24" s="88"/>
      <c r="L24" s="126"/>
    </row>
    <row r="25" spans="1:12">
      <c r="A25" s="46" t="s">
        <v>221</v>
      </c>
      <c r="B25" s="46" t="s">
        <v>263</v>
      </c>
      <c r="C25" s="28">
        <f t="shared" ref="C25:H25" si="3">SUM(C21:C24)</f>
        <v>1940</v>
      </c>
      <c r="D25" s="28">
        <f t="shared" si="3"/>
        <v>2016</v>
      </c>
      <c r="E25" s="28">
        <f t="shared" si="3"/>
        <v>2090</v>
      </c>
      <c r="F25" s="28">
        <f t="shared" si="3"/>
        <v>2415</v>
      </c>
      <c r="G25" s="28">
        <f t="shared" si="3"/>
        <v>2415</v>
      </c>
      <c r="H25" s="28">
        <f t="shared" si="3"/>
        <v>2415</v>
      </c>
      <c r="I25" s="28"/>
      <c r="J25" s="28"/>
      <c r="K25" s="28"/>
      <c r="L25" s="139"/>
    </row>
    <row r="26" spans="1:12">
      <c r="A26" s="45" t="s">
        <v>231</v>
      </c>
      <c r="B26" s="45" t="s">
        <v>6</v>
      </c>
      <c r="C26" s="29">
        <v>30</v>
      </c>
      <c r="D26" s="88">
        <v>80</v>
      </c>
      <c r="E26" s="88">
        <v>80</v>
      </c>
      <c r="F26" s="88">
        <v>115</v>
      </c>
      <c r="G26" s="88">
        <v>115</v>
      </c>
      <c r="H26" s="88">
        <v>115</v>
      </c>
      <c r="I26" s="88"/>
      <c r="J26" s="88"/>
      <c r="K26" s="88"/>
      <c r="L26" s="126"/>
    </row>
    <row r="27" spans="1:12">
      <c r="A27" s="45" t="s">
        <v>232</v>
      </c>
      <c r="B27" s="45" t="s">
        <v>7</v>
      </c>
      <c r="C27" s="29">
        <v>350</v>
      </c>
      <c r="D27" s="88">
        <v>375</v>
      </c>
      <c r="E27" s="88">
        <v>393</v>
      </c>
      <c r="F27" s="88">
        <v>347</v>
      </c>
      <c r="G27" s="88">
        <v>347</v>
      </c>
      <c r="H27" s="88">
        <v>347</v>
      </c>
      <c r="I27" s="88"/>
      <c r="J27" s="88"/>
      <c r="K27" s="88"/>
      <c r="L27" s="126"/>
    </row>
    <row r="28" spans="1:12">
      <c r="A28" s="47" t="s">
        <v>233</v>
      </c>
      <c r="B28" s="47" t="s">
        <v>8</v>
      </c>
      <c r="C28" s="31">
        <f t="shared" ref="C28:H28" si="4">SUM(C26:C27)</f>
        <v>380</v>
      </c>
      <c r="D28" s="31">
        <f t="shared" si="4"/>
        <v>455</v>
      </c>
      <c r="E28" s="31">
        <f t="shared" si="4"/>
        <v>473</v>
      </c>
      <c r="F28" s="31">
        <f t="shared" si="4"/>
        <v>462</v>
      </c>
      <c r="G28" s="31">
        <f t="shared" si="4"/>
        <v>462</v>
      </c>
      <c r="H28" s="31">
        <f t="shared" si="4"/>
        <v>462</v>
      </c>
      <c r="I28" s="31"/>
      <c r="J28" s="31"/>
      <c r="K28" s="31"/>
      <c r="L28" s="140"/>
    </row>
    <row r="29" spans="1:12">
      <c r="A29" s="45" t="s">
        <v>234</v>
      </c>
      <c r="B29" s="45" t="s">
        <v>9</v>
      </c>
      <c r="C29" s="29">
        <v>90</v>
      </c>
      <c r="D29" s="88">
        <v>40</v>
      </c>
      <c r="E29" s="88">
        <v>40</v>
      </c>
      <c r="F29" s="88">
        <v>0</v>
      </c>
      <c r="G29" s="88">
        <v>0</v>
      </c>
      <c r="H29" s="88">
        <v>0</v>
      </c>
      <c r="I29" s="88"/>
      <c r="J29" s="88"/>
      <c r="K29" s="88"/>
      <c r="L29" s="126"/>
    </row>
    <row r="30" spans="1:12">
      <c r="A30" s="45" t="s">
        <v>235</v>
      </c>
      <c r="B30" s="45" t="s">
        <v>10</v>
      </c>
      <c r="C30" s="88">
        <v>280</v>
      </c>
      <c r="D30" s="88">
        <v>280</v>
      </c>
      <c r="E30" s="88">
        <v>280</v>
      </c>
      <c r="F30" s="88">
        <v>151</v>
      </c>
      <c r="G30" s="88">
        <v>151</v>
      </c>
      <c r="H30" s="88">
        <v>151</v>
      </c>
      <c r="I30" s="88"/>
      <c r="J30" s="88"/>
      <c r="K30" s="88"/>
      <c r="L30" s="126"/>
    </row>
    <row r="31" spans="1:12">
      <c r="A31" s="47" t="s">
        <v>236</v>
      </c>
      <c r="B31" s="47" t="s">
        <v>11</v>
      </c>
      <c r="C31" s="92">
        <f t="shared" ref="C31:H31" si="5">SUM(C29:C30)</f>
        <v>370</v>
      </c>
      <c r="D31" s="92">
        <f t="shared" si="5"/>
        <v>320</v>
      </c>
      <c r="E31" s="92">
        <f t="shared" si="5"/>
        <v>320</v>
      </c>
      <c r="F31" s="17">
        <f t="shared" si="5"/>
        <v>151</v>
      </c>
      <c r="G31" s="17">
        <f t="shared" si="5"/>
        <v>151</v>
      </c>
      <c r="H31" s="17">
        <f t="shared" si="5"/>
        <v>151</v>
      </c>
      <c r="I31" s="17"/>
      <c r="J31" s="17"/>
      <c r="K31" s="17"/>
      <c r="L31" s="137"/>
    </row>
    <row r="32" spans="1:12">
      <c r="A32" s="45" t="s">
        <v>237</v>
      </c>
      <c r="B32" s="45" t="s">
        <v>12</v>
      </c>
      <c r="C32" s="88">
        <v>230</v>
      </c>
      <c r="D32" s="88">
        <v>230</v>
      </c>
      <c r="E32" s="88">
        <v>230</v>
      </c>
      <c r="F32" s="88">
        <v>192</v>
      </c>
      <c r="G32" s="88">
        <v>192</v>
      </c>
      <c r="H32" s="88">
        <v>192</v>
      </c>
      <c r="I32" s="88"/>
      <c r="J32" s="88"/>
      <c r="K32" s="88"/>
      <c r="L32" s="126"/>
    </row>
    <row r="33" spans="1:12">
      <c r="A33" s="45" t="s">
        <v>264</v>
      </c>
      <c r="B33" s="45" t="s">
        <v>13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/>
      <c r="J33" s="88"/>
      <c r="K33" s="88"/>
      <c r="L33" s="126"/>
    </row>
    <row r="34" spans="1:12">
      <c r="A34" s="45" t="s">
        <v>265</v>
      </c>
      <c r="B34" s="45" t="s">
        <v>266</v>
      </c>
      <c r="C34" s="88">
        <v>0</v>
      </c>
      <c r="D34" s="88">
        <v>50</v>
      </c>
      <c r="E34" s="88">
        <v>50</v>
      </c>
      <c r="F34" s="88">
        <v>18</v>
      </c>
      <c r="G34" s="88">
        <v>18</v>
      </c>
      <c r="H34" s="88">
        <v>18</v>
      </c>
      <c r="I34" s="88"/>
      <c r="J34" s="88"/>
      <c r="K34" s="88"/>
      <c r="L34" s="126"/>
    </row>
    <row r="35" spans="1:12">
      <c r="A35" s="45" t="s">
        <v>267</v>
      </c>
      <c r="B35" s="45" t="s">
        <v>14</v>
      </c>
      <c r="C35" s="88">
        <v>200</v>
      </c>
      <c r="D35" s="88">
        <v>200</v>
      </c>
      <c r="E35" s="88">
        <v>200</v>
      </c>
      <c r="F35" s="88">
        <v>354</v>
      </c>
      <c r="G35" s="88">
        <v>354</v>
      </c>
      <c r="H35" s="88">
        <v>354</v>
      </c>
      <c r="I35" s="88"/>
      <c r="J35" s="88"/>
      <c r="K35" s="88"/>
      <c r="L35" s="126"/>
    </row>
    <row r="36" spans="1:12">
      <c r="A36" s="47" t="s">
        <v>239</v>
      </c>
      <c r="B36" s="47" t="s">
        <v>15</v>
      </c>
      <c r="C36" s="92">
        <f t="shared" ref="C36:H36" si="6">SUM(C32:C35)</f>
        <v>430</v>
      </c>
      <c r="D36" s="92">
        <f t="shared" si="6"/>
        <v>480</v>
      </c>
      <c r="E36" s="92">
        <f t="shared" si="6"/>
        <v>480</v>
      </c>
      <c r="F36" s="92">
        <f t="shared" si="6"/>
        <v>564</v>
      </c>
      <c r="G36" s="92">
        <f t="shared" si="6"/>
        <v>564</v>
      </c>
      <c r="H36" s="92">
        <f t="shared" si="6"/>
        <v>564</v>
      </c>
      <c r="I36" s="92"/>
      <c r="J36" s="92"/>
      <c r="K36" s="92"/>
      <c r="L36" s="138"/>
    </row>
    <row r="37" spans="1:12">
      <c r="A37" s="47" t="s">
        <v>240</v>
      </c>
      <c r="B37" s="47" t="s">
        <v>18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/>
      <c r="J37" s="92"/>
      <c r="K37" s="92"/>
      <c r="L37" s="138"/>
    </row>
    <row r="38" spans="1:12">
      <c r="A38" s="45" t="s">
        <v>242</v>
      </c>
      <c r="B38" s="45" t="s">
        <v>462</v>
      </c>
      <c r="C38" s="88">
        <v>320</v>
      </c>
      <c r="D38" s="88">
        <v>322</v>
      </c>
      <c r="E38" s="88">
        <v>327</v>
      </c>
      <c r="F38" s="88">
        <v>247</v>
      </c>
      <c r="G38" s="88">
        <v>247</v>
      </c>
      <c r="H38" s="88">
        <v>247</v>
      </c>
      <c r="I38" s="88"/>
      <c r="J38" s="88"/>
      <c r="K38" s="88"/>
      <c r="L38" s="126"/>
    </row>
    <row r="39" spans="1:12">
      <c r="A39" s="45" t="s">
        <v>244</v>
      </c>
      <c r="B39" s="45" t="s">
        <v>25</v>
      </c>
      <c r="C39" s="88">
        <v>0</v>
      </c>
      <c r="D39" s="88">
        <v>178</v>
      </c>
      <c r="E39" s="88">
        <v>178</v>
      </c>
      <c r="F39" s="88">
        <v>243</v>
      </c>
      <c r="G39" s="88">
        <v>243</v>
      </c>
      <c r="H39" s="88">
        <v>243</v>
      </c>
      <c r="I39" s="88"/>
      <c r="J39" s="88"/>
      <c r="K39" s="88"/>
      <c r="L39" s="126"/>
    </row>
    <row r="40" spans="1:12" s="94" customFormat="1">
      <c r="A40" s="47" t="s">
        <v>269</v>
      </c>
      <c r="B40" s="47" t="s">
        <v>25</v>
      </c>
      <c r="C40" s="92">
        <f t="shared" ref="C40:H40" si="7">SUM(C38:C39)</f>
        <v>320</v>
      </c>
      <c r="D40" s="92">
        <f t="shared" si="7"/>
        <v>500</v>
      </c>
      <c r="E40" s="92">
        <f t="shared" si="7"/>
        <v>505</v>
      </c>
      <c r="F40" s="92">
        <f t="shared" si="7"/>
        <v>490</v>
      </c>
      <c r="G40" s="92">
        <f t="shared" si="7"/>
        <v>490</v>
      </c>
      <c r="H40" s="92">
        <f t="shared" si="7"/>
        <v>490</v>
      </c>
      <c r="I40" s="92"/>
      <c r="J40" s="92"/>
      <c r="K40" s="92"/>
      <c r="L40" s="138"/>
    </row>
    <row r="41" spans="1:12">
      <c r="A41" s="46" t="s">
        <v>245</v>
      </c>
      <c r="B41" s="46" t="s">
        <v>126</v>
      </c>
      <c r="C41" s="89">
        <f t="shared" ref="C41:H41" si="8">SUM(C28+C31+C36+C37+C40)</f>
        <v>1500</v>
      </c>
      <c r="D41" s="89">
        <f t="shared" si="8"/>
        <v>1755</v>
      </c>
      <c r="E41" s="89">
        <f t="shared" si="8"/>
        <v>1778</v>
      </c>
      <c r="F41" s="89">
        <f t="shared" si="8"/>
        <v>1667</v>
      </c>
      <c r="G41" s="89">
        <f t="shared" si="8"/>
        <v>1667</v>
      </c>
      <c r="H41" s="89">
        <f t="shared" si="8"/>
        <v>1667</v>
      </c>
      <c r="I41" s="89"/>
      <c r="J41" s="89"/>
      <c r="K41" s="89"/>
      <c r="L41" s="125"/>
    </row>
    <row r="42" spans="1:12" s="99" customFormat="1">
      <c r="A42" s="46"/>
      <c r="B42" s="46" t="s">
        <v>125</v>
      </c>
      <c r="C42" s="89">
        <f t="shared" ref="C42:H42" si="9">SUM(C20+C25+C41)</f>
        <v>10230</v>
      </c>
      <c r="D42" s="89">
        <f t="shared" si="9"/>
        <v>10823</v>
      </c>
      <c r="E42" s="89">
        <f t="shared" si="9"/>
        <v>11240</v>
      </c>
      <c r="F42" s="89">
        <f t="shared" si="9"/>
        <v>13925</v>
      </c>
      <c r="G42" s="89">
        <f t="shared" si="9"/>
        <v>13925</v>
      </c>
      <c r="H42" s="89">
        <f t="shared" si="9"/>
        <v>13925</v>
      </c>
      <c r="I42" s="89"/>
      <c r="J42" s="89"/>
      <c r="K42" s="89"/>
      <c r="L42" s="125"/>
    </row>
    <row r="43" spans="1:1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1:12">
      <c r="A44" s="89"/>
      <c r="B44" s="89" t="s">
        <v>282</v>
      </c>
      <c r="C44" s="89"/>
      <c r="D44" s="89"/>
      <c r="E44" s="89"/>
      <c r="F44" s="88"/>
      <c r="G44" s="88"/>
      <c r="H44" s="88"/>
      <c r="I44" s="88"/>
      <c r="J44" s="88"/>
      <c r="K44" s="88"/>
      <c r="L44" s="87"/>
    </row>
    <row r="45" spans="1:12">
      <c r="A45" s="89" t="s">
        <v>271</v>
      </c>
      <c r="B45" s="89" t="s">
        <v>481</v>
      </c>
      <c r="C45" s="89"/>
      <c r="D45" s="89">
        <v>369</v>
      </c>
      <c r="E45" s="89">
        <v>716</v>
      </c>
      <c r="F45" s="89">
        <v>716</v>
      </c>
      <c r="G45" s="89">
        <v>716</v>
      </c>
      <c r="H45" s="89">
        <v>716</v>
      </c>
      <c r="I45" s="89"/>
      <c r="J45" s="89"/>
      <c r="K45" s="89"/>
      <c r="L45" s="125"/>
    </row>
    <row r="46" spans="1:12">
      <c r="A46" s="89" t="s">
        <v>274</v>
      </c>
      <c r="B46" s="89" t="s">
        <v>275</v>
      </c>
      <c r="C46" s="89">
        <v>10230</v>
      </c>
      <c r="D46" s="89">
        <v>10454</v>
      </c>
      <c r="E46" s="89">
        <v>10524</v>
      </c>
      <c r="F46" s="89">
        <v>13209</v>
      </c>
      <c r="G46" s="89">
        <v>13209</v>
      </c>
      <c r="H46" s="89">
        <v>13209</v>
      </c>
      <c r="I46" s="89"/>
      <c r="J46" s="89"/>
      <c r="K46" s="89"/>
      <c r="L46" s="125"/>
    </row>
    <row r="47" spans="1:12">
      <c r="A47" s="89" t="s">
        <v>473</v>
      </c>
      <c r="B47" s="89" t="s">
        <v>474</v>
      </c>
      <c r="C47" s="89"/>
      <c r="D47" s="89"/>
      <c r="E47" s="132"/>
      <c r="F47" s="88">
        <v>0</v>
      </c>
      <c r="G47" s="88">
        <v>0</v>
      </c>
      <c r="H47" s="212">
        <v>0</v>
      </c>
      <c r="I47" s="1"/>
      <c r="J47" s="89"/>
      <c r="K47" s="89"/>
      <c r="L47" s="125"/>
    </row>
    <row r="48" spans="1:12">
      <c r="A48" s="89" t="s">
        <v>385</v>
      </c>
      <c r="B48" s="89" t="s">
        <v>386</v>
      </c>
      <c r="C48" s="89"/>
      <c r="D48" s="89"/>
      <c r="E48" s="132"/>
      <c r="F48" s="88">
        <v>0</v>
      </c>
      <c r="G48" s="88">
        <v>0</v>
      </c>
      <c r="H48" s="212">
        <v>0</v>
      </c>
      <c r="I48" s="1"/>
      <c r="J48" s="89"/>
      <c r="K48" s="89"/>
      <c r="L48" s="125"/>
    </row>
    <row r="49" spans="1:12">
      <c r="A49" s="89"/>
      <c r="B49" s="89" t="s">
        <v>124</v>
      </c>
      <c r="C49" s="89">
        <f>SUM(C45:C46)</f>
        <v>10230</v>
      </c>
      <c r="D49" s="89">
        <f>SUM(D45:D46)</f>
        <v>10823</v>
      </c>
      <c r="E49" s="89">
        <f>SUM(E45:E46)</f>
        <v>11240</v>
      </c>
      <c r="F49" s="89">
        <f>SUM(F45:F48)</f>
        <v>13925</v>
      </c>
      <c r="G49" s="89">
        <f>SUM(G45:G48)</f>
        <v>13925</v>
      </c>
      <c r="H49" s="89">
        <f>SUM(H45:H48)</f>
        <v>13925</v>
      </c>
      <c r="I49" s="89"/>
      <c r="J49" s="89"/>
      <c r="K49" s="89"/>
      <c r="L49" s="125"/>
    </row>
    <row r="50" spans="1:12">
      <c r="F50" s="125"/>
      <c r="G50" s="125"/>
      <c r="H50" s="125"/>
      <c r="I50" s="125"/>
      <c r="J50" s="125"/>
      <c r="K50" s="125"/>
      <c r="L50" s="125"/>
    </row>
    <row r="52" spans="1:12">
      <c r="F52" s="13"/>
      <c r="G52" s="13"/>
      <c r="H52" s="13"/>
      <c r="I52" s="13"/>
      <c r="J52" s="13"/>
      <c r="K52" s="13"/>
      <c r="L52" s="13"/>
    </row>
    <row r="53" spans="1:1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>
      <c r="B55" s="13"/>
      <c r="C55" s="13"/>
      <c r="D55" s="13"/>
      <c r="E55" s="13"/>
      <c r="F55" s="13"/>
      <c r="G55" s="13"/>
      <c r="H55" s="13"/>
      <c r="I55" s="13"/>
      <c r="J55" s="13"/>
    </row>
    <row r="56" spans="1:12">
      <c r="B56" s="221"/>
      <c r="C56" s="13"/>
      <c r="D56" s="13"/>
      <c r="E56" s="13"/>
      <c r="H56" s="221"/>
      <c r="I56" s="221"/>
      <c r="J56" s="13"/>
    </row>
    <row r="57" spans="1:12" s="13" customFormat="1" ht="12.75"/>
    <row r="58" spans="1:12" s="13" customFormat="1" ht="12.75"/>
    <row r="59" spans="1:12">
      <c r="B59" s="221"/>
      <c r="C59" s="13"/>
      <c r="D59" s="13"/>
      <c r="E59" s="13"/>
    </row>
    <row r="60" spans="1:12" s="13" customFormat="1" ht="12.75"/>
    <row r="61" spans="1:12" s="13" customFormat="1" ht="12.75"/>
    <row r="64" spans="1:12">
      <c r="B64" s="221"/>
      <c r="C64" s="13"/>
      <c r="D64" s="13"/>
    </row>
    <row r="65" spans="2:4">
      <c r="B65" s="221"/>
      <c r="C65" s="13"/>
      <c r="D65" s="13"/>
    </row>
  </sheetData>
  <mergeCells count="13">
    <mergeCell ref="H7:H8"/>
    <mergeCell ref="I7:I8"/>
    <mergeCell ref="J7:J8"/>
    <mergeCell ref="C7:C8"/>
    <mergeCell ref="A1:B1"/>
    <mergeCell ref="A2:B2"/>
    <mergeCell ref="A3:B3"/>
    <mergeCell ref="A7:B8"/>
    <mergeCell ref="K7:K8"/>
    <mergeCell ref="G7:G8"/>
    <mergeCell ref="D7:D8"/>
    <mergeCell ref="E7:E8"/>
    <mergeCell ref="F7:F8"/>
  </mergeCells>
  <phoneticPr fontId="13" type="noConversion"/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57"/>
  <sheetViews>
    <sheetView zoomScaleNormal="100" workbookViewId="0">
      <selection activeCell="O27" sqref="O27:P27"/>
    </sheetView>
  </sheetViews>
  <sheetFormatPr defaultRowHeight="15"/>
  <cols>
    <col min="1" max="1" width="10.140625" customWidth="1"/>
    <col min="2" max="2" width="38.85546875" customWidth="1"/>
    <col min="3" max="3" width="12.42578125" customWidth="1"/>
    <col min="4" max="4" width="11.28515625" customWidth="1"/>
    <col min="5" max="5" width="11.42578125" customWidth="1"/>
    <col min="6" max="10" width="11.28515625" customWidth="1"/>
    <col min="11" max="11" width="14.140625" bestFit="1" customWidth="1"/>
    <col min="12" max="12" width="11.28515625" customWidth="1"/>
    <col min="21" max="21" width="10.140625" bestFit="1" customWidth="1"/>
  </cols>
  <sheetData>
    <row r="1" spans="1:18" ht="15.75">
      <c r="A1" s="376" t="s">
        <v>131</v>
      </c>
      <c r="B1" s="376"/>
    </row>
    <row r="2" spans="1:18">
      <c r="A2" s="377" t="s">
        <v>521</v>
      </c>
      <c r="B2" s="377"/>
      <c r="C2" s="377"/>
    </row>
    <row r="3" spans="1:18">
      <c r="A3" s="378" t="s">
        <v>167</v>
      </c>
      <c r="B3" s="378"/>
    </row>
    <row r="4" spans="1:18">
      <c r="A4" s="5"/>
      <c r="B4" s="5"/>
    </row>
    <row r="5" spans="1:18">
      <c r="A5" s="5"/>
      <c r="B5" s="6" t="s">
        <v>168</v>
      </c>
    </row>
    <row r="6" spans="1:18">
      <c r="A6" s="5"/>
      <c r="B6" s="22" t="s">
        <v>142</v>
      </c>
    </row>
    <row r="7" spans="1:18" ht="16.5" customHeight="1">
      <c r="A7" s="379" t="s">
        <v>1</v>
      </c>
      <c r="B7" s="380"/>
      <c r="C7" s="374" t="s">
        <v>2</v>
      </c>
      <c r="D7" s="335" t="s">
        <v>452</v>
      </c>
      <c r="E7" s="335" t="s">
        <v>453</v>
      </c>
      <c r="F7" s="369" t="s">
        <v>479</v>
      </c>
      <c r="G7" s="369" t="s">
        <v>505</v>
      </c>
      <c r="H7" s="369" t="s">
        <v>217</v>
      </c>
      <c r="I7" s="369"/>
      <c r="J7" s="361"/>
      <c r="K7" s="361"/>
      <c r="L7" s="134"/>
      <c r="M7" s="383"/>
      <c r="N7" s="384"/>
    </row>
    <row r="8" spans="1:18" ht="16.5" customHeight="1">
      <c r="A8" s="381"/>
      <c r="B8" s="382"/>
      <c r="C8" s="375"/>
      <c r="D8" s="336"/>
      <c r="E8" s="336"/>
      <c r="F8" s="369"/>
      <c r="G8" s="369"/>
      <c r="H8" s="369"/>
      <c r="I8" s="369"/>
      <c r="J8" s="362"/>
      <c r="K8" s="362"/>
      <c r="L8" s="134"/>
      <c r="M8" s="383"/>
      <c r="N8" s="385"/>
    </row>
    <row r="9" spans="1:18">
      <c r="A9" s="45" t="s">
        <v>212</v>
      </c>
      <c r="B9" s="45" t="s">
        <v>3</v>
      </c>
      <c r="C9" s="15">
        <v>3825</v>
      </c>
      <c r="D9" s="88">
        <v>3825</v>
      </c>
      <c r="E9" s="88">
        <v>3825</v>
      </c>
      <c r="F9" s="88">
        <v>4123</v>
      </c>
      <c r="G9" s="88">
        <v>4123</v>
      </c>
      <c r="H9" s="88">
        <v>4123</v>
      </c>
      <c r="I9" s="88"/>
      <c r="J9" s="88"/>
      <c r="K9" s="88"/>
      <c r="L9" s="126"/>
      <c r="M9" s="88"/>
      <c r="N9" s="88"/>
    </row>
    <row r="10" spans="1:18">
      <c r="A10" s="45" t="s">
        <v>477</v>
      </c>
      <c r="B10" s="45" t="s">
        <v>478</v>
      </c>
      <c r="C10" s="15"/>
      <c r="D10" s="88"/>
      <c r="E10" s="88"/>
      <c r="F10" s="88">
        <v>429</v>
      </c>
      <c r="G10" s="88">
        <v>429</v>
      </c>
      <c r="H10" s="88">
        <v>429</v>
      </c>
      <c r="I10" s="88"/>
      <c r="J10" s="88"/>
      <c r="K10" s="88"/>
      <c r="L10" s="126"/>
      <c r="M10" s="88"/>
      <c r="N10" s="88"/>
    </row>
    <row r="11" spans="1:18">
      <c r="A11" s="45" t="s">
        <v>213</v>
      </c>
      <c r="B11" s="45" t="s">
        <v>16</v>
      </c>
      <c r="C11" s="15">
        <v>160</v>
      </c>
      <c r="D11" s="88">
        <v>160</v>
      </c>
      <c r="E11" s="88">
        <v>160</v>
      </c>
      <c r="F11" s="88">
        <v>0</v>
      </c>
      <c r="G11" s="88">
        <v>0</v>
      </c>
      <c r="H11" s="88">
        <v>0</v>
      </c>
      <c r="I11" s="88"/>
      <c r="J11" s="88"/>
      <c r="K11" s="88"/>
      <c r="L11" s="126"/>
      <c r="M11" s="88"/>
      <c r="N11" s="88"/>
    </row>
    <row r="12" spans="1:18">
      <c r="A12" s="45" t="s">
        <v>253</v>
      </c>
      <c r="B12" s="45" t="s">
        <v>254</v>
      </c>
      <c r="C12" s="15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/>
      <c r="J12" s="88"/>
      <c r="K12" s="88"/>
      <c r="L12" s="126"/>
      <c r="M12" s="88"/>
      <c r="N12" s="88"/>
    </row>
    <row r="13" spans="1:18">
      <c r="A13" s="45" t="s">
        <v>214</v>
      </c>
      <c r="B13" s="45" t="s">
        <v>17</v>
      </c>
      <c r="C13" s="15">
        <v>295</v>
      </c>
      <c r="D13" s="88">
        <v>295</v>
      </c>
      <c r="E13" s="88">
        <v>295</v>
      </c>
      <c r="F13" s="88">
        <v>295</v>
      </c>
      <c r="G13" s="88">
        <v>295</v>
      </c>
      <c r="H13" s="88">
        <v>295</v>
      </c>
      <c r="I13" s="88"/>
      <c r="J13" s="88"/>
      <c r="K13" s="88"/>
      <c r="L13" s="126"/>
      <c r="M13" s="88"/>
      <c r="N13" s="88"/>
    </row>
    <row r="14" spans="1:18">
      <c r="A14" s="45" t="s">
        <v>215</v>
      </c>
      <c r="B14" s="45" t="s">
        <v>4</v>
      </c>
      <c r="C14" s="29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/>
      <c r="J14" s="88"/>
      <c r="K14" s="88"/>
      <c r="L14" s="126"/>
      <c r="M14" s="88"/>
      <c r="N14" s="88"/>
    </row>
    <row r="15" spans="1:18">
      <c r="A15" s="45" t="s">
        <v>255</v>
      </c>
      <c r="B15" s="45" t="s">
        <v>256</v>
      </c>
      <c r="C15" s="29">
        <v>0</v>
      </c>
      <c r="D15" s="88">
        <v>0</v>
      </c>
      <c r="E15" s="88">
        <v>20</v>
      </c>
      <c r="F15" s="88">
        <v>20</v>
      </c>
      <c r="G15" s="88">
        <v>20</v>
      </c>
      <c r="H15" s="88">
        <v>20</v>
      </c>
      <c r="I15" s="88"/>
      <c r="J15" s="88"/>
      <c r="K15" s="88"/>
      <c r="L15" s="126"/>
      <c r="M15" s="88"/>
      <c r="N15" s="88"/>
    </row>
    <row r="16" spans="1:18" s="94" customFormat="1">
      <c r="A16" s="47" t="s">
        <v>216</v>
      </c>
      <c r="B16" s="47" t="s">
        <v>5</v>
      </c>
      <c r="C16" s="17">
        <f t="shared" ref="C16:H16" si="0">SUM(C9:C15)</f>
        <v>4280</v>
      </c>
      <c r="D16" s="17">
        <f t="shared" si="0"/>
        <v>4280</v>
      </c>
      <c r="E16" s="17">
        <f t="shared" si="0"/>
        <v>4300</v>
      </c>
      <c r="F16" s="17">
        <f t="shared" si="0"/>
        <v>4867</v>
      </c>
      <c r="G16" s="17">
        <f t="shared" si="0"/>
        <v>4867</v>
      </c>
      <c r="H16" s="17">
        <f t="shared" si="0"/>
        <v>4867</v>
      </c>
      <c r="I16" s="17"/>
      <c r="J16" s="17"/>
      <c r="K16" s="17"/>
      <c r="L16" s="137"/>
      <c r="M16" s="92"/>
      <c r="N16" s="92"/>
      <c r="P16" s="99"/>
      <c r="Q16" s="99"/>
      <c r="R16" s="99"/>
    </row>
    <row r="17" spans="1:18">
      <c r="A17" s="45" t="s">
        <v>218</v>
      </c>
      <c r="B17" s="45" t="s">
        <v>257</v>
      </c>
      <c r="C17" s="15">
        <v>0</v>
      </c>
      <c r="D17" s="88">
        <v>40</v>
      </c>
      <c r="E17" s="88">
        <v>40</v>
      </c>
      <c r="F17" s="88">
        <v>70</v>
      </c>
      <c r="G17" s="88">
        <v>70</v>
      </c>
      <c r="H17" s="88">
        <v>70</v>
      </c>
      <c r="I17" s="88"/>
      <c r="J17" s="88"/>
      <c r="K17" s="88"/>
      <c r="L17" s="126"/>
      <c r="M17" s="88"/>
      <c r="N17" s="88"/>
    </row>
    <row r="18" spans="1:18">
      <c r="A18" s="45" t="s">
        <v>258</v>
      </c>
      <c r="B18" s="45" t="s">
        <v>259</v>
      </c>
      <c r="C18" s="29">
        <v>0</v>
      </c>
      <c r="D18" s="88">
        <v>227</v>
      </c>
      <c r="E18" s="88">
        <v>455</v>
      </c>
      <c r="F18" s="88">
        <v>455</v>
      </c>
      <c r="G18" s="88">
        <v>455</v>
      </c>
      <c r="H18" s="88">
        <v>455</v>
      </c>
      <c r="I18" s="88"/>
      <c r="J18" s="88"/>
      <c r="K18" s="88"/>
      <c r="L18" s="126"/>
      <c r="M18" s="88"/>
      <c r="N18" s="88"/>
      <c r="O18" s="2"/>
    </row>
    <row r="19" spans="1:18" s="94" customFormat="1">
      <c r="A19" s="47" t="s">
        <v>225</v>
      </c>
      <c r="B19" s="47" t="s">
        <v>21</v>
      </c>
      <c r="C19" s="92">
        <f t="shared" ref="C19:H19" si="1">SUM(C17:C18)</f>
        <v>0</v>
      </c>
      <c r="D19" s="92">
        <f t="shared" si="1"/>
        <v>267</v>
      </c>
      <c r="E19" s="92">
        <f t="shared" si="1"/>
        <v>495</v>
      </c>
      <c r="F19" s="92">
        <f t="shared" si="1"/>
        <v>525</v>
      </c>
      <c r="G19" s="92">
        <f t="shared" si="1"/>
        <v>525</v>
      </c>
      <c r="H19" s="92">
        <f t="shared" si="1"/>
        <v>525</v>
      </c>
      <c r="I19" s="92"/>
      <c r="J19" s="92"/>
      <c r="K19" s="92"/>
      <c r="L19" s="138"/>
      <c r="M19" s="92"/>
      <c r="N19" s="92"/>
      <c r="P19"/>
      <c r="Q19"/>
      <c r="R19"/>
    </row>
    <row r="20" spans="1:18" s="99" customFormat="1">
      <c r="A20" s="46" t="s">
        <v>260</v>
      </c>
      <c r="B20" s="46" t="s">
        <v>5</v>
      </c>
      <c r="C20" s="28">
        <f t="shared" ref="C20:H20" si="2">SUM(C16+C19)</f>
        <v>4280</v>
      </c>
      <c r="D20" s="28">
        <f t="shared" si="2"/>
        <v>4547</v>
      </c>
      <c r="E20" s="28">
        <f t="shared" si="2"/>
        <v>4795</v>
      </c>
      <c r="F20" s="28">
        <f t="shared" si="2"/>
        <v>5392</v>
      </c>
      <c r="G20" s="28">
        <f t="shared" si="2"/>
        <v>5392</v>
      </c>
      <c r="H20" s="28">
        <f t="shared" si="2"/>
        <v>5392</v>
      </c>
      <c r="I20" s="28"/>
      <c r="J20" s="28"/>
      <c r="K20" s="28"/>
      <c r="L20" s="139"/>
      <c r="M20" s="89"/>
      <c r="N20" s="89"/>
      <c r="P20"/>
      <c r="Q20"/>
      <c r="R20"/>
    </row>
    <row r="21" spans="1:18">
      <c r="A21" s="45" t="s">
        <v>220</v>
      </c>
      <c r="B21" s="45" t="s">
        <v>227</v>
      </c>
      <c r="C21" s="29">
        <v>1070</v>
      </c>
      <c r="D21" s="88">
        <v>1135</v>
      </c>
      <c r="E21" s="88">
        <v>1194</v>
      </c>
      <c r="F21" s="88">
        <v>1362</v>
      </c>
      <c r="G21" s="88">
        <v>1362</v>
      </c>
      <c r="H21" s="88">
        <v>1362</v>
      </c>
      <c r="I21" s="88"/>
      <c r="J21" s="88"/>
      <c r="K21" s="88"/>
      <c r="L21" s="126"/>
      <c r="M21" s="88"/>
      <c r="N21" s="88"/>
      <c r="O21" s="2"/>
      <c r="P21" s="99"/>
      <c r="Q21" s="99"/>
      <c r="R21" s="99"/>
    </row>
    <row r="22" spans="1:18">
      <c r="A22" s="45" t="s">
        <v>222</v>
      </c>
      <c r="B22" s="45" t="s">
        <v>261</v>
      </c>
      <c r="C22" s="29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/>
      <c r="J22" s="88"/>
      <c r="K22" s="88"/>
      <c r="L22" s="126"/>
      <c r="M22" s="88"/>
      <c r="N22" s="88"/>
      <c r="P22" s="2"/>
      <c r="Q22" s="2"/>
      <c r="R22" s="2"/>
    </row>
    <row r="23" spans="1:18">
      <c r="A23" s="45" t="s">
        <v>223</v>
      </c>
      <c r="B23" s="45" t="s">
        <v>229</v>
      </c>
      <c r="C23" s="15">
        <v>50</v>
      </c>
      <c r="D23" s="88">
        <v>59</v>
      </c>
      <c r="E23" s="88">
        <v>68</v>
      </c>
      <c r="F23" s="88">
        <v>76</v>
      </c>
      <c r="G23" s="88">
        <v>76</v>
      </c>
      <c r="H23" s="88">
        <v>76</v>
      </c>
      <c r="I23" s="88"/>
      <c r="J23" s="88"/>
      <c r="K23" s="88"/>
      <c r="L23" s="126"/>
      <c r="M23" s="88"/>
      <c r="N23" s="88"/>
      <c r="P23" s="2"/>
      <c r="Q23" s="2"/>
      <c r="R23" s="2"/>
    </row>
    <row r="24" spans="1:18">
      <c r="A24" s="45" t="s">
        <v>224</v>
      </c>
      <c r="B24" s="45" t="s">
        <v>262</v>
      </c>
      <c r="C24" s="15">
        <v>50</v>
      </c>
      <c r="D24" s="88">
        <v>55</v>
      </c>
      <c r="E24" s="88">
        <v>60</v>
      </c>
      <c r="F24" s="88">
        <v>73</v>
      </c>
      <c r="G24" s="88">
        <v>73</v>
      </c>
      <c r="H24" s="88">
        <v>73</v>
      </c>
      <c r="I24" s="88"/>
      <c r="J24" s="88"/>
      <c r="K24" s="88"/>
      <c r="L24" s="126"/>
      <c r="M24" s="88"/>
      <c r="N24" s="88"/>
      <c r="P24" s="94"/>
      <c r="Q24" s="94"/>
      <c r="R24" s="94"/>
    </row>
    <row r="25" spans="1:18" s="99" customFormat="1">
      <c r="A25" s="46" t="s">
        <v>221</v>
      </c>
      <c r="B25" s="46" t="s">
        <v>263</v>
      </c>
      <c r="C25" s="28">
        <f t="shared" ref="C25:H25" si="3">SUM(C21:C24)</f>
        <v>1170</v>
      </c>
      <c r="D25" s="28">
        <f t="shared" si="3"/>
        <v>1249</v>
      </c>
      <c r="E25" s="28">
        <f t="shared" si="3"/>
        <v>1322</v>
      </c>
      <c r="F25" s="28">
        <f t="shared" si="3"/>
        <v>1511</v>
      </c>
      <c r="G25" s="28">
        <f t="shared" si="3"/>
        <v>1511</v>
      </c>
      <c r="H25" s="28">
        <f t="shared" si="3"/>
        <v>1511</v>
      </c>
      <c r="I25" s="28"/>
      <c r="J25" s="28"/>
      <c r="K25" s="28"/>
      <c r="L25" s="139"/>
      <c r="M25" s="89"/>
      <c r="N25" s="89"/>
      <c r="P25" s="2"/>
      <c r="Q25" s="2"/>
      <c r="R25" s="2"/>
    </row>
    <row r="26" spans="1:18" s="2" customFormat="1">
      <c r="A26" s="45" t="s">
        <v>231</v>
      </c>
      <c r="B26" s="45" t="s">
        <v>6</v>
      </c>
      <c r="C26" s="29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/>
      <c r="J26" s="88"/>
      <c r="K26" s="88"/>
      <c r="L26" s="126"/>
      <c r="M26" s="88"/>
      <c r="N26" s="88"/>
    </row>
    <row r="27" spans="1:18" s="2" customFormat="1">
      <c r="A27" s="45" t="s">
        <v>232</v>
      </c>
      <c r="B27" s="45" t="s">
        <v>7</v>
      </c>
      <c r="C27" s="29">
        <v>20</v>
      </c>
      <c r="D27" s="88">
        <v>40</v>
      </c>
      <c r="E27" s="88">
        <v>60</v>
      </c>
      <c r="F27" s="88">
        <v>43</v>
      </c>
      <c r="G27" s="88">
        <v>43</v>
      </c>
      <c r="H27" s="88">
        <v>43</v>
      </c>
      <c r="I27" s="88"/>
      <c r="J27" s="88"/>
      <c r="K27" s="88"/>
      <c r="L27" s="126"/>
      <c r="M27" s="88"/>
      <c r="N27" s="88"/>
      <c r="O27" s="200"/>
      <c r="P27" s="94"/>
      <c r="Q27" s="94"/>
      <c r="R27" s="94"/>
    </row>
    <row r="28" spans="1:18" s="94" customFormat="1">
      <c r="A28" s="47" t="s">
        <v>233</v>
      </c>
      <c r="B28" s="47" t="s">
        <v>8</v>
      </c>
      <c r="C28" s="31">
        <f t="shared" ref="C28:H28" si="4">SUM(C26:C27)</f>
        <v>20</v>
      </c>
      <c r="D28" s="31">
        <f t="shared" si="4"/>
        <v>40</v>
      </c>
      <c r="E28" s="31">
        <f t="shared" si="4"/>
        <v>60</v>
      </c>
      <c r="F28" s="31">
        <f t="shared" si="4"/>
        <v>43</v>
      </c>
      <c r="G28" s="31">
        <f t="shared" si="4"/>
        <v>43</v>
      </c>
      <c r="H28" s="31">
        <f t="shared" si="4"/>
        <v>43</v>
      </c>
      <c r="I28" s="31"/>
      <c r="J28" s="31"/>
      <c r="K28" s="31"/>
      <c r="L28" s="140"/>
      <c r="M28" s="92"/>
      <c r="N28" s="92"/>
      <c r="P28" s="2"/>
      <c r="Q28" s="2"/>
      <c r="R28" s="2"/>
    </row>
    <row r="29" spans="1:18" s="2" customFormat="1">
      <c r="A29" s="45" t="s">
        <v>234</v>
      </c>
      <c r="B29" s="45" t="s">
        <v>9</v>
      </c>
      <c r="C29" s="29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/>
      <c r="J29" s="88"/>
      <c r="K29" s="88"/>
      <c r="L29" s="126"/>
      <c r="M29" s="88"/>
      <c r="N29" s="88"/>
    </row>
    <row r="30" spans="1:18" s="2" customFormat="1">
      <c r="A30" s="45" t="s">
        <v>235</v>
      </c>
      <c r="B30" s="45" t="s">
        <v>10</v>
      </c>
      <c r="C30" s="15">
        <v>130</v>
      </c>
      <c r="D30" s="88">
        <v>130</v>
      </c>
      <c r="E30" s="88">
        <v>130</v>
      </c>
      <c r="F30" s="88">
        <v>132</v>
      </c>
      <c r="G30" s="88">
        <v>132</v>
      </c>
      <c r="H30" s="88">
        <v>132</v>
      </c>
      <c r="I30" s="88"/>
      <c r="J30" s="88"/>
      <c r="K30" s="88"/>
      <c r="L30" s="126"/>
      <c r="M30" s="88"/>
      <c r="N30" s="88"/>
    </row>
    <row r="31" spans="1:18" s="94" customFormat="1">
      <c r="A31" s="47" t="s">
        <v>236</v>
      </c>
      <c r="B31" s="47" t="s">
        <v>11</v>
      </c>
      <c r="C31" s="17">
        <f t="shared" ref="C31:H31" si="5">SUM(C29:C30)</f>
        <v>130</v>
      </c>
      <c r="D31" s="17">
        <f t="shared" si="5"/>
        <v>130</v>
      </c>
      <c r="E31" s="17">
        <f t="shared" si="5"/>
        <v>130</v>
      </c>
      <c r="F31" s="17">
        <f t="shared" si="5"/>
        <v>132</v>
      </c>
      <c r="G31" s="17">
        <f t="shared" si="5"/>
        <v>132</v>
      </c>
      <c r="H31" s="17">
        <f t="shared" si="5"/>
        <v>132</v>
      </c>
      <c r="I31" s="17"/>
      <c r="J31" s="17"/>
      <c r="K31" s="17"/>
      <c r="L31" s="137"/>
      <c r="M31" s="92"/>
      <c r="N31" s="92"/>
      <c r="P31" s="2"/>
      <c r="Q31" s="2"/>
      <c r="R31" s="2"/>
    </row>
    <row r="32" spans="1:18" s="2" customFormat="1">
      <c r="A32" s="45" t="s">
        <v>237</v>
      </c>
      <c r="B32" s="45" t="s">
        <v>12</v>
      </c>
      <c r="C32" s="88">
        <v>540</v>
      </c>
      <c r="D32" s="88">
        <v>540</v>
      </c>
      <c r="E32" s="88">
        <v>540</v>
      </c>
      <c r="F32" s="88">
        <v>491</v>
      </c>
      <c r="G32" s="88">
        <v>491</v>
      </c>
      <c r="H32" s="88">
        <v>491</v>
      </c>
      <c r="I32" s="88"/>
      <c r="J32" s="88"/>
      <c r="K32" s="88"/>
      <c r="L32" s="126"/>
      <c r="M32" s="88"/>
      <c r="N32" s="88"/>
      <c r="P32" s="94"/>
      <c r="Q32" s="94"/>
      <c r="R32" s="94"/>
    </row>
    <row r="33" spans="1:18" s="2" customFormat="1">
      <c r="A33" s="45" t="s">
        <v>264</v>
      </c>
      <c r="B33" s="45" t="s">
        <v>13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/>
      <c r="J33" s="88"/>
      <c r="K33" s="88"/>
      <c r="L33" s="126"/>
      <c r="M33" s="88"/>
      <c r="N33" s="88"/>
      <c r="P33" s="94"/>
      <c r="Q33" s="94"/>
      <c r="R33" s="94"/>
    </row>
    <row r="34" spans="1:18" s="2" customFormat="1">
      <c r="A34" s="45" t="s">
        <v>265</v>
      </c>
      <c r="B34" s="45" t="s">
        <v>266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/>
      <c r="J34" s="88"/>
      <c r="K34" s="88"/>
      <c r="L34" s="126"/>
      <c r="M34" s="88"/>
      <c r="N34" s="88"/>
    </row>
    <row r="35" spans="1:18" s="2" customFormat="1">
      <c r="A35" s="45" t="s">
        <v>267</v>
      </c>
      <c r="B35" s="45" t="s">
        <v>14</v>
      </c>
      <c r="C35" s="88">
        <v>70</v>
      </c>
      <c r="D35" s="88">
        <v>70</v>
      </c>
      <c r="E35" s="88">
        <v>70</v>
      </c>
      <c r="F35" s="88">
        <v>90</v>
      </c>
      <c r="G35" s="88">
        <v>90</v>
      </c>
      <c r="H35" s="88">
        <v>90</v>
      </c>
      <c r="I35" s="88"/>
      <c r="J35" s="88"/>
      <c r="K35" s="88"/>
      <c r="L35" s="126"/>
      <c r="M35" s="88"/>
      <c r="N35" s="88"/>
    </row>
    <row r="36" spans="1:18" s="94" customFormat="1">
      <c r="A36" s="47" t="s">
        <v>239</v>
      </c>
      <c r="B36" s="47" t="s">
        <v>15</v>
      </c>
      <c r="C36" s="92">
        <f t="shared" ref="C36:H36" si="6">SUM(C32:C35)</f>
        <v>610</v>
      </c>
      <c r="D36" s="92">
        <f t="shared" si="6"/>
        <v>610</v>
      </c>
      <c r="E36" s="92">
        <f t="shared" si="6"/>
        <v>610</v>
      </c>
      <c r="F36" s="92">
        <f t="shared" si="6"/>
        <v>581</v>
      </c>
      <c r="G36" s="92">
        <f t="shared" si="6"/>
        <v>581</v>
      </c>
      <c r="H36" s="92">
        <f t="shared" si="6"/>
        <v>581</v>
      </c>
      <c r="I36" s="92"/>
      <c r="J36" s="92"/>
      <c r="K36" s="92"/>
      <c r="L36" s="138"/>
      <c r="M36" s="92"/>
      <c r="N36" s="92"/>
    </row>
    <row r="37" spans="1:18" s="94" customFormat="1">
      <c r="A37" s="47" t="s">
        <v>240</v>
      </c>
      <c r="B37" s="47" t="s">
        <v>18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/>
      <c r="J37" s="92"/>
      <c r="K37" s="92"/>
      <c r="L37" s="138"/>
      <c r="M37" s="92"/>
      <c r="N37" s="92"/>
      <c r="P37" s="99"/>
      <c r="Q37" s="99"/>
      <c r="R37" s="99"/>
    </row>
    <row r="38" spans="1:18" s="2" customFormat="1">
      <c r="A38" s="45" t="s">
        <v>242</v>
      </c>
      <c r="B38" s="45" t="s">
        <v>462</v>
      </c>
      <c r="C38" s="88">
        <v>190</v>
      </c>
      <c r="D38" s="88">
        <v>192</v>
      </c>
      <c r="E38" s="88">
        <v>198</v>
      </c>
      <c r="F38" s="88">
        <v>188</v>
      </c>
      <c r="G38" s="88">
        <v>188</v>
      </c>
      <c r="H38" s="88">
        <v>188</v>
      </c>
      <c r="I38" s="88"/>
      <c r="J38" s="88"/>
      <c r="K38" s="88"/>
      <c r="L38" s="126"/>
      <c r="M38" s="88"/>
      <c r="N38" s="88"/>
      <c r="P38" s="99"/>
      <c r="Q38" s="99"/>
      <c r="R38" s="99"/>
    </row>
    <row r="39" spans="1:18" s="2" customFormat="1">
      <c r="A39" s="45" t="s">
        <v>244</v>
      </c>
      <c r="B39" s="45" t="s">
        <v>25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/>
      <c r="J39" s="88"/>
      <c r="K39" s="88"/>
      <c r="L39" s="126"/>
      <c r="M39" s="88"/>
      <c r="N39" s="88"/>
      <c r="P39"/>
      <c r="Q39"/>
      <c r="R39"/>
    </row>
    <row r="40" spans="1:18" s="94" customFormat="1">
      <c r="A40" s="47" t="s">
        <v>269</v>
      </c>
      <c r="B40" s="47" t="s">
        <v>25</v>
      </c>
      <c r="C40" s="92">
        <f t="shared" ref="C40:H40" si="7">SUM(C38:C39)</f>
        <v>190</v>
      </c>
      <c r="D40" s="92">
        <f t="shared" si="7"/>
        <v>192</v>
      </c>
      <c r="E40" s="92">
        <f t="shared" si="7"/>
        <v>198</v>
      </c>
      <c r="F40" s="92">
        <f t="shared" si="7"/>
        <v>188</v>
      </c>
      <c r="G40" s="92">
        <f t="shared" si="7"/>
        <v>188</v>
      </c>
      <c r="H40" s="92">
        <f t="shared" si="7"/>
        <v>188</v>
      </c>
      <c r="I40" s="92"/>
      <c r="J40" s="92"/>
      <c r="K40" s="92"/>
      <c r="L40" s="138"/>
      <c r="M40" s="92"/>
      <c r="N40" s="92"/>
    </row>
    <row r="41" spans="1:18" s="99" customFormat="1">
      <c r="A41" s="46" t="s">
        <v>245</v>
      </c>
      <c r="B41" s="46" t="s">
        <v>126</v>
      </c>
      <c r="C41" s="89">
        <v>950</v>
      </c>
      <c r="D41" s="89">
        <f>SUM(D28+D31+D36+D37+D40)</f>
        <v>972</v>
      </c>
      <c r="E41" s="89">
        <f>SUM(E28+E31+E36+E37+E40)</f>
        <v>998</v>
      </c>
      <c r="F41" s="89">
        <f>SUM(F28+F31+F36+F37+F40)</f>
        <v>944</v>
      </c>
      <c r="G41" s="89">
        <f>SUM(G28+G31+G36+G37+G40)</f>
        <v>944</v>
      </c>
      <c r="H41" s="89">
        <f>SUM(H28+H31+H36+H37+H40)</f>
        <v>944</v>
      </c>
      <c r="I41" s="89"/>
      <c r="J41" s="89"/>
      <c r="K41" s="89"/>
      <c r="L41" s="125"/>
      <c r="M41" s="89"/>
      <c r="N41" s="89"/>
    </row>
    <row r="42" spans="1:18" s="99" customFormat="1">
      <c r="A42" s="46"/>
      <c r="B42" s="46" t="s">
        <v>125</v>
      </c>
      <c r="C42" s="89">
        <v>6400</v>
      </c>
      <c r="D42" s="89">
        <f>SUM(D20+D25+D41)</f>
        <v>6768</v>
      </c>
      <c r="E42" s="89">
        <f>SUM(E20+E25+E41)</f>
        <v>7115</v>
      </c>
      <c r="F42" s="89">
        <f>SUM(F20+F25+F41)</f>
        <v>7847</v>
      </c>
      <c r="G42" s="89">
        <f>SUM(G20+G25+G41)</f>
        <v>7847</v>
      </c>
      <c r="H42" s="89">
        <f>SUM(H20+H25+H41)</f>
        <v>7847</v>
      </c>
      <c r="I42" s="89"/>
      <c r="J42" s="89"/>
      <c r="K42" s="89"/>
      <c r="L42" s="125"/>
      <c r="M42" s="89"/>
      <c r="N42" s="89"/>
    </row>
    <row r="43" spans="1:18">
      <c r="A43" s="89"/>
      <c r="B43" s="89"/>
      <c r="C43" s="89"/>
      <c r="D43" s="89"/>
      <c r="E43" s="89"/>
      <c r="F43" s="87"/>
      <c r="G43" s="87"/>
      <c r="H43" s="87"/>
      <c r="I43" s="87"/>
      <c r="J43" s="87"/>
      <c r="K43" s="87"/>
      <c r="L43" s="87"/>
    </row>
    <row r="44" spans="1:18">
      <c r="A44" s="89"/>
      <c r="B44" s="89" t="s">
        <v>282</v>
      </c>
      <c r="C44" s="89"/>
      <c r="D44" s="89"/>
      <c r="E44" s="89"/>
      <c r="F44" s="88"/>
      <c r="G44" s="88"/>
      <c r="H44" s="88"/>
      <c r="I44" s="88"/>
      <c r="J44" s="88"/>
      <c r="K44" s="88"/>
      <c r="L44" s="87"/>
    </row>
    <row r="45" spans="1:18">
      <c r="A45" s="89" t="s">
        <v>271</v>
      </c>
      <c r="B45" s="89" t="s">
        <v>481</v>
      </c>
      <c r="C45" s="89"/>
      <c r="D45" s="89">
        <v>368</v>
      </c>
      <c r="E45" s="89">
        <v>715</v>
      </c>
      <c r="F45" s="89">
        <v>715</v>
      </c>
      <c r="G45" s="89">
        <v>715</v>
      </c>
      <c r="H45" s="89">
        <v>715</v>
      </c>
      <c r="I45" s="89"/>
      <c r="J45" s="89"/>
      <c r="K45" s="89"/>
      <c r="L45" s="125"/>
      <c r="M45" s="94"/>
      <c r="N45" s="94"/>
      <c r="O45" s="94"/>
    </row>
    <row r="46" spans="1:18">
      <c r="A46" s="89" t="s">
        <v>274</v>
      </c>
      <c r="B46" s="89" t="s">
        <v>275</v>
      </c>
      <c r="C46" s="89">
        <v>6400</v>
      </c>
      <c r="D46" s="89">
        <v>6400</v>
      </c>
      <c r="E46" s="89">
        <v>6400</v>
      </c>
      <c r="F46" s="89">
        <v>7132</v>
      </c>
      <c r="G46" s="89">
        <v>7132</v>
      </c>
      <c r="H46" s="89">
        <v>7132</v>
      </c>
      <c r="I46" s="89"/>
      <c r="J46" s="89"/>
      <c r="K46" s="89"/>
      <c r="L46" s="125"/>
      <c r="M46" s="99"/>
      <c r="N46" s="99"/>
      <c r="O46" s="99"/>
    </row>
    <row r="47" spans="1:18">
      <c r="A47" s="89" t="s">
        <v>473</v>
      </c>
      <c r="B47" s="89" t="s">
        <v>474</v>
      </c>
      <c r="C47" s="89"/>
      <c r="D47" s="89"/>
      <c r="E47" s="132"/>
      <c r="F47" s="212">
        <v>0</v>
      </c>
      <c r="G47" s="212">
        <v>0</v>
      </c>
      <c r="H47" s="212">
        <v>0</v>
      </c>
      <c r="I47" s="1"/>
      <c r="J47" s="89"/>
      <c r="K47" s="89"/>
      <c r="L47" s="125"/>
      <c r="M47" s="99"/>
      <c r="N47" s="99"/>
      <c r="O47" s="99"/>
    </row>
    <row r="48" spans="1:18">
      <c r="A48" s="89" t="s">
        <v>385</v>
      </c>
      <c r="B48" s="89" t="s">
        <v>386</v>
      </c>
      <c r="C48" s="89"/>
      <c r="D48" s="89"/>
      <c r="E48" s="132"/>
      <c r="F48" s="212">
        <v>0</v>
      </c>
      <c r="G48" s="212">
        <v>0</v>
      </c>
      <c r="H48" s="212">
        <v>0</v>
      </c>
      <c r="I48" s="1"/>
      <c r="J48" s="89"/>
      <c r="K48" s="89"/>
      <c r="L48" s="125"/>
      <c r="M48" s="99"/>
      <c r="N48" s="99"/>
      <c r="O48" s="99"/>
    </row>
    <row r="49" spans="1:21">
      <c r="A49" s="89"/>
      <c r="B49" s="89" t="s">
        <v>124</v>
      </c>
      <c r="C49" s="89">
        <f>SUM(C45:C46)</f>
        <v>6400</v>
      </c>
      <c r="D49" s="89">
        <f>SUM(D45:D46)</f>
        <v>6768</v>
      </c>
      <c r="E49" s="89">
        <f>SUM(E45:E46)</f>
        <v>7115</v>
      </c>
      <c r="F49" s="89">
        <f>SUM(F45:F48)</f>
        <v>7847</v>
      </c>
      <c r="G49" s="89">
        <f>SUM(G45:G48)</f>
        <v>7847</v>
      </c>
      <c r="H49" s="89">
        <f>SUM(H45:H48)</f>
        <v>7847</v>
      </c>
      <c r="I49" s="89"/>
      <c r="J49" s="89"/>
      <c r="K49" s="89"/>
      <c r="L49" s="125"/>
      <c r="M49" s="99"/>
      <c r="N49" s="99"/>
      <c r="O49" s="99"/>
    </row>
    <row r="50" spans="1:2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99"/>
      <c r="N50" s="99"/>
      <c r="O50" s="99"/>
    </row>
    <row r="51" spans="1:21">
      <c r="U51" s="220"/>
    </row>
    <row r="52" spans="1:21" s="13" customFormat="1" ht="12.75"/>
    <row r="53" spans="1:21" s="13" customFormat="1" ht="12.75"/>
    <row r="54" spans="1:21" s="13" customFormat="1" ht="12.75"/>
    <row r="57" spans="1:21">
      <c r="B57" s="221"/>
    </row>
  </sheetData>
  <mergeCells count="15">
    <mergeCell ref="A1:B1"/>
    <mergeCell ref="A3:B3"/>
    <mergeCell ref="A2:C2"/>
    <mergeCell ref="I7:I8"/>
    <mergeCell ref="A7:B8"/>
    <mergeCell ref="C7:C8"/>
    <mergeCell ref="D7:D8"/>
    <mergeCell ref="E7:E8"/>
    <mergeCell ref="F7:F8"/>
    <mergeCell ref="J7:J8"/>
    <mergeCell ref="K7:K8"/>
    <mergeCell ref="G7:G8"/>
    <mergeCell ref="M7:N7"/>
    <mergeCell ref="M8:N8"/>
    <mergeCell ref="H7:H8"/>
  </mergeCells>
  <phoneticPr fontId="13" type="noConversion"/>
  <pageMargins left="0.7" right="0.7" top="0.75" bottom="0.75" header="0.3" footer="0.3"/>
  <pageSetup paperSize="9"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50"/>
  <sheetViews>
    <sheetView topLeftCell="A43" zoomScaleNormal="100" workbookViewId="0">
      <selection activeCell="I30" sqref="I30:K49"/>
    </sheetView>
  </sheetViews>
  <sheetFormatPr defaultRowHeight="15"/>
  <cols>
    <col min="1" max="1" width="9.5703125" customWidth="1"/>
    <col min="2" max="2" width="37" customWidth="1"/>
    <col min="3" max="3" width="12.140625" customWidth="1"/>
    <col min="4" max="4" width="11.140625" customWidth="1"/>
    <col min="5" max="5" width="12.140625" customWidth="1"/>
    <col min="6" max="7" width="12.28515625" style="3" customWidth="1"/>
    <col min="8" max="8" width="11.42578125" customWidth="1"/>
    <col min="9" max="9" width="12.140625" customWidth="1"/>
    <col min="11" max="11" width="12.85546875" customWidth="1"/>
  </cols>
  <sheetData>
    <row r="1" spans="1:11" ht="16.5" customHeight="1">
      <c r="A1" s="376" t="s">
        <v>130</v>
      </c>
      <c r="B1" s="376"/>
    </row>
    <row r="2" spans="1:11" ht="16.5" customHeight="1">
      <c r="A2" s="377" t="s">
        <v>521</v>
      </c>
      <c r="B2" s="377"/>
      <c r="C2" s="377"/>
    </row>
    <row r="3" spans="1:11" ht="16.5" customHeight="1">
      <c r="A3" s="55"/>
      <c r="B3" s="5"/>
    </row>
    <row r="4" spans="1:11" ht="16.5" customHeight="1">
      <c r="A4" s="5"/>
      <c r="B4" s="5"/>
    </row>
    <row r="5" spans="1:11" ht="16.5" customHeight="1">
      <c r="A5" s="5"/>
      <c r="B5" s="6" t="s">
        <v>169</v>
      </c>
    </row>
    <row r="6" spans="1:11" ht="16.5" customHeight="1">
      <c r="A6" s="5"/>
      <c r="B6" s="22" t="s">
        <v>142</v>
      </c>
    </row>
    <row r="7" spans="1:11" ht="23.25" customHeight="1">
      <c r="A7" s="370" t="s">
        <v>1</v>
      </c>
      <c r="B7" s="371"/>
      <c r="C7" s="363" t="s">
        <v>270</v>
      </c>
      <c r="D7" s="363" t="s">
        <v>452</v>
      </c>
      <c r="E7" s="363" t="s">
        <v>453</v>
      </c>
      <c r="F7" s="363" t="s">
        <v>479</v>
      </c>
      <c r="G7" s="363" t="s">
        <v>505</v>
      </c>
      <c r="H7" s="369" t="s">
        <v>217</v>
      </c>
      <c r="I7" s="369"/>
      <c r="J7" s="361"/>
      <c r="K7" s="361"/>
    </row>
    <row r="8" spans="1:11" ht="22.5" customHeight="1">
      <c r="A8" s="372"/>
      <c r="B8" s="373"/>
      <c r="C8" s="364"/>
      <c r="D8" s="364"/>
      <c r="E8" s="364"/>
      <c r="F8" s="364"/>
      <c r="G8" s="364"/>
      <c r="H8" s="369"/>
      <c r="I8" s="369"/>
      <c r="J8" s="362"/>
      <c r="K8" s="362"/>
    </row>
    <row r="9" spans="1:11" ht="16.5" customHeight="1">
      <c r="A9" s="45" t="s">
        <v>212</v>
      </c>
      <c r="B9" s="45" t="s">
        <v>3</v>
      </c>
      <c r="C9" s="45">
        <v>3625</v>
      </c>
      <c r="D9" s="45">
        <v>3625</v>
      </c>
      <c r="E9" s="224">
        <v>3625</v>
      </c>
      <c r="F9" s="174">
        <v>3624</v>
      </c>
      <c r="G9" s="174">
        <v>3624</v>
      </c>
      <c r="H9" s="88">
        <v>3624</v>
      </c>
      <c r="I9" s="227"/>
      <c r="J9" s="1"/>
      <c r="K9" s="1"/>
    </row>
    <row r="10" spans="1:11" ht="16.5" customHeight="1">
      <c r="A10" s="45" t="s">
        <v>477</v>
      </c>
      <c r="B10" s="45" t="s">
        <v>480</v>
      </c>
      <c r="C10" s="45"/>
      <c r="D10" s="45"/>
      <c r="E10" s="224"/>
      <c r="F10" s="174"/>
      <c r="G10" s="174"/>
      <c r="H10" s="88">
        <v>0</v>
      </c>
      <c r="I10" s="227"/>
      <c r="J10" s="1"/>
      <c r="K10" s="1"/>
    </row>
    <row r="11" spans="1:11" ht="16.5" customHeight="1">
      <c r="A11" s="45" t="s">
        <v>213</v>
      </c>
      <c r="B11" s="45" t="s">
        <v>16</v>
      </c>
      <c r="C11" s="45">
        <v>0</v>
      </c>
      <c r="D11" s="45">
        <v>0</v>
      </c>
      <c r="E11" s="224">
        <v>0</v>
      </c>
      <c r="F11" s="174"/>
      <c r="G11" s="174"/>
      <c r="H11" s="88">
        <v>0</v>
      </c>
      <c r="I11" s="227"/>
      <c r="J11" s="1"/>
      <c r="K11" s="1"/>
    </row>
    <row r="12" spans="1:11" ht="16.5" customHeight="1">
      <c r="A12" s="45" t="s">
        <v>253</v>
      </c>
      <c r="B12" s="45" t="s">
        <v>254</v>
      </c>
      <c r="C12" s="45">
        <v>0</v>
      </c>
      <c r="D12" s="45">
        <v>0</v>
      </c>
      <c r="E12" s="224">
        <v>0</v>
      </c>
      <c r="F12" s="174"/>
      <c r="G12" s="174"/>
      <c r="H12" s="88">
        <v>0</v>
      </c>
      <c r="I12" s="227"/>
      <c r="J12" s="1"/>
      <c r="K12" s="1"/>
    </row>
    <row r="13" spans="1:11" ht="16.5" customHeight="1">
      <c r="A13" s="45" t="s">
        <v>214</v>
      </c>
      <c r="B13" s="45" t="s">
        <v>17</v>
      </c>
      <c r="C13" s="45">
        <v>175</v>
      </c>
      <c r="D13" s="45">
        <v>175</v>
      </c>
      <c r="E13" s="224">
        <v>175</v>
      </c>
      <c r="F13" s="231">
        <v>147</v>
      </c>
      <c r="G13" s="231">
        <v>147</v>
      </c>
      <c r="H13" s="227">
        <v>147</v>
      </c>
      <c r="I13" s="227"/>
      <c r="J13" s="1"/>
      <c r="K13" s="1"/>
    </row>
    <row r="14" spans="1:11" ht="16.5" customHeight="1">
      <c r="A14" s="45" t="s">
        <v>215</v>
      </c>
      <c r="B14" s="45" t="s">
        <v>4</v>
      </c>
      <c r="C14" s="45">
        <v>0</v>
      </c>
      <c r="D14" s="45">
        <v>0</v>
      </c>
      <c r="E14" s="224">
        <v>0</v>
      </c>
      <c r="F14" s="174"/>
      <c r="G14" s="174"/>
      <c r="H14" s="88">
        <v>0</v>
      </c>
      <c r="I14" s="230"/>
      <c r="J14" s="1"/>
      <c r="K14" s="1"/>
    </row>
    <row r="15" spans="1:11" ht="16.5" customHeight="1">
      <c r="A15" s="45" t="s">
        <v>255</v>
      </c>
      <c r="B15" s="45" t="s">
        <v>256</v>
      </c>
      <c r="C15" s="45">
        <v>0</v>
      </c>
      <c r="D15" s="45">
        <v>0</v>
      </c>
      <c r="E15" s="224">
        <v>0</v>
      </c>
      <c r="F15" s="174"/>
      <c r="G15" s="174"/>
      <c r="H15" s="88">
        <v>0</v>
      </c>
      <c r="I15" s="227"/>
      <c r="J15" s="1"/>
      <c r="K15" s="1"/>
    </row>
    <row r="16" spans="1:11" ht="16.5" customHeight="1">
      <c r="A16" s="47" t="s">
        <v>216</v>
      </c>
      <c r="B16" s="47" t="s">
        <v>5</v>
      </c>
      <c r="C16" s="47">
        <f t="shared" ref="C16:H16" si="0">SUM(C9:C15)</f>
        <v>3800</v>
      </c>
      <c r="D16" s="47">
        <f t="shared" si="0"/>
        <v>3800</v>
      </c>
      <c r="E16" s="225">
        <f t="shared" si="0"/>
        <v>3800</v>
      </c>
      <c r="F16" s="51">
        <f t="shared" si="0"/>
        <v>3771</v>
      </c>
      <c r="G16" s="51">
        <f t="shared" si="0"/>
        <v>3771</v>
      </c>
      <c r="H16" s="47">
        <f t="shared" si="0"/>
        <v>3771</v>
      </c>
      <c r="I16" s="1"/>
      <c r="J16" s="1"/>
      <c r="K16" s="1"/>
    </row>
    <row r="17" spans="1:11" ht="16.5" customHeight="1">
      <c r="A17" s="45" t="s">
        <v>218</v>
      </c>
      <c r="B17" s="45" t="s">
        <v>257</v>
      </c>
      <c r="C17" s="45">
        <v>0</v>
      </c>
      <c r="D17" s="45">
        <v>0</v>
      </c>
      <c r="E17" s="224">
        <v>0</v>
      </c>
      <c r="F17" s="174"/>
      <c r="G17" s="174"/>
      <c r="H17" s="88">
        <v>0</v>
      </c>
      <c r="I17" s="227"/>
      <c r="J17" s="1"/>
      <c r="K17" s="1"/>
    </row>
    <row r="18" spans="1:11" ht="16.5" customHeight="1">
      <c r="A18" s="45" t="s">
        <v>258</v>
      </c>
      <c r="B18" s="45" t="s">
        <v>259</v>
      </c>
      <c r="C18" s="45">
        <v>0</v>
      </c>
      <c r="D18" s="45">
        <v>0</v>
      </c>
      <c r="E18" s="224">
        <v>0</v>
      </c>
      <c r="F18" s="174"/>
      <c r="G18" s="174"/>
      <c r="H18" s="88">
        <v>0</v>
      </c>
      <c r="I18" s="227"/>
      <c r="J18" s="1"/>
      <c r="K18" s="1"/>
    </row>
    <row r="19" spans="1:11" ht="16.5" customHeight="1">
      <c r="A19" s="47" t="s">
        <v>225</v>
      </c>
      <c r="B19" s="47" t="s">
        <v>21</v>
      </c>
      <c r="C19" s="47">
        <f>SUM(C17:C18)</f>
        <v>0</v>
      </c>
      <c r="D19" s="47">
        <f>SUM(D17:D18)</f>
        <v>0</v>
      </c>
      <c r="E19" s="225">
        <f>SUM(E17:E18)</f>
        <v>0</v>
      </c>
      <c r="F19" s="174"/>
      <c r="G19" s="174"/>
      <c r="H19" s="88">
        <v>0</v>
      </c>
      <c r="I19" s="227"/>
      <c r="J19" s="1"/>
      <c r="K19" s="1"/>
    </row>
    <row r="20" spans="1:11" ht="16.5" customHeight="1">
      <c r="A20" s="46" t="s">
        <v>260</v>
      </c>
      <c r="B20" s="46" t="s">
        <v>5</v>
      </c>
      <c r="C20" s="46">
        <f t="shared" ref="C20:H20" si="1">SUM(C16+C19)</f>
        <v>3800</v>
      </c>
      <c r="D20" s="46">
        <f t="shared" si="1"/>
        <v>3800</v>
      </c>
      <c r="E20" s="226">
        <f t="shared" si="1"/>
        <v>3800</v>
      </c>
      <c r="F20" s="50">
        <f t="shared" si="1"/>
        <v>3771</v>
      </c>
      <c r="G20" s="50">
        <f t="shared" si="1"/>
        <v>3771</v>
      </c>
      <c r="H20" s="46">
        <f t="shared" si="1"/>
        <v>3771</v>
      </c>
      <c r="I20" s="1"/>
      <c r="J20" s="1"/>
      <c r="K20" s="1"/>
    </row>
    <row r="21" spans="1:11" ht="16.5" customHeight="1">
      <c r="A21" s="45" t="s">
        <v>220</v>
      </c>
      <c r="B21" s="45" t="s">
        <v>227</v>
      </c>
      <c r="C21" s="45">
        <v>980</v>
      </c>
      <c r="D21" s="45">
        <v>980</v>
      </c>
      <c r="E21" s="224">
        <v>980</v>
      </c>
      <c r="F21" s="174">
        <v>978</v>
      </c>
      <c r="G21" s="174">
        <v>978</v>
      </c>
      <c r="H21" s="88">
        <v>978</v>
      </c>
      <c r="I21" s="227"/>
      <c r="J21" s="1"/>
      <c r="K21" s="1"/>
    </row>
    <row r="22" spans="1:11" ht="16.5" customHeight="1">
      <c r="A22" s="45" t="s">
        <v>222</v>
      </c>
      <c r="B22" s="45" t="s">
        <v>261</v>
      </c>
      <c r="C22" s="45">
        <v>0</v>
      </c>
      <c r="D22" s="45">
        <v>0</v>
      </c>
      <c r="E22" s="224">
        <v>0</v>
      </c>
      <c r="F22" s="174"/>
      <c r="G22" s="174"/>
      <c r="H22" s="88">
        <v>0</v>
      </c>
      <c r="I22" s="227"/>
      <c r="J22" s="1"/>
      <c r="K22" s="1"/>
    </row>
    <row r="23" spans="1:11" ht="16.5" customHeight="1">
      <c r="A23" s="45" t="s">
        <v>223</v>
      </c>
      <c r="B23" s="45" t="s">
        <v>229</v>
      </c>
      <c r="C23" s="45">
        <v>30</v>
      </c>
      <c r="D23" s="45">
        <v>30</v>
      </c>
      <c r="E23" s="224">
        <v>30</v>
      </c>
      <c r="F23" s="174">
        <v>25</v>
      </c>
      <c r="G23" s="174">
        <v>25</v>
      </c>
      <c r="H23" s="88">
        <v>25</v>
      </c>
      <c r="I23" s="1"/>
      <c r="J23" s="1"/>
      <c r="K23" s="1"/>
    </row>
    <row r="24" spans="1:11" ht="16.5" customHeight="1">
      <c r="A24" s="45" t="s">
        <v>224</v>
      </c>
      <c r="B24" s="45" t="s">
        <v>262</v>
      </c>
      <c r="C24" s="45">
        <v>65</v>
      </c>
      <c r="D24" s="45">
        <v>65</v>
      </c>
      <c r="E24" s="224">
        <v>65</v>
      </c>
      <c r="F24" s="174">
        <v>25</v>
      </c>
      <c r="G24" s="174">
        <v>25</v>
      </c>
      <c r="H24" s="88">
        <v>25</v>
      </c>
      <c r="I24" s="1"/>
      <c r="J24" s="1"/>
      <c r="K24" s="1"/>
    </row>
    <row r="25" spans="1:11" ht="16.5" customHeight="1">
      <c r="A25" s="46" t="s">
        <v>221</v>
      </c>
      <c r="B25" s="46" t="s">
        <v>263</v>
      </c>
      <c r="C25" s="46">
        <f t="shared" ref="C25:H25" si="2">SUM(C21:C24)</f>
        <v>1075</v>
      </c>
      <c r="D25" s="46">
        <f t="shared" si="2"/>
        <v>1075</v>
      </c>
      <c r="E25" s="226">
        <f t="shared" si="2"/>
        <v>1075</v>
      </c>
      <c r="F25" s="50">
        <f t="shared" si="2"/>
        <v>1028</v>
      </c>
      <c r="G25" s="50">
        <f t="shared" si="2"/>
        <v>1028</v>
      </c>
      <c r="H25" s="46">
        <f t="shared" si="2"/>
        <v>1028</v>
      </c>
      <c r="I25" s="1"/>
      <c r="J25" s="1"/>
      <c r="K25" s="1"/>
    </row>
    <row r="26" spans="1:11" ht="16.5" customHeight="1">
      <c r="A26" s="45" t="s">
        <v>231</v>
      </c>
      <c r="B26" s="45" t="s">
        <v>6</v>
      </c>
      <c r="C26" s="45">
        <v>0</v>
      </c>
      <c r="D26" s="45">
        <v>0</v>
      </c>
      <c r="E26" s="224">
        <v>0</v>
      </c>
      <c r="F26" s="174"/>
      <c r="G26" s="174"/>
      <c r="H26" s="88">
        <v>0</v>
      </c>
      <c r="I26" s="227"/>
      <c r="J26" s="1"/>
      <c r="K26" s="1"/>
    </row>
    <row r="27" spans="1:11" ht="16.5" customHeight="1">
      <c r="A27" s="45" t="s">
        <v>232</v>
      </c>
      <c r="B27" s="45" t="s">
        <v>7</v>
      </c>
      <c r="C27" s="45">
        <v>0</v>
      </c>
      <c r="D27" s="45">
        <v>0</v>
      </c>
      <c r="E27" s="224">
        <v>0</v>
      </c>
      <c r="F27" s="174"/>
      <c r="G27" s="174"/>
      <c r="H27" s="88">
        <v>0</v>
      </c>
      <c r="I27" s="227"/>
      <c r="J27" s="1"/>
      <c r="K27" s="1"/>
    </row>
    <row r="28" spans="1:11" ht="16.5" customHeight="1">
      <c r="A28" s="47" t="s">
        <v>233</v>
      </c>
      <c r="B28" s="47" t="s">
        <v>8</v>
      </c>
      <c r="C28" s="47">
        <f t="shared" ref="C28:H28" si="3">SUM(C26:C27)</f>
        <v>0</v>
      </c>
      <c r="D28" s="47">
        <f t="shared" si="3"/>
        <v>0</v>
      </c>
      <c r="E28" s="225">
        <f t="shared" si="3"/>
        <v>0</v>
      </c>
      <c r="F28" s="232">
        <f t="shared" si="3"/>
        <v>0</v>
      </c>
      <c r="G28" s="232">
        <f t="shared" si="3"/>
        <v>0</v>
      </c>
      <c r="H28" s="225">
        <f t="shared" si="3"/>
        <v>0</v>
      </c>
      <c r="I28" s="1"/>
      <c r="J28" s="1"/>
      <c r="K28" s="1"/>
    </row>
    <row r="29" spans="1:11" ht="16.5" customHeight="1">
      <c r="A29" s="45" t="s">
        <v>234</v>
      </c>
      <c r="B29" s="45" t="s">
        <v>9</v>
      </c>
      <c r="C29" s="45">
        <v>0</v>
      </c>
      <c r="D29" s="45">
        <v>0</v>
      </c>
      <c r="E29" s="224">
        <v>0</v>
      </c>
      <c r="F29" s="174"/>
      <c r="G29" s="174"/>
      <c r="H29" s="88"/>
      <c r="I29" s="227"/>
      <c r="J29" s="1"/>
      <c r="K29" s="1"/>
    </row>
    <row r="30" spans="1:11">
      <c r="A30" s="45" t="s">
        <v>235</v>
      </c>
      <c r="B30" s="45" t="s">
        <v>10</v>
      </c>
      <c r="C30" s="45">
        <v>75</v>
      </c>
      <c r="D30" s="45">
        <v>75</v>
      </c>
      <c r="E30" s="224">
        <v>75</v>
      </c>
      <c r="F30" s="174">
        <v>93</v>
      </c>
      <c r="G30" s="174">
        <v>94</v>
      </c>
      <c r="H30" s="88">
        <v>93</v>
      </c>
      <c r="I30" s="1"/>
      <c r="J30" s="1"/>
      <c r="K30" s="1"/>
    </row>
    <row r="31" spans="1:11">
      <c r="A31" s="47" t="s">
        <v>236</v>
      </c>
      <c r="B31" s="47" t="s">
        <v>11</v>
      </c>
      <c r="C31" s="47">
        <f t="shared" ref="C31:H31" si="4">SUM(C29:C30)</f>
        <v>75</v>
      </c>
      <c r="D31" s="47">
        <f t="shared" si="4"/>
        <v>75</v>
      </c>
      <c r="E31" s="225">
        <f t="shared" si="4"/>
        <v>75</v>
      </c>
      <c r="F31" s="232">
        <f t="shared" si="4"/>
        <v>93</v>
      </c>
      <c r="G31" s="232">
        <f t="shared" si="4"/>
        <v>94</v>
      </c>
      <c r="H31" s="225">
        <f t="shared" si="4"/>
        <v>93</v>
      </c>
      <c r="I31" s="1"/>
      <c r="J31" s="1"/>
      <c r="K31" s="1"/>
    </row>
    <row r="32" spans="1:11">
      <c r="A32" s="45" t="s">
        <v>237</v>
      </c>
      <c r="B32" s="45" t="s">
        <v>12</v>
      </c>
      <c r="C32" s="45">
        <v>0</v>
      </c>
      <c r="D32" s="45">
        <v>0</v>
      </c>
      <c r="E32" s="224">
        <v>0</v>
      </c>
      <c r="F32" s="174"/>
      <c r="G32" s="174"/>
      <c r="H32" s="88">
        <v>0</v>
      </c>
      <c r="I32" s="227"/>
      <c r="J32" s="1"/>
      <c r="K32" s="1"/>
    </row>
    <row r="33" spans="1:11">
      <c r="A33" s="45" t="s">
        <v>264</v>
      </c>
      <c r="B33" s="45" t="s">
        <v>13</v>
      </c>
      <c r="C33" s="45">
        <v>0</v>
      </c>
      <c r="D33" s="45">
        <v>0</v>
      </c>
      <c r="E33" s="224">
        <v>0</v>
      </c>
      <c r="F33" s="174"/>
      <c r="G33" s="174"/>
      <c r="H33" s="88">
        <v>0</v>
      </c>
      <c r="I33" s="227"/>
      <c r="J33" s="1"/>
      <c r="K33" s="1"/>
    </row>
    <row r="34" spans="1:11">
      <c r="A34" s="45" t="s">
        <v>265</v>
      </c>
      <c r="B34" s="45" t="s">
        <v>266</v>
      </c>
      <c r="C34" s="45">
        <v>0</v>
      </c>
      <c r="D34" s="45">
        <v>0</v>
      </c>
      <c r="E34" s="224">
        <v>0</v>
      </c>
      <c r="F34" s="174"/>
      <c r="G34" s="174"/>
      <c r="H34" s="88">
        <v>0</v>
      </c>
      <c r="I34" s="227"/>
      <c r="J34" s="1"/>
      <c r="K34" s="1"/>
    </row>
    <row r="35" spans="1:11">
      <c r="A35" s="45" t="s">
        <v>267</v>
      </c>
      <c r="B35" s="45" t="s">
        <v>14</v>
      </c>
      <c r="C35" s="45">
        <v>0</v>
      </c>
      <c r="D35" s="45">
        <v>0</v>
      </c>
      <c r="E35" s="224">
        <v>0</v>
      </c>
      <c r="F35" s="174"/>
      <c r="G35" s="174"/>
      <c r="H35" s="88">
        <v>0</v>
      </c>
      <c r="I35" s="227"/>
      <c r="J35" s="1"/>
      <c r="K35" s="1"/>
    </row>
    <row r="36" spans="1:11">
      <c r="A36" s="47" t="s">
        <v>239</v>
      </c>
      <c r="B36" s="47" t="s">
        <v>15</v>
      </c>
      <c r="C36" s="47">
        <f>SUM(C32:C35)</f>
        <v>0</v>
      </c>
      <c r="D36" s="47">
        <f>SUM(D32:D35)</f>
        <v>0</v>
      </c>
      <c r="E36" s="225">
        <f>SUM(E32:E35)</f>
        <v>0</v>
      </c>
      <c r="F36" s="174"/>
      <c r="G36" s="174"/>
      <c r="H36" s="88">
        <v>0</v>
      </c>
      <c r="I36" s="1"/>
      <c r="J36" s="1"/>
      <c r="K36" s="1"/>
    </row>
    <row r="37" spans="1:11">
      <c r="A37" s="47" t="s">
        <v>240</v>
      </c>
      <c r="B37" s="47" t="s">
        <v>18</v>
      </c>
      <c r="C37" s="47">
        <v>150</v>
      </c>
      <c r="D37" s="47">
        <v>150</v>
      </c>
      <c r="E37" s="225">
        <v>150</v>
      </c>
      <c r="F37" s="233">
        <v>93</v>
      </c>
      <c r="G37" s="233">
        <v>94</v>
      </c>
      <c r="H37" s="228">
        <v>93</v>
      </c>
      <c r="I37" s="1"/>
      <c r="J37" s="1"/>
      <c r="K37" s="1"/>
    </row>
    <row r="38" spans="1:11">
      <c r="A38" s="45" t="s">
        <v>242</v>
      </c>
      <c r="B38" s="45" t="s">
        <v>268</v>
      </c>
      <c r="C38" s="45">
        <v>0</v>
      </c>
      <c r="D38" s="45">
        <v>0</v>
      </c>
      <c r="E38" s="224">
        <v>0</v>
      </c>
      <c r="F38" s="174"/>
      <c r="G38" s="174"/>
      <c r="H38" s="88">
        <v>0</v>
      </c>
      <c r="I38" s="227"/>
      <c r="J38" s="1"/>
      <c r="K38" s="1"/>
    </row>
    <row r="39" spans="1:11">
      <c r="A39" s="45" t="s">
        <v>244</v>
      </c>
      <c r="B39" s="45" t="s">
        <v>25</v>
      </c>
      <c r="C39" s="45">
        <v>0</v>
      </c>
      <c r="D39" s="45">
        <v>0</v>
      </c>
      <c r="E39" s="224">
        <v>0</v>
      </c>
      <c r="F39" s="174"/>
      <c r="G39" s="174"/>
      <c r="H39" s="88">
        <v>0</v>
      </c>
      <c r="I39" s="227"/>
      <c r="J39" s="1"/>
      <c r="K39" s="1"/>
    </row>
    <row r="40" spans="1:11">
      <c r="A40" s="47" t="s">
        <v>269</v>
      </c>
      <c r="B40" s="47" t="s">
        <v>25</v>
      </c>
      <c r="C40" s="47">
        <f>SUM(C38+C39)</f>
        <v>0</v>
      </c>
      <c r="D40" s="47">
        <f>SUM(D38+D39)</f>
        <v>0</v>
      </c>
      <c r="E40" s="225">
        <f>SUM(E38+E39)</f>
        <v>0</v>
      </c>
      <c r="F40" s="174"/>
      <c r="G40" s="174"/>
      <c r="H40" s="88">
        <v>0</v>
      </c>
      <c r="I40" s="1"/>
      <c r="J40" s="1"/>
      <c r="K40" s="1"/>
    </row>
    <row r="41" spans="1:11">
      <c r="A41" s="46" t="s">
        <v>245</v>
      </c>
      <c r="B41" s="46" t="s">
        <v>126</v>
      </c>
      <c r="C41" s="46">
        <f t="shared" ref="C41:H41" si="5">SUM(C28+C31+C36+C37+C40)</f>
        <v>225</v>
      </c>
      <c r="D41" s="46">
        <f t="shared" si="5"/>
        <v>225</v>
      </c>
      <c r="E41" s="226">
        <f t="shared" si="5"/>
        <v>225</v>
      </c>
      <c r="F41" s="234">
        <f t="shared" si="5"/>
        <v>186</v>
      </c>
      <c r="G41" s="234">
        <f t="shared" si="5"/>
        <v>188</v>
      </c>
      <c r="H41" s="226">
        <f t="shared" si="5"/>
        <v>186</v>
      </c>
      <c r="I41" s="1"/>
      <c r="J41" s="1"/>
      <c r="K41" s="1"/>
    </row>
    <row r="42" spans="1:11">
      <c r="A42" s="46"/>
      <c r="B42" s="46" t="s">
        <v>125</v>
      </c>
      <c r="C42" s="46">
        <f t="shared" ref="C42:H42" si="6">SUM(C20+C25+C41)</f>
        <v>5100</v>
      </c>
      <c r="D42" s="46">
        <f t="shared" si="6"/>
        <v>5100</v>
      </c>
      <c r="E42" s="226">
        <f t="shared" si="6"/>
        <v>5100</v>
      </c>
      <c r="F42" s="234">
        <f t="shared" si="6"/>
        <v>4985</v>
      </c>
      <c r="G42" s="234">
        <f t="shared" si="6"/>
        <v>4987</v>
      </c>
      <c r="H42" s="226">
        <f t="shared" si="6"/>
        <v>4985</v>
      </c>
      <c r="I42" s="1"/>
      <c r="J42" s="1"/>
      <c r="K42" s="1"/>
    </row>
    <row r="43" spans="1:11">
      <c r="A43" s="133"/>
      <c r="B43" s="133"/>
      <c r="C43" s="133"/>
      <c r="D43" s="133"/>
      <c r="E43" s="133"/>
      <c r="F43" s="174"/>
      <c r="G43" s="174"/>
      <c r="H43" s="88"/>
      <c r="I43" s="1"/>
      <c r="J43" s="1"/>
      <c r="K43" s="1"/>
    </row>
    <row r="44" spans="1:11">
      <c r="A44" s="89"/>
      <c r="B44" s="89" t="s">
        <v>282</v>
      </c>
      <c r="C44" s="89"/>
      <c r="D44" s="89"/>
      <c r="E44" s="132"/>
      <c r="F44" s="174"/>
      <c r="G44" s="174"/>
      <c r="H44" s="88"/>
      <c r="I44" s="1"/>
      <c r="J44" s="1"/>
      <c r="K44" s="1"/>
    </row>
    <row r="45" spans="1:11">
      <c r="A45" s="89" t="s">
        <v>271</v>
      </c>
      <c r="B45" s="89" t="s">
        <v>486</v>
      </c>
      <c r="C45" s="89">
        <v>0</v>
      </c>
      <c r="D45" s="89">
        <v>0</v>
      </c>
      <c r="E45" s="132">
        <v>0</v>
      </c>
      <c r="F45" s="174">
        <v>0</v>
      </c>
      <c r="G45" s="174">
        <v>0</v>
      </c>
      <c r="H45" s="88">
        <v>0</v>
      </c>
      <c r="I45" s="1"/>
      <c r="J45" s="1"/>
      <c r="K45" s="1"/>
    </row>
    <row r="46" spans="1:11">
      <c r="A46" s="89" t="s">
        <v>274</v>
      </c>
      <c r="B46" s="89" t="s">
        <v>275</v>
      </c>
      <c r="C46" s="89">
        <v>5100</v>
      </c>
      <c r="D46" s="89">
        <v>5100</v>
      </c>
      <c r="E46" s="132">
        <v>5100</v>
      </c>
      <c r="F46" s="174">
        <v>4985</v>
      </c>
      <c r="G46" s="174">
        <v>4985</v>
      </c>
      <c r="H46" s="88">
        <v>4985</v>
      </c>
      <c r="I46" s="1"/>
      <c r="J46" s="1"/>
      <c r="K46" s="1"/>
    </row>
    <row r="47" spans="1:11">
      <c r="A47" s="89" t="s">
        <v>473</v>
      </c>
      <c r="B47" s="89" t="s">
        <v>474</v>
      </c>
      <c r="C47" s="89">
        <v>0</v>
      </c>
      <c r="D47" s="89">
        <v>0</v>
      </c>
      <c r="E47" s="132">
        <v>0</v>
      </c>
      <c r="F47" s="235">
        <v>0</v>
      </c>
      <c r="G47" s="235">
        <v>0</v>
      </c>
      <c r="H47" s="212">
        <v>0</v>
      </c>
      <c r="I47" s="1"/>
      <c r="J47" s="1"/>
      <c r="K47" s="1"/>
    </row>
    <row r="48" spans="1:11">
      <c r="A48" s="89" t="s">
        <v>385</v>
      </c>
      <c r="B48" s="89" t="s">
        <v>386</v>
      </c>
      <c r="C48" s="89">
        <v>0</v>
      </c>
      <c r="D48" s="89">
        <v>0</v>
      </c>
      <c r="E48" s="132">
        <v>0</v>
      </c>
      <c r="F48" s="235">
        <v>0</v>
      </c>
      <c r="G48" s="235">
        <v>0</v>
      </c>
      <c r="H48" s="212">
        <v>0</v>
      </c>
      <c r="I48" s="1"/>
      <c r="J48" s="1"/>
      <c r="K48" s="1"/>
    </row>
    <row r="49" spans="1:11">
      <c r="A49" s="89"/>
      <c r="B49" s="89" t="s">
        <v>276</v>
      </c>
      <c r="C49" s="236">
        <f t="shared" ref="C49:H49" si="7">SUM(C45:C48)</f>
        <v>5100</v>
      </c>
      <c r="D49" s="236">
        <f t="shared" si="7"/>
        <v>5100</v>
      </c>
      <c r="E49" s="236">
        <f t="shared" si="7"/>
        <v>5100</v>
      </c>
      <c r="F49" s="236">
        <f t="shared" si="7"/>
        <v>4985</v>
      </c>
      <c r="G49" s="236">
        <f t="shared" si="7"/>
        <v>4985</v>
      </c>
      <c r="H49" s="132">
        <f t="shared" si="7"/>
        <v>4985</v>
      </c>
      <c r="I49" s="132"/>
      <c r="J49" s="1"/>
      <c r="K49" s="1"/>
    </row>
    <row r="50" spans="1:11" s="64" customFormat="1">
      <c r="A50" s="190"/>
      <c r="B50" s="191"/>
      <c r="C50" s="192"/>
      <c r="D50" s="193"/>
      <c r="E50" s="193"/>
      <c r="F50" s="237"/>
      <c r="G50" s="237"/>
    </row>
  </sheetData>
  <mergeCells count="12">
    <mergeCell ref="A1:B1"/>
    <mergeCell ref="A7:B8"/>
    <mergeCell ref="C7:C8"/>
    <mergeCell ref="I7:I8"/>
    <mergeCell ref="A2:C2"/>
    <mergeCell ref="K7:K8"/>
    <mergeCell ref="D7:D8"/>
    <mergeCell ref="E7:E8"/>
    <mergeCell ref="F7:F8"/>
    <mergeCell ref="H7:H8"/>
    <mergeCell ref="G7:G8"/>
    <mergeCell ref="J7:J8"/>
  </mergeCells>
  <phoneticPr fontId="13" type="noConversion"/>
  <pageMargins left="0.7" right="0.7" top="0.75" bottom="0.75" header="0.3" footer="0.3"/>
  <pageSetup paperSize="9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5"/>
  <sheetViews>
    <sheetView topLeftCell="C1" zoomScaleNormal="100" workbookViewId="0">
      <selection activeCell="F26" sqref="F26:I28"/>
    </sheetView>
  </sheetViews>
  <sheetFormatPr defaultRowHeight="15"/>
  <cols>
    <col min="1" max="1" width="26.5703125" customWidth="1"/>
    <col min="2" max="2" width="14.7109375" customWidth="1"/>
    <col min="3" max="3" width="13.7109375" customWidth="1"/>
    <col min="4" max="4" width="18.7109375" customWidth="1"/>
  </cols>
  <sheetData>
    <row r="1" spans="1:7" ht="15.75">
      <c r="A1" s="337" t="s">
        <v>19</v>
      </c>
      <c r="B1" s="337"/>
      <c r="C1" s="337"/>
      <c r="D1" s="337"/>
      <c r="E1" s="5"/>
      <c r="F1" s="5"/>
      <c r="G1" s="5"/>
    </row>
    <row r="2" spans="1:7" ht="15.75" customHeight="1">
      <c r="A2" s="338" t="s">
        <v>183</v>
      </c>
      <c r="B2" s="338"/>
      <c r="C2" s="338"/>
      <c r="D2" s="338"/>
      <c r="E2" s="66"/>
      <c r="F2" s="66"/>
      <c r="G2" s="66"/>
    </row>
    <row r="3" spans="1:7" ht="15" customHeight="1">
      <c r="A3" s="338" t="s">
        <v>523</v>
      </c>
      <c r="B3" s="338"/>
      <c r="C3" s="338"/>
      <c r="D3" s="338"/>
      <c r="E3" s="66"/>
      <c r="F3" s="66"/>
      <c r="G3" s="66"/>
    </row>
    <row r="4" spans="1:7">
      <c r="A4" s="86"/>
      <c r="B4" s="60"/>
      <c r="C4" s="86"/>
      <c r="D4" s="86"/>
      <c r="E4" s="5"/>
      <c r="F4" s="5"/>
      <c r="G4" s="5"/>
    </row>
    <row r="5" spans="1:7">
      <c r="A5" s="5"/>
      <c r="B5" s="5"/>
      <c r="C5" s="5"/>
      <c r="D5" s="6" t="s">
        <v>191</v>
      </c>
      <c r="E5" s="5"/>
      <c r="F5" s="5"/>
      <c r="G5" s="5"/>
    </row>
    <row r="6" spans="1:7">
      <c r="A6" s="5"/>
      <c r="B6" s="5"/>
      <c r="C6" s="5"/>
      <c r="D6" s="6" t="s">
        <v>172</v>
      </c>
      <c r="E6" s="5"/>
      <c r="F6" s="5"/>
      <c r="G6" s="5"/>
    </row>
    <row r="7" spans="1:7">
      <c r="A7" s="5"/>
      <c r="B7" s="5"/>
      <c r="C7" s="5"/>
      <c r="D7" s="6"/>
      <c r="E7" s="5"/>
      <c r="F7" s="5"/>
      <c r="G7" s="5"/>
    </row>
    <row r="8" spans="1:7">
      <c r="A8" s="5"/>
      <c r="B8" s="5"/>
      <c r="C8" s="5"/>
      <c r="D8" s="6"/>
      <c r="E8" s="5"/>
      <c r="F8" s="5"/>
      <c r="G8" s="5"/>
    </row>
    <row r="9" spans="1:7">
      <c r="A9" s="387" t="s">
        <v>210</v>
      </c>
      <c r="B9" s="387"/>
      <c r="C9" s="387"/>
      <c r="D9" s="387"/>
      <c r="E9" s="5"/>
      <c r="F9" s="5"/>
      <c r="G9" s="5"/>
    </row>
    <row r="10" spans="1:7">
      <c r="A10" s="15" t="s">
        <v>1</v>
      </c>
      <c r="B10" s="15" t="s">
        <v>179</v>
      </c>
      <c r="C10" s="15" t="s">
        <v>180</v>
      </c>
      <c r="D10" s="15" t="s">
        <v>124</v>
      </c>
      <c r="E10" s="5"/>
      <c r="F10" s="5"/>
      <c r="G10" s="5"/>
    </row>
    <row r="11" spans="1:7">
      <c r="A11" s="15" t="s">
        <v>182</v>
      </c>
      <c r="B11" s="15">
        <v>11811</v>
      </c>
      <c r="C11" s="15">
        <v>3189</v>
      </c>
      <c r="D11" s="15">
        <f>SUM(B11:C11)</f>
        <v>15000</v>
      </c>
      <c r="E11" s="5"/>
      <c r="F11" s="5"/>
      <c r="G11" s="5"/>
    </row>
    <row r="12" spans="1:7">
      <c r="A12" s="15" t="s">
        <v>137</v>
      </c>
      <c r="B12" s="15">
        <v>9449</v>
      </c>
      <c r="C12" s="15">
        <v>2551</v>
      </c>
      <c r="D12" s="15">
        <f>SUM(B12:C12)</f>
        <v>12000</v>
      </c>
      <c r="E12" s="5"/>
      <c r="F12" s="5"/>
      <c r="G12" s="5"/>
    </row>
    <row r="13" spans="1:7">
      <c r="A13" s="15" t="s">
        <v>503</v>
      </c>
      <c r="B13" s="15">
        <v>-1575</v>
      </c>
      <c r="C13" s="15">
        <v>-425</v>
      </c>
      <c r="D13" s="15">
        <f>SUM(B13:C13)</f>
        <v>-2000</v>
      </c>
      <c r="E13" s="5"/>
      <c r="F13" s="5"/>
      <c r="G13" s="5"/>
    </row>
    <row r="14" spans="1:7" ht="16.5" customHeight="1">
      <c r="A14" s="8" t="s">
        <v>184</v>
      </c>
      <c r="B14" s="15">
        <f>B11-B12-B13</f>
        <v>3937</v>
      </c>
      <c r="C14" s="15">
        <f>C11-C12-C13</f>
        <v>1063</v>
      </c>
      <c r="D14" s="15">
        <f>SUM(B14:C14)</f>
        <v>5000</v>
      </c>
      <c r="E14" s="5"/>
      <c r="F14" s="5"/>
      <c r="G14" s="5"/>
    </row>
    <row r="15" spans="1:7">
      <c r="A15" s="5"/>
      <c r="B15" s="5"/>
      <c r="C15" s="5"/>
      <c r="D15" s="5"/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8">
      <c r="A17" s="387" t="s">
        <v>211</v>
      </c>
      <c r="B17" s="387"/>
      <c r="C17" s="387"/>
      <c r="D17" s="387"/>
      <c r="E17" s="5"/>
      <c r="F17" s="5"/>
      <c r="G17" s="5"/>
    </row>
    <row r="18" spans="1:8">
      <c r="A18" s="15" t="s">
        <v>1</v>
      </c>
      <c r="B18" s="15" t="s">
        <v>179</v>
      </c>
      <c r="C18" s="15" t="s">
        <v>180</v>
      </c>
      <c r="D18" s="15" t="s">
        <v>124</v>
      </c>
      <c r="E18" s="5"/>
      <c r="F18" s="5"/>
      <c r="G18" s="5"/>
    </row>
    <row r="19" spans="1:8">
      <c r="A19" s="15" t="s">
        <v>182</v>
      </c>
      <c r="B19" s="15">
        <v>-10559</v>
      </c>
      <c r="C19" s="15">
        <v>-2847</v>
      </c>
      <c r="D19" s="15">
        <v>-13406</v>
      </c>
      <c r="E19" s="5"/>
      <c r="F19" s="5"/>
      <c r="G19" s="5"/>
    </row>
    <row r="20" spans="1:8">
      <c r="A20" s="15" t="s">
        <v>137</v>
      </c>
      <c r="B20" s="15">
        <v>-9503</v>
      </c>
      <c r="C20" s="15">
        <v>-2562</v>
      </c>
      <c r="D20" s="15">
        <v>-12065</v>
      </c>
      <c r="E20" s="5"/>
      <c r="F20" s="5"/>
      <c r="G20" s="5"/>
    </row>
    <row r="21" spans="1:8" ht="16.5" customHeight="1">
      <c r="A21" s="8" t="s">
        <v>181</v>
      </c>
      <c r="B21" s="15">
        <v>-1056</v>
      </c>
      <c r="C21" s="15">
        <v>-285</v>
      </c>
      <c r="D21" s="15">
        <v>-1341</v>
      </c>
      <c r="E21" s="5"/>
      <c r="F21" s="5"/>
      <c r="G21" s="5"/>
    </row>
    <row r="22" spans="1:8" ht="16.5" customHeight="1">
      <c r="A22" s="68"/>
      <c r="B22" s="63"/>
      <c r="C22" s="63"/>
      <c r="D22" s="63"/>
      <c r="E22" s="5"/>
      <c r="F22" s="5"/>
      <c r="G22" s="5"/>
    </row>
    <row r="23" spans="1:8" ht="16.5" customHeight="1">
      <c r="A23" s="388" t="s">
        <v>471</v>
      </c>
      <c r="B23" s="388"/>
      <c r="C23" s="388"/>
      <c r="D23" s="388"/>
      <c r="E23" s="5"/>
      <c r="F23" s="5"/>
      <c r="G23" s="5"/>
    </row>
    <row r="24" spans="1:8">
      <c r="A24" s="5"/>
      <c r="B24" s="5"/>
      <c r="C24" s="5"/>
      <c r="D24" s="5"/>
      <c r="E24" s="5"/>
      <c r="F24" s="5"/>
      <c r="G24" s="5"/>
    </row>
    <row r="25" spans="1:8">
      <c r="A25" s="15" t="s">
        <v>1</v>
      </c>
      <c r="B25" s="15" t="s">
        <v>179</v>
      </c>
      <c r="C25" s="15" t="s">
        <v>180</v>
      </c>
      <c r="D25" s="15" t="s">
        <v>124</v>
      </c>
      <c r="E25" s="5"/>
      <c r="F25" s="5"/>
      <c r="G25" s="5"/>
    </row>
    <row r="26" spans="1:8">
      <c r="A26" s="15" t="s">
        <v>182</v>
      </c>
      <c r="B26" s="15">
        <v>11811</v>
      </c>
      <c r="C26" s="15">
        <v>3189</v>
      </c>
      <c r="D26" s="15">
        <f>SUM(B26:C26)</f>
        <v>15000</v>
      </c>
      <c r="E26" s="5"/>
      <c r="F26" s="5"/>
      <c r="G26" s="5"/>
    </row>
    <row r="27" spans="1:8">
      <c r="A27" s="15" t="s">
        <v>137</v>
      </c>
      <c r="B27" s="15">
        <v>7874</v>
      </c>
      <c r="C27" s="15">
        <v>2126</v>
      </c>
      <c r="D27" s="15">
        <f>SUM(B27:C27)</f>
        <v>10000</v>
      </c>
      <c r="E27" s="5"/>
      <c r="F27" s="5"/>
      <c r="G27" s="5"/>
    </row>
    <row r="28" spans="1:8" ht="16.5" customHeight="1">
      <c r="A28" s="8" t="s">
        <v>184</v>
      </c>
      <c r="B28" s="15">
        <v>3937</v>
      </c>
      <c r="C28" s="15">
        <v>1063</v>
      </c>
      <c r="D28" s="15">
        <f>SUM(B28:C28)</f>
        <v>5000</v>
      </c>
      <c r="E28" s="5"/>
      <c r="F28" s="5"/>
      <c r="G28" s="5"/>
      <c r="H28" s="5"/>
    </row>
    <row r="29" spans="1:8">
      <c r="A29" s="67"/>
    </row>
    <row r="31" spans="1:8" s="64" customFormat="1">
      <c r="A31" s="386" t="s">
        <v>187</v>
      </c>
      <c r="B31" s="386"/>
    </row>
    <row r="32" spans="1:8">
      <c r="A32" s="61"/>
      <c r="B32" s="61"/>
    </row>
    <row r="33" spans="1:3">
      <c r="A33" s="1" t="s">
        <v>188</v>
      </c>
      <c r="B33" s="1">
        <v>1650</v>
      </c>
      <c r="C33" s="1">
        <v>1650</v>
      </c>
    </row>
    <row r="34" spans="1:3">
      <c r="A34" s="1" t="s">
        <v>189</v>
      </c>
      <c r="B34" s="1">
        <v>2691</v>
      </c>
      <c r="C34" s="1">
        <v>3350</v>
      </c>
    </row>
    <row r="35" spans="1:3">
      <c r="A35" s="1" t="s">
        <v>190</v>
      </c>
      <c r="B35" s="1">
        <f>SUM(B33:B34)</f>
        <v>4341</v>
      </c>
      <c r="C35" s="1">
        <f>SUM(C33:C34)</f>
        <v>5000</v>
      </c>
    </row>
  </sheetData>
  <mergeCells count="7">
    <mergeCell ref="A31:B31"/>
    <mergeCell ref="A9:D9"/>
    <mergeCell ref="A17:D17"/>
    <mergeCell ref="A1:D1"/>
    <mergeCell ref="A2:D2"/>
    <mergeCell ref="A3:D3"/>
    <mergeCell ref="A23:D23"/>
  </mergeCells>
  <phoneticPr fontId="13" type="noConversion"/>
  <pageMargins left="0.7" right="0.7" top="0.75" bottom="0.75" header="0.3" footer="0.3"/>
  <pageSetup paperSize="9" orientation="portrait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D31" sqref="D31"/>
    </sheetView>
  </sheetViews>
  <sheetFormatPr defaultRowHeight="15"/>
  <cols>
    <col min="1" max="1" width="30.7109375" customWidth="1"/>
    <col min="2" max="2" width="18.140625" customWidth="1"/>
    <col min="3" max="3" width="11.140625" customWidth="1"/>
  </cols>
  <sheetData>
    <row r="1" spans="1:3">
      <c r="A1" s="303" t="s">
        <v>19</v>
      </c>
      <c r="B1" s="303"/>
      <c r="C1" s="87"/>
    </row>
    <row r="2" spans="1:3">
      <c r="A2" s="389" t="s">
        <v>196</v>
      </c>
      <c r="B2" s="389"/>
      <c r="C2" s="87"/>
    </row>
    <row r="3" spans="1:3">
      <c r="A3" s="201"/>
      <c r="B3" s="201"/>
      <c r="C3" s="87"/>
    </row>
    <row r="4" spans="1:3">
      <c r="A4" s="87"/>
      <c r="B4" s="6" t="s">
        <v>192</v>
      </c>
      <c r="C4" s="87"/>
    </row>
    <row r="5" spans="1:3">
      <c r="A5" s="87"/>
      <c r="B5" s="6" t="s">
        <v>195</v>
      </c>
      <c r="C5" s="87"/>
    </row>
    <row r="6" spans="1:3">
      <c r="A6" s="87"/>
      <c r="B6" s="6"/>
      <c r="C6" s="87"/>
    </row>
    <row r="7" spans="1:3">
      <c r="A7" s="20" t="s">
        <v>1</v>
      </c>
      <c r="B7" s="20" t="s">
        <v>194</v>
      </c>
      <c r="C7" s="202" t="s">
        <v>451</v>
      </c>
    </row>
    <row r="8" spans="1:3">
      <c r="A8" s="15" t="s">
        <v>104</v>
      </c>
      <c r="B8" s="88">
        <v>7</v>
      </c>
      <c r="C8" s="88">
        <v>7</v>
      </c>
    </row>
    <row r="9" spans="1:3">
      <c r="A9" s="17" t="s">
        <v>197</v>
      </c>
      <c r="B9" s="17">
        <v>1</v>
      </c>
      <c r="C9" s="17">
        <v>1</v>
      </c>
    </row>
    <row r="10" spans="1:3">
      <c r="A10" s="17" t="s">
        <v>198</v>
      </c>
      <c r="B10" s="17">
        <v>6</v>
      </c>
      <c r="C10" s="17">
        <v>6</v>
      </c>
    </row>
    <row r="11" spans="1:3">
      <c r="A11" s="15" t="s">
        <v>105</v>
      </c>
      <c r="B11" s="88">
        <v>1</v>
      </c>
      <c r="C11" s="88">
        <v>1</v>
      </c>
    </row>
    <row r="12" spans="1:3">
      <c r="A12" s="15" t="s">
        <v>106</v>
      </c>
      <c r="B12" s="88">
        <v>1</v>
      </c>
      <c r="C12" s="88">
        <v>1</v>
      </c>
    </row>
    <row r="13" spans="1:3">
      <c r="A13" s="15" t="s">
        <v>57</v>
      </c>
      <c r="B13" s="88">
        <v>1</v>
      </c>
      <c r="C13" s="88">
        <v>1</v>
      </c>
    </row>
    <row r="14" spans="1:3">
      <c r="A14" s="15" t="s">
        <v>107</v>
      </c>
      <c r="B14" s="88">
        <v>1</v>
      </c>
      <c r="C14" s="88">
        <v>1</v>
      </c>
    </row>
    <row r="15" spans="1:3">
      <c r="A15" s="15" t="s">
        <v>108</v>
      </c>
      <c r="B15" s="88">
        <v>1</v>
      </c>
      <c r="C15" s="88">
        <v>1</v>
      </c>
    </row>
    <row r="16" spans="1:3">
      <c r="A16" s="15" t="s">
        <v>109</v>
      </c>
      <c r="B16" s="88">
        <v>24</v>
      </c>
      <c r="C16" s="88">
        <v>40</v>
      </c>
    </row>
    <row r="17" spans="1:3">
      <c r="A17" s="15" t="s">
        <v>110</v>
      </c>
      <c r="B17" s="88">
        <v>4</v>
      </c>
      <c r="C17" s="88">
        <v>5</v>
      </c>
    </row>
    <row r="18" spans="1:3">
      <c r="A18" s="71" t="s">
        <v>91</v>
      </c>
      <c r="B18" s="88">
        <v>11</v>
      </c>
      <c r="C18" s="88">
        <v>13</v>
      </c>
    </row>
    <row r="19" spans="1:3" s="74" customFormat="1">
      <c r="A19" s="73" t="s">
        <v>202</v>
      </c>
      <c r="B19" s="17">
        <v>1</v>
      </c>
      <c r="C19" s="17">
        <v>1</v>
      </c>
    </row>
    <row r="20" spans="1:3" s="74" customFormat="1">
      <c r="A20" s="73" t="s">
        <v>203</v>
      </c>
      <c r="B20" s="17">
        <v>5</v>
      </c>
      <c r="C20" s="17">
        <v>5</v>
      </c>
    </row>
    <row r="21" spans="1:3" s="74" customFormat="1">
      <c r="A21" s="73" t="s">
        <v>204</v>
      </c>
      <c r="B21" s="17">
        <v>3</v>
      </c>
      <c r="C21" s="17">
        <v>5</v>
      </c>
    </row>
    <row r="22" spans="1:3" s="74" customFormat="1">
      <c r="A22" s="73" t="s">
        <v>205</v>
      </c>
      <c r="B22" s="17">
        <v>2</v>
      </c>
      <c r="C22" s="17">
        <v>2</v>
      </c>
    </row>
    <row r="23" spans="1:3">
      <c r="A23" s="71" t="s">
        <v>193</v>
      </c>
      <c r="B23" s="88">
        <v>5</v>
      </c>
      <c r="C23" s="88">
        <v>5</v>
      </c>
    </row>
    <row r="24" spans="1:3" s="74" customFormat="1">
      <c r="A24" s="73" t="s">
        <v>200</v>
      </c>
      <c r="B24" s="17">
        <v>1</v>
      </c>
      <c r="C24" s="17">
        <v>1</v>
      </c>
    </row>
    <row r="25" spans="1:3" s="74" customFormat="1">
      <c r="A25" s="73" t="s">
        <v>199</v>
      </c>
      <c r="B25" s="17">
        <v>2</v>
      </c>
      <c r="C25" s="17">
        <v>2</v>
      </c>
    </row>
    <row r="26" spans="1:3" s="74" customFormat="1">
      <c r="A26" s="73" t="s">
        <v>201</v>
      </c>
      <c r="B26" s="17">
        <v>2</v>
      </c>
      <c r="C26" s="17">
        <v>2</v>
      </c>
    </row>
    <row r="27" spans="1:3">
      <c r="A27" s="72" t="s">
        <v>124</v>
      </c>
      <c r="B27" s="20">
        <f>SUM(B8+B11+B12+B13+B14+B15+B16+B17+B18+B23)</f>
        <v>56</v>
      </c>
      <c r="C27" s="20">
        <f>SUM(C8+C11+C12+C13+C14+C15+C16+C17+C18+C23)</f>
        <v>75</v>
      </c>
    </row>
    <row r="28" spans="1:3">
      <c r="A28" s="87"/>
      <c r="B28" s="87"/>
      <c r="C28" s="87"/>
    </row>
  </sheetData>
  <mergeCells count="2">
    <mergeCell ref="A1:B1"/>
    <mergeCell ref="A2:B2"/>
  </mergeCells>
  <phoneticPr fontId="13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34"/>
  <sheetViews>
    <sheetView topLeftCell="A16" workbookViewId="0">
      <selection activeCell="C41" sqref="C41"/>
    </sheetView>
  </sheetViews>
  <sheetFormatPr defaultRowHeight="15"/>
  <cols>
    <col min="2" max="2" width="44" bestFit="1" customWidth="1"/>
    <col min="3" max="3" width="26.7109375" customWidth="1"/>
  </cols>
  <sheetData>
    <row r="1" spans="1:3">
      <c r="B1" s="207" t="s">
        <v>19</v>
      </c>
      <c r="C1" s="87"/>
    </row>
    <row r="2" spans="1:3">
      <c r="B2" s="201" t="s">
        <v>525</v>
      </c>
      <c r="C2" s="87"/>
    </row>
    <row r="3" spans="1:3">
      <c r="B3" s="201" t="s">
        <v>576</v>
      </c>
      <c r="C3" s="87"/>
    </row>
    <row r="4" spans="1:3">
      <c r="B4" s="87"/>
      <c r="C4" s="108" t="s">
        <v>590</v>
      </c>
    </row>
    <row r="5" spans="1:3">
      <c r="B5" s="87"/>
      <c r="C5" s="87"/>
    </row>
    <row r="6" spans="1:3">
      <c r="B6" s="87"/>
      <c r="C6" s="108" t="s">
        <v>575</v>
      </c>
    </row>
    <row r="7" spans="1:3">
      <c r="A7" s="314" t="s">
        <v>1</v>
      </c>
      <c r="B7" s="316"/>
      <c r="C7" s="202" t="s">
        <v>460</v>
      </c>
    </row>
    <row r="8" spans="1:3">
      <c r="A8" s="1"/>
      <c r="B8" s="15" t="s">
        <v>526</v>
      </c>
      <c r="C8" s="88"/>
    </row>
    <row r="9" spans="1:3">
      <c r="A9" s="1" t="s">
        <v>530</v>
      </c>
      <c r="B9" s="15" t="s">
        <v>527</v>
      </c>
      <c r="C9" s="15">
        <v>898752</v>
      </c>
    </row>
    <row r="10" spans="1:3">
      <c r="A10" s="1" t="s">
        <v>531</v>
      </c>
      <c r="B10" s="15" t="s">
        <v>528</v>
      </c>
      <c r="C10" s="15">
        <v>18353</v>
      </c>
    </row>
    <row r="11" spans="1:3" s="94" customFormat="1">
      <c r="A11" s="91" t="s">
        <v>532</v>
      </c>
      <c r="B11" s="17" t="s">
        <v>529</v>
      </c>
      <c r="C11" s="92">
        <v>917105</v>
      </c>
    </row>
    <row r="12" spans="1:3" s="94" customFormat="1">
      <c r="A12" s="91" t="s">
        <v>534</v>
      </c>
      <c r="B12" s="17" t="s">
        <v>533</v>
      </c>
      <c r="C12" s="92">
        <v>60</v>
      </c>
    </row>
    <row r="13" spans="1:3">
      <c r="A13" s="93" t="s">
        <v>535</v>
      </c>
      <c r="B13" s="20" t="s">
        <v>536</v>
      </c>
      <c r="C13" s="89">
        <v>917165</v>
      </c>
    </row>
    <row r="14" spans="1:3">
      <c r="A14" s="91" t="s">
        <v>537</v>
      </c>
      <c r="B14" s="17" t="s">
        <v>538</v>
      </c>
      <c r="C14" s="92">
        <v>617</v>
      </c>
    </row>
    <row r="15" spans="1:3">
      <c r="A15" s="91" t="s">
        <v>539</v>
      </c>
      <c r="B15" s="17" t="s">
        <v>540</v>
      </c>
      <c r="C15" s="92">
        <v>15000</v>
      </c>
    </row>
    <row r="16" spans="1:3">
      <c r="A16" s="93" t="s">
        <v>467</v>
      </c>
      <c r="B16" s="20" t="s">
        <v>541</v>
      </c>
      <c r="C16" s="89">
        <v>15617</v>
      </c>
    </row>
    <row r="17" spans="1:3">
      <c r="A17" s="93" t="s">
        <v>542</v>
      </c>
      <c r="B17" s="20" t="s">
        <v>543</v>
      </c>
      <c r="C17" s="89">
        <v>20602</v>
      </c>
    </row>
    <row r="18" spans="1:3">
      <c r="A18" s="91" t="s">
        <v>544</v>
      </c>
      <c r="B18" s="73" t="s">
        <v>545</v>
      </c>
      <c r="C18" s="92">
        <v>4259</v>
      </c>
    </row>
    <row r="19" spans="1:3">
      <c r="A19" s="91" t="s">
        <v>546</v>
      </c>
      <c r="B19" s="73" t="s">
        <v>547</v>
      </c>
      <c r="C19" s="17">
        <v>90</v>
      </c>
    </row>
    <row r="20" spans="1:3">
      <c r="A20" s="93" t="s">
        <v>548</v>
      </c>
      <c r="B20" s="72" t="s">
        <v>549</v>
      </c>
      <c r="C20" s="20">
        <v>4349</v>
      </c>
    </row>
    <row r="21" spans="1:3">
      <c r="A21" s="1"/>
      <c r="B21" s="267" t="s">
        <v>550</v>
      </c>
      <c r="C21" s="16">
        <v>957733</v>
      </c>
    </row>
    <row r="22" spans="1:3">
      <c r="A22" s="1"/>
      <c r="B22" s="71" t="s">
        <v>551</v>
      </c>
      <c r="C22" s="17"/>
    </row>
    <row r="23" spans="1:3">
      <c r="A23" s="91" t="s">
        <v>552</v>
      </c>
      <c r="B23" s="73" t="s">
        <v>555</v>
      </c>
      <c r="C23" s="92">
        <v>1275183</v>
      </c>
    </row>
    <row r="24" spans="1:3">
      <c r="A24" s="91" t="s">
        <v>553</v>
      </c>
      <c r="B24" s="73" t="s">
        <v>556</v>
      </c>
      <c r="C24" s="17">
        <v>26741</v>
      </c>
    </row>
    <row r="25" spans="1:3">
      <c r="A25" s="91" t="s">
        <v>554</v>
      </c>
      <c r="B25" s="73" t="s">
        <v>557</v>
      </c>
      <c r="C25" s="17">
        <v>-340277</v>
      </c>
    </row>
    <row r="26" spans="1:3">
      <c r="A26" s="91" t="s">
        <v>558</v>
      </c>
      <c r="B26" s="73" t="s">
        <v>559</v>
      </c>
      <c r="C26" s="17">
        <v>-16741</v>
      </c>
    </row>
    <row r="27" spans="1:3">
      <c r="A27" s="93" t="s">
        <v>561</v>
      </c>
      <c r="B27" s="72" t="s">
        <v>560</v>
      </c>
      <c r="C27" s="20">
        <v>944906</v>
      </c>
    </row>
    <row r="28" spans="1:3" ht="30">
      <c r="A28" s="100" t="s">
        <v>566</v>
      </c>
      <c r="B28" s="270" t="s">
        <v>565</v>
      </c>
      <c r="C28" s="15">
        <v>8</v>
      </c>
    </row>
    <row r="29" spans="1:3" ht="30">
      <c r="A29" s="100" t="s">
        <v>567</v>
      </c>
      <c r="B29" s="270" t="s">
        <v>568</v>
      </c>
      <c r="C29" s="15">
        <v>3230</v>
      </c>
    </row>
    <row r="30" spans="1:3" ht="30">
      <c r="A30" s="269" t="s">
        <v>564</v>
      </c>
      <c r="B30" s="271" t="s">
        <v>563</v>
      </c>
      <c r="C30" s="92">
        <v>3238</v>
      </c>
    </row>
    <row r="31" spans="1:3">
      <c r="A31" s="91" t="s">
        <v>569</v>
      </c>
      <c r="B31" s="91" t="s">
        <v>570</v>
      </c>
      <c r="C31" s="91">
        <v>2837</v>
      </c>
    </row>
    <row r="32" spans="1:3">
      <c r="A32" s="93" t="s">
        <v>562</v>
      </c>
      <c r="B32" s="93" t="s">
        <v>571</v>
      </c>
      <c r="C32" s="93">
        <v>6075</v>
      </c>
    </row>
    <row r="33" spans="1:3">
      <c r="A33" s="93" t="s">
        <v>572</v>
      </c>
      <c r="B33" s="93" t="s">
        <v>573</v>
      </c>
      <c r="C33" s="93">
        <v>6752</v>
      </c>
    </row>
    <row r="34" spans="1:3">
      <c r="A34" s="1"/>
      <c r="B34" s="268" t="s">
        <v>574</v>
      </c>
      <c r="C34" s="268">
        <v>957733</v>
      </c>
    </row>
  </sheetData>
  <mergeCells count="1">
    <mergeCell ref="A7:B7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B1" zoomScaleNormal="100" workbookViewId="0">
      <selection activeCell="B1" sqref="A1:I23"/>
    </sheetView>
  </sheetViews>
  <sheetFormatPr defaultRowHeight="15"/>
  <cols>
    <col min="1" max="1" width="9.140625" hidden="1" customWidth="1"/>
    <col min="3" max="3" width="57.28515625" customWidth="1"/>
    <col min="4" max="4" width="15.7109375" customWidth="1"/>
    <col min="5" max="5" width="12" customWidth="1"/>
    <col min="6" max="6" width="13.28515625" customWidth="1"/>
    <col min="7" max="7" width="11.28515625" customWidth="1"/>
    <col min="8" max="8" width="10.42578125" customWidth="1"/>
    <col min="9" max="9" width="10.5703125" customWidth="1"/>
  </cols>
  <sheetData>
    <row r="1" spans="1:9" ht="15.75">
      <c r="C1" s="313" t="s">
        <v>141</v>
      </c>
      <c r="D1" s="313"/>
    </row>
    <row r="2" spans="1:9">
      <c r="C2" s="309" t="s">
        <v>514</v>
      </c>
      <c r="D2" s="309"/>
    </row>
    <row r="3" spans="1:9">
      <c r="C3" s="317"/>
      <c r="D3" s="317"/>
    </row>
    <row r="4" spans="1:9">
      <c r="D4" s="6" t="s">
        <v>143</v>
      </c>
    </row>
    <row r="5" spans="1:9">
      <c r="D5" s="6" t="s">
        <v>142</v>
      </c>
    </row>
    <row r="6" spans="1:9">
      <c r="D6" s="6"/>
    </row>
    <row r="7" spans="1:9" ht="28.5">
      <c r="A7" s="314" t="s">
        <v>1</v>
      </c>
      <c r="B7" s="315"/>
      <c r="C7" s="316"/>
      <c r="D7" s="59" t="s">
        <v>144</v>
      </c>
      <c r="E7" s="150" t="s">
        <v>469</v>
      </c>
      <c r="F7" s="150" t="s">
        <v>470</v>
      </c>
      <c r="G7" s="150" t="s">
        <v>499</v>
      </c>
      <c r="H7" s="256" t="s">
        <v>505</v>
      </c>
      <c r="I7" s="256" t="s">
        <v>217</v>
      </c>
    </row>
    <row r="8" spans="1:9">
      <c r="A8" s="89" t="s">
        <v>337</v>
      </c>
      <c r="B8" s="89" t="s">
        <v>337</v>
      </c>
      <c r="C8" s="80" t="s">
        <v>55</v>
      </c>
      <c r="D8" s="16">
        <f ca="1">'2.1 Költségvetési bevételek'!C11</f>
        <v>51289</v>
      </c>
      <c r="E8" s="16">
        <f ca="1">'2.1 Költségvetési bevételek'!D11</f>
        <v>51289</v>
      </c>
      <c r="F8" s="16">
        <f ca="1">'2.1 Költségvetési bevételek'!E11</f>
        <v>51289</v>
      </c>
      <c r="G8" s="16">
        <f ca="1">'2.1 Költségvetési bevételek'!F11</f>
        <v>51289</v>
      </c>
      <c r="H8" s="16">
        <f ca="1">'2.1 Költségvetési bevételek'!G11</f>
        <v>51289</v>
      </c>
      <c r="I8" s="16">
        <f ca="1">'2.1 Költségvetési bevételek'!H11</f>
        <v>51289</v>
      </c>
    </row>
    <row r="9" spans="1:9" s="99" customFormat="1">
      <c r="A9" s="89" t="s">
        <v>338</v>
      </c>
      <c r="B9" s="89" t="s">
        <v>338</v>
      </c>
      <c r="C9" s="80" t="s">
        <v>54</v>
      </c>
      <c r="D9" s="16">
        <f ca="1">'2.1 Költségvetési bevételek'!C14</f>
        <v>17264</v>
      </c>
      <c r="E9" s="16">
        <f ca="1">'2.1 Költségvetési bevételek'!D14</f>
        <v>19180</v>
      </c>
      <c r="F9" s="16">
        <f ca="1">'2.1 Költségvetési bevételek'!E14</f>
        <v>19180</v>
      </c>
      <c r="G9" s="16">
        <f ca="1">'2.1 Költségvetési bevételek'!F14</f>
        <v>19180</v>
      </c>
      <c r="H9" s="16">
        <f ca="1">'2.1 Költségvetési bevételek'!G14</f>
        <v>19180</v>
      </c>
      <c r="I9" s="16">
        <f ca="1">'2.1 Költségvetési bevételek'!H14</f>
        <v>19180</v>
      </c>
    </row>
    <row r="10" spans="1:9" ht="30">
      <c r="A10" s="88" t="s">
        <v>339</v>
      </c>
      <c r="B10" s="88" t="s">
        <v>339</v>
      </c>
      <c r="C10" s="12" t="s">
        <v>45</v>
      </c>
      <c r="D10" s="15">
        <f ca="1">'2.1 Költségvetési bevételek'!C25</f>
        <v>30607</v>
      </c>
      <c r="E10" s="15">
        <f ca="1">'2.1 Költségvetési bevételek'!D25</f>
        <v>30476</v>
      </c>
      <c r="F10" s="15">
        <f ca="1">'2.1 Költségvetési bevételek'!E25</f>
        <v>30476</v>
      </c>
      <c r="G10" s="15">
        <f ca="1">'2.1 Költségvetési bevételek'!F25</f>
        <v>27360</v>
      </c>
      <c r="H10" s="15">
        <f ca="1">'2.1 Költségvetési bevételek'!G25</f>
        <v>27360</v>
      </c>
      <c r="I10" s="15">
        <f ca="1">'2.1 Költségvetési bevételek'!H25</f>
        <v>27360</v>
      </c>
    </row>
    <row r="11" spans="1:9">
      <c r="A11" s="88" t="s">
        <v>340</v>
      </c>
      <c r="B11" s="88" t="s">
        <v>340</v>
      </c>
      <c r="C11" s="12" t="s">
        <v>46</v>
      </c>
      <c r="D11" s="15">
        <f ca="1">'2.1 Költségvetési bevételek'!C27</f>
        <v>1399</v>
      </c>
      <c r="E11" s="15">
        <f ca="1">'2.1 Költségvetési bevételek'!D27</f>
        <v>1399</v>
      </c>
      <c r="F11" s="15">
        <f ca="1">'2.1 Költségvetési bevételek'!E27</f>
        <v>1399</v>
      </c>
      <c r="G11" s="15">
        <f ca="1">'2.1 Költségvetési bevételek'!F27</f>
        <v>1399</v>
      </c>
      <c r="H11" s="15">
        <f ca="1">'2.1 Költségvetési bevételek'!G27</f>
        <v>1399</v>
      </c>
      <c r="I11" s="15">
        <f ca="1">'2.1 Költségvetési bevételek'!H27</f>
        <v>1399</v>
      </c>
    </row>
    <row r="12" spans="1:9">
      <c r="A12" s="88" t="s">
        <v>341</v>
      </c>
      <c r="B12" s="88" t="s">
        <v>341</v>
      </c>
      <c r="C12" s="12" t="s">
        <v>47</v>
      </c>
      <c r="D12" s="15">
        <f ca="1">'2.1 Költségvetési bevételek'!C31</f>
        <v>560</v>
      </c>
      <c r="E12" s="15">
        <f ca="1">'2.1 Költségvetési bevételek'!D31</f>
        <v>876</v>
      </c>
      <c r="F12" s="15">
        <f ca="1">'2.1 Költségvetési bevételek'!E31</f>
        <v>1712</v>
      </c>
      <c r="G12" s="15">
        <f ca="1">'2.1 Költségvetési bevételek'!F31</f>
        <v>1713</v>
      </c>
      <c r="H12" s="15">
        <f ca="1">'2.1 Költségvetési bevételek'!G31</f>
        <v>1713</v>
      </c>
      <c r="I12" s="15">
        <f ca="1">'2.1 Költségvetési bevételek'!H31</f>
        <v>1713</v>
      </c>
    </row>
    <row r="13" spans="1:9">
      <c r="A13" s="88" t="s">
        <v>342</v>
      </c>
      <c r="B13" s="88" t="s">
        <v>342</v>
      </c>
      <c r="C13" s="12" t="s">
        <v>336</v>
      </c>
      <c r="D13" s="15">
        <f ca="1">'2.1 Költségvetési bevételek'!C37</f>
        <v>0</v>
      </c>
      <c r="E13" s="15">
        <f ca="1">'2.1 Költségvetési bevételek'!D37</f>
        <v>2934</v>
      </c>
      <c r="F13" s="15">
        <f ca="1">'2.1 Költségvetési bevételek'!E37</f>
        <v>3117</v>
      </c>
      <c r="G13" s="15">
        <f ca="1">'2.1 Költségvetési bevételek'!F37</f>
        <v>4207</v>
      </c>
      <c r="H13" s="15">
        <f ca="1">'2.1 Költségvetési bevételek'!G37</f>
        <v>4207</v>
      </c>
      <c r="I13" s="15">
        <f ca="1">'2.1 Költségvetési bevételek'!H37</f>
        <v>4207</v>
      </c>
    </row>
    <row r="14" spans="1:9" s="94" customFormat="1">
      <c r="A14" s="92" t="s">
        <v>389</v>
      </c>
      <c r="B14" s="92" t="s">
        <v>389</v>
      </c>
      <c r="C14" s="21" t="s">
        <v>390</v>
      </c>
      <c r="D14" s="17">
        <f t="shared" ref="D14:I14" si="0">SUM(D8:D13)</f>
        <v>101119</v>
      </c>
      <c r="E14" s="17">
        <f t="shared" si="0"/>
        <v>106154</v>
      </c>
      <c r="F14" s="17">
        <f t="shared" si="0"/>
        <v>107173</v>
      </c>
      <c r="G14" s="17">
        <f t="shared" si="0"/>
        <v>105148</v>
      </c>
      <c r="H14" s="17">
        <f t="shared" si="0"/>
        <v>105148</v>
      </c>
      <c r="I14" s="17">
        <f t="shared" si="0"/>
        <v>105148</v>
      </c>
    </row>
    <row r="15" spans="1:9" s="94" customFormat="1" ht="30">
      <c r="A15" s="92" t="s">
        <v>271</v>
      </c>
      <c r="B15" s="92" t="s">
        <v>271</v>
      </c>
      <c r="C15" s="21" t="s">
        <v>145</v>
      </c>
      <c r="D15" s="17">
        <f ca="1">'2.1 Költségvetési bevételek'!C41</f>
        <v>26275</v>
      </c>
      <c r="E15" s="17">
        <f ca="1">'2.1 Költségvetési bevételek'!D41</f>
        <v>29944</v>
      </c>
      <c r="F15" s="17">
        <f ca="1">'2.1 Költségvetési bevételek'!E41</f>
        <v>43433</v>
      </c>
      <c r="G15" s="17">
        <f ca="1">'2.1 Költségvetési bevételek'!F41</f>
        <v>55806</v>
      </c>
      <c r="H15" s="17">
        <f ca="1">'2.1 Költségvetési bevételek'!G41</f>
        <v>56641</v>
      </c>
      <c r="I15" s="17">
        <f ca="1">'2.1 Költségvetési bevételek'!H41</f>
        <v>56641</v>
      </c>
    </row>
    <row r="16" spans="1:9" s="99" customFormat="1">
      <c r="A16" s="89" t="s">
        <v>391</v>
      </c>
      <c r="B16" s="89" t="s">
        <v>391</v>
      </c>
      <c r="C16" s="19" t="s">
        <v>392</v>
      </c>
      <c r="D16" s="20">
        <f t="shared" ref="D16:I16" si="1">SUM(D14+D15)</f>
        <v>127394</v>
      </c>
      <c r="E16" s="20">
        <f t="shared" si="1"/>
        <v>136098</v>
      </c>
      <c r="F16" s="20">
        <f t="shared" si="1"/>
        <v>150606</v>
      </c>
      <c r="G16" s="20">
        <f t="shared" si="1"/>
        <v>160954</v>
      </c>
      <c r="H16" s="20">
        <f t="shared" si="1"/>
        <v>161789</v>
      </c>
      <c r="I16" s="20">
        <f t="shared" si="1"/>
        <v>161789</v>
      </c>
    </row>
    <row r="17" spans="1:9" s="99" customFormat="1" ht="29.25">
      <c r="A17" s="89" t="s">
        <v>393</v>
      </c>
      <c r="B17" s="89" t="s">
        <v>393</v>
      </c>
      <c r="C17" s="19" t="s">
        <v>70</v>
      </c>
      <c r="D17" s="20">
        <f ca="1">'2.1 Költségvetési bevételek'!C44+'2.1 Költségvetési bevételek'!C48</f>
        <v>24065</v>
      </c>
      <c r="E17" s="20">
        <f ca="1">'2.1 Költségvetési bevételek'!D44+'2.1 Költségvetési bevételek'!D48</f>
        <v>47174</v>
      </c>
      <c r="F17" s="20">
        <f ca="1">'2.1 Költségvetési bevételek'!E44+'2.1 Költségvetési bevételek'!E48</f>
        <v>34994</v>
      </c>
      <c r="G17" s="20">
        <f ca="1">'2.1 Költségvetési bevételek'!F44+'2.1 Költségvetési bevételek'!F48</f>
        <v>32994</v>
      </c>
      <c r="H17" s="20">
        <f ca="1">'2.1 Költségvetési bevételek'!G44+'2.1 Költségvetési bevételek'!G48</f>
        <v>32994</v>
      </c>
      <c r="I17" s="20">
        <f ca="1">'2.1 Költségvetési bevételek'!H44+'2.1 Költségvetési bevételek'!H48</f>
        <v>22994</v>
      </c>
    </row>
    <row r="18" spans="1:9" s="99" customFormat="1">
      <c r="A18" s="89" t="s">
        <v>367</v>
      </c>
      <c r="B18" s="89" t="s">
        <v>367</v>
      </c>
      <c r="C18" s="19" t="s">
        <v>77</v>
      </c>
      <c r="D18" s="20">
        <f ca="1">'2.2 Működési bevételek'!C16</f>
        <v>27680</v>
      </c>
      <c r="E18" s="20">
        <f ca="1">'2.2 Működési bevételek'!D16</f>
        <v>32450</v>
      </c>
      <c r="F18" s="20">
        <f ca="1">'2.2 Működési bevételek'!E16</f>
        <v>32450</v>
      </c>
      <c r="G18" s="20">
        <f ca="1">'2.2 Működési bevételek'!F16</f>
        <v>35063</v>
      </c>
      <c r="H18" s="20">
        <f ca="1">'2.2 Működési bevételek'!G16</f>
        <v>32226</v>
      </c>
      <c r="I18" s="20">
        <f ca="1">'2.2 Működési bevételek'!H16</f>
        <v>27967</v>
      </c>
    </row>
    <row r="19" spans="1:9" s="99" customFormat="1">
      <c r="A19" s="89" t="s">
        <v>394</v>
      </c>
      <c r="B19" s="89" t="s">
        <v>394</v>
      </c>
      <c r="C19" s="19" t="s">
        <v>87</v>
      </c>
      <c r="D19" s="20">
        <f ca="1">'2.2 Működési bevételek'!C49</f>
        <v>15576</v>
      </c>
      <c r="E19" s="20">
        <f ca="1">'2.2 Működési bevételek'!D49</f>
        <v>18706</v>
      </c>
      <c r="F19" s="20">
        <f ca="1">'2.2 Működési bevételek'!E49</f>
        <v>19509</v>
      </c>
      <c r="G19" s="20">
        <f ca="1">'2.2 Működési bevételek'!F49</f>
        <v>17662</v>
      </c>
      <c r="H19" s="20">
        <f ca="1">'2.2 Működési bevételek'!G49</f>
        <v>17662</v>
      </c>
      <c r="I19" s="20">
        <f ca="1">'2.2 Működési bevételek'!H49</f>
        <v>17662</v>
      </c>
    </row>
    <row r="20" spans="1:9" s="99" customFormat="1">
      <c r="A20" s="89" t="s">
        <v>395</v>
      </c>
      <c r="B20" s="89" t="s">
        <v>395</v>
      </c>
      <c r="C20" s="19" t="s">
        <v>99</v>
      </c>
      <c r="D20" s="20">
        <f ca="1">'2.2 Működési bevételek'!C50</f>
        <v>0</v>
      </c>
      <c r="E20" s="20">
        <f ca="1">'2.2 Működési bevételek'!D50</f>
        <v>700</v>
      </c>
      <c r="F20" s="20">
        <f ca="1">'2.2 Működési bevételek'!E50</f>
        <v>950</v>
      </c>
      <c r="G20" s="20">
        <f ca="1">'2.2 Működési bevételek'!F50</f>
        <v>950</v>
      </c>
      <c r="H20" s="20">
        <f ca="1">'2.2 Működési bevételek'!G50</f>
        <v>950</v>
      </c>
      <c r="I20" s="20">
        <f ca="1">'2.2 Működési bevételek'!H50</f>
        <v>950</v>
      </c>
    </row>
    <row r="21" spans="1:9" s="99" customFormat="1">
      <c r="A21" s="89" t="s">
        <v>379</v>
      </c>
      <c r="B21" s="89" t="s">
        <v>501</v>
      </c>
      <c r="C21" s="19" t="s">
        <v>206</v>
      </c>
      <c r="D21" s="20">
        <f ca="1">'2.2 Működési bevételek'!C51</f>
        <v>2691</v>
      </c>
      <c r="E21" s="20">
        <f ca="1">'2.2 Működési bevételek'!D51</f>
        <v>33571</v>
      </c>
      <c r="F21" s="20">
        <f ca="1">'2.2 Működési bevételek'!E51</f>
        <v>33571</v>
      </c>
      <c r="G21" s="20">
        <f ca="1">'2.2 Működési bevételek'!F51</f>
        <v>33571</v>
      </c>
      <c r="H21" s="20">
        <f ca="1">'2.2 Működési bevételek'!G51</f>
        <v>33571</v>
      </c>
      <c r="I21" s="20">
        <f ca="1">'2.2 Működési bevételek'!H51</f>
        <v>33571</v>
      </c>
    </row>
    <row r="22" spans="1:9" s="99" customFormat="1">
      <c r="A22" s="89"/>
      <c r="B22" s="89" t="s">
        <v>501</v>
      </c>
      <c r="C22" s="19" t="s">
        <v>500</v>
      </c>
      <c r="D22" s="20"/>
      <c r="E22" s="20"/>
      <c r="F22" s="20"/>
      <c r="G22" s="20">
        <f ca="1">'2.2 Működési bevételek'!F52</f>
        <v>3230</v>
      </c>
      <c r="H22" s="20">
        <f ca="1">'2.2 Működési bevételek'!G52</f>
        <v>3230</v>
      </c>
      <c r="I22" s="20">
        <f ca="1">'2.2 Működési bevételek'!H52</f>
        <v>3230</v>
      </c>
    </row>
    <row r="23" spans="1:9" ht="15.75">
      <c r="A23" s="88"/>
      <c r="B23" s="88"/>
      <c r="C23" s="206" t="s">
        <v>102</v>
      </c>
      <c r="D23" s="18">
        <f>SUM(D16:D21)</f>
        <v>197406</v>
      </c>
      <c r="E23" s="18">
        <f>SUM(E16:E21)</f>
        <v>268699</v>
      </c>
      <c r="F23" s="18">
        <f>SUM(F16:F22)</f>
        <v>272080</v>
      </c>
      <c r="G23" s="18">
        <f>SUM(G16:G22)</f>
        <v>284424</v>
      </c>
      <c r="H23" s="18">
        <f>SUM(H16:H22)</f>
        <v>282422</v>
      </c>
      <c r="I23" s="18">
        <f>SUM(I16:I22)</f>
        <v>268163</v>
      </c>
    </row>
    <row r="31" spans="1:9">
      <c r="C31" s="2"/>
      <c r="D31" s="2"/>
    </row>
  </sheetData>
  <mergeCells count="4">
    <mergeCell ref="C1:D1"/>
    <mergeCell ref="C2:D2"/>
    <mergeCell ref="A7:C7"/>
    <mergeCell ref="C3:D3"/>
  </mergeCells>
  <phoneticPr fontId="13" type="noConversion"/>
  <pageMargins left="0.7" right="0.7" top="0.75" bottom="0.75" header="0.3" footer="0.3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F30" sqref="F30"/>
    </sheetView>
  </sheetViews>
  <sheetFormatPr defaultRowHeight="15"/>
  <cols>
    <col min="1" max="1" width="12.85546875" customWidth="1"/>
    <col min="2" max="2" width="31.7109375" customWidth="1"/>
    <col min="3" max="3" width="17" customWidth="1"/>
  </cols>
  <sheetData>
    <row r="1" spans="1:3">
      <c r="B1" s="207" t="s">
        <v>19</v>
      </c>
      <c r="C1" s="87"/>
    </row>
    <row r="2" spans="1:3">
      <c r="B2" s="201" t="s">
        <v>577</v>
      </c>
      <c r="C2" s="87"/>
    </row>
    <row r="3" spans="1:3">
      <c r="B3" s="201" t="s">
        <v>576</v>
      </c>
      <c r="C3" s="87"/>
    </row>
    <row r="4" spans="1:3">
      <c r="B4" s="87"/>
      <c r="C4" s="108" t="s">
        <v>591</v>
      </c>
    </row>
    <row r="5" spans="1:3">
      <c r="B5" s="87"/>
      <c r="C5" s="87"/>
    </row>
    <row r="6" spans="1:3">
      <c r="B6" s="87"/>
      <c r="C6" s="108" t="s">
        <v>575</v>
      </c>
    </row>
    <row r="7" spans="1:3">
      <c r="A7" s="390" t="s">
        <v>578</v>
      </c>
      <c r="B7" s="391"/>
      <c r="C7" s="392"/>
    </row>
    <row r="8" spans="1:3">
      <c r="A8" s="194" t="s">
        <v>583</v>
      </c>
      <c r="B8" s="1" t="s">
        <v>581</v>
      </c>
      <c r="C8" s="1">
        <v>268163</v>
      </c>
    </row>
    <row r="9" spans="1:3">
      <c r="A9" s="194" t="s">
        <v>584</v>
      </c>
      <c r="B9" s="1" t="s">
        <v>580</v>
      </c>
      <c r="C9" s="1">
        <v>250308</v>
      </c>
    </row>
    <row r="10" spans="1:3">
      <c r="A10" s="1" t="s">
        <v>587</v>
      </c>
      <c r="B10" s="1" t="s">
        <v>582</v>
      </c>
      <c r="C10" s="93">
        <f>C8-C9</f>
        <v>17855</v>
      </c>
    </row>
    <row r="11" spans="1:3">
      <c r="A11" s="393" t="s">
        <v>579</v>
      </c>
      <c r="B11" s="394"/>
      <c r="C11" s="395"/>
    </row>
    <row r="12" spans="1:3">
      <c r="A12" s="194">
        <v>3311</v>
      </c>
      <c r="B12" s="1" t="s">
        <v>543</v>
      </c>
      <c r="C12" s="1">
        <v>20602</v>
      </c>
    </row>
    <row r="13" spans="1:3">
      <c r="A13" s="194">
        <v>366</v>
      </c>
      <c r="B13" s="1" t="s">
        <v>585</v>
      </c>
      <c r="C13" s="1">
        <v>90</v>
      </c>
    </row>
    <row r="14" spans="1:3">
      <c r="A14" s="194">
        <v>367</v>
      </c>
      <c r="B14" s="1" t="s">
        <v>586</v>
      </c>
      <c r="C14" s="1">
        <v>2837</v>
      </c>
    </row>
    <row r="15" spans="1:3">
      <c r="A15" s="194" t="s">
        <v>588</v>
      </c>
      <c r="B15" s="1" t="s">
        <v>589</v>
      </c>
      <c r="C15" s="93">
        <f>C12+C13-C14</f>
        <v>17855</v>
      </c>
    </row>
  </sheetData>
  <mergeCells count="2">
    <mergeCell ref="A7:C7"/>
    <mergeCell ref="A11:C11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2"/>
  <sheetViews>
    <sheetView topLeftCell="A34" zoomScaleNormal="100" workbookViewId="0">
      <pane xSplit="1" topLeftCell="B1" activePane="topRight" state="frozen"/>
      <selection pane="topRight" activeCell="R39" sqref="R39"/>
    </sheetView>
  </sheetViews>
  <sheetFormatPr defaultRowHeight="15"/>
  <cols>
    <col min="1" max="1" width="7" customWidth="1"/>
    <col min="2" max="2" width="42" customWidth="1"/>
    <col min="3" max="3" width="13.28515625" customWidth="1"/>
    <col min="4" max="4" width="12.42578125" customWidth="1"/>
    <col min="5" max="6" width="12.140625" customWidth="1"/>
    <col min="7" max="7" width="12.28515625" customWidth="1"/>
    <col min="8" max="8" width="10.42578125" customWidth="1"/>
    <col min="9" max="9" width="8.42578125" customWidth="1"/>
    <col min="11" max="11" width="8.85546875" customWidth="1"/>
    <col min="12" max="12" width="28.28515625" bestFit="1" customWidth="1"/>
    <col min="13" max="13" width="14.140625" bestFit="1" customWidth="1"/>
  </cols>
  <sheetData>
    <row r="1" spans="1:16">
      <c r="A1" s="126"/>
      <c r="B1" s="303" t="s">
        <v>43</v>
      </c>
      <c r="C1" s="303"/>
      <c r="D1" s="303"/>
      <c r="E1" s="207"/>
      <c r="F1" s="207"/>
      <c r="G1" s="5"/>
      <c r="H1" s="5"/>
      <c r="I1" s="5"/>
      <c r="J1" s="87"/>
      <c r="K1" s="87"/>
      <c r="L1" s="87"/>
      <c r="M1" s="87"/>
      <c r="N1" s="87"/>
      <c r="O1" s="87"/>
    </row>
    <row r="2" spans="1:16" ht="30" customHeight="1">
      <c r="A2" s="126"/>
      <c r="B2" s="319" t="s">
        <v>515</v>
      </c>
      <c r="C2" s="319"/>
      <c r="D2" s="319"/>
      <c r="E2" s="319"/>
      <c r="F2" s="102"/>
      <c r="G2" s="5"/>
      <c r="H2" s="5"/>
      <c r="J2" s="5"/>
      <c r="K2" s="87"/>
      <c r="L2" s="87"/>
      <c r="M2" s="87"/>
      <c r="N2" s="87"/>
      <c r="O2" s="87"/>
    </row>
    <row r="3" spans="1:16">
      <c r="A3" s="126"/>
      <c r="B3" s="5"/>
      <c r="C3" s="5"/>
      <c r="D3" s="5"/>
      <c r="E3" s="5"/>
      <c r="F3" s="5"/>
      <c r="G3" s="5"/>
      <c r="H3" s="5"/>
      <c r="I3" s="5"/>
      <c r="J3" s="87"/>
      <c r="K3" s="87"/>
      <c r="L3" s="87"/>
      <c r="M3" s="87"/>
      <c r="N3" s="87"/>
      <c r="O3" s="87"/>
    </row>
    <row r="4" spans="1:16">
      <c r="A4" s="126"/>
      <c r="B4" s="5"/>
      <c r="C4" s="6" t="s">
        <v>152</v>
      </c>
      <c r="D4" s="5"/>
      <c r="E4" s="5"/>
      <c r="F4" s="5"/>
      <c r="G4" s="5"/>
      <c r="H4" s="5"/>
      <c r="I4" s="5"/>
      <c r="J4" s="87"/>
      <c r="K4" s="87"/>
      <c r="L4" s="87"/>
      <c r="M4" s="87"/>
      <c r="N4" s="87"/>
      <c r="O4" s="87"/>
    </row>
    <row r="5" spans="1:16">
      <c r="A5" s="126"/>
      <c r="B5" s="5"/>
      <c r="C5" s="6" t="s">
        <v>142</v>
      </c>
      <c r="D5" s="5"/>
      <c r="E5" s="5"/>
      <c r="F5" s="5"/>
      <c r="G5" s="87"/>
      <c r="H5" s="87"/>
      <c r="I5" s="87"/>
      <c r="J5" s="87"/>
      <c r="K5" s="87"/>
      <c r="L5" s="87"/>
      <c r="M5" s="87"/>
      <c r="N5" s="87"/>
      <c r="O5" s="87"/>
    </row>
    <row r="6" spans="1:16" ht="42" customHeight="1">
      <c r="A6" s="318" t="s">
        <v>1</v>
      </c>
      <c r="B6" s="318"/>
      <c r="C6" s="254" t="s">
        <v>144</v>
      </c>
      <c r="D6" s="59" t="s">
        <v>458</v>
      </c>
      <c r="E6" s="59" t="s">
        <v>456</v>
      </c>
      <c r="F6" s="59" t="s">
        <v>499</v>
      </c>
      <c r="G6" s="150" t="s">
        <v>505</v>
      </c>
      <c r="H6" s="90" t="s">
        <v>217</v>
      </c>
      <c r="I6" s="150"/>
      <c r="J6" s="90"/>
      <c r="K6" s="150"/>
      <c r="L6" s="185"/>
      <c r="M6" s="185"/>
      <c r="N6" s="178"/>
      <c r="O6" s="178"/>
      <c r="P6" s="199"/>
    </row>
    <row r="7" spans="1:16" ht="30">
      <c r="A7" s="265" t="s">
        <v>337</v>
      </c>
      <c r="B7" s="266" t="s">
        <v>48</v>
      </c>
      <c r="C7" s="15">
        <v>35907</v>
      </c>
      <c r="D7" s="15">
        <v>35907</v>
      </c>
      <c r="E7" s="15">
        <v>35907</v>
      </c>
      <c r="F7" s="15">
        <v>35907</v>
      </c>
      <c r="G7" s="15">
        <v>35907</v>
      </c>
      <c r="H7" s="15">
        <v>35907</v>
      </c>
      <c r="I7" s="15"/>
      <c r="J7" s="88"/>
      <c r="K7" s="88"/>
      <c r="L7" s="178"/>
      <c r="M7" s="178"/>
      <c r="N7" s="178"/>
      <c r="O7" s="178"/>
      <c r="P7" s="199"/>
    </row>
    <row r="8" spans="1:16">
      <c r="A8" s="88" t="s">
        <v>337</v>
      </c>
      <c r="B8" s="12" t="s">
        <v>49</v>
      </c>
      <c r="C8" s="15">
        <v>10535</v>
      </c>
      <c r="D8" s="15">
        <v>10535</v>
      </c>
      <c r="E8" s="15">
        <v>10535</v>
      </c>
      <c r="F8" s="15">
        <v>10535</v>
      </c>
      <c r="G8" s="15">
        <v>10535</v>
      </c>
      <c r="H8" s="15">
        <v>10535</v>
      </c>
      <c r="I8" s="15"/>
      <c r="J8" s="88"/>
      <c r="K8" s="88"/>
      <c r="L8" s="178"/>
      <c r="M8" s="178"/>
      <c r="N8" s="178"/>
      <c r="O8" s="178"/>
      <c r="P8" s="199"/>
    </row>
    <row r="9" spans="1:16">
      <c r="A9" s="88" t="s">
        <v>337</v>
      </c>
      <c r="B9" s="12" t="s">
        <v>50</v>
      </c>
      <c r="C9" s="15">
        <v>3241</v>
      </c>
      <c r="D9" s="15">
        <v>3241</v>
      </c>
      <c r="E9" s="15">
        <v>3241</v>
      </c>
      <c r="F9" s="15">
        <v>3241</v>
      </c>
      <c r="G9" s="15">
        <v>3241</v>
      </c>
      <c r="H9" s="15">
        <v>3241</v>
      </c>
      <c r="I9" s="15"/>
      <c r="J9" s="88"/>
      <c r="K9" s="88"/>
      <c r="L9" s="178"/>
      <c r="M9" s="178"/>
      <c r="N9" s="178"/>
      <c r="O9" s="178"/>
      <c r="P9" s="199"/>
    </row>
    <row r="10" spans="1:16">
      <c r="A10" s="88" t="s">
        <v>339</v>
      </c>
      <c r="B10" s="12" t="s">
        <v>51</v>
      </c>
      <c r="C10" s="15">
        <v>1606</v>
      </c>
      <c r="D10" s="15">
        <v>1606</v>
      </c>
      <c r="E10" s="15">
        <v>1606</v>
      </c>
      <c r="F10" s="15">
        <v>1606</v>
      </c>
      <c r="G10" s="15">
        <v>1606</v>
      </c>
      <c r="H10" s="15">
        <v>1606</v>
      </c>
      <c r="I10" s="15"/>
      <c r="J10" s="88"/>
      <c r="K10" s="88"/>
      <c r="L10" s="178"/>
      <c r="M10" s="178"/>
      <c r="N10" s="178"/>
      <c r="O10" s="178"/>
      <c r="P10" s="199"/>
    </row>
    <row r="11" spans="1:16" s="99" customFormat="1" ht="30">
      <c r="A11" s="89" t="s">
        <v>337</v>
      </c>
      <c r="B11" s="80" t="s">
        <v>55</v>
      </c>
      <c r="C11" s="16">
        <f t="shared" ref="C11:H11" si="0">SUM(C7:C10)</f>
        <v>51289</v>
      </c>
      <c r="D11" s="16">
        <f t="shared" si="0"/>
        <v>51289</v>
      </c>
      <c r="E11" s="16">
        <f t="shared" si="0"/>
        <v>51289</v>
      </c>
      <c r="F11" s="16">
        <f t="shared" si="0"/>
        <v>51289</v>
      </c>
      <c r="G11" s="16">
        <f t="shared" si="0"/>
        <v>51289</v>
      </c>
      <c r="H11" s="16">
        <f t="shared" si="0"/>
        <v>51289</v>
      </c>
      <c r="I11" s="15"/>
      <c r="J11" s="89"/>
      <c r="K11" s="89"/>
      <c r="L11" s="186"/>
      <c r="M11" s="186"/>
      <c r="N11" s="186"/>
      <c r="O11" s="186"/>
      <c r="P11" s="187"/>
    </row>
    <row r="12" spans="1:16">
      <c r="A12" s="88" t="s">
        <v>338</v>
      </c>
      <c r="B12" s="12" t="s">
        <v>52</v>
      </c>
      <c r="C12" s="15">
        <v>15472</v>
      </c>
      <c r="D12" s="15">
        <v>17351</v>
      </c>
      <c r="E12" s="15">
        <v>17351</v>
      </c>
      <c r="F12" s="15">
        <v>17351</v>
      </c>
      <c r="G12" s="15">
        <v>17351</v>
      </c>
      <c r="H12" s="15">
        <v>17351</v>
      </c>
      <c r="I12" s="15"/>
      <c r="J12" s="88"/>
      <c r="K12" s="88"/>
      <c r="L12" s="178"/>
      <c r="M12" s="67"/>
      <c r="N12" s="178"/>
      <c r="O12" s="178"/>
      <c r="P12" s="199"/>
    </row>
    <row r="13" spans="1:16">
      <c r="A13" s="88" t="s">
        <v>338</v>
      </c>
      <c r="B13" s="12" t="s">
        <v>53</v>
      </c>
      <c r="C13" s="15">
        <v>1792</v>
      </c>
      <c r="D13" s="15">
        <v>1829</v>
      </c>
      <c r="E13" s="15">
        <v>1829</v>
      </c>
      <c r="F13" s="15">
        <v>1829</v>
      </c>
      <c r="G13" s="15">
        <v>1829</v>
      </c>
      <c r="H13" s="15">
        <v>1829</v>
      </c>
      <c r="I13" s="15"/>
      <c r="J13" s="88"/>
      <c r="K13" s="88"/>
      <c r="L13" s="178"/>
      <c r="M13" s="178"/>
      <c r="N13" s="178"/>
      <c r="O13" s="178"/>
      <c r="P13" s="199"/>
    </row>
    <row r="14" spans="1:16" s="99" customFormat="1">
      <c r="A14" s="89" t="s">
        <v>338</v>
      </c>
      <c r="B14" s="80" t="s">
        <v>54</v>
      </c>
      <c r="C14" s="16">
        <f t="shared" ref="C14:H14" si="1">SUM(C12:C13)</f>
        <v>17264</v>
      </c>
      <c r="D14" s="16">
        <f t="shared" si="1"/>
        <v>19180</v>
      </c>
      <c r="E14" s="16">
        <f t="shared" si="1"/>
        <v>19180</v>
      </c>
      <c r="F14" s="16">
        <f t="shared" si="1"/>
        <v>19180</v>
      </c>
      <c r="G14" s="16">
        <f t="shared" si="1"/>
        <v>19180</v>
      </c>
      <c r="H14" s="16">
        <f t="shared" si="1"/>
        <v>19180</v>
      </c>
      <c r="I14" s="16"/>
      <c r="J14" s="89"/>
      <c r="K14" s="89"/>
      <c r="L14" s="186"/>
      <c r="M14" s="186"/>
      <c r="N14" s="186"/>
      <c r="O14" s="186"/>
      <c r="P14" s="187"/>
    </row>
    <row r="15" spans="1:16">
      <c r="A15" s="88" t="s">
        <v>339</v>
      </c>
      <c r="B15" s="12" t="s">
        <v>64</v>
      </c>
      <c r="C15" s="15">
        <v>1082</v>
      </c>
      <c r="D15" s="15">
        <v>1082</v>
      </c>
      <c r="E15" s="15">
        <v>1082</v>
      </c>
      <c r="F15" s="15">
        <v>879</v>
      </c>
      <c r="G15" s="15">
        <v>879</v>
      </c>
      <c r="H15" s="15">
        <v>879</v>
      </c>
      <c r="I15" s="15"/>
      <c r="J15" s="88"/>
      <c r="K15" s="88"/>
      <c r="L15" s="178"/>
      <c r="M15" s="178"/>
      <c r="N15" s="178"/>
      <c r="O15" s="178"/>
      <c r="P15" s="199"/>
    </row>
    <row r="16" spans="1:16">
      <c r="A16" s="88" t="s">
        <v>339</v>
      </c>
      <c r="B16" s="12" t="s">
        <v>65</v>
      </c>
      <c r="C16" s="15">
        <v>5600</v>
      </c>
      <c r="D16" s="15">
        <v>5600</v>
      </c>
      <c r="E16" s="15">
        <v>5600</v>
      </c>
      <c r="F16" s="15">
        <v>3127</v>
      </c>
      <c r="G16" s="15">
        <v>3127</v>
      </c>
      <c r="H16" s="15">
        <v>3127</v>
      </c>
      <c r="I16" s="15"/>
      <c r="J16" s="88"/>
      <c r="K16" s="88"/>
      <c r="L16" s="178"/>
      <c r="M16" s="178"/>
      <c r="N16" s="178"/>
      <c r="O16" s="178"/>
      <c r="P16" s="199"/>
    </row>
    <row r="17" spans="1:16">
      <c r="A17" s="88" t="s">
        <v>339</v>
      </c>
      <c r="B17" s="12" t="s">
        <v>66</v>
      </c>
      <c r="C17" s="15">
        <v>3780</v>
      </c>
      <c r="D17" s="15">
        <v>3780</v>
      </c>
      <c r="E17" s="15">
        <v>3780</v>
      </c>
      <c r="F17" s="15">
        <v>3509</v>
      </c>
      <c r="G17" s="15">
        <v>3509</v>
      </c>
      <c r="H17" s="15">
        <v>3509</v>
      </c>
      <c r="I17" s="15"/>
      <c r="J17" s="88"/>
      <c r="K17" s="88"/>
      <c r="L17" s="178"/>
      <c r="M17" s="178"/>
      <c r="N17" s="178"/>
      <c r="O17" s="178"/>
      <c r="P17" s="199"/>
    </row>
    <row r="18" spans="1:16" s="94" customFormat="1">
      <c r="A18" s="92" t="s">
        <v>339</v>
      </c>
      <c r="B18" s="21" t="s">
        <v>67</v>
      </c>
      <c r="C18" s="17">
        <f t="shared" ref="C18:H18" si="2">SUM(C15:C17)</f>
        <v>10462</v>
      </c>
      <c r="D18" s="17">
        <f t="shared" si="2"/>
        <v>10462</v>
      </c>
      <c r="E18" s="17">
        <f t="shared" si="2"/>
        <v>10462</v>
      </c>
      <c r="F18" s="17">
        <f t="shared" si="2"/>
        <v>7515</v>
      </c>
      <c r="G18" s="17">
        <f t="shared" si="2"/>
        <v>7515</v>
      </c>
      <c r="H18" s="17">
        <f t="shared" si="2"/>
        <v>7515</v>
      </c>
      <c r="I18" s="15"/>
      <c r="J18" s="92"/>
      <c r="K18" s="92"/>
      <c r="L18" s="179"/>
      <c r="M18" s="179"/>
      <c r="N18" s="179"/>
      <c r="O18" s="179"/>
      <c r="P18" s="188"/>
    </row>
    <row r="19" spans="1:16">
      <c r="A19" s="88" t="s">
        <v>339</v>
      </c>
      <c r="B19" s="12" t="s">
        <v>56</v>
      </c>
      <c r="C19" s="15">
        <v>996</v>
      </c>
      <c r="D19" s="15">
        <v>996</v>
      </c>
      <c r="E19" s="15">
        <v>996</v>
      </c>
      <c r="F19" s="15">
        <v>1107</v>
      </c>
      <c r="G19" s="15">
        <v>1107</v>
      </c>
      <c r="H19" s="15">
        <v>1107</v>
      </c>
      <c r="I19" s="15"/>
      <c r="J19" s="88"/>
      <c r="K19" s="88"/>
      <c r="L19" s="178"/>
      <c r="M19" s="178"/>
      <c r="N19" s="178"/>
      <c r="O19" s="178"/>
      <c r="P19" s="199"/>
    </row>
    <row r="20" spans="1:16">
      <c r="A20" s="88" t="s">
        <v>339</v>
      </c>
      <c r="B20" s="12" t="s">
        <v>57</v>
      </c>
      <c r="C20" s="15">
        <v>1305</v>
      </c>
      <c r="D20" s="15">
        <v>1305</v>
      </c>
      <c r="E20" s="15">
        <v>1305</v>
      </c>
      <c r="F20" s="15">
        <v>1305</v>
      </c>
      <c r="G20" s="15">
        <v>1305</v>
      </c>
      <c r="H20" s="15">
        <v>1305</v>
      </c>
      <c r="I20" s="15"/>
      <c r="J20" s="88"/>
      <c r="K20" s="88"/>
      <c r="L20" s="178"/>
      <c r="M20" s="178"/>
      <c r="N20" s="178"/>
      <c r="O20" s="178"/>
      <c r="P20" s="199"/>
    </row>
    <row r="21" spans="1:16">
      <c r="A21" s="88" t="s">
        <v>339</v>
      </c>
      <c r="B21" s="12" t="s">
        <v>58</v>
      </c>
      <c r="C21" s="15">
        <v>2500</v>
      </c>
      <c r="D21" s="15">
        <v>2500</v>
      </c>
      <c r="E21" s="15">
        <v>2500</v>
      </c>
      <c r="F21" s="15">
        <v>2500</v>
      </c>
      <c r="G21" s="15">
        <v>2500</v>
      </c>
      <c r="H21" s="15">
        <v>2500</v>
      </c>
      <c r="I21" s="15"/>
      <c r="J21" s="88"/>
      <c r="K21" s="88"/>
      <c r="L21" s="178"/>
      <c r="M21" s="178"/>
      <c r="N21" s="178"/>
      <c r="O21" s="178"/>
      <c r="P21" s="199"/>
    </row>
    <row r="22" spans="1:16" ht="30">
      <c r="A22" s="88" t="s">
        <v>339</v>
      </c>
      <c r="B22" s="12" t="s">
        <v>59</v>
      </c>
      <c r="C22" s="15">
        <v>1227</v>
      </c>
      <c r="D22" s="15">
        <v>1227</v>
      </c>
      <c r="E22" s="15">
        <v>1227</v>
      </c>
      <c r="F22" s="15">
        <v>1227</v>
      </c>
      <c r="G22" s="15">
        <v>1227</v>
      </c>
      <c r="H22" s="15">
        <v>1227</v>
      </c>
      <c r="I22" s="15"/>
      <c r="J22" s="88"/>
      <c r="K22" s="88"/>
      <c r="L22" s="178"/>
      <c r="M22" s="178"/>
      <c r="N22" s="178"/>
      <c r="O22" s="178"/>
      <c r="P22" s="199"/>
    </row>
    <row r="23" spans="1:16">
      <c r="A23" s="88" t="s">
        <v>339</v>
      </c>
      <c r="B23" s="12" t="s">
        <v>60</v>
      </c>
      <c r="C23" s="15">
        <v>5875</v>
      </c>
      <c r="D23" s="15">
        <v>5744</v>
      </c>
      <c r="E23" s="15">
        <v>5744</v>
      </c>
      <c r="F23" s="15">
        <v>5549</v>
      </c>
      <c r="G23" s="15">
        <v>5549</v>
      </c>
      <c r="H23" s="15">
        <v>5549</v>
      </c>
      <c r="I23" s="15"/>
      <c r="J23" s="88"/>
      <c r="K23" s="88"/>
      <c r="L23" s="178"/>
      <c r="M23" s="67"/>
      <c r="N23" s="178"/>
      <c r="O23" s="178"/>
      <c r="P23" s="199"/>
    </row>
    <row r="24" spans="1:16">
      <c r="A24" s="88" t="s">
        <v>339</v>
      </c>
      <c r="B24" s="12" t="s">
        <v>63</v>
      </c>
      <c r="C24" s="15">
        <v>8242</v>
      </c>
      <c r="D24" s="15">
        <v>8242</v>
      </c>
      <c r="E24" s="15">
        <v>8242</v>
      </c>
      <c r="F24" s="15">
        <v>8157</v>
      </c>
      <c r="G24" s="15">
        <v>8157</v>
      </c>
      <c r="H24" s="15">
        <v>8157</v>
      </c>
      <c r="I24" s="15"/>
      <c r="J24" s="88"/>
      <c r="K24" s="88"/>
      <c r="L24" s="178"/>
      <c r="M24" s="168"/>
      <c r="N24" s="178"/>
      <c r="O24" s="178"/>
      <c r="P24" s="199"/>
    </row>
    <row r="25" spans="1:16" s="99" customFormat="1" ht="30">
      <c r="A25" s="89" t="s">
        <v>339</v>
      </c>
      <c r="B25" s="80" t="s">
        <v>146</v>
      </c>
      <c r="C25" s="16">
        <f t="shared" ref="C25:H25" si="3">SUM(C18:C24)</f>
        <v>30607</v>
      </c>
      <c r="D25" s="16">
        <f t="shared" si="3"/>
        <v>30476</v>
      </c>
      <c r="E25" s="16">
        <f t="shared" si="3"/>
        <v>30476</v>
      </c>
      <c r="F25" s="16">
        <f t="shared" si="3"/>
        <v>27360</v>
      </c>
      <c r="G25" s="16">
        <f t="shared" si="3"/>
        <v>27360</v>
      </c>
      <c r="H25" s="16">
        <f t="shared" si="3"/>
        <v>27360</v>
      </c>
      <c r="I25" s="15"/>
      <c r="J25" s="89"/>
      <c r="K25" s="89"/>
      <c r="L25" s="186"/>
      <c r="M25" s="162"/>
      <c r="N25" s="186"/>
      <c r="O25" s="186"/>
      <c r="P25" s="187"/>
    </row>
    <row r="26" spans="1:16" s="2" customFormat="1" ht="30">
      <c r="A26" s="88" t="s">
        <v>340</v>
      </c>
      <c r="B26" s="12" t="s">
        <v>61</v>
      </c>
      <c r="C26" s="15">
        <v>1399</v>
      </c>
      <c r="D26" s="15">
        <v>1399</v>
      </c>
      <c r="E26" s="15">
        <v>1399</v>
      </c>
      <c r="F26" s="15">
        <v>1399</v>
      </c>
      <c r="G26" s="15">
        <v>1399</v>
      </c>
      <c r="H26" s="15">
        <v>1399</v>
      </c>
      <c r="I26" s="15"/>
      <c r="J26" s="88"/>
      <c r="K26" s="88"/>
      <c r="L26" s="178"/>
      <c r="M26" s="168"/>
      <c r="N26" s="178"/>
      <c r="O26" s="178"/>
      <c r="P26" s="163"/>
    </row>
    <row r="27" spans="1:16" s="99" customFormat="1">
      <c r="A27" s="89" t="s">
        <v>340</v>
      </c>
      <c r="B27" s="80" t="s">
        <v>46</v>
      </c>
      <c r="C27" s="16">
        <f t="shared" ref="C27:H27" si="4">SUM(C26)</f>
        <v>1399</v>
      </c>
      <c r="D27" s="16">
        <f t="shared" si="4"/>
        <v>1399</v>
      </c>
      <c r="E27" s="16">
        <f t="shared" si="4"/>
        <v>1399</v>
      </c>
      <c r="F27" s="16">
        <f t="shared" si="4"/>
        <v>1399</v>
      </c>
      <c r="G27" s="16">
        <f t="shared" si="4"/>
        <v>1399</v>
      </c>
      <c r="H27" s="16">
        <f t="shared" si="4"/>
        <v>1399</v>
      </c>
      <c r="I27" s="15"/>
      <c r="J27" s="89"/>
      <c r="K27" s="89"/>
      <c r="L27" s="186"/>
      <c r="M27" s="162"/>
      <c r="N27" s="186"/>
      <c r="O27" s="186"/>
      <c r="P27" s="187"/>
    </row>
    <row r="28" spans="1:16" ht="30">
      <c r="A28" s="88" t="s">
        <v>341</v>
      </c>
      <c r="B28" s="12" t="s">
        <v>62</v>
      </c>
      <c r="C28" s="15">
        <v>560</v>
      </c>
      <c r="D28" s="15">
        <v>560</v>
      </c>
      <c r="E28" s="15">
        <v>560</v>
      </c>
      <c r="F28" s="15">
        <v>561</v>
      </c>
      <c r="G28" s="15">
        <v>561</v>
      </c>
      <c r="H28" s="15">
        <v>561</v>
      </c>
      <c r="I28" s="15"/>
      <c r="J28" s="88"/>
      <c r="K28" s="88"/>
      <c r="L28" s="178"/>
      <c r="M28" s="168"/>
      <c r="N28" s="178"/>
      <c r="O28" s="178"/>
      <c r="P28" s="199"/>
    </row>
    <row r="29" spans="1:16">
      <c r="A29" s="88" t="s">
        <v>341</v>
      </c>
      <c r="B29" s="12" t="s">
        <v>396</v>
      </c>
      <c r="C29" s="15">
        <v>0</v>
      </c>
      <c r="D29" s="15">
        <v>142</v>
      </c>
      <c r="E29" s="15">
        <v>978</v>
      </c>
      <c r="F29" s="15">
        <v>978</v>
      </c>
      <c r="G29" s="15">
        <v>978</v>
      </c>
      <c r="H29" s="15">
        <v>978</v>
      </c>
      <c r="I29" s="15"/>
      <c r="J29" s="88"/>
      <c r="K29" s="88"/>
      <c r="L29" s="178"/>
      <c r="M29" s="67"/>
      <c r="N29" s="178"/>
      <c r="O29" s="178"/>
      <c r="P29" s="199"/>
    </row>
    <row r="30" spans="1:16">
      <c r="A30" s="88" t="s">
        <v>341</v>
      </c>
      <c r="B30" s="12" t="s">
        <v>398</v>
      </c>
      <c r="C30" s="15">
        <v>0</v>
      </c>
      <c r="D30" s="15">
        <v>174</v>
      </c>
      <c r="E30" s="15">
        <v>174</v>
      </c>
      <c r="F30" s="15">
        <v>174</v>
      </c>
      <c r="G30" s="15">
        <v>174</v>
      </c>
      <c r="H30" s="15">
        <v>174</v>
      </c>
      <c r="I30" s="15"/>
      <c r="J30" s="88"/>
      <c r="K30" s="88"/>
      <c r="L30" s="178"/>
      <c r="M30" s="67"/>
      <c r="N30" s="178"/>
      <c r="O30" s="178"/>
      <c r="P30" s="199"/>
    </row>
    <row r="31" spans="1:16" s="99" customFormat="1">
      <c r="A31" s="89" t="s">
        <v>341</v>
      </c>
      <c r="B31" s="80" t="s">
        <v>47</v>
      </c>
      <c r="C31" s="16">
        <f t="shared" ref="C31:H31" si="5">SUM(C28:C30)</f>
        <v>560</v>
      </c>
      <c r="D31" s="16">
        <f t="shared" si="5"/>
        <v>876</v>
      </c>
      <c r="E31" s="16">
        <f t="shared" si="5"/>
        <v>1712</v>
      </c>
      <c r="F31" s="16">
        <f t="shared" si="5"/>
        <v>1713</v>
      </c>
      <c r="G31" s="16">
        <f t="shared" si="5"/>
        <v>1713</v>
      </c>
      <c r="H31" s="16">
        <f t="shared" si="5"/>
        <v>1713</v>
      </c>
      <c r="I31" s="15"/>
      <c r="J31" s="89"/>
      <c r="K31" s="89"/>
      <c r="L31" s="186"/>
      <c r="M31" s="162"/>
      <c r="N31" s="186"/>
      <c r="O31" s="186"/>
      <c r="P31" s="187"/>
    </row>
    <row r="32" spans="1:16">
      <c r="A32" s="88" t="s">
        <v>342</v>
      </c>
      <c r="B32" s="12" t="s">
        <v>399</v>
      </c>
      <c r="C32" s="15"/>
      <c r="D32" s="15">
        <v>565</v>
      </c>
      <c r="E32" s="15">
        <v>565</v>
      </c>
      <c r="F32" s="15">
        <v>565</v>
      </c>
      <c r="G32" s="15">
        <v>565</v>
      </c>
      <c r="H32" s="15">
        <v>565</v>
      </c>
      <c r="I32" s="15"/>
      <c r="J32" s="88"/>
      <c r="K32" s="88"/>
      <c r="L32" s="178"/>
      <c r="M32" s="178"/>
      <c r="N32" s="178"/>
      <c r="O32" s="178"/>
      <c r="P32" s="199"/>
    </row>
    <row r="33" spans="1:16">
      <c r="A33" s="88" t="s">
        <v>342</v>
      </c>
      <c r="B33" s="12" t="s">
        <v>400</v>
      </c>
      <c r="C33" s="15"/>
      <c r="D33" s="15">
        <v>182</v>
      </c>
      <c r="E33" s="15">
        <v>250</v>
      </c>
      <c r="F33" s="15">
        <v>250</v>
      </c>
      <c r="G33" s="15">
        <v>250</v>
      </c>
      <c r="H33" s="15">
        <v>250</v>
      </c>
      <c r="I33" s="15"/>
      <c r="J33" s="88"/>
      <c r="K33" s="88"/>
      <c r="L33" s="178"/>
      <c r="M33" s="178"/>
      <c r="N33" s="178"/>
      <c r="O33" s="178"/>
      <c r="P33" s="199"/>
    </row>
    <row r="34" spans="1:16">
      <c r="A34" s="88" t="s">
        <v>342</v>
      </c>
      <c r="B34" s="12" t="s">
        <v>401</v>
      </c>
      <c r="C34" s="15"/>
      <c r="D34" s="15">
        <v>2187</v>
      </c>
      <c r="E34" s="15">
        <v>2187</v>
      </c>
      <c r="F34" s="15">
        <v>2032</v>
      </c>
      <c r="G34" s="15">
        <v>2032</v>
      </c>
      <c r="H34" s="15">
        <v>2032</v>
      </c>
      <c r="I34" s="15"/>
      <c r="J34" s="88"/>
      <c r="K34" s="88"/>
      <c r="L34" s="178"/>
      <c r="M34" s="178"/>
      <c r="N34" s="178"/>
      <c r="O34" s="178"/>
      <c r="P34" s="199"/>
    </row>
    <row r="35" spans="1:16">
      <c r="A35" s="88" t="s">
        <v>342</v>
      </c>
      <c r="B35" s="12" t="s">
        <v>459</v>
      </c>
      <c r="C35" s="15"/>
      <c r="D35" s="15"/>
      <c r="E35" s="15">
        <v>115</v>
      </c>
      <c r="F35" s="15">
        <v>115</v>
      </c>
      <c r="G35" s="15">
        <v>115</v>
      </c>
      <c r="H35" s="15">
        <v>115</v>
      </c>
      <c r="I35" s="15"/>
      <c r="J35" s="88"/>
      <c r="K35" s="88"/>
      <c r="L35" s="178"/>
      <c r="M35" s="178"/>
      <c r="N35" s="178"/>
      <c r="O35" s="178"/>
      <c r="P35" s="199"/>
    </row>
    <row r="36" spans="1:16">
      <c r="A36" s="88" t="s">
        <v>342</v>
      </c>
      <c r="B36" s="12" t="s">
        <v>487</v>
      </c>
      <c r="C36" s="15"/>
      <c r="D36" s="15"/>
      <c r="E36" s="15"/>
      <c r="F36" s="15">
        <v>1245</v>
      </c>
      <c r="G36" s="15">
        <v>1245</v>
      </c>
      <c r="H36" s="15">
        <v>1245</v>
      </c>
      <c r="I36" s="15"/>
      <c r="J36" s="88"/>
      <c r="K36" s="88"/>
      <c r="L36" s="178"/>
      <c r="M36" s="178"/>
      <c r="N36" s="178"/>
      <c r="O36" s="178"/>
      <c r="P36" s="199"/>
    </row>
    <row r="37" spans="1:16" s="99" customFormat="1" ht="30">
      <c r="A37" s="89" t="s">
        <v>342</v>
      </c>
      <c r="B37" s="80" t="s">
        <v>397</v>
      </c>
      <c r="C37" s="16">
        <f t="shared" ref="C37:H37" si="6">SUM(C32:C36)</f>
        <v>0</v>
      </c>
      <c r="D37" s="16">
        <f t="shared" si="6"/>
        <v>2934</v>
      </c>
      <c r="E37" s="16">
        <f t="shared" si="6"/>
        <v>3117</v>
      </c>
      <c r="F37" s="16">
        <f t="shared" si="6"/>
        <v>4207</v>
      </c>
      <c r="G37" s="16">
        <f t="shared" si="6"/>
        <v>4207</v>
      </c>
      <c r="H37" s="16">
        <f t="shared" si="6"/>
        <v>4207</v>
      </c>
      <c r="I37" s="15"/>
      <c r="J37" s="89"/>
      <c r="K37" s="89"/>
      <c r="L37" s="186"/>
      <c r="M37" s="186"/>
      <c r="N37" s="186"/>
      <c r="O37" s="186"/>
      <c r="P37" s="187"/>
    </row>
    <row r="38" spans="1:16">
      <c r="A38" s="88" t="s">
        <v>343</v>
      </c>
      <c r="B38" s="12" t="s">
        <v>68</v>
      </c>
      <c r="C38" s="15">
        <v>4715</v>
      </c>
      <c r="D38" s="15">
        <v>4715</v>
      </c>
      <c r="E38" s="15">
        <v>4715</v>
      </c>
      <c r="F38" s="15">
        <v>5490</v>
      </c>
      <c r="G38" s="15">
        <v>5490</v>
      </c>
      <c r="H38" s="15">
        <v>5490</v>
      </c>
      <c r="I38" s="15"/>
      <c r="J38" s="88"/>
      <c r="K38" s="88"/>
      <c r="L38" s="178"/>
      <c r="M38" s="178"/>
      <c r="N38" s="178"/>
      <c r="O38" s="178"/>
      <c r="P38" s="199"/>
    </row>
    <row r="39" spans="1:16">
      <c r="A39" s="88" t="s">
        <v>344</v>
      </c>
      <c r="B39" s="12" t="s">
        <v>69</v>
      </c>
      <c r="C39" s="15">
        <v>20215</v>
      </c>
      <c r="D39" s="15">
        <v>23884</v>
      </c>
      <c r="E39" s="15">
        <v>37373</v>
      </c>
      <c r="F39" s="15">
        <v>47316</v>
      </c>
      <c r="G39" s="15">
        <v>48151</v>
      </c>
      <c r="H39" s="15">
        <v>48151</v>
      </c>
      <c r="I39" s="15"/>
      <c r="J39" s="88"/>
      <c r="K39" s="88"/>
      <c r="L39" s="178"/>
      <c r="M39" s="67"/>
      <c r="N39" s="67"/>
      <c r="O39" s="178"/>
      <c r="P39" s="199"/>
    </row>
    <row r="40" spans="1:16">
      <c r="A40" s="88" t="s">
        <v>345</v>
      </c>
      <c r="B40" s="12" t="s">
        <v>148</v>
      </c>
      <c r="C40" s="15">
        <v>1345</v>
      </c>
      <c r="D40" s="15">
        <v>1345</v>
      </c>
      <c r="E40" s="15">
        <v>1345</v>
      </c>
      <c r="F40" s="15">
        <v>3000</v>
      </c>
      <c r="G40" s="15">
        <v>3000</v>
      </c>
      <c r="H40" s="15">
        <v>3000</v>
      </c>
      <c r="I40" s="15"/>
      <c r="J40" s="88"/>
      <c r="K40" s="88"/>
      <c r="L40" s="178"/>
      <c r="M40" s="168"/>
      <c r="N40" s="178"/>
      <c r="O40" s="178"/>
      <c r="P40" s="199"/>
    </row>
    <row r="41" spans="1:16" s="99" customFormat="1" ht="30">
      <c r="A41" s="89" t="s">
        <v>271</v>
      </c>
      <c r="B41" s="80" t="s">
        <v>145</v>
      </c>
      <c r="C41" s="16">
        <f t="shared" ref="C41:H41" si="7">SUM(C38:C40)</f>
        <v>26275</v>
      </c>
      <c r="D41" s="16">
        <f t="shared" si="7"/>
        <v>29944</v>
      </c>
      <c r="E41" s="16">
        <f t="shared" si="7"/>
        <v>43433</v>
      </c>
      <c r="F41" s="16">
        <f t="shared" si="7"/>
        <v>55806</v>
      </c>
      <c r="G41" s="16">
        <f t="shared" si="7"/>
        <v>56641</v>
      </c>
      <c r="H41" s="16">
        <f t="shared" si="7"/>
        <v>56641</v>
      </c>
      <c r="I41" s="15"/>
      <c r="J41" s="89"/>
      <c r="K41" s="89"/>
      <c r="L41" s="186"/>
      <c r="M41" s="162"/>
      <c r="N41" s="186"/>
      <c r="O41" s="186"/>
      <c r="P41" s="187"/>
    </row>
    <row r="42" spans="1:16" ht="30">
      <c r="A42" s="88" t="s">
        <v>346</v>
      </c>
      <c r="B42" s="12" t="s">
        <v>382</v>
      </c>
      <c r="C42" s="88">
        <v>0</v>
      </c>
      <c r="D42" s="15">
        <v>19997</v>
      </c>
      <c r="E42" s="15">
        <v>19997</v>
      </c>
      <c r="F42" s="15">
        <v>19997</v>
      </c>
      <c r="G42" s="15">
        <v>19997</v>
      </c>
      <c r="H42" s="15">
        <v>19997</v>
      </c>
      <c r="I42" s="15"/>
      <c r="J42" s="88"/>
      <c r="K42" s="88"/>
      <c r="L42" s="178"/>
      <c r="M42" s="67"/>
      <c r="N42" s="178"/>
      <c r="O42" s="178"/>
      <c r="P42" s="199"/>
    </row>
    <row r="43" spans="1:16">
      <c r="A43" s="88" t="s">
        <v>346</v>
      </c>
      <c r="B43" s="12" t="s">
        <v>384</v>
      </c>
      <c r="C43" s="88">
        <v>0</v>
      </c>
      <c r="D43" s="15">
        <v>2283</v>
      </c>
      <c r="E43" s="15">
        <v>2168</v>
      </c>
      <c r="F43" s="15">
        <v>2168</v>
      </c>
      <c r="G43" s="15">
        <v>2168</v>
      </c>
      <c r="H43" s="15">
        <v>2168</v>
      </c>
      <c r="I43" s="15"/>
      <c r="J43" s="88"/>
      <c r="K43" s="88"/>
      <c r="L43" s="178"/>
      <c r="M43" s="67"/>
      <c r="N43" s="178"/>
      <c r="O43" s="178"/>
      <c r="P43" s="199"/>
    </row>
    <row r="44" spans="1:16" s="155" customFormat="1" ht="30">
      <c r="A44" s="159" t="s">
        <v>346</v>
      </c>
      <c r="B44" s="80" t="s">
        <v>383</v>
      </c>
      <c r="C44" s="16">
        <f>SUM(C42:C43)</f>
        <v>0</v>
      </c>
      <c r="D44" s="16">
        <f>SUM(D42:D43)</f>
        <v>22280</v>
      </c>
      <c r="E44" s="16">
        <f>SUM(E42:E43)</f>
        <v>22165</v>
      </c>
      <c r="F44" s="16">
        <f>SUM(F42:F43)</f>
        <v>22165</v>
      </c>
      <c r="G44" s="16">
        <f>SUM(G42:G43)</f>
        <v>22165</v>
      </c>
      <c r="H44" s="16">
        <v>22165</v>
      </c>
      <c r="I44" s="15"/>
      <c r="J44" s="159"/>
      <c r="K44" s="159"/>
      <c r="L44" s="164"/>
      <c r="M44" s="165"/>
      <c r="N44" s="164"/>
      <c r="O44" s="164"/>
      <c r="P44" s="135"/>
    </row>
    <row r="45" spans="1:16">
      <c r="A45" s="88" t="s">
        <v>347</v>
      </c>
      <c r="B45" s="12" t="s">
        <v>71</v>
      </c>
      <c r="C45" s="15">
        <v>12065</v>
      </c>
      <c r="D45" s="15">
        <v>12065</v>
      </c>
      <c r="E45" s="15">
        <v>0</v>
      </c>
      <c r="F45" s="15">
        <v>0</v>
      </c>
      <c r="G45" s="15">
        <v>0</v>
      </c>
      <c r="H45" s="15">
        <v>0</v>
      </c>
      <c r="I45" s="15"/>
      <c r="J45" s="88"/>
      <c r="K45" s="88"/>
      <c r="L45" s="178"/>
      <c r="M45" s="168"/>
      <c r="N45" s="178"/>
      <c r="O45" s="178"/>
      <c r="P45" s="199"/>
    </row>
    <row r="46" spans="1:16">
      <c r="A46" s="88" t="s">
        <v>348</v>
      </c>
      <c r="B46" s="12" t="s">
        <v>72</v>
      </c>
      <c r="C46" s="15">
        <v>12000</v>
      </c>
      <c r="D46" s="15">
        <v>12000</v>
      </c>
      <c r="E46" s="15">
        <v>12000</v>
      </c>
      <c r="F46" s="15">
        <v>10000</v>
      </c>
      <c r="G46" s="15">
        <v>10000</v>
      </c>
      <c r="H46" s="15">
        <v>0</v>
      </c>
      <c r="I46" s="15"/>
      <c r="J46" s="88"/>
      <c r="K46" s="88"/>
      <c r="L46" s="178"/>
      <c r="M46" s="178"/>
      <c r="N46" s="178"/>
      <c r="O46" s="178"/>
      <c r="P46" s="199"/>
    </row>
    <row r="47" spans="1:16">
      <c r="A47" s="88" t="s">
        <v>348</v>
      </c>
      <c r="B47" s="12" t="s">
        <v>457</v>
      </c>
      <c r="C47" s="15"/>
      <c r="D47" s="15">
        <v>829</v>
      </c>
      <c r="E47" s="15">
        <v>829</v>
      </c>
      <c r="F47" s="15">
        <v>829</v>
      </c>
      <c r="G47" s="15">
        <v>829</v>
      </c>
      <c r="H47" s="15">
        <v>829</v>
      </c>
      <c r="I47" s="15"/>
      <c r="J47" s="88"/>
      <c r="K47" s="88"/>
      <c r="L47" s="178"/>
      <c r="M47" s="178"/>
      <c r="N47" s="178"/>
      <c r="O47" s="178"/>
      <c r="P47" s="199"/>
    </row>
    <row r="48" spans="1:16" s="99" customFormat="1" ht="30">
      <c r="A48" s="89" t="s">
        <v>387</v>
      </c>
      <c r="B48" s="80" t="s">
        <v>70</v>
      </c>
      <c r="C48" s="16">
        <f>SUM(C45:C46)</f>
        <v>24065</v>
      </c>
      <c r="D48" s="16">
        <f>SUM(D45:D47)</f>
        <v>24894</v>
      </c>
      <c r="E48" s="16">
        <f>SUM(E45:E47)</f>
        <v>12829</v>
      </c>
      <c r="F48" s="16">
        <f>SUM(F45:F47)</f>
        <v>10829</v>
      </c>
      <c r="G48" s="16">
        <f>SUM(G45:G47)</f>
        <v>10829</v>
      </c>
      <c r="H48" s="16">
        <f>SUM(H45:H47)</f>
        <v>829</v>
      </c>
      <c r="I48" s="15"/>
      <c r="J48" s="89"/>
      <c r="K48" s="89"/>
      <c r="L48" s="186"/>
      <c r="M48" s="186"/>
      <c r="N48" s="186"/>
      <c r="O48" s="186"/>
      <c r="P48" s="187"/>
    </row>
    <row r="49" spans="1:16">
      <c r="A49" s="88"/>
      <c r="B49" s="19" t="s">
        <v>149</v>
      </c>
      <c r="C49" s="20">
        <f t="shared" ref="C49:H49" si="8">SUM(C11+C14+C25+C27+C31+C37+C41+C44+C48)</f>
        <v>151459</v>
      </c>
      <c r="D49" s="20">
        <f t="shared" si="8"/>
        <v>183272</v>
      </c>
      <c r="E49" s="20">
        <f t="shared" si="8"/>
        <v>185600</v>
      </c>
      <c r="F49" s="20">
        <f t="shared" si="8"/>
        <v>193948</v>
      </c>
      <c r="G49" s="20">
        <f t="shared" si="8"/>
        <v>194783</v>
      </c>
      <c r="H49" s="20">
        <f t="shared" si="8"/>
        <v>184783</v>
      </c>
      <c r="I49" s="15"/>
      <c r="J49" s="20"/>
      <c r="K49" s="20"/>
      <c r="L49" s="136"/>
      <c r="M49" s="136"/>
      <c r="N49" s="178"/>
      <c r="O49" s="178"/>
      <c r="P49" s="199"/>
    </row>
    <row r="50" spans="1:16">
      <c r="B50" s="5"/>
      <c r="C50" s="5"/>
      <c r="D50" s="5"/>
      <c r="E50" s="5"/>
      <c r="F50" s="5"/>
      <c r="G50" s="5"/>
      <c r="H50" s="5"/>
      <c r="I50" s="5"/>
      <c r="L50" s="199"/>
      <c r="M50" s="199"/>
      <c r="N50" s="199"/>
      <c r="O50" s="199"/>
      <c r="P50" s="199"/>
    </row>
    <row r="51" spans="1:16">
      <c r="D51" s="5"/>
      <c r="E51" s="5"/>
      <c r="F51" s="5"/>
      <c r="G51" s="5"/>
      <c r="H51" s="5"/>
      <c r="I51" s="5"/>
    </row>
    <row r="52" spans="1:16">
      <c r="D52" s="5"/>
      <c r="E52" s="5"/>
      <c r="F52" s="5"/>
      <c r="G52" s="5"/>
      <c r="H52" s="5"/>
      <c r="I52" s="5"/>
    </row>
  </sheetData>
  <mergeCells count="3">
    <mergeCell ref="B1:D1"/>
    <mergeCell ref="A6:B6"/>
    <mergeCell ref="B2:E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5"/>
  <sheetViews>
    <sheetView topLeftCell="A35" zoomScaleNormal="100" workbookViewId="0">
      <selection sqref="A1:H56"/>
    </sheetView>
  </sheetViews>
  <sheetFormatPr defaultRowHeight="15"/>
  <cols>
    <col min="1" max="1" width="7.85546875" customWidth="1"/>
    <col min="2" max="2" width="33.42578125" customWidth="1"/>
    <col min="3" max="3" width="12" customWidth="1"/>
    <col min="4" max="4" width="12.5703125" customWidth="1"/>
    <col min="5" max="6" width="12" customWidth="1"/>
    <col min="7" max="7" width="11.5703125" customWidth="1"/>
    <col min="8" max="8" width="11.42578125" customWidth="1"/>
    <col min="9" max="10" width="10.5703125" customWidth="1"/>
    <col min="11" max="11" width="14.140625" bestFit="1" customWidth="1"/>
    <col min="12" max="14" width="14.140625" customWidth="1"/>
  </cols>
  <sheetData>
    <row r="1" spans="1:20">
      <c r="A1" s="87"/>
      <c r="B1" s="303" t="s">
        <v>19</v>
      </c>
      <c r="C1" s="30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7"/>
      <c r="P1" s="87"/>
      <c r="Q1" s="87"/>
      <c r="R1" s="87"/>
      <c r="S1" s="87"/>
      <c r="T1" s="87"/>
    </row>
    <row r="2" spans="1:20">
      <c r="A2" s="87"/>
      <c r="B2" s="309" t="s">
        <v>409</v>
      </c>
      <c r="C2" s="30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7"/>
      <c r="P2" s="87"/>
      <c r="Q2" s="87"/>
      <c r="R2" s="87"/>
      <c r="S2" s="87"/>
      <c r="T2" s="87"/>
    </row>
    <row r="3" spans="1:20">
      <c r="A3" s="87"/>
      <c r="B3" s="309" t="s">
        <v>516</v>
      </c>
      <c r="C3" s="30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7"/>
      <c r="P3" s="87"/>
      <c r="Q3" s="87"/>
      <c r="R3" s="87"/>
      <c r="S3" s="87"/>
      <c r="T3" s="87"/>
    </row>
    <row r="4" spans="1:20">
      <c r="A4" s="87"/>
      <c r="B4" s="5"/>
      <c r="C4" s="6" t="s">
        <v>153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7"/>
      <c r="P4" s="87"/>
      <c r="Q4" s="87"/>
      <c r="R4" s="87"/>
      <c r="S4" s="87"/>
      <c r="T4" s="87"/>
    </row>
    <row r="5" spans="1:20">
      <c r="A5" s="87"/>
      <c r="B5" s="5"/>
      <c r="C5" s="6" t="s">
        <v>142</v>
      </c>
      <c r="D5" s="5"/>
      <c r="E5" s="5"/>
      <c r="F5" s="5"/>
      <c r="G5" s="5"/>
      <c r="H5" s="5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45" customHeight="1">
      <c r="A6" s="320" t="s">
        <v>1</v>
      </c>
      <c r="B6" s="321"/>
      <c r="C6" s="59" t="s">
        <v>144</v>
      </c>
      <c r="D6" s="150" t="s">
        <v>452</v>
      </c>
      <c r="E6" s="150" t="s">
        <v>453</v>
      </c>
      <c r="F6" s="150" t="s">
        <v>479</v>
      </c>
      <c r="G6" s="150" t="s">
        <v>505</v>
      </c>
      <c r="H6" s="90" t="s">
        <v>217</v>
      </c>
      <c r="I6" s="90"/>
      <c r="J6" s="90"/>
      <c r="K6" s="90"/>
      <c r="L6" s="185"/>
      <c r="M6" s="185"/>
      <c r="N6" s="185"/>
      <c r="O6" s="199"/>
      <c r="P6" s="199"/>
      <c r="Q6" s="178"/>
      <c r="R6" s="178"/>
      <c r="S6" s="178"/>
      <c r="T6" s="87"/>
    </row>
    <row r="7" spans="1:20" ht="17.25" customHeight="1">
      <c r="A7" s="88" t="s">
        <v>349</v>
      </c>
      <c r="B7" s="12" t="s">
        <v>74</v>
      </c>
      <c r="C7" s="15">
        <v>1650</v>
      </c>
      <c r="D7" s="88">
        <v>2133</v>
      </c>
      <c r="E7" s="88">
        <v>2133</v>
      </c>
      <c r="F7" s="88">
        <v>2134</v>
      </c>
      <c r="G7" s="88">
        <v>2122</v>
      </c>
      <c r="H7" s="88">
        <v>1727</v>
      </c>
      <c r="I7" s="88"/>
      <c r="J7" s="88"/>
      <c r="K7" s="88"/>
      <c r="L7" s="168"/>
      <c r="M7" s="168"/>
      <c r="N7" s="168"/>
      <c r="O7" s="178"/>
      <c r="P7" s="178"/>
      <c r="Q7" s="178"/>
      <c r="R7" s="178"/>
      <c r="S7" s="178"/>
      <c r="T7" s="87"/>
    </row>
    <row r="8" spans="1:20" ht="16.5" customHeight="1">
      <c r="A8" s="88" t="s">
        <v>388</v>
      </c>
      <c r="B8" s="12" t="s">
        <v>75</v>
      </c>
      <c r="C8" s="15">
        <v>21000</v>
      </c>
      <c r="D8" s="88">
        <v>23666</v>
      </c>
      <c r="E8" s="88">
        <v>23666</v>
      </c>
      <c r="F8" s="88">
        <v>25769</v>
      </c>
      <c r="G8" s="88">
        <v>23037</v>
      </c>
      <c r="H8" s="88">
        <v>21197</v>
      </c>
      <c r="I8" s="88"/>
      <c r="J8" s="88"/>
      <c r="K8" s="88"/>
      <c r="L8" s="168"/>
      <c r="M8" s="168"/>
      <c r="N8" s="168"/>
      <c r="O8" s="178"/>
      <c r="P8" s="178"/>
      <c r="Q8" s="178"/>
      <c r="R8" s="178"/>
      <c r="S8" s="178"/>
      <c r="T8" s="87"/>
    </row>
    <row r="9" spans="1:20">
      <c r="A9" s="88" t="s">
        <v>350</v>
      </c>
      <c r="B9" s="12" t="s">
        <v>73</v>
      </c>
      <c r="C9" s="15">
        <v>4500</v>
      </c>
      <c r="D9" s="88">
        <v>5307</v>
      </c>
      <c r="E9" s="88">
        <v>5307</v>
      </c>
      <c r="F9" s="88">
        <v>5487</v>
      </c>
      <c r="G9" s="88">
        <v>5420</v>
      </c>
      <c r="H9" s="88">
        <v>4840</v>
      </c>
      <c r="I9" s="88"/>
      <c r="J9" s="88"/>
      <c r="K9" s="88"/>
      <c r="L9" s="168"/>
      <c r="M9" s="168"/>
      <c r="N9" s="168"/>
      <c r="O9" s="178"/>
      <c r="P9" s="178"/>
      <c r="Q9" s="178"/>
      <c r="R9" s="178"/>
      <c r="S9" s="178"/>
      <c r="T9" s="87"/>
    </row>
    <row r="10" spans="1:20" ht="16.5" customHeight="1">
      <c r="A10" s="88" t="s">
        <v>351</v>
      </c>
      <c r="B10" s="12" t="s">
        <v>76</v>
      </c>
      <c r="C10" s="15">
        <v>200</v>
      </c>
      <c r="D10" s="88">
        <v>393</v>
      </c>
      <c r="E10" s="88">
        <v>393</v>
      </c>
      <c r="F10" s="88">
        <v>680</v>
      </c>
      <c r="G10" s="88">
        <v>674</v>
      </c>
      <c r="H10" s="88">
        <v>155</v>
      </c>
      <c r="I10" s="88"/>
      <c r="J10" s="88"/>
      <c r="K10" s="88"/>
      <c r="L10" s="168"/>
      <c r="M10" s="168"/>
      <c r="N10" s="168"/>
      <c r="O10" s="178"/>
      <c r="P10" s="178"/>
      <c r="Q10" s="178"/>
      <c r="R10" s="178"/>
      <c r="S10" s="178"/>
      <c r="T10" s="87"/>
    </row>
    <row r="11" spans="1:20" s="94" customFormat="1" ht="15.75" customHeight="1">
      <c r="A11" s="92" t="s">
        <v>403</v>
      </c>
      <c r="B11" s="21" t="s">
        <v>402</v>
      </c>
      <c r="C11" s="17">
        <f t="shared" ref="C11:H11" si="0">SUM(C7:C10)</f>
        <v>27350</v>
      </c>
      <c r="D11" s="17">
        <f t="shared" si="0"/>
        <v>31499</v>
      </c>
      <c r="E11" s="17">
        <f t="shared" si="0"/>
        <v>31499</v>
      </c>
      <c r="F11" s="17">
        <f t="shared" si="0"/>
        <v>34070</v>
      </c>
      <c r="G11" s="17">
        <f t="shared" si="0"/>
        <v>31253</v>
      </c>
      <c r="H11" s="17">
        <f t="shared" si="0"/>
        <v>27919</v>
      </c>
      <c r="I11" s="88"/>
      <c r="J11" s="88"/>
      <c r="K11" s="17"/>
      <c r="L11" s="168"/>
      <c r="M11" s="168"/>
      <c r="N11" s="168"/>
      <c r="O11" s="179"/>
      <c r="P11" s="179"/>
      <c r="Q11" s="104"/>
      <c r="R11" s="179"/>
      <c r="S11" s="179"/>
      <c r="T11" s="158"/>
    </row>
    <row r="12" spans="1:20">
      <c r="A12" s="88" t="s">
        <v>352</v>
      </c>
      <c r="B12" s="12" t="s">
        <v>354</v>
      </c>
      <c r="C12" s="15">
        <v>130</v>
      </c>
      <c r="D12" s="88">
        <v>130</v>
      </c>
      <c r="E12" s="88">
        <v>130</v>
      </c>
      <c r="F12" s="88">
        <v>0</v>
      </c>
      <c r="G12" s="88">
        <v>0</v>
      </c>
      <c r="H12" s="88">
        <v>0</v>
      </c>
      <c r="I12" s="88"/>
      <c r="J12" s="88"/>
      <c r="K12" s="88"/>
      <c r="L12" s="168"/>
      <c r="M12" s="168"/>
      <c r="N12" s="168"/>
      <c r="O12" s="178"/>
      <c r="P12" s="178"/>
      <c r="Q12" s="178"/>
      <c r="R12" s="178"/>
      <c r="S12" s="178"/>
      <c r="T12" s="87"/>
    </row>
    <row r="13" spans="1:20">
      <c r="A13" s="88" t="s">
        <v>356</v>
      </c>
      <c r="B13" s="12" t="s">
        <v>357</v>
      </c>
      <c r="C13" s="15">
        <v>0</v>
      </c>
      <c r="D13" s="88">
        <v>50</v>
      </c>
      <c r="E13" s="88">
        <v>50</v>
      </c>
      <c r="F13" s="88">
        <v>22</v>
      </c>
      <c r="G13" s="88">
        <v>19</v>
      </c>
      <c r="H13" s="88">
        <v>19</v>
      </c>
      <c r="I13" s="88"/>
      <c r="J13" s="88"/>
      <c r="K13" s="88"/>
      <c r="L13" s="168"/>
      <c r="M13" s="168"/>
      <c r="N13" s="168"/>
      <c r="O13" s="178"/>
      <c r="P13" s="178"/>
      <c r="Q13" s="178"/>
      <c r="R13" s="178"/>
      <c r="S13" s="178"/>
      <c r="T13" s="87"/>
    </row>
    <row r="14" spans="1:20" ht="16.5" customHeight="1">
      <c r="A14" s="88" t="s">
        <v>353</v>
      </c>
      <c r="B14" s="12" t="s">
        <v>355</v>
      </c>
      <c r="C14" s="15">
        <v>200</v>
      </c>
      <c r="D14" s="88">
        <v>771</v>
      </c>
      <c r="E14" s="88">
        <v>771</v>
      </c>
      <c r="F14" s="88">
        <v>971</v>
      </c>
      <c r="G14" s="88">
        <v>954</v>
      </c>
      <c r="H14" s="88">
        <v>29</v>
      </c>
      <c r="I14" s="88"/>
      <c r="J14" s="88"/>
      <c r="K14" s="88"/>
      <c r="L14" s="168"/>
      <c r="M14" s="168"/>
      <c r="N14" s="168"/>
      <c r="O14" s="178"/>
      <c r="P14" s="178"/>
      <c r="Q14" s="178"/>
      <c r="R14" s="178"/>
      <c r="S14" s="178"/>
      <c r="T14" s="87"/>
    </row>
    <row r="15" spans="1:20" s="94" customFormat="1" ht="29.25" customHeight="1">
      <c r="A15" s="92" t="s">
        <v>404</v>
      </c>
      <c r="B15" s="21" t="s">
        <v>150</v>
      </c>
      <c r="C15" s="17">
        <f t="shared" ref="C15:H15" si="1">SUM(C12:C14)</f>
        <v>330</v>
      </c>
      <c r="D15" s="17">
        <f t="shared" si="1"/>
        <v>951</v>
      </c>
      <c r="E15" s="17">
        <f t="shared" si="1"/>
        <v>951</v>
      </c>
      <c r="F15" s="17">
        <f t="shared" si="1"/>
        <v>993</v>
      </c>
      <c r="G15" s="17">
        <f t="shared" si="1"/>
        <v>973</v>
      </c>
      <c r="H15" s="17">
        <f t="shared" si="1"/>
        <v>48</v>
      </c>
      <c r="I15" s="88"/>
      <c r="J15" s="88"/>
      <c r="K15" s="17"/>
      <c r="L15" s="168"/>
      <c r="M15" s="168"/>
      <c r="N15" s="168"/>
      <c r="O15" s="179"/>
      <c r="P15" s="179"/>
      <c r="Q15" s="179"/>
      <c r="R15" s="179"/>
      <c r="S15" s="179"/>
      <c r="T15" s="158"/>
    </row>
    <row r="16" spans="1:20" s="99" customFormat="1">
      <c r="A16" s="89" t="s">
        <v>367</v>
      </c>
      <c r="B16" s="19" t="s">
        <v>77</v>
      </c>
      <c r="C16" s="20">
        <f t="shared" ref="C16:H16" si="2">SUM(C11+C15)</f>
        <v>27680</v>
      </c>
      <c r="D16" s="20">
        <f t="shared" si="2"/>
        <v>32450</v>
      </c>
      <c r="E16" s="20">
        <f t="shared" si="2"/>
        <v>32450</v>
      </c>
      <c r="F16" s="20">
        <f t="shared" si="2"/>
        <v>35063</v>
      </c>
      <c r="G16" s="20">
        <f t="shared" si="2"/>
        <v>32226</v>
      </c>
      <c r="H16" s="20">
        <f t="shared" si="2"/>
        <v>27967</v>
      </c>
      <c r="I16" s="88"/>
      <c r="J16" s="88"/>
      <c r="K16" s="20"/>
      <c r="L16" s="136"/>
      <c r="M16" s="168"/>
      <c r="N16" s="168"/>
      <c r="O16" s="186"/>
      <c r="P16" s="186"/>
      <c r="Q16" s="186"/>
      <c r="R16" s="186"/>
      <c r="S16" s="186"/>
      <c r="T16" s="157"/>
    </row>
    <row r="17" spans="1:21">
      <c r="A17" s="88" t="s">
        <v>358</v>
      </c>
      <c r="B17" s="12" t="s">
        <v>359</v>
      </c>
      <c r="C17" s="15">
        <v>2600</v>
      </c>
      <c r="D17" s="88">
        <v>2600</v>
      </c>
      <c r="E17" s="88">
        <v>2600</v>
      </c>
      <c r="F17" s="88">
        <v>3435</v>
      </c>
      <c r="G17" s="88">
        <v>3435</v>
      </c>
      <c r="H17" s="88">
        <v>3435</v>
      </c>
      <c r="I17" s="88"/>
      <c r="J17" s="88"/>
      <c r="K17" s="88"/>
      <c r="L17" s="168"/>
      <c r="M17" s="168"/>
      <c r="N17" s="168"/>
      <c r="O17" s="168"/>
      <c r="P17" s="168"/>
      <c r="Q17" s="178"/>
      <c r="R17" s="178"/>
      <c r="S17" s="178"/>
      <c r="T17" s="87"/>
    </row>
    <row r="18" spans="1:21">
      <c r="A18" s="88" t="s">
        <v>358</v>
      </c>
      <c r="B18" s="12" t="s">
        <v>360</v>
      </c>
      <c r="C18" s="15">
        <v>50</v>
      </c>
      <c r="D18" s="88">
        <v>50</v>
      </c>
      <c r="E18" s="88">
        <v>50</v>
      </c>
      <c r="F18" s="88">
        <v>49</v>
      </c>
      <c r="G18" s="88">
        <v>49</v>
      </c>
      <c r="H18" s="88">
        <v>49</v>
      </c>
      <c r="I18" s="88"/>
      <c r="J18" s="88"/>
      <c r="K18" s="88"/>
      <c r="L18" s="168"/>
      <c r="M18" s="168"/>
      <c r="N18" s="168"/>
      <c r="O18" s="178"/>
      <c r="P18" s="168"/>
      <c r="Q18" s="178"/>
      <c r="R18" s="178"/>
      <c r="S18" s="178"/>
      <c r="T18" s="87"/>
    </row>
    <row r="19" spans="1:21" ht="18" customHeight="1">
      <c r="A19" s="88" t="s">
        <v>358</v>
      </c>
      <c r="B19" s="12" t="s">
        <v>369</v>
      </c>
      <c r="C19" s="15">
        <v>1250</v>
      </c>
      <c r="D19" s="88">
        <v>1250</v>
      </c>
      <c r="E19" s="88">
        <v>1250</v>
      </c>
      <c r="F19" s="88">
        <v>1342</v>
      </c>
      <c r="G19" s="88">
        <v>1342</v>
      </c>
      <c r="H19" s="88">
        <v>1342</v>
      </c>
      <c r="I19" s="88"/>
      <c r="J19" s="88"/>
      <c r="K19" s="88"/>
      <c r="L19" s="168"/>
      <c r="M19" s="168"/>
      <c r="N19" s="168"/>
      <c r="O19" s="168"/>
      <c r="P19" s="168"/>
      <c r="Q19" s="178"/>
      <c r="R19" s="178"/>
      <c r="S19" s="178"/>
      <c r="T19" s="87"/>
    </row>
    <row r="20" spans="1:21" ht="19.5" customHeight="1">
      <c r="A20" s="88" t="s">
        <v>358</v>
      </c>
      <c r="B20" s="12" t="s">
        <v>368</v>
      </c>
      <c r="C20" s="15">
        <v>0</v>
      </c>
      <c r="D20" s="88">
        <v>730</v>
      </c>
      <c r="E20" s="88">
        <v>730</v>
      </c>
      <c r="F20" s="88">
        <v>0</v>
      </c>
      <c r="G20" s="88">
        <v>0</v>
      </c>
      <c r="H20" s="88">
        <v>0</v>
      </c>
      <c r="I20" s="88"/>
      <c r="J20" s="88"/>
      <c r="K20" s="88"/>
      <c r="L20" s="126"/>
      <c r="M20" s="126"/>
      <c r="N20" s="126"/>
      <c r="O20" s="178"/>
      <c r="P20" s="178"/>
      <c r="Q20" s="178"/>
      <c r="R20" s="178"/>
      <c r="S20" s="178"/>
      <c r="T20" s="178"/>
      <c r="U20" s="199"/>
    </row>
    <row r="21" spans="1:21" ht="15.75" customHeight="1">
      <c r="A21" s="88" t="s">
        <v>358</v>
      </c>
      <c r="B21" s="12" t="s">
        <v>370</v>
      </c>
      <c r="C21" s="15">
        <v>180</v>
      </c>
      <c r="D21" s="88">
        <v>180</v>
      </c>
      <c r="E21" s="88">
        <v>180</v>
      </c>
      <c r="F21" s="88">
        <v>325</v>
      </c>
      <c r="G21" s="88">
        <v>325</v>
      </c>
      <c r="H21" s="88">
        <v>325</v>
      </c>
      <c r="I21" s="88"/>
      <c r="J21" s="88"/>
      <c r="K21" s="88"/>
      <c r="L21" s="126"/>
      <c r="M21" s="126"/>
      <c r="N21" s="126"/>
      <c r="O21" s="178"/>
      <c r="P21" s="178"/>
      <c r="Q21" s="178"/>
      <c r="R21" s="178"/>
      <c r="S21" s="178"/>
      <c r="T21" s="178"/>
      <c r="U21" s="199"/>
    </row>
    <row r="22" spans="1:21" ht="15.75" customHeight="1">
      <c r="A22" s="88" t="s">
        <v>358</v>
      </c>
      <c r="B22" s="12" t="s">
        <v>371</v>
      </c>
      <c r="C22" s="15">
        <v>0</v>
      </c>
      <c r="D22" s="88">
        <v>100</v>
      </c>
      <c r="E22" s="88">
        <v>100</v>
      </c>
      <c r="F22" s="88">
        <v>139</v>
      </c>
      <c r="G22" s="88">
        <v>139</v>
      </c>
      <c r="H22" s="88">
        <v>139</v>
      </c>
      <c r="I22" s="88"/>
      <c r="J22" s="88"/>
      <c r="K22" s="88"/>
      <c r="L22" s="126"/>
      <c r="M22" s="126"/>
      <c r="N22" s="126"/>
      <c r="O22" s="178"/>
      <c r="P22" s="178"/>
      <c r="Q22" s="178"/>
      <c r="R22" s="178"/>
      <c r="S22" s="178"/>
      <c r="T22" s="178"/>
      <c r="U22" s="199"/>
    </row>
    <row r="23" spans="1:21">
      <c r="A23" s="88" t="s">
        <v>358</v>
      </c>
      <c r="B23" s="12" t="s">
        <v>80</v>
      </c>
      <c r="C23" s="15">
        <v>0</v>
      </c>
      <c r="D23" s="88">
        <v>700</v>
      </c>
      <c r="E23" s="88">
        <v>700</v>
      </c>
      <c r="F23" s="88">
        <v>809</v>
      </c>
      <c r="G23" s="88">
        <v>809</v>
      </c>
      <c r="H23" s="88">
        <v>809</v>
      </c>
      <c r="I23" s="88"/>
      <c r="J23" s="88"/>
      <c r="K23" s="88"/>
      <c r="L23" s="126"/>
      <c r="M23" s="126"/>
      <c r="N23" s="126"/>
      <c r="O23" s="178"/>
      <c r="P23" s="178"/>
      <c r="Q23" s="178"/>
      <c r="R23" s="178"/>
      <c r="S23" s="178"/>
      <c r="T23" s="178"/>
      <c r="U23" s="199"/>
    </row>
    <row r="24" spans="1:21">
      <c r="A24" s="88" t="s">
        <v>358</v>
      </c>
      <c r="B24" s="12" t="s">
        <v>83</v>
      </c>
      <c r="C24" s="15">
        <v>0</v>
      </c>
      <c r="D24" s="88">
        <v>200</v>
      </c>
      <c r="E24" s="88">
        <v>200</v>
      </c>
      <c r="F24" s="88">
        <v>87</v>
      </c>
      <c r="G24" s="88">
        <v>87</v>
      </c>
      <c r="H24" s="88">
        <v>87</v>
      </c>
      <c r="I24" s="88"/>
      <c r="J24" s="88"/>
      <c r="K24" s="88"/>
      <c r="L24" s="126"/>
      <c r="M24" s="126"/>
      <c r="N24" s="126"/>
      <c r="O24" s="178"/>
      <c r="P24" s="178"/>
      <c r="Q24" s="178"/>
      <c r="R24" s="178"/>
      <c r="S24" s="178"/>
      <c r="T24" s="178"/>
      <c r="U24" s="199"/>
    </row>
    <row r="25" spans="1:21" ht="15.75" customHeight="1">
      <c r="A25" s="88" t="s">
        <v>358</v>
      </c>
      <c r="B25" s="12" t="s">
        <v>84</v>
      </c>
      <c r="C25" s="15">
        <v>0</v>
      </c>
      <c r="D25" s="88">
        <v>200</v>
      </c>
      <c r="E25" s="88">
        <v>200</v>
      </c>
      <c r="F25" s="88">
        <v>198</v>
      </c>
      <c r="G25" s="88">
        <v>198</v>
      </c>
      <c r="H25" s="88">
        <v>198</v>
      </c>
      <c r="I25" s="88"/>
      <c r="J25" s="88"/>
      <c r="K25" s="88"/>
      <c r="L25" s="126"/>
      <c r="M25" s="126"/>
      <c r="N25" s="126"/>
      <c r="O25" s="178"/>
      <c r="P25" s="178"/>
      <c r="Q25" s="178"/>
      <c r="R25" s="178"/>
      <c r="S25" s="178"/>
      <c r="T25" s="178"/>
      <c r="U25" s="199"/>
    </row>
    <row r="26" spans="1:21" s="94" customFormat="1">
      <c r="A26" s="92" t="s">
        <v>358</v>
      </c>
      <c r="B26" s="21" t="s">
        <v>78</v>
      </c>
      <c r="C26" s="17">
        <f t="shared" ref="C26:H26" si="3">SUM(C17:C25)</f>
        <v>4080</v>
      </c>
      <c r="D26" s="17">
        <f t="shared" si="3"/>
        <v>6010</v>
      </c>
      <c r="E26" s="17">
        <f t="shared" si="3"/>
        <v>6010</v>
      </c>
      <c r="F26" s="17">
        <f t="shared" si="3"/>
        <v>6384</v>
      </c>
      <c r="G26" s="17">
        <f t="shared" si="3"/>
        <v>6384</v>
      </c>
      <c r="H26" s="17">
        <f t="shared" si="3"/>
        <v>6384</v>
      </c>
      <c r="I26" s="17"/>
      <c r="J26" s="92"/>
      <c r="K26" s="92"/>
      <c r="L26" s="138"/>
      <c r="M26" s="138"/>
      <c r="N26" s="138"/>
      <c r="O26" s="179"/>
      <c r="P26" s="179"/>
      <c r="Q26" s="179"/>
      <c r="R26" s="179"/>
      <c r="S26" s="179"/>
      <c r="T26" s="179"/>
      <c r="U26" s="188"/>
    </row>
    <row r="27" spans="1:21" s="94" customFormat="1" ht="17.25" customHeight="1">
      <c r="A27" s="88" t="s">
        <v>407</v>
      </c>
      <c r="B27" s="12" t="s">
        <v>405</v>
      </c>
      <c r="C27" s="15">
        <v>0</v>
      </c>
      <c r="D27" s="88">
        <v>50</v>
      </c>
      <c r="E27" s="88">
        <v>50</v>
      </c>
      <c r="F27" s="88">
        <v>25</v>
      </c>
      <c r="G27" s="88">
        <v>25</v>
      </c>
      <c r="H27" s="88">
        <v>25</v>
      </c>
      <c r="I27" s="88"/>
      <c r="J27" s="88"/>
      <c r="K27" s="88"/>
      <c r="L27" s="126"/>
      <c r="M27" s="126"/>
      <c r="N27" s="126"/>
      <c r="O27" s="179"/>
      <c r="P27" s="179"/>
      <c r="Q27" s="179"/>
      <c r="R27" s="179"/>
      <c r="S27" s="179"/>
      <c r="T27" s="179"/>
      <c r="U27" s="188"/>
    </row>
    <row r="28" spans="1:21" s="94" customFormat="1" ht="17.25" customHeight="1">
      <c r="A28" s="88" t="s">
        <v>408</v>
      </c>
      <c r="B28" s="12" t="s">
        <v>308</v>
      </c>
      <c r="C28" s="15">
        <v>0</v>
      </c>
      <c r="D28" s="88">
        <v>157</v>
      </c>
      <c r="E28" s="88">
        <v>157</v>
      </c>
      <c r="F28" s="88">
        <v>85</v>
      </c>
      <c r="G28" s="88">
        <v>85</v>
      </c>
      <c r="H28" s="88">
        <v>85</v>
      </c>
      <c r="I28" s="88"/>
      <c r="J28" s="88"/>
      <c r="K28" s="88"/>
      <c r="L28" s="126"/>
      <c r="M28" s="126"/>
      <c r="N28" s="126"/>
      <c r="O28" s="179"/>
      <c r="P28" s="179"/>
      <c r="Q28" s="179"/>
      <c r="R28" s="179"/>
      <c r="S28" s="179"/>
      <c r="T28" s="179"/>
      <c r="U28" s="188"/>
    </row>
    <row r="29" spans="1:21" s="94" customFormat="1">
      <c r="A29" s="92" t="s">
        <v>361</v>
      </c>
      <c r="B29" s="21" t="s">
        <v>362</v>
      </c>
      <c r="C29" s="17">
        <f t="shared" ref="C29:H29" si="4">SUM(C27:C28)</f>
        <v>0</v>
      </c>
      <c r="D29" s="17">
        <f t="shared" si="4"/>
        <v>207</v>
      </c>
      <c r="E29" s="17">
        <f t="shared" si="4"/>
        <v>207</v>
      </c>
      <c r="F29" s="17">
        <f t="shared" si="4"/>
        <v>110</v>
      </c>
      <c r="G29" s="17">
        <f t="shared" si="4"/>
        <v>110</v>
      </c>
      <c r="H29" s="17">
        <f t="shared" si="4"/>
        <v>110</v>
      </c>
      <c r="I29" s="88"/>
      <c r="J29" s="92"/>
      <c r="K29" s="92"/>
      <c r="L29" s="138"/>
      <c r="M29" s="138"/>
      <c r="N29" s="138"/>
      <c r="O29" s="179"/>
      <c r="P29" s="179"/>
      <c r="Q29" s="179"/>
      <c r="R29" s="179"/>
      <c r="S29" s="179"/>
      <c r="T29" s="179"/>
      <c r="U29" s="188"/>
    </row>
    <row r="30" spans="1:21" s="94" customFormat="1" ht="15" customHeight="1">
      <c r="A30" s="88" t="s">
        <v>365</v>
      </c>
      <c r="B30" s="12" t="s">
        <v>371</v>
      </c>
      <c r="C30" s="15">
        <v>50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/>
      <c r="J30" s="88"/>
      <c r="K30" s="88"/>
      <c r="L30" s="126"/>
      <c r="M30" s="126"/>
      <c r="N30" s="126"/>
      <c r="O30" s="179"/>
      <c r="P30" s="179"/>
      <c r="Q30" s="179"/>
      <c r="R30" s="179"/>
      <c r="S30" s="179"/>
      <c r="T30" s="179"/>
      <c r="U30" s="188"/>
    </row>
    <row r="31" spans="1:21">
      <c r="A31" s="88" t="s">
        <v>365</v>
      </c>
      <c r="B31" s="12" t="s">
        <v>80</v>
      </c>
      <c r="C31" s="15">
        <v>300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/>
      <c r="J31" s="88"/>
      <c r="K31" s="88"/>
      <c r="L31" s="126"/>
      <c r="M31" s="126"/>
      <c r="N31" s="126"/>
      <c r="O31" s="178"/>
      <c r="P31" s="178"/>
      <c r="Q31" s="178"/>
      <c r="R31" s="178"/>
      <c r="S31" s="178"/>
      <c r="T31" s="178"/>
      <c r="U31" s="199"/>
    </row>
    <row r="32" spans="1:21">
      <c r="A32" s="88" t="s">
        <v>365</v>
      </c>
      <c r="B32" s="12" t="s">
        <v>83</v>
      </c>
      <c r="C32" s="15">
        <v>200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/>
      <c r="J32" s="88"/>
      <c r="K32" s="88"/>
      <c r="L32" s="126"/>
      <c r="M32" s="126"/>
      <c r="N32" s="126"/>
      <c r="O32" s="178"/>
      <c r="P32" s="178"/>
      <c r="Q32" s="178"/>
      <c r="R32" s="178"/>
      <c r="S32" s="178"/>
      <c r="T32" s="178"/>
      <c r="U32" s="199"/>
    </row>
    <row r="33" spans="1:25" ht="15.75" customHeight="1">
      <c r="A33" s="88" t="s">
        <v>365</v>
      </c>
      <c r="B33" s="12" t="s">
        <v>84</v>
      </c>
      <c r="C33" s="15">
        <v>200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/>
      <c r="J33" s="88"/>
      <c r="K33" s="88"/>
      <c r="L33" s="126"/>
      <c r="M33" s="126"/>
      <c r="N33" s="126"/>
      <c r="O33" s="178"/>
      <c r="P33" s="178"/>
      <c r="Q33" s="178"/>
      <c r="R33" s="178"/>
      <c r="S33" s="178"/>
      <c r="T33" s="178"/>
      <c r="U33" s="199"/>
    </row>
    <row r="34" spans="1:25" ht="13.5" customHeight="1">
      <c r="A34" s="88" t="s">
        <v>365</v>
      </c>
      <c r="B34" s="12" t="s">
        <v>79</v>
      </c>
      <c r="C34" s="15">
        <v>300</v>
      </c>
      <c r="D34" s="15">
        <v>300</v>
      </c>
      <c r="E34" s="15">
        <v>300</v>
      </c>
      <c r="F34" s="15">
        <v>363</v>
      </c>
      <c r="G34" s="15">
        <v>363</v>
      </c>
      <c r="H34" s="15">
        <v>363</v>
      </c>
      <c r="I34" s="88"/>
      <c r="J34" s="88"/>
      <c r="K34" s="88"/>
      <c r="L34" s="126"/>
      <c r="M34" s="126"/>
      <c r="N34" s="126"/>
      <c r="O34" s="178"/>
      <c r="P34" s="178"/>
      <c r="Q34" s="178"/>
      <c r="R34" s="178"/>
      <c r="S34" s="178"/>
      <c r="T34" s="178"/>
      <c r="U34" s="199"/>
    </row>
    <row r="35" spans="1:25">
      <c r="A35" s="88" t="s">
        <v>365</v>
      </c>
      <c r="B35" s="12" t="s">
        <v>81</v>
      </c>
      <c r="C35" s="15">
        <v>240</v>
      </c>
      <c r="D35" s="15">
        <v>240</v>
      </c>
      <c r="E35" s="15">
        <v>240</v>
      </c>
      <c r="F35" s="15">
        <v>181</v>
      </c>
      <c r="G35" s="15">
        <v>181</v>
      </c>
      <c r="H35" s="15">
        <v>181</v>
      </c>
      <c r="I35" s="88"/>
      <c r="J35" s="88"/>
      <c r="K35" s="88"/>
      <c r="L35" s="126"/>
      <c r="M35" s="126"/>
      <c r="N35" s="126"/>
      <c r="O35" s="178"/>
      <c r="P35" s="178"/>
      <c r="Q35" s="178"/>
      <c r="R35" s="178"/>
      <c r="S35" s="178"/>
      <c r="T35" s="178"/>
      <c r="U35" s="199"/>
    </row>
    <row r="36" spans="1:25">
      <c r="A36" s="88" t="s">
        <v>365</v>
      </c>
      <c r="B36" s="12" t="s">
        <v>82</v>
      </c>
      <c r="C36" s="15">
        <v>50</v>
      </c>
      <c r="D36" s="15">
        <v>50</v>
      </c>
      <c r="E36" s="15">
        <v>50</v>
      </c>
      <c r="F36" s="15">
        <v>113</v>
      </c>
      <c r="G36" s="15">
        <v>113</v>
      </c>
      <c r="H36" s="15">
        <v>113</v>
      </c>
      <c r="I36" s="88"/>
      <c r="J36" s="88"/>
      <c r="K36" s="88"/>
      <c r="L36" s="126"/>
      <c r="M36" s="126"/>
      <c r="N36" s="126"/>
      <c r="O36" s="178"/>
      <c r="P36" s="178"/>
      <c r="Q36" s="178"/>
      <c r="R36" s="178"/>
      <c r="S36" s="178"/>
      <c r="T36" s="178"/>
      <c r="U36" s="199"/>
    </row>
    <row r="37" spans="1:25" s="94" customFormat="1" ht="15.75" customHeight="1">
      <c r="A37" s="92" t="s">
        <v>365</v>
      </c>
      <c r="B37" s="21" t="s">
        <v>406</v>
      </c>
      <c r="C37" s="17">
        <f t="shared" ref="C37:H37" si="5">SUM(C30:C36)</f>
        <v>1340</v>
      </c>
      <c r="D37" s="17">
        <f t="shared" si="5"/>
        <v>590</v>
      </c>
      <c r="E37" s="17">
        <f t="shared" si="5"/>
        <v>590</v>
      </c>
      <c r="F37" s="17">
        <f t="shared" si="5"/>
        <v>657</v>
      </c>
      <c r="G37" s="17">
        <f t="shared" si="5"/>
        <v>657</v>
      </c>
      <c r="H37" s="17">
        <f t="shared" si="5"/>
        <v>657</v>
      </c>
      <c r="I37" s="17"/>
      <c r="J37" s="92"/>
      <c r="K37" s="92"/>
      <c r="L37" s="138"/>
      <c r="M37" s="138"/>
      <c r="N37" s="138"/>
      <c r="O37" s="179"/>
      <c r="P37" s="179"/>
      <c r="Q37" s="179"/>
      <c r="R37" s="179"/>
      <c r="S37" s="179"/>
      <c r="T37" s="179"/>
      <c r="U37" s="188"/>
    </row>
    <row r="38" spans="1:25">
      <c r="A38" s="88" t="s">
        <v>366</v>
      </c>
      <c r="B38" s="12" t="s">
        <v>364</v>
      </c>
      <c r="C38" s="15">
        <v>900</v>
      </c>
      <c r="D38" s="88">
        <v>900</v>
      </c>
      <c r="E38" s="88">
        <v>900</v>
      </c>
      <c r="F38" s="88">
        <v>553</v>
      </c>
      <c r="G38" s="88">
        <v>553</v>
      </c>
      <c r="H38" s="88">
        <v>553</v>
      </c>
      <c r="I38" s="88"/>
      <c r="J38" s="88"/>
      <c r="K38" s="88"/>
      <c r="L38" s="126"/>
      <c r="M38" s="126"/>
      <c r="N38" s="126"/>
      <c r="O38" s="178"/>
      <c r="P38" s="178"/>
      <c r="Q38" s="178"/>
      <c r="R38" s="178"/>
      <c r="S38" s="178"/>
      <c r="T38" s="178"/>
      <c r="U38" s="199"/>
    </row>
    <row r="39" spans="1:25">
      <c r="A39" s="88" t="s">
        <v>366</v>
      </c>
      <c r="B39" s="12" t="s">
        <v>363</v>
      </c>
      <c r="C39" s="15">
        <v>625</v>
      </c>
      <c r="D39" s="88">
        <v>625</v>
      </c>
      <c r="E39" s="88">
        <v>625</v>
      </c>
      <c r="F39" s="88">
        <v>881</v>
      </c>
      <c r="G39" s="88">
        <v>881</v>
      </c>
      <c r="H39" s="88">
        <v>881</v>
      </c>
      <c r="I39" s="88"/>
      <c r="J39" s="88"/>
      <c r="K39" s="88"/>
      <c r="L39" s="126"/>
      <c r="M39" s="126"/>
      <c r="N39" s="126"/>
      <c r="O39" s="178"/>
      <c r="P39" s="178"/>
      <c r="Q39" s="178"/>
      <c r="R39" s="178"/>
      <c r="S39" s="178"/>
      <c r="T39" s="178"/>
      <c r="U39" s="199"/>
    </row>
    <row r="40" spans="1:25">
      <c r="A40" s="88" t="s">
        <v>366</v>
      </c>
      <c r="B40" s="12" t="s">
        <v>209</v>
      </c>
      <c r="C40" s="15">
        <v>1740</v>
      </c>
      <c r="D40" s="88">
        <v>1740</v>
      </c>
      <c r="E40" s="88">
        <v>1740</v>
      </c>
      <c r="F40" s="88">
        <v>1882</v>
      </c>
      <c r="G40" s="88">
        <v>1882</v>
      </c>
      <c r="H40" s="88">
        <v>1882</v>
      </c>
      <c r="I40" s="88"/>
      <c r="J40" s="88"/>
      <c r="K40" s="88"/>
      <c r="L40" s="126"/>
      <c r="M40" s="126"/>
      <c r="N40" s="126"/>
      <c r="O40" s="178"/>
      <c r="P40" s="178"/>
      <c r="Q40" s="178"/>
      <c r="R40" s="178"/>
      <c r="S40" s="178"/>
      <c r="T40" s="178"/>
      <c r="U40" s="199"/>
    </row>
    <row r="41" spans="1:25" ht="17.25" customHeight="1">
      <c r="A41" s="88" t="s">
        <v>366</v>
      </c>
      <c r="B41" s="12" t="s">
        <v>368</v>
      </c>
      <c r="C41" s="15">
        <v>730</v>
      </c>
      <c r="D41" s="88">
        <v>0</v>
      </c>
      <c r="E41" s="88">
        <v>0</v>
      </c>
      <c r="F41" s="88"/>
      <c r="G41" s="88"/>
      <c r="H41" s="88">
        <v>0</v>
      </c>
      <c r="I41" s="88"/>
      <c r="J41" s="88"/>
      <c r="K41" s="88"/>
      <c r="L41" s="126"/>
      <c r="M41" s="126"/>
      <c r="N41" s="126"/>
      <c r="O41" s="178"/>
      <c r="P41" s="178"/>
      <c r="Q41" s="178"/>
      <c r="R41" s="178"/>
      <c r="S41" s="178"/>
      <c r="T41" s="178"/>
      <c r="U41" s="199"/>
    </row>
    <row r="42" spans="1:25" s="94" customFormat="1">
      <c r="A42" s="92" t="s">
        <v>366</v>
      </c>
      <c r="B42" s="21" t="s">
        <v>85</v>
      </c>
      <c r="C42" s="17">
        <f t="shared" ref="C42:H42" si="6">SUM(C38:C41)</f>
        <v>3995</v>
      </c>
      <c r="D42" s="17">
        <f t="shared" si="6"/>
        <v>3265</v>
      </c>
      <c r="E42" s="17">
        <f t="shared" si="6"/>
        <v>3265</v>
      </c>
      <c r="F42" s="17">
        <f t="shared" si="6"/>
        <v>3316</v>
      </c>
      <c r="G42" s="17">
        <f t="shared" si="6"/>
        <v>3316</v>
      </c>
      <c r="H42" s="17">
        <f t="shared" si="6"/>
        <v>3316</v>
      </c>
      <c r="I42" s="88"/>
      <c r="J42" s="92"/>
      <c r="K42" s="92"/>
      <c r="L42" s="103"/>
      <c r="M42" s="103"/>
      <c r="N42" s="103"/>
      <c r="O42" s="179"/>
      <c r="P42" s="179"/>
      <c r="Q42" s="179"/>
      <c r="R42" s="179"/>
      <c r="S42" s="179"/>
      <c r="T42" s="179"/>
      <c r="U42" s="188"/>
      <c r="V42" s="188"/>
      <c r="W42" s="188"/>
      <c r="X42" s="188"/>
      <c r="Y42" s="188"/>
    </row>
    <row r="43" spans="1:25" s="94" customFormat="1">
      <c r="A43" s="92" t="s">
        <v>372</v>
      </c>
      <c r="B43" s="21" t="s">
        <v>86</v>
      </c>
      <c r="C43" s="17">
        <v>5850</v>
      </c>
      <c r="D43" s="92">
        <v>5185</v>
      </c>
      <c r="E43" s="92">
        <v>5185</v>
      </c>
      <c r="F43" s="92">
        <v>2335</v>
      </c>
      <c r="G43" s="92">
        <v>2335</v>
      </c>
      <c r="H43" s="92">
        <v>2335</v>
      </c>
      <c r="I43" s="88"/>
      <c r="J43" s="92"/>
      <c r="K43" s="92"/>
      <c r="L43" s="103"/>
      <c r="M43" s="103"/>
      <c r="N43" s="103"/>
      <c r="O43" s="179"/>
      <c r="P43" s="179"/>
      <c r="Q43" s="179"/>
      <c r="R43" s="179"/>
      <c r="S43" s="178"/>
      <c r="T43" s="179"/>
      <c r="U43" s="188"/>
      <c r="V43" s="188"/>
      <c r="W43" s="188"/>
      <c r="X43" s="188"/>
      <c r="Y43" s="188"/>
    </row>
    <row r="44" spans="1:25" s="94" customFormat="1">
      <c r="A44" s="92" t="s">
        <v>373</v>
      </c>
      <c r="B44" s="156" t="s">
        <v>374</v>
      </c>
      <c r="C44" s="158">
        <v>0</v>
      </c>
      <c r="D44" s="92">
        <v>2801</v>
      </c>
      <c r="E44" s="92">
        <v>2801</v>
      </c>
      <c r="F44" s="92">
        <v>2801</v>
      </c>
      <c r="G44" s="92">
        <v>2801</v>
      </c>
      <c r="H44" s="92">
        <v>2801</v>
      </c>
      <c r="I44" s="88"/>
      <c r="J44" s="92"/>
      <c r="K44" s="92"/>
      <c r="L44" s="103"/>
      <c r="M44" s="103"/>
      <c r="N44" s="103"/>
      <c r="O44" s="179"/>
      <c r="P44" s="179"/>
      <c r="Q44" s="179"/>
      <c r="R44" s="179"/>
      <c r="S44" s="178"/>
      <c r="T44" s="179"/>
      <c r="U44" s="188"/>
      <c r="V44" s="188"/>
      <c r="W44" s="188"/>
      <c r="X44" s="188"/>
      <c r="Y44" s="188"/>
    </row>
    <row r="45" spans="1:25" s="94" customFormat="1">
      <c r="A45" s="92" t="s">
        <v>375</v>
      </c>
      <c r="B45" s="21" t="s">
        <v>88</v>
      </c>
      <c r="C45" s="17">
        <v>300</v>
      </c>
      <c r="D45" s="92">
        <v>300</v>
      </c>
      <c r="E45" s="92">
        <v>300</v>
      </c>
      <c r="F45" s="92">
        <v>909</v>
      </c>
      <c r="G45" s="92">
        <v>909</v>
      </c>
      <c r="H45" s="92">
        <v>909</v>
      </c>
      <c r="I45" s="88"/>
      <c r="J45" s="92"/>
      <c r="K45" s="92"/>
      <c r="L45" s="103"/>
      <c r="M45" s="103"/>
      <c r="N45" s="103"/>
      <c r="O45" s="179"/>
      <c r="P45" s="179"/>
      <c r="Q45" s="179"/>
      <c r="R45" s="179"/>
      <c r="S45" s="179"/>
      <c r="T45" s="179"/>
      <c r="U45" s="188"/>
      <c r="V45" s="188"/>
      <c r="W45" s="188"/>
      <c r="X45" s="188"/>
      <c r="Y45" s="188"/>
    </row>
    <row r="46" spans="1:25">
      <c r="A46" s="88" t="s">
        <v>376</v>
      </c>
      <c r="B46" s="12" t="s">
        <v>380</v>
      </c>
      <c r="C46" s="15">
        <v>11</v>
      </c>
      <c r="D46" s="88">
        <v>19</v>
      </c>
      <c r="E46" s="88">
        <v>19</v>
      </c>
      <c r="F46" s="88">
        <v>19</v>
      </c>
      <c r="G46" s="88">
        <v>19</v>
      </c>
      <c r="H46" s="88">
        <v>19</v>
      </c>
      <c r="I46" s="88"/>
      <c r="J46" s="88"/>
      <c r="K46" s="88"/>
      <c r="L46" s="168"/>
      <c r="M46" s="168"/>
      <c r="N46" s="168"/>
      <c r="O46" s="178"/>
      <c r="P46" s="178"/>
      <c r="Q46" s="178"/>
      <c r="R46" s="178"/>
      <c r="S46" s="178"/>
      <c r="T46" s="178"/>
      <c r="U46" s="199"/>
      <c r="V46" s="199"/>
      <c r="W46" s="199"/>
      <c r="X46" s="199"/>
      <c r="Y46" s="199"/>
    </row>
    <row r="47" spans="1:25">
      <c r="A47" s="88" t="s">
        <v>377</v>
      </c>
      <c r="B47" s="12" t="s">
        <v>381</v>
      </c>
      <c r="C47" s="15">
        <v>0</v>
      </c>
      <c r="D47" s="88">
        <v>329</v>
      </c>
      <c r="E47" s="88">
        <v>1132</v>
      </c>
      <c r="F47" s="88">
        <v>1131</v>
      </c>
      <c r="G47" s="88">
        <v>1131</v>
      </c>
      <c r="H47" s="88">
        <v>1131</v>
      </c>
      <c r="I47" s="88"/>
      <c r="J47" s="88"/>
      <c r="K47" s="88"/>
      <c r="L47" s="168"/>
      <c r="M47" s="168"/>
      <c r="N47" s="168"/>
      <c r="O47" s="178"/>
      <c r="P47" s="178"/>
      <c r="Q47" s="178"/>
      <c r="R47" s="178"/>
      <c r="S47" s="178"/>
      <c r="T47" s="178"/>
      <c r="U47" s="199"/>
      <c r="V47" s="199"/>
      <c r="W47" s="199"/>
      <c r="X47" s="199"/>
      <c r="Y47" s="199"/>
    </row>
    <row r="48" spans="1:25" s="94" customFormat="1">
      <c r="A48" s="92" t="s">
        <v>385</v>
      </c>
      <c r="B48" s="21" t="s">
        <v>386</v>
      </c>
      <c r="C48" s="17">
        <f t="shared" ref="C48:H48" si="7">SUM(C46:C47)</f>
        <v>11</v>
      </c>
      <c r="D48" s="17">
        <f t="shared" si="7"/>
        <v>348</v>
      </c>
      <c r="E48" s="17">
        <f t="shared" si="7"/>
        <v>1151</v>
      </c>
      <c r="F48" s="17">
        <f t="shared" si="7"/>
        <v>1150</v>
      </c>
      <c r="G48" s="17">
        <f t="shared" si="7"/>
        <v>1150</v>
      </c>
      <c r="H48" s="17">
        <f t="shared" si="7"/>
        <v>1150</v>
      </c>
      <c r="I48" s="88"/>
      <c r="J48" s="92"/>
      <c r="K48" s="92"/>
      <c r="L48" s="103"/>
      <c r="M48" s="103"/>
      <c r="N48" s="103"/>
      <c r="O48" s="179"/>
      <c r="P48" s="179"/>
      <c r="Q48" s="179"/>
      <c r="R48" s="179"/>
      <c r="S48" s="179"/>
      <c r="T48" s="179"/>
      <c r="U48" s="188"/>
      <c r="V48" s="188"/>
      <c r="W48" s="188"/>
      <c r="X48" s="188"/>
      <c r="Y48" s="188"/>
    </row>
    <row r="49" spans="1:25" s="99" customFormat="1">
      <c r="A49" s="89" t="s">
        <v>394</v>
      </c>
      <c r="B49" s="19" t="s">
        <v>87</v>
      </c>
      <c r="C49" s="20">
        <f t="shared" ref="C49:H49" si="8">SUM(C26+C29+C37+C42+C43+C44+C45+C48)</f>
        <v>15576</v>
      </c>
      <c r="D49" s="20">
        <f t="shared" si="8"/>
        <v>18706</v>
      </c>
      <c r="E49" s="20">
        <f t="shared" si="8"/>
        <v>19509</v>
      </c>
      <c r="F49" s="20">
        <f t="shared" si="8"/>
        <v>17662</v>
      </c>
      <c r="G49" s="20">
        <f t="shared" si="8"/>
        <v>17662</v>
      </c>
      <c r="H49" s="20">
        <f t="shared" si="8"/>
        <v>17662</v>
      </c>
      <c r="I49" s="88"/>
      <c r="J49" s="89"/>
      <c r="K49" s="89"/>
      <c r="L49" s="162"/>
      <c r="M49" s="162"/>
      <c r="N49" s="162"/>
      <c r="O49" s="186"/>
      <c r="P49" s="186"/>
      <c r="Q49" s="186"/>
      <c r="R49" s="186"/>
      <c r="S49" s="186"/>
      <c r="T49" s="186"/>
      <c r="U49" s="187"/>
      <c r="V49" s="187"/>
      <c r="W49" s="187"/>
      <c r="X49" s="187"/>
      <c r="Y49" s="187"/>
    </row>
    <row r="50" spans="1:25" s="99" customFormat="1" ht="14.25" customHeight="1">
      <c r="A50" s="89" t="s">
        <v>378</v>
      </c>
      <c r="B50" s="19" t="s">
        <v>468</v>
      </c>
      <c r="C50" s="20">
        <v>0</v>
      </c>
      <c r="D50" s="89">
        <v>700</v>
      </c>
      <c r="E50" s="89">
        <v>950</v>
      </c>
      <c r="F50" s="89">
        <v>950</v>
      </c>
      <c r="G50" s="89">
        <v>950</v>
      </c>
      <c r="H50" s="89">
        <v>950</v>
      </c>
      <c r="I50" s="88"/>
      <c r="J50" s="89"/>
      <c r="K50" s="89"/>
      <c r="L50" s="162"/>
      <c r="M50" s="162"/>
      <c r="N50" s="162"/>
      <c r="O50" s="186"/>
      <c r="P50" s="186"/>
      <c r="Q50" s="186"/>
      <c r="R50" s="186"/>
      <c r="S50" s="186"/>
      <c r="T50" s="186"/>
      <c r="U50" s="187"/>
      <c r="V50" s="187"/>
      <c r="W50" s="187"/>
      <c r="X50" s="187"/>
      <c r="Y50" s="187"/>
    </row>
    <row r="51" spans="1:25" s="99" customFormat="1">
      <c r="A51" s="89" t="s">
        <v>379</v>
      </c>
      <c r="B51" s="20" t="s">
        <v>206</v>
      </c>
      <c r="C51" s="20">
        <v>2691</v>
      </c>
      <c r="D51" s="20">
        <v>33571</v>
      </c>
      <c r="E51" s="20">
        <v>33571</v>
      </c>
      <c r="F51" s="20">
        <v>33571</v>
      </c>
      <c r="G51" s="20">
        <v>33571</v>
      </c>
      <c r="H51" s="20">
        <v>33571</v>
      </c>
      <c r="I51" s="88"/>
      <c r="J51" s="20"/>
      <c r="K51" s="20"/>
      <c r="L51" s="136"/>
      <c r="M51" s="136"/>
      <c r="N51" s="136"/>
      <c r="O51" s="186"/>
      <c r="P51" s="186"/>
      <c r="Q51" s="186"/>
      <c r="R51" s="186"/>
      <c r="S51" s="186"/>
      <c r="T51" s="186"/>
      <c r="U51" s="187"/>
      <c r="V51" s="187"/>
      <c r="W51" s="187"/>
      <c r="X51" s="187"/>
      <c r="Y51" s="187"/>
    </row>
    <row r="52" spans="1:25" s="99" customFormat="1">
      <c r="A52" s="89" t="s">
        <v>488</v>
      </c>
      <c r="B52" s="20" t="s">
        <v>489</v>
      </c>
      <c r="C52" s="20"/>
      <c r="D52" s="20"/>
      <c r="E52" s="20"/>
      <c r="F52" s="20">
        <v>3230</v>
      </c>
      <c r="G52" s="20">
        <v>3230</v>
      </c>
      <c r="H52" s="20">
        <v>3230</v>
      </c>
      <c r="I52" s="88"/>
      <c r="J52" s="20"/>
      <c r="K52" s="20"/>
      <c r="L52" s="136"/>
      <c r="M52" s="136"/>
      <c r="N52" s="136"/>
      <c r="O52" s="186"/>
      <c r="P52" s="186"/>
      <c r="Q52" s="186"/>
      <c r="R52" s="186"/>
      <c r="S52" s="186"/>
      <c r="T52" s="186"/>
      <c r="U52" s="187"/>
      <c r="V52" s="187"/>
      <c r="W52" s="187"/>
      <c r="X52" s="187"/>
      <c r="Y52" s="187"/>
    </row>
    <row r="53" spans="1:25">
      <c r="A53" s="88"/>
      <c r="B53" s="20" t="s">
        <v>151</v>
      </c>
      <c r="C53" s="20">
        <f>SUM(C16+C49+C50+C51)</f>
        <v>45947</v>
      </c>
      <c r="D53" s="20">
        <f>SUM(D16+D49+D50+D51)</f>
        <v>85427</v>
      </c>
      <c r="E53" s="20">
        <f>SUM(E16+E49+E50+E51)</f>
        <v>86480</v>
      </c>
      <c r="F53" s="20">
        <f>SUM(F16+F49+F50+F51+F52)</f>
        <v>90476</v>
      </c>
      <c r="G53" s="20">
        <f>SUM(G16+G49+G50+G51+G52)</f>
        <v>87639</v>
      </c>
      <c r="H53" s="20">
        <f>SUM(H16+H49+H50+H51+H52)</f>
        <v>83380</v>
      </c>
      <c r="I53" s="88"/>
      <c r="J53" s="20"/>
      <c r="K53" s="20"/>
      <c r="L53" s="136"/>
      <c r="M53" s="136"/>
      <c r="N53" s="136"/>
      <c r="O53" s="178"/>
      <c r="P53" s="178"/>
      <c r="Q53" s="178"/>
      <c r="R53" s="178"/>
      <c r="S53" s="178"/>
      <c r="T53" s="178"/>
      <c r="U53" s="199"/>
      <c r="V53" s="199"/>
      <c r="W53" s="199"/>
      <c r="X53" s="199"/>
      <c r="Y53" s="199"/>
    </row>
    <row r="54" spans="1:25"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1:25" ht="15.75">
      <c r="A55" s="211"/>
      <c r="B55" s="211" t="s">
        <v>461</v>
      </c>
      <c r="C55" s="211">
        <f ca="1">'2.1 Költségvetési bevételek'!C49+'2.2 Működési bevételek'!C53</f>
        <v>197406</v>
      </c>
      <c r="D55" s="211">
        <f ca="1">'2.1 Költségvetési bevételek'!D49+'2.2 Működési bevételek'!D53</f>
        <v>268699</v>
      </c>
      <c r="E55" s="211">
        <f ca="1">'2.1 Költségvetési bevételek'!E49+'2.2 Működési bevételek'!E53</f>
        <v>272080</v>
      </c>
      <c r="F55" s="211">
        <f ca="1">'2.1 Költségvetési bevételek'!F49+'2.2 Működési bevételek'!F53</f>
        <v>284424</v>
      </c>
      <c r="G55" s="211">
        <f ca="1">'2.1 Költségvetési bevételek'!G49+'2.2 Működési bevételek'!G53</f>
        <v>282422</v>
      </c>
      <c r="H55" s="211">
        <f ca="1">'2.1 Költségvetési bevételek'!H49+'2.2 Működési bevételek'!H53</f>
        <v>268163</v>
      </c>
      <c r="I55" s="141"/>
      <c r="J55" s="1"/>
      <c r="K55" s="1"/>
    </row>
  </sheetData>
  <mergeCells count="4">
    <mergeCell ref="B1:C1"/>
    <mergeCell ref="B2:C2"/>
    <mergeCell ref="A6:B6"/>
    <mergeCell ref="B3:C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S176"/>
  <sheetViews>
    <sheetView topLeftCell="A70" zoomScaleNormal="100" workbookViewId="0">
      <selection activeCell="H188" sqref="H188"/>
    </sheetView>
  </sheetViews>
  <sheetFormatPr defaultRowHeight="15"/>
  <cols>
    <col min="1" max="1" width="9.140625" style="87"/>
    <col min="2" max="2" width="36.140625" style="87" customWidth="1"/>
    <col min="3" max="3" width="12.140625" style="87" customWidth="1"/>
    <col min="4" max="4" width="11.42578125" style="87" customWidth="1"/>
    <col min="5" max="6" width="11.85546875" style="87" customWidth="1"/>
    <col min="7" max="7" width="13" style="87" customWidth="1"/>
    <col min="8" max="8" width="11.85546875" style="87" customWidth="1"/>
    <col min="9" max="9" width="11.140625" style="87" bestFit="1" customWidth="1"/>
    <col min="10" max="10" width="10" style="87" customWidth="1"/>
    <col min="11" max="11" width="14.140625" style="87" bestFit="1" customWidth="1"/>
    <col min="12" max="13" width="14.140625" style="87" customWidth="1"/>
    <col min="14" max="14" width="29" style="87" customWidth="1"/>
    <col min="15" max="15" width="8.5703125" style="87" customWidth="1"/>
    <col min="16" max="16" width="6.5703125" style="87" customWidth="1"/>
    <col min="17" max="17" width="6.85546875" style="87" customWidth="1"/>
    <col min="18" max="18" width="7.28515625" style="87" customWidth="1"/>
    <col min="19" max="19" width="9" style="87" customWidth="1"/>
    <col min="20" max="20" width="8" style="87" customWidth="1"/>
    <col min="21" max="21" width="6.28515625" style="87" customWidth="1"/>
    <col min="22" max="22" width="7.5703125" style="87" customWidth="1"/>
    <col min="23" max="23" width="7.85546875" style="87" customWidth="1"/>
    <col min="24" max="24" width="9.42578125" style="87" customWidth="1"/>
    <col min="25" max="25" width="7.140625" style="87" customWidth="1"/>
    <col min="26" max="26" width="8.42578125" style="87" customWidth="1"/>
    <col min="27" max="27" width="7.140625" style="161" customWidth="1"/>
    <col min="28" max="28" width="9.42578125" style="87" customWidth="1"/>
    <col min="29" max="29" width="5.7109375" style="87" customWidth="1"/>
    <col min="30" max="30" width="9.85546875" style="87" customWidth="1"/>
    <col min="31" max="31" width="6.5703125" style="87" customWidth="1"/>
    <col min="32" max="32" width="8.85546875" style="87" customWidth="1"/>
    <col min="33" max="33" width="16" style="87" customWidth="1"/>
    <col min="34" max="34" width="27.7109375" style="87" customWidth="1"/>
    <col min="35" max="35" width="19.28515625" style="87" customWidth="1"/>
    <col min="36" max="45" width="9.140625" style="87"/>
  </cols>
  <sheetData>
    <row r="1" spans="1:45">
      <c r="B1" s="327" t="s">
        <v>19</v>
      </c>
      <c r="C1" s="327"/>
    </row>
    <row r="2" spans="1:45">
      <c r="A2" s="328" t="s">
        <v>517</v>
      </c>
      <c r="B2" s="328"/>
      <c r="C2" s="328"/>
      <c r="D2" s="328"/>
      <c r="E2" s="328"/>
    </row>
    <row r="3" spans="1:45">
      <c r="B3" s="24"/>
      <c r="C3" s="5"/>
    </row>
    <row r="4" spans="1:45">
      <c r="B4" s="5"/>
      <c r="C4" s="5"/>
    </row>
    <row r="5" spans="1:45">
      <c r="B5" s="5"/>
      <c r="C5" s="6" t="s">
        <v>154</v>
      </c>
    </row>
    <row r="6" spans="1:45">
      <c r="B6" s="5"/>
      <c r="C6" s="22" t="s">
        <v>142</v>
      </c>
    </row>
    <row r="7" spans="1:45" ht="49.5" customHeight="1">
      <c r="A7" s="325" t="s">
        <v>1</v>
      </c>
      <c r="B7" s="326"/>
      <c r="C7" s="25" t="s">
        <v>2</v>
      </c>
      <c r="D7" s="150" t="s">
        <v>452</v>
      </c>
      <c r="E7" s="150" t="s">
        <v>456</v>
      </c>
      <c r="F7" s="150" t="s">
        <v>479</v>
      </c>
      <c r="G7" s="150" t="s">
        <v>505</v>
      </c>
      <c r="H7" s="90" t="s">
        <v>217</v>
      </c>
      <c r="I7" s="90"/>
      <c r="J7" s="90"/>
      <c r="K7" s="90"/>
      <c r="L7" s="134"/>
      <c r="M7" s="134"/>
      <c r="N7" s="185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30"/>
      <c r="AE7" s="330"/>
      <c r="AF7" s="330"/>
      <c r="AG7" s="330"/>
      <c r="AH7" s="330"/>
      <c r="AI7" s="178"/>
      <c r="AJ7" s="178"/>
    </row>
    <row r="8" spans="1:45" ht="16.5" customHeight="1">
      <c r="A8" s="88" t="s">
        <v>212</v>
      </c>
      <c r="B8" s="12" t="s">
        <v>3</v>
      </c>
      <c r="C8" s="15">
        <v>34234</v>
      </c>
      <c r="D8" s="15">
        <v>41576</v>
      </c>
      <c r="E8" s="15">
        <v>50872</v>
      </c>
      <c r="F8" s="88">
        <v>54511</v>
      </c>
      <c r="G8" s="88">
        <v>54511</v>
      </c>
      <c r="H8" s="88">
        <v>54511</v>
      </c>
      <c r="I8" s="88"/>
      <c r="J8" s="88"/>
      <c r="K8" s="88"/>
      <c r="L8" s="126"/>
      <c r="M8" s="126"/>
      <c r="N8" s="16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272"/>
      <c r="AB8" s="178"/>
      <c r="AC8" s="178"/>
      <c r="AD8" s="178"/>
      <c r="AE8" s="178"/>
      <c r="AF8" s="178"/>
      <c r="AG8" s="178"/>
      <c r="AH8" s="178"/>
      <c r="AI8" s="178"/>
      <c r="AJ8" s="178"/>
    </row>
    <row r="9" spans="1:45" ht="16.5" customHeight="1">
      <c r="A9" s="88" t="s">
        <v>477</v>
      </c>
      <c r="B9" s="12" t="s">
        <v>478</v>
      </c>
      <c r="C9" s="15"/>
      <c r="D9" s="15"/>
      <c r="E9" s="15">
        <v>0</v>
      </c>
      <c r="F9" s="88">
        <v>960</v>
      </c>
      <c r="G9" s="88">
        <v>960</v>
      </c>
      <c r="H9" s="88">
        <v>960</v>
      </c>
      <c r="I9" s="88"/>
      <c r="J9" s="88"/>
      <c r="K9" s="88"/>
      <c r="L9" s="126"/>
      <c r="M9" s="126"/>
      <c r="N9" s="16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272"/>
      <c r="AB9" s="178"/>
      <c r="AC9" s="178"/>
      <c r="AD9" s="178"/>
      <c r="AE9" s="178"/>
      <c r="AF9" s="178"/>
      <c r="AG9" s="178"/>
      <c r="AH9" s="178"/>
      <c r="AI9" s="178"/>
      <c r="AJ9" s="178"/>
    </row>
    <row r="10" spans="1:45" ht="16.5" customHeight="1">
      <c r="A10" s="88" t="s">
        <v>213</v>
      </c>
      <c r="B10" s="12" t="s">
        <v>16</v>
      </c>
      <c r="C10" s="15">
        <v>4590</v>
      </c>
      <c r="D10" s="88">
        <v>4165</v>
      </c>
      <c r="E10" s="88">
        <v>4065</v>
      </c>
      <c r="F10" s="88">
        <v>0</v>
      </c>
      <c r="G10" s="88">
        <v>0</v>
      </c>
      <c r="H10" s="88">
        <v>0</v>
      </c>
      <c r="I10" s="88"/>
      <c r="J10" s="88"/>
      <c r="K10" s="88"/>
      <c r="L10" s="126"/>
      <c r="M10" s="126"/>
      <c r="N10" s="16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272"/>
      <c r="AB10" s="178"/>
      <c r="AC10" s="178"/>
      <c r="AD10" s="178"/>
      <c r="AE10" s="178"/>
      <c r="AF10" s="178"/>
      <c r="AG10" s="178"/>
      <c r="AH10" s="178"/>
      <c r="AI10" s="178"/>
      <c r="AJ10" s="178"/>
    </row>
    <row r="11" spans="1:45" ht="16.5" customHeight="1">
      <c r="A11" s="88" t="s">
        <v>214</v>
      </c>
      <c r="B11" s="26" t="s">
        <v>17</v>
      </c>
      <c r="C11" s="15">
        <v>885</v>
      </c>
      <c r="D11" s="88">
        <v>738</v>
      </c>
      <c r="E11" s="88">
        <v>738</v>
      </c>
      <c r="F11" s="88">
        <v>768</v>
      </c>
      <c r="G11" s="88">
        <v>768</v>
      </c>
      <c r="H11" s="88">
        <v>768</v>
      </c>
      <c r="I11" s="88"/>
      <c r="J11" s="88"/>
      <c r="K11" s="88"/>
      <c r="L11" s="126"/>
      <c r="M11" s="126"/>
      <c r="N11" s="16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272"/>
      <c r="AB11" s="178"/>
      <c r="AC11" s="178"/>
      <c r="AD11" s="178"/>
      <c r="AE11" s="178"/>
      <c r="AF11" s="178"/>
      <c r="AG11" s="178"/>
      <c r="AH11" s="178"/>
      <c r="AI11" s="178"/>
      <c r="AJ11" s="178"/>
    </row>
    <row r="12" spans="1:45" ht="16.5" customHeight="1">
      <c r="A12" s="88" t="s">
        <v>215</v>
      </c>
      <c r="B12" s="12" t="s">
        <v>4</v>
      </c>
      <c r="C12" s="15">
        <v>0</v>
      </c>
      <c r="D12" s="88">
        <v>381</v>
      </c>
      <c r="E12" s="88">
        <v>480</v>
      </c>
      <c r="F12" s="88">
        <v>515</v>
      </c>
      <c r="G12" s="88">
        <v>515</v>
      </c>
      <c r="H12" s="88">
        <v>515</v>
      </c>
      <c r="I12" s="88"/>
      <c r="J12" s="88"/>
      <c r="K12" s="88"/>
      <c r="L12" s="126"/>
      <c r="M12" s="126"/>
      <c r="N12" s="16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272"/>
      <c r="AB12" s="178"/>
      <c r="AC12" s="178"/>
      <c r="AD12" s="178"/>
      <c r="AE12" s="178"/>
      <c r="AF12" s="178"/>
      <c r="AG12" s="178"/>
      <c r="AH12" s="178"/>
      <c r="AI12" s="178"/>
      <c r="AJ12" s="178"/>
    </row>
    <row r="13" spans="1:45" ht="16.5" customHeight="1">
      <c r="A13" s="88" t="s">
        <v>303</v>
      </c>
      <c r="B13" s="12" t="s">
        <v>323</v>
      </c>
      <c r="C13" s="15"/>
      <c r="D13" s="88">
        <v>425</v>
      </c>
      <c r="E13" s="88">
        <v>425</v>
      </c>
      <c r="F13" s="88">
        <v>453</v>
      </c>
      <c r="G13" s="88">
        <v>453</v>
      </c>
      <c r="H13" s="88">
        <v>453</v>
      </c>
      <c r="I13" s="88"/>
      <c r="J13" s="88"/>
      <c r="K13" s="88"/>
      <c r="L13" s="126"/>
      <c r="M13" s="126"/>
      <c r="N13" s="16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272"/>
      <c r="AB13" s="178"/>
      <c r="AC13" s="178"/>
      <c r="AD13" s="178"/>
      <c r="AE13" s="178"/>
      <c r="AF13" s="178"/>
      <c r="AG13" s="178"/>
      <c r="AH13" s="178"/>
      <c r="AI13" s="178"/>
      <c r="AJ13" s="178"/>
    </row>
    <row r="14" spans="1:45" s="94" customFormat="1" ht="16.5" customHeight="1">
      <c r="A14" s="92" t="s">
        <v>216</v>
      </c>
      <c r="B14" s="30" t="s">
        <v>410</v>
      </c>
      <c r="C14" s="31">
        <f t="shared" ref="C14:H14" si="0">SUM(C8:C13)</f>
        <v>39709</v>
      </c>
      <c r="D14" s="31">
        <f t="shared" si="0"/>
        <v>47285</v>
      </c>
      <c r="E14" s="31">
        <f t="shared" si="0"/>
        <v>56580</v>
      </c>
      <c r="F14" s="31">
        <f t="shared" si="0"/>
        <v>57207</v>
      </c>
      <c r="G14" s="31">
        <f t="shared" si="0"/>
        <v>57207</v>
      </c>
      <c r="H14" s="31">
        <f t="shared" si="0"/>
        <v>57207</v>
      </c>
      <c r="I14" s="88"/>
      <c r="J14" s="31"/>
      <c r="K14" s="31"/>
      <c r="L14" s="140"/>
      <c r="M14" s="140"/>
      <c r="N14" s="103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273"/>
      <c r="AB14" s="179"/>
      <c r="AC14" s="179"/>
      <c r="AD14" s="179"/>
      <c r="AE14" s="179"/>
      <c r="AF14" s="179"/>
      <c r="AG14" s="179"/>
      <c r="AH14" s="179"/>
      <c r="AI14" s="178"/>
      <c r="AJ14" s="179"/>
      <c r="AK14" s="158"/>
      <c r="AL14" s="158"/>
      <c r="AM14" s="158"/>
      <c r="AN14" s="158"/>
      <c r="AO14" s="158"/>
      <c r="AP14" s="158"/>
      <c r="AQ14" s="158"/>
      <c r="AR14" s="158"/>
      <c r="AS14" s="158"/>
    </row>
    <row r="15" spans="1:45" ht="16.5" customHeight="1">
      <c r="A15" s="88" t="s">
        <v>304</v>
      </c>
      <c r="B15" s="26" t="s">
        <v>20</v>
      </c>
      <c r="C15" s="29">
        <v>10121</v>
      </c>
      <c r="D15" s="88">
        <v>9527</v>
      </c>
      <c r="E15" s="88">
        <v>9527</v>
      </c>
      <c r="F15" s="88">
        <v>12580</v>
      </c>
      <c r="G15" s="88">
        <v>12580</v>
      </c>
      <c r="H15" s="88">
        <v>12580</v>
      </c>
      <c r="I15" s="88"/>
      <c r="J15" s="88"/>
      <c r="K15" s="88"/>
      <c r="L15" s="126"/>
      <c r="M15" s="126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78"/>
      <c r="AA15" s="272"/>
      <c r="AB15" s="178"/>
      <c r="AC15" s="178"/>
      <c r="AD15" s="178"/>
      <c r="AE15" s="178"/>
      <c r="AF15" s="178"/>
      <c r="AG15" s="178"/>
      <c r="AH15" s="178"/>
      <c r="AI15" s="178"/>
      <c r="AJ15" s="178"/>
    </row>
    <row r="16" spans="1:45" ht="16.5" customHeight="1">
      <c r="A16" s="88" t="s">
        <v>218</v>
      </c>
      <c r="B16" s="26" t="s">
        <v>324</v>
      </c>
      <c r="C16" s="29"/>
      <c r="D16" s="88">
        <v>2535</v>
      </c>
      <c r="E16" s="88">
        <v>2535</v>
      </c>
      <c r="F16" s="88">
        <v>804</v>
      </c>
      <c r="G16" s="88">
        <v>804</v>
      </c>
      <c r="H16" s="88">
        <v>804</v>
      </c>
      <c r="I16" s="88"/>
      <c r="J16" s="88"/>
      <c r="K16" s="88"/>
      <c r="L16" s="126"/>
      <c r="M16" s="126"/>
      <c r="N16" s="16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272"/>
      <c r="AB16" s="178"/>
      <c r="AC16" s="178"/>
      <c r="AD16" s="178"/>
      <c r="AE16" s="178"/>
      <c r="AF16" s="178"/>
      <c r="AG16" s="178"/>
      <c r="AH16" s="178"/>
      <c r="AI16" s="178"/>
      <c r="AJ16" s="178"/>
    </row>
    <row r="17" spans="1:45" ht="16.5" customHeight="1">
      <c r="A17" s="88" t="s">
        <v>258</v>
      </c>
      <c r="B17" s="26" t="s">
        <v>422</v>
      </c>
      <c r="C17" s="29"/>
      <c r="D17" s="88">
        <v>225</v>
      </c>
      <c r="E17" s="88">
        <v>325</v>
      </c>
      <c r="F17" s="88">
        <v>206</v>
      </c>
      <c r="G17" s="88">
        <v>206</v>
      </c>
      <c r="H17" s="88">
        <v>206</v>
      </c>
      <c r="I17" s="88"/>
      <c r="J17" s="88"/>
      <c r="K17" s="88"/>
      <c r="L17" s="126"/>
      <c r="M17" s="126"/>
      <c r="N17" s="16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272"/>
      <c r="AB17" s="178"/>
      <c r="AC17" s="178"/>
      <c r="AD17" s="178"/>
      <c r="AE17" s="178"/>
      <c r="AF17" s="178"/>
      <c r="AG17" s="178"/>
      <c r="AH17" s="178"/>
      <c r="AI17" s="178"/>
      <c r="AJ17" s="178"/>
    </row>
    <row r="18" spans="1:45" s="94" customFormat="1" ht="16.5" customHeight="1">
      <c r="A18" s="92" t="s">
        <v>225</v>
      </c>
      <c r="B18" s="30" t="s">
        <v>21</v>
      </c>
      <c r="C18" s="31">
        <f t="shared" ref="C18:H18" si="1">SUM(C15:C17)</f>
        <v>10121</v>
      </c>
      <c r="D18" s="31">
        <f t="shared" si="1"/>
        <v>12287</v>
      </c>
      <c r="E18" s="31">
        <f t="shared" si="1"/>
        <v>12387</v>
      </c>
      <c r="F18" s="31">
        <f t="shared" si="1"/>
        <v>13590</v>
      </c>
      <c r="G18" s="31">
        <f t="shared" si="1"/>
        <v>13590</v>
      </c>
      <c r="H18" s="31">
        <f t="shared" si="1"/>
        <v>13590</v>
      </c>
      <c r="I18" s="88"/>
      <c r="J18" s="31"/>
      <c r="K18" s="31"/>
      <c r="L18" s="140"/>
      <c r="M18" s="140"/>
      <c r="N18" s="103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273"/>
      <c r="AB18" s="179"/>
      <c r="AC18" s="179"/>
      <c r="AD18" s="179"/>
      <c r="AE18" s="179"/>
      <c r="AF18" s="179"/>
      <c r="AG18" s="179"/>
      <c r="AH18" s="179"/>
      <c r="AI18" s="178"/>
      <c r="AJ18" s="179"/>
      <c r="AK18" s="158"/>
      <c r="AL18" s="158"/>
      <c r="AM18" s="158"/>
      <c r="AN18" s="158"/>
      <c r="AO18" s="158"/>
      <c r="AP18" s="158"/>
      <c r="AQ18" s="158"/>
      <c r="AR18" s="158"/>
      <c r="AS18" s="158"/>
    </row>
    <row r="19" spans="1:45" s="99" customFormat="1" ht="16.5" customHeight="1">
      <c r="A19" s="89" t="s">
        <v>260</v>
      </c>
      <c r="B19" s="27" t="s">
        <v>5</v>
      </c>
      <c r="C19" s="28">
        <f t="shared" ref="C19:H19" si="2">SUM(C14+C18)</f>
        <v>49830</v>
      </c>
      <c r="D19" s="28">
        <f t="shared" si="2"/>
        <v>59572</v>
      </c>
      <c r="E19" s="28">
        <f t="shared" si="2"/>
        <v>68967</v>
      </c>
      <c r="F19" s="28">
        <f t="shared" si="2"/>
        <v>70797</v>
      </c>
      <c r="G19" s="28">
        <f t="shared" si="2"/>
        <v>70797</v>
      </c>
      <c r="H19" s="28">
        <f t="shared" si="2"/>
        <v>70797</v>
      </c>
      <c r="I19" s="88"/>
      <c r="J19" s="28"/>
      <c r="K19" s="28"/>
      <c r="L19" s="139"/>
      <c r="M19" s="139"/>
      <c r="N19" s="162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274"/>
      <c r="AB19" s="186"/>
      <c r="AC19" s="186"/>
      <c r="AD19" s="186"/>
      <c r="AE19" s="186"/>
      <c r="AF19" s="186"/>
      <c r="AG19" s="186"/>
      <c r="AH19" s="186"/>
      <c r="AI19" s="178"/>
      <c r="AJ19" s="186"/>
      <c r="AK19" s="157"/>
      <c r="AL19" s="157"/>
      <c r="AM19" s="157"/>
      <c r="AN19" s="157"/>
      <c r="AO19" s="157"/>
      <c r="AP19" s="157"/>
      <c r="AQ19" s="157"/>
      <c r="AR19" s="157"/>
      <c r="AS19" s="157"/>
    </row>
    <row r="20" spans="1:45" ht="16.5" customHeight="1">
      <c r="A20" s="88" t="s">
        <v>220</v>
      </c>
      <c r="B20" s="26" t="s">
        <v>227</v>
      </c>
      <c r="C20" s="29">
        <v>9200</v>
      </c>
      <c r="D20" s="88">
        <v>10500</v>
      </c>
      <c r="E20" s="88">
        <v>11803</v>
      </c>
      <c r="F20" s="88">
        <v>13009</v>
      </c>
      <c r="G20" s="88">
        <v>13009</v>
      </c>
      <c r="H20" s="88">
        <v>13009</v>
      </c>
      <c r="I20" s="88"/>
      <c r="J20" s="88"/>
      <c r="K20" s="88"/>
      <c r="L20" s="126"/>
      <c r="M20" s="126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78"/>
      <c r="AA20" s="272"/>
      <c r="AB20" s="178"/>
      <c r="AC20" s="178"/>
      <c r="AD20" s="178"/>
      <c r="AE20" s="178"/>
      <c r="AF20" s="178"/>
      <c r="AG20" s="178"/>
      <c r="AH20" s="178"/>
      <c r="AI20" s="178"/>
      <c r="AJ20" s="178"/>
    </row>
    <row r="21" spans="1:45" ht="16.5" customHeight="1">
      <c r="A21" s="88" t="s">
        <v>222</v>
      </c>
      <c r="B21" s="26" t="s">
        <v>261</v>
      </c>
      <c r="C21" s="29"/>
      <c r="D21" s="88">
        <v>150</v>
      </c>
      <c r="E21" s="88">
        <v>150</v>
      </c>
      <c r="F21" s="88">
        <v>148</v>
      </c>
      <c r="G21" s="88">
        <v>148</v>
      </c>
      <c r="H21" s="88">
        <v>148</v>
      </c>
      <c r="I21" s="88"/>
      <c r="J21" s="88"/>
      <c r="K21" s="88"/>
      <c r="L21" s="126"/>
      <c r="M21" s="126"/>
      <c r="N21" s="16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272"/>
      <c r="AB21" s="178"/>
      <c r="AC21" s="178"/>
      <c r="AD21" s="178"/>
      <c r="AE21" s="178"/>
      <c r="AF21" s="178"/>
      <c r="AG21" s="178"/>
      <c r="AH21" s="178"/>
      <c r="AI21" s="178"/>
      <c r="AJ21" s="178"/>
    </row>
    <row r="22" spans="1:45" ht="16.5" customHeight="1">
      <c r="A22" s="88" t="s">
        <v>223</v>
      </c>
      <c r="B22" s="26" t="s">
        <v>229</v>
      </c>
      <c r="C22" s="29">
        <v>175</v>
      </c>
      <c r="D22" s="88">
        <v>175</v>
      </c>
      <c r="E22" s="88">
        <v>175</v>
      </c>
      <c r="F22" s="88">
        <v>211</v>
      </c>
      <c r="G22" s="88">
        <v>211</v>
      </c>
      <c r="H22" s="88">
        <v>211</v>
      </c>
      <c r="I22" s="88"/>
      <c r="J22" s="88"/>
      <c r="K22" s="88"/>
      <c r="L22" s="126"/>
      <c r="M22" s="126"/>
      <c r="N22" s="16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272"/>
      <c r="AB22" s="178"/>
      <c r="AC22" s="178"/>
      <c r="AD22" s="178"/>
      <c r="AE22" s="178"/>
      <c r="AF22" s="178"/>
      <c r="AG22" s="178"/>
      <c r="AH22" s="178"/>
      <c r="AI22" s="178"/>
      <c r="AJ22" s="178"/>
    </row>
    <row r="23" spans="1:45" ht="16.5" customHeight="1">
      <c r="A23" s="88" t="s">
        <v>305</v>
      </c>
      <c r="B23" s="26" t="s">
        <v>325</v>
      </c>
      <c r="C23" s="29"/>
      <c r="D23" s="88">
        <v>50</v>
      </c>
      <c r="E23" s="88">
        <v>50</v>
      </c>
      <c r="F23" s="88">
        <v>37</v>
      </c>
      <c r="G23" s="88">
        <v>37</v>
      </c>
      <c r="H23" s="88">
        <v>37</v>
      </c>
      <c r="I23" s="88"/>
      <c r="J23" s="88"/>
      <c r="K23" s="88"/>
      <c r="L23" s="126"/>
      <c r="M23" s="126"/>
      <c r="N23" s="16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272"/>
      <c r="AB23" s="178"/>
      <c r="AC23" s="178"/>
      <c r="AD23" s="178"/>
      <c r="AE23" s="178"/>
      <c r="AF23" s="178"/>
      <c r="AG23" s="178"/>
      <c r="AH23" s="178"/>
      <c r="AI23" s="178"/>
      <c r="AJ23" s="178"/>
    </row>
    <row r="24" spans="1:45" ht="16.5" customHeight="1">
      <c r="A24" s="88" t="s">
        <v>224</v>
      </c>
      <c r="B24" s="26" t="s">
        <v>326</v>
      </c>
      <c r="C24" s="29">
        <v>180</v>
      </c>
      <c r="D24" s="88">
        <v>180</v>
      </c>
      <c r="E24" s="88">
        <v>180</v>
      </c>
      <c r="F24" s="88">
        <v>205</v>
      </c>
      <c r="G24" s="88">
        <v>205</v>
      </c>
      <c r="H24" s="88">
        <v>205</v>
      </c>
      <c r="I24" s="88"/>
      <c r="J24" s="88"/>
      <c r="K24" s="88"/>
      <c r="L24" s="126"/>
      <c r="M24" s="126"/>
      <c r="N24" s="16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272"/>
      <c r="AB24" s="178"/>
      <c r="AC24" s="178"/>
      <c r="AD24" s="178"/>
      <c r="AE24" s="178"/>
      <c r="AF24" s="178"/>
      <c r="AG24" s="178"/>
      <c r="AH24" s="178"/>
      <c r="AI24" s="178"/>
      <c r="AJ24" s="178"/>
    </row>
    <row r="25" spans="1:45" s="99" customFormat="1" ht="16.5" customHeight="1">
      <c r="A25" s="89" t="s">
        <v>221</v>
      </c>
      <c r="B25" s="32" t="s">
        <v>263</v>
      </c>
      <c r="C25" s="28">
        <f t="shared" ref="C25:H25" si="3">SUM(C20:C24)</f>
        <v>9555</v>
      </c>
      <c r="D25" s="28">
        <f t="shared" si="3"/>
        <v>11055</v>
      </c>
      <c r="E25" s="28">
        <f t="shared" si="3"/>
        <v>12358</v>
      </c>
      <c r="F25" s="28">
        <f t="shared" si="3"/>
        <v>13610</v>
      </c>
      <c r="G25" s="28">
        <f t="shared" si="3"/>
        <v>13610</v>
      </c>
      <c r="H25" s="28">
        <f t="shared" si="3"/>
        <v>13610</v>
      </c>
      <c r="I25" s="88"/>
      <c r="J25" s="28"/>
      <c r="K25" s="28"/>
      <c r="L25" s="139"/>
      <c r="M25" s="139"/>
      <c r="N25" s="16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274"/>
      <c r="AB25" s="186"/>
      <c r="AC25" s="186"/>
      <c r="AD25" s="186"/>
      <c r="AE25" s="186"/>
      <c r="AF25" s="186"/>
      <c r="AG25" s="186"/>
      <c r="AH25" s="186"/>
      <c r="AI25" s="178"/>
      <c r="AJ25" s="186"/>
      <c r="AK25" s="157"/>
      <c r="AL25" s="157"/>
      <c r="AM25" s="157"/>
      <c r="AN25" s="157"/>
      <c r="AO25" s="157"/>
      <c r="AP25" s="157"/>
      <c r="AQ25" s="157"/>
      <c r="AR25" s="157"/>
      <c r="AS25" s="157"/>
    </row>
    <row r="26" spans="1:45" ht="16.5" customHeight="1">
      <c r="A26" s="88" t="s">
        <v>231</v>
      </c>
      <c r="B26" s="12" t="s">
        <v>6</v>
      </c>
      <c r="C26" s="15">
        <v>70</v>
      </c>
      <c r="D26" s="88">
        <v>450</v>
      </c>
      <c r="E26" s="88">
        <v>450</v>
      </c>
      <c r="F26" s="88">
        <v>316</v>
      </c>
      <c r="G26" s="88">
        <v>316</v>
      </c>
      <c r="H26" s="88">
        <v>316</v>
      </c>
      <c r="I26" s="88"/>
      <c r="J26" s="88"/>
      <c r="K26" s="88"/>
      <c r="L26" s="126"/>
      <c r="M26" s="126"/>
      <c r="N26" s="16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272"/>
      <c r="AB26" s="178"/>
      <c r="AC26" s="178"/>
      <c r="AD26" s="178"/>
      <c r="AE26" s="178"/>
      <c r="AF26" s="178"/>
      <c r="AG26" s="178"/>
      <c r="AH26" s="178"/>
      <c r="AI26" s="178"/>
      <c r="AJ26" s="178"/>
    </row>
    <row r="27" spans="1:45" ht="16.5" customHeight="1">
      <c r="A27" s="88" t="s">
        <v>232</v>
      </c>
      <c r="B27" s="12" t="s">
        <v>7</v>
      </c>
      <c r="C27" s="15">
        <v>15280</v>
      </c>
      <c r="D27" s="88">
        <v>13860</v>
      </c>
      <c r="E27" s="88">
        <v>15448</v>
      </c>
      <c r="F27" s="88">
        <v>14582</v>
      </c>
      <c r="G27" s="88">
        <v>14582</v>
      </c>
      <c r="H27" s="88">
        <v>14582</v>
      </c>
      <c r="I27" s="88"/>
      <c r="J27" s="88"/>
      <c r="K27" s="88"/>
      <c r="L27" s="126"/>
      <c r="M27" s="126"/>
      <c r="N27" s="16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272"/>
      <c r="AB27" s="178"/>
      <c r="AC27" s="178"/>
      <c r="AD27" s="178"/>
      <c r="AE27" s="178"/>
      <c r="AF27" s="178"/>
      <c r="AG27" s="178"/>
      <c r="AH27" s="178"/>
      <c r="AI27" s="178"/>
      <c r="AJ27" s="178"/>
    </row>
    <row r="28" spans="1:45" s="94" customFormat="1" ht="16.5" customHeight="1">
      <c r="A28" s="92" t="s">
        <v>233</v>
      </c>
      <c r="B28" s="30" t="s">
        <v>8</v>
      </c>
      <c r="C28" s="31">
        <f t="shared" ref="C28:H28" si="4">SUM(C26:C27)</f>
        <v>15350</v>
      </c>
      <c r="D28" s="31">
        <f t="shared" si="4"/>
        <v>14310</v>
      </c>
      <c r="E28" s="31">
        <f t="shared" si="4"/>
        <v>15898</v>
      </c>
      <c r="F28" s="31">
        <f t="shared" si="4"/>
        <v>14898</v>
      </c>
      <c r="G28" s="31">
        <f t="shared" si="4"/>
        <v>14898</v>
      </c>
      <c r="H28" s="31">
        <f t="shared" si="4"/>
        <v>14898</v>
      </c>
      <c r="I28" s="88"/>
      <c r="J28" s="31"/>
      <c r="K28" s="31"/>
      <c r="L28" s="140"/>
      <c r="M28" s="140"/>
      <c r="N28" s="13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66"/>
      <c r="AB28" s="179"/>
      <c r="AC28" s="179"/>
      <c r="AD28" s="179"/>
      <c r="AE28" s="179"/>
      <c r="AF28" s="179"/>
      <c r="AG28" s="179"/>
      <c r="AH28" s="179"/>
      <c r="AI28" s="178"/>
      <c r="AJ28" s="179"/>
      <c r="AK28" s="158"/>
      <c r="AL28" s="158"/>
      <c r="AM28" s="158"/>
      <c r="AN28" s="158"/>
      <c r="AO28" s="158"/>
      <c r="AP28" s="158"/>
      <c r="AQ28" s="158"/>
      <c r="AR28" s="158"/>
      <c r="AS28" s="158"/>
    </row>
    <row r="29" spans="1:45" ht="16.5" customHeight="1">
      <c r="A29" s="88" t="s">
        <v>234</v>
      </c>
      <c r="B29" s="26" t="s">
        <v>9</v>
      </c>
      <c r="C29" s="29">
        <v>0</v>
      </c>
      <c r="D29" s="88">
        <v>300</v>
      </c>
      <c r="E29" s="88">
        <v>300</v>
      </c>
      <c r="F29" s="88">
        <v>229</v>
      </c>
      <c r="G29" s="88">
        <v>229</v>
      </c>
      <c r="H29" s="88">
        <v>229</v>
      </c>
      <c r="I29" s="88"/>
      <c r="J29" s="88"/>
      <c r="K29" s="88"/>
      <c r="L29" s="168"/>
      <c r="M29" s="168"/>
      <c r="N29" s="16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AF29" s="178"/>
      <c r="AG29" s="178"/>
      <c r="AH29" s="178"/>
      <c r="AI29" s="178"/>
      <c r="AJ29" s="178"/>
    </row>
    <row r="30" spans="1:45" ht="16.5" customHeight="1">
      <c r="A30" s="88" t="s">
        <v>235</v>
      </c>
      <c r="B30" s="26" t="s">
        <v>10</v>
      </c>
      <c r="C30" s="29">
        <v>400</v>
      </c>
      <c r="D30" s="88">
        <v>400</v>
      </c>
      <c r="E30" s="88">
        <v>400</v>
      </c>
      <c r="F30" s="88">
        <v>391</v>
      </c>
      <c r="G30" s="88">
        <v>391</v>
      </c>
      <c r="H30" s="88">
        <v>391</v>
      </c>
      <c r="I30" s="88"/>
      <c r="J30" s="88"/>
      <c r="K30" s="88"/>
      <c r="L30" s="168"/>
      <c r="M30" s="168"/>
      <c r="N30" s="16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AF30" s="178"/>
      <c r="AG30" s="178"/>
      <c r="AH30" s="178"/>
      <c r="AI30" s="178"/>
      <c r="AJ30" s="178"/>
    </row>
    <row r="31" spans="1:45" s="94" customFormat="1" ht="16.5" customHeight="1">
      <c r="A31" s="92" t="s">
        <v>236</v>
      </c>
      <c r="B31" s="30" t="s">
        <v>11</v>
      </c>
      <c r="C31" s="31">
        <f t="shared" ref="C31:H31" si="5">SUM(C29:C30)</f>
        <v>400</v>
      </c>
      <c r="D31" s="31">
        <f t="shared" si="5"/>
        <v>700</v>
      </c>
      <c r="E31" s="31">
        <f t="shared" si="5"/>
        <v>700</v>
      </c>
      <c r="F31" s="31">
        <f t="shared" si="5"/>
        <v>620</v>
      </c>
      <c r="G31" s="31">
        <f t="shared" si="5"/>
        <v>620</v>
      </c>
      <c r="H31" s="31">
        <f t="shared" si="5"/>
        <v>620</v>
      </c>
      <c r="I31" s="88"/>
      <c r="J31" s="31"/>
      <c r="K31" s="31"/>
      <c r="L31" s="275"/>
      <c r="M31" s="275"/>
      <c r="N31" s="103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58"/>
      <c r="Z31" s="158"/>
      <c r="AA31" s="166"/>
      <c r="AB31" s="158"/>
      <c r="AC31" s="158"/>
      <c r="AD31" s="158"/>
      <c r="AE31" s="158"/>
      <c r="AF31" s="179"/>
      <c r="AG31" s="179"/>
      <c r="AH31" s="179"/>
      <c r="AI31" s="178"/>
      <c r="AJ31" s="179"/>
      <c r="AK31" s="158"/>
      <c r="AL31" s="158"/>
      <c r="AM31" s="158"/>
      <c r="AN31" s="158"/>
      <c r="AO31" s="158"/>
      <c r="AP31" s="158"/>
      <c r="AQ31" s="158"/>
      <c r="AR31" s="158"/>
      <c r="AS31" s="158"/>
    </row>
    <row r="32" spans="1:45" ht="16.5" customHeight="1">
      <c r="A32" s="88" t="s">
        <v>237</v>
      </c>
      <c r="B32" s="12" t="s">
        <v>12</v>
      </c>
      <c r="C32" s="15">
        <v>6300</v>
      </c>
      <c r="D32" s="88">
        <v>6300</v>
      </c>
      <c r="E32" s="88">
        <v>7300</v>
      </c>
      <c r="F32" s="88">
        <v>7607</v>
      </c>
      <c r="G32" s="88">
        <v>7607</v>
      </c>
      <c r="H32" s="88">
        <v>7607</v>
      </c>
      <c r="I32" s="88"/>
      <c r="J32" s="88"/>
      <c r="K32" s="88"/>
      <c r="L32" s="168"/>
      <c r="M32" s="168"/>
      <c r="N32" s="16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AF32" s="178"/>
      <c r="AG32" s="178"/>
      <c r="AH32" s="178"/>
      <c r="AI32" s="178"/>
      <c r="AJ32" s="178"/>
    </row>
    <row r="33" spans="1:45" ht="16.5" customHeight="1">
      <c r="A33" s="88" t="s">
        <v>412</v>
      </c>
      <c r="B33" s="12" t="s">
        <v>22</v>
      </c>
      <c r="C33" s="15">
        <v>110</v>
      </c>
      <c r="D33" s="88">
        <v>110</v>
      </c>
      <c r="E33" s="88">
        <v>110</v>
      </c>
      <c r="F33" s="88">
        <v>82</v>
      </c>
      <c r="G33" s="88">
        <v>82</v>
      </c>
      <c r="H33" s="88">
        <v>82</v>
      </c>
      <c r="I33" s="88"/>
      <c r="J33" s="88"/>
      <c r="K33" s="88"/>
      <c r="L33" s="168"/>
      <c r="M33" s="168"/>
      <c r="N33" s="16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AF33" s="178"/>
      <c r="AG33" s="178"/>
      <c r="AH33" s="178"/>
      <c r="AI33" s="178"/>
      <c r="AJ33" s="178"/>
    </row>
    <row r="34" spans="1:45" ht="16.5" customHeight="1">
      <c r="A34" s="88" t="s">
        <v>238</v>
      </c>
      <c r="B34" s="12" t="s">
        <v>13</v>
      </c>
      <c r="C34" s="15">
        <v>50</v>
      </c>
      <c r="D34" s="88">
        <v>50</v>
      </c>
      <c r="E34" s="88">
        <v>50</v>
      </c>
      <c r="F34" s="88">
        <v>0</v>
      </c>
      <c r="G34" s="88">
        <v>0</v>
      </c>
      <c r="H34" s="88">
        <v>0</v>
      </c>
      <c r="I34" s="88"/>
      <c r="J34" s="88"/>
      <c r="K34" s="88"/>
      <c r="L34" s="168"/>
      <c r="M34" s="168"/>
      <c r="N34" s="16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272"/>
      <c r="AB34" s="178"/>
      <c r="AC34" s="178"/>
      <c r="AD34" s="178"/>
      <c r="AE34" s="178"/>
      <c r="AF34" s="178"/>
      <c r="AG34" s="178"/>
      <c r="AH34" s="178"/>
      <c r="AI34" s="178"/>
      <c r="AJ34" s="178"/>
    </row>
    <row r="35" spans="1:45" ht="16.5" customHeight="1">
      <c r="A35" s="88" t="s">
        <v>265</v>
      </c>
      <c r="B35" s="12" t="s">
        <v>23</v>
      </c>
      <c r="C35" s="15">
        <v>500</v>
      </c>
      <c r="D35" s="88">
        <v>500</v>
      </c>
      <c r="E35" s="88">
        <v>500</v>
      </c>
      <c r="F35" s="88">
        <v>394</v>
      </c>
      <c r="G35" s="88">
        <v>394</v>
      </c>
      <c r="H35" s="88">
        <v>394</v>
      </c>
      <c r="I35" s="88"/>
      <c r="J35" s="88"/>
      <c r="K35" s="88"/>
      <c r="L35" s="168"/>
      <c r="M35" s="168"/>
      <c r="N35" s="16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272"/>
      <c r="AB35" s="178"/>
      <c r="AC35" s="178"/>
      <c r="AD35" s="178"/>
      <c r="AE35" s="178"/>
      <c r="AF35" s="178"/>
      <c r="AG35" s="178"/>
      <c r="AH35" s="178"/>
      <c r="AI35" s="178"/>
      <c r="AJ35" s="178"/>
    </row>
    <row r="36" spans="1:45" ht="16.5" customHeight="1">
      <c r="A36" s="88" t="s">
        <v>413</v>
      </c>
      <c r="B36" s="12" t="s">
        <v>308</v>
      </c>
      <c r="C36" s="15">
        <v>0</v>
      </c>
      <c r="D36" s="88">
        <v>155</v>
      </c>
      <c r="E36" s="88">
        <v>155</v>
      </c>
      <c r="F36" s="88">
        <v>110</v>
      </c>
      <c r="G36" s="88">
        <v>110</v>
      </c>
      <c r="H36" s="88">
        <v>110</v>
      </c>
      <c r="I36" s="88"/>
      <c r="J36" s="88"/>
      <c r="K36" s="88"/>
      <c r="L36" s="168"/>
      <c r="M36" s="168"/>
      <c r="N36" s="16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272"/>
      <c r="AB36" s="178"/>
      <c r="AC36" s="178"/>
      <c r="AD36" s="178"/>
      <c r="AE36" s="178"/>
      <c r="AF36" s="178"/>
      <c r="AG36" s="178"/>
      <c r="AH36" s="178"/>
      <c r="AI36" s="178"/>
      <c r="AJ36" s="178"/>
    </row>
    <row r="37" spans="1:45" ht="16.5" customHeight="1">
      <c r="A37" s="88" t="s">
        <v>306</v>
      </c>
      <c r="B37" s="12" t="s">
        <v>309</v>
      </c>
      <c r="C37" s="15">
        <v>0</v>
      </c>
      <c r="D37" s="88">
        <v>1000</v>
      </c>
      <c r="E37" s="88">
        <v>1000</v>
      </c>
      <c r="F37" s="88">
        <v>919</v>
      </c>
      <c r="G37" s="88">
        <v>919</v>
      </c>
      <c r="H37" s="88">
        <v>919</v>
      </c>
      <c r="I37" s="88"/>
      <c r="J37" s="88"/>
      <c r="K37" s="88"/>
      <c r="L37" s="168"/>
      <c r="M37" s="168"/>
      <c r="N37" s="16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272"/>
      <c r="AB37" s="178"/>
      <c r="AC37" s="178"/>
      <c r="AD37" s="178"/>
      <c r="AE37" s="178"/>
      <c r="AF37" s="178"/>
      <c r="AG37" s="178"/>
      <c r="AH37" s="178"/>
      <c r="AI37" s="178"/>
      <c r="AJ37" s="178"/>
    </row>
    <row r="38" spans="1:45" ht="16.5" customHeight="1">
      <c r="A38" s="88" t="s">
        <v>307</v>
      </c>
      <c r="B38" s="12" t="s">
        <v>310</v>
      </c>
      <c r="C38" s="15">
        <v>4200</v>
      </c>
      <c r="D38" s="88">
        <v>3000</v>
      </c>
      <c r="E38" s="88">
        <v>5000</v>
      </c>
      <c r="F38" s="88">
        <v>5480</v>
      </c>
      <c r="G38" s="88">
        <v>5480</v>
      </c>
      <c r="H38" s="88">
        <v>5480</v>
      </c>
      <c r="I38" s="88"/>
      <c r="J38" s="88"/>
      <c r="K38" s="8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78"/>
      <c r="AA38" s="272"/>
      <c r="AB38" s="178"/>
      <c r="AC38" s="178"/>
      <c r="AD38" s="178"/>
      <c r="AE38" s="178"/>
      <c r="AF38" s="178"/>
      <c r="AG38" s="178"/>
      <c r="AH38" s="178"/>
      <c r="AI38" s="178"/>
      <c r="AJ38" s="178"/>
    </row>
    <row r="39" spans="1:45" s="94" customFormat="1" ht="16.5" customHeight="1">
      <c r="A39" s="92" t="s">
        <v>239</v>
      </c>
      <c r="B39" s="30" t="s">
        <v>15</v>
      </c>
      <c r="C39" s="31">
        <f t="shared" ref="C39:H39" si="6">SUM(C32:C38)</f>
        <v>11160</v>
      </c>
      <c r="D39" s="31">
        <f t="shared" si="6"/>
        <v>11115</v>
      </c>
      <c r="E39" s="31">
        <f t="shared" si="6"/>
        <v>14115</v>
      </c>
      <c r="F39" s="31">
        <f t="shared" si="6"/>
        <v>14592</v>
      </c>
      <c r="G39" s="31">
        <f t="shared" si="6"/>
        <v>14592</v>
      </c>
      <c r="H39" s="31">
        <f t="shared" si="6"/>
        <v>14592</v>
      </c>
      <c r="I39" s="88"/>
      <c r="J39" s="31"/>
      <c r="K39" s="31"/>
      <c r="L39" s="275"/>
      <c r="M39" s="275"/>
      <c r="N39" s="103"/>
      <c r="O39" s="103"/>
      <c r="P39" s="103"/>
      <c r="Q39" s="103"/>
      <c r="R39" s="103"/>
      <c r="S39" s="179"/>
      <c r="T39" s="179"/>
      <c r="U39" s="179"/>
      <c r="V39" s="179"/>
      <c r="W39" s="179"/>
      <c r="X39" s="179"/>
      <c r="Y39" s="179"/>
      <c r="Z39" s="179"/>
      <c r="AA39" s="273"/>
      <c r="AB39" s="179"/>
      <c r="AC39" s="179"/>
      <c r="AD39" s="179"/>
      <c r="AE39" s="179"/>
      <c r="AF39" s="179"/>
      <c r="AG39" s="179"/>
      <c r="AH39" s="179"/>
      <c r="AI39" s="178"/>
      <c r="AJ39" s="179"/>
      <c r="AK39" s="158"/>
      <c r="AL39" s="158"/>
      <c r="AM39" s="158"/>
      <c r="AN39" s="158"/>
      <c r="AO39" s="158"/>
      <c r="AP39" s="158"/>
      <c r="AQ39" s="158"/>
      <c r="AR39" s="158"/>
      <c r="AS39" s="158"/>
    </row>
    <row r="40" spans="1:45" s="94" customFormat="1" ht="16.5" customHeight="1">
      <c r="A40" s="92" t="s">
        <v>240</v>
      </c>
      <c r="B40" s="30" t="s">
        <v>18</v>
      </c>
      <c r="C40" s="31">
        <v>200</v>
      </c>
      <c r="D40" s="92">
        <v>100</v>
      </c>
      <c r="E40" s="92">
        <v>200</v>
      </c>
      <c r="F40" s="92">
        <v>168</v>
      </c>
      <c r="G40" s="92">
        <v>168</v>
      </c>
      <c r="H40" s="92">
        <v>168</v>
      </c>
      <c r="I40" s="88"/>
      <c r="J40" s="92"/>
      <c r="K40" s="92"/>
      <c r="L40" s="103"/>
      <c r="M40" s="103"/>
      <c r="N40" s="103"/>
      <c r="O40" s="103"/>
      <c r="P40" s="103"/>
      <c r="Q40" s="103"/>
      <c r="R40" s="103"/>
      <c r="S40" s="179"/>
      <c r="T40" s="179"/>
      <c r="U40" s="179"/>
      <c r="V40" s="179"/>
      <c r="W40" s="179"/>
      <c r="X40" s="179"/>
      <c r="Y40" s="179"/>
      <c r="Z40" s="179"/>
      <c r="AA40" s="273"/>
      <c r="AB40" s="179"/>
      <c r="AC40" s="179"/>
      <c r="AD40" s="179"/>
      <c r="AE40" s="179"/>
      <c r="AF40" s="179"/>
      <c r="AG40" s="179"/>
      <c r="AH40" s="179"/>
      <c r="AI40" s="178"/>
      <c r="AJ40" s="179"/>
      <c r="AK40" s="158"/>
      <c r="AL40" s="158"/>
      <c r="AM40" s="158"/>
      <c r="AN40" s="158"/>
      <c r="AO40" s="158"/>
      <c r="AP40" s="158"/>
      <c r="AQ40" s="158"/>
      <c r="AR40" s="158"/>
      <c r="AS40" s="158"/>
    </row>
    <row r="41" spans="1:45" ht="16.5" customHeight="1">
      <c r="A41" s="88" t="s">
        <v>242</v>
      </c>
      <c r="B41" s="26" t="s">
        <v>417</v>
      </c>
      <c r="C41" s="29">
        <v>7000</v>
      </c>
      <c r="D41" s="88">
        <v>6551</v>
      </c>
      <c r="E41" s="88">
        <v>6980</v>
      </c>
      <c r="F41" s="88">
        <v>6949</v>
      </c>
      <c r="G41" s="88">
        <v>6949</v>
      </c>
      <c r="H41" s="88">
        <v>6949</v>
      </c>
      <c r="I41" s="88"/>
      <c r="J41" s="88"/>
      <c r="K41" s="8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78"/>
      <c r="AA41" s="272"/>
      <c r="AB41" s="178"/>
      <c r="AC41" s="178"/>
      <c r="AD41" s="178"/>
      <c r="AE41" s="178"/>
      <c r="AF41" s="178"/>
      <c r="AG41" s="178"/>
      <c r="AH41" s="178"/>
      <c r="AI41" s="178"/>
      <c r="AJ41" s="178"/>
    </row>
    <row r="42" spans="1:45" ht="16.5" customHeight="1">
      <c r="A42" s="88" t="s">
        <v>241</v>
      </c>
      <c r="B42" s="26" t="s">
        <v>311</v>
      </c>
      <c r="C42" s="29"/>
      <c r="D42" s="88">
        <v>332</v>
      </c>
      <c r="E42" s="88">
        <v>904</v>
      </c>
      <c r="F42" s="88">
        <v>704</v>
      </c>
      <c r="G42" s="88">
        <v>704</v>
      </c>
      <c r="H42" s="88">
        <v>704</v>
      </c>
      <c r="I42" s="88"/>
      <c r="J42" s="88"/>
      <c r="K42" s="88"/>
      <c r="L42" s="168"/>
      <c r="M42" s="168"/>
      <c r="N42" s="168"/>
      <c r="O42" s="168"/>
      <c r="P42" s="168"/>
      <c r="Q42" s="168"/>
      <c r="R42" s="168"/>
      <c r="S42" s="178"/>
      <c r="T42" s="178"/>
      <c r="U42" s="178"/>
      <c r="V42" s="178"/>
      <c r="W42" s="178"/>
      <c r="X42" s="178"/>
      <c r="Y42" s="178"/>
      <c r="Z42" s="178"/>
      <c r="AA42" s="272"/>
      <c r="AB42" s="178"/>
      <c r="AC42" s="178"/>
      <c r="AD42" s="178"/>
      <c r="AE42" s="178"/>
      <c r="AF42" s="178"/>
      <c r="AG42" s="178"/>
      <c r="AH42" s="178"/>
      <c r="AI42" s="178"/>
      <c r="AJ42" s="178"/>
    </row>
    <row r="43" spans="1:45" ht="16.5" customHeight="1">
      <c r="A43" s="88" t="s">
        <v>312</v>
      </c>
      <c r="B43" s="26" t="s">
        <v>327</v>
      </c>
      <c r="C43" s="29"/>
      <c r="D43" s="88">
        <v>133</v>
      </c>
      <c r="E43" s="88">
        <v>200</v>
      </c>
      <c r="F43" s="88">
        <v>139</v>
      </c>
      <c r="G43" s="88">
        <v>139</v>
      </c>
      <c r="H43" s="88">
        <v>139</v>
      </c>
      <c r="I43" s="88"/>
      <c r="J43" s="88"/>
      <c r="K43" s="88"/>
      <c r="L43" s="168"/>
      <c r="M43" s="168"/>
      <c r="N43" s="168"/>
      <c r="O43" s="168"/>
      <c r="P43" s="168"/>
      <c r="Q43" s="168"/>
      <c r="R43" s="168"/>
      <c r="S43" s="178"/>
      <c r="T43" s="178"/>
      <c r="U43" s="178"/>
      <c r="V43" s="178"/>
      <c r="W43" s="178"/>
      <c r="X43" s="178"/>
      <c r="Y43" s="178"/>
      <c r="Z43" s="178"/>
      <c r="AA43" s="272"/>
      <c r="AB43" s="178"/>
      <c r="AC43" s="178"/>
      <c r="AD43" s="178"/>
      <c r="AE43" s="178"/>
      <c r="AF43" s="178"/>
      <c r="AG43" s="178"/>
      <c r="AH43" s="178"/>
      <c r="AI43" s="178"/>
      <c r="AJ43" s="178"/>
    </row>
    <row r="44" spans="1:45" ht="16.5" customHeight="1">
      <c r="A44" s="88" t="s">
        <v>313</v>
      </c>
      <c r="B44" s="26" t="s">
        <v>25</v>
      </c>
      <c r="C44" s="29">
        <v>1700</v>
      </c>
      <c r="D44" s="88">
        <v>820</v>
      </c>
      <c r="E44" s="88">
        <v>1300</v>
      </c>
      <c r="F44" s="88">
        <v>1578</v>
      </c>
      <c r="G44" s="88">
        <v>1578</v>
      </c>
      <c r="H44" s="88">
        <v>1578</v>
      </c>
      <c r="I44" s="88"/>
      <c r="J44" s="88"/>
      <c r="K44" s="8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78"/>
      <c r="AA44" s="272"/>
      <c r="AB44" s="178"/>
      <c r="AC44" s="178"/>
      <c r="AD44" s="178"/>
      <c r="AE44" s="178"/>
      <c r="AF44" s="178"/>
      <c r="AG44" s="178"/>
      <c r="AH44" s="178"/>
      <c r="AI44" s="178"/>
      <c r="AJ44" s="178"/>
    </row>
    <row r="45" spans="1:45" s="94" customFormat="1" ht="16.5" customHeight="1">
      <c r="A45" s="92" t="s">
        <v>269</v>
      </c>
      <c r="B45" s="30" t="s">
        <v>24</v>
      </c>
      <c r="C45" s="31">
        <f t="shared" ref="C45:H45" si="7">SUM(C41:C44)</f>
        <v>8700</v>
      </c>
      <c r="D45" s="31">
        <f t="shared" si="7"/>
        <v>7836</v>
      </c>
      <c r="E45" s="31">
        <f t="shared" si="7"/>
        <v>9384</v>
      </c>
      <c r="F45" s="31">
        <f t="shared" si="7"/>
        <v>9370</v>
      </c>
      <c r="G45" s="31">
        <f t="shared" si="7"/>
        <v>9370</v>
      </c>
      <c r="H45" s="31">
        <f t="shared" si="7"/>
        <v>9370</v>
      </c>
      <c r="I45" s="88"/>
      <c r="J45" s="31"/>
      <c r="K45" s="31"/>
      <c r="L45" s="275"/>
      <c r="M45" s="275"/>
      <c r="N45" s="103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273"/>
      <c r="AB45" s="179"/>
      <c r="AC45" s="179"/>
      <c r="AD45" s="179"/>
      <c r="AE45" s="179"/>
      <c r="AF45" s="179"/>
      <c r="AG45" s="179"/>
      <c r="AH45" s="179"/>
      <c r="AI45" s="178"/>
      <c r="AJ45" s="179"/>
      <c r="AK45" s="158"/>
      <c r="AL45" s="158"/>
      <c r="AM45" s="158"/>
      <c r="AN45" s="158"/>
      <c r="AO45" s="158"/>
      <c r="AP45" s="158"/>
      <c r="AQ45" s="158"/>
      <c r="AR45" s="158"/>
      <c r="AS45" s="158"/>
    </row>
    <row r="46" spans="1:45" s="99" customFormat="1" ht="16.5" customHeight="1">
      <c r="A46" s="89" t="s">
        <v>245</v>
      </c>
      <c r="B46" s="27" t="s">
        <v>126</v>
      </c>
      <c r="C46" s="28">
        <f t="shared" ref="C46:H46" si="8">SUM(C28+C31+C39+C40+C45)</f>
        <v>35810</v>
      </c>
      <c r="D46" s="28">
        <f t="shared" si="8"/>
        <v>34061</v>
      </c>
      <c r="E46" s="28">
        <f t="shared" si="8"/>
        <v>40297</v>
      </c>
      <c r="F46" s="28">
        <f t="shared" si="8"/>
        <v>39648</v>
      </c>
      <c r="G46" s="28">
        <f t="shared" si="8"/>
        <v>39648</v>
      </c>
      <c r="H46" s="28">
        <f t="shared" si="8"/>
        <v>39648</v>
      </c>
      <c r="I46" s="88"/>
      <c r="J46" s="28"/>
      <c r="K46" s="28"/>
      <c r="L46" s="276"/>
      <c r="M46" s="276"/>
      <c r="N46" s="162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274"/>
      <c r="AB46" s="186"/>
      <c r="AC46" s="186"/>
      <c r="AD46" s="186"/>
      <c r="AE46" s="186"/>
      <c r="AF46" s="186"/>
      <c r="AG46" s="186"/>
      <c r="AH46" s="186"/>
      <c r="AI46" s="178"/>
      <c r="AJ46" s="186"/>
      <c r="AK46" s="157"/>
      <c r="AL46" s="157"/>
      <c r="AM46" s="157"/>
      <c r="AN46" s="157"/>
      <c r="AO46" s="157"/>
      <c r="AP46" s="157"/>
      <c r="AQ46" s="157"/>
      <c r="AR46" s="157"/>
      <c r="AS46" s="157"/>
    </row>
    <row r="47" spans="1:45" s="99" customFormat="1" ht="16.5" customHeight="1">
      <c r="A47" s="88" t="s">
        <v>504</v>
      </c>
      <c r="B47" s="26" t="s">
        <v>508</v>
      </c>
      <c r="C47" s="28"/>
      <c r="D47" s="28"/>
      <c r="E47" s="28"/>
      <c r="F47" s="29"/>
      <c r="G47" s="29">
        <v>835</v>
      </c>
      <c r="H47" s="29">
        <v>835</v>
      </c>
      <c r="I47" s="88"/>
      <c r="J47" s="28"/>
      <c r="K47" s="28"/>
      <c r="L47" s="276"/>
      <c r="M47" s="276"/>
      <c r="N47" s="162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274"/>
      <c r="AB47" s="186"/>
      <c r="AC47" s="186"/>
      <c r="AD47" s="186"/>
      <c r="AE47" s="186"/>
      <c r="AF47" s="186"/>
      <c r="AG47" s="186"/>
      <c r="AH47" s="186"/>
      <c r="AI47" s="178"/>
      <c r="AJ47" s="186"/>
      <c r="AK47" s="157"/>
      <c r="AL47" s="157"/>
      <c r="AM47" s="157"/>
      <c r="AN47" s="157"/>
      <c r="AO47" s="157"/>
      <c r="AP47" s="157"/>
      <c r="AQ47" s="157"/>
      <c r="AR47" s="157"/>
      <c r="AS47" s="157"/>
    </row>
    <row r="48" spans="1:45" s="94" customFormat="1" ht="16.5" customHeight="1">
      <c r="A48" s="92" t="s">
        <v>283</v>
      </c>
      <c r="B48" s="17" t="s">
        <v>174</v>
      </c>
      <c r="C48" s="17">
        <v>60</v>
      </c>
      <c r="D48" s="17">
        <v>66</v>
      </c>
      <c r="E48" s="17">
        <v>66</v>
      </c>
      <c r="F48" s="92">
        <v>66</v>
      </c>
      <c r="G48" s="92">
        <v>66</v>
      </c>
      <c r="H48" s="92">
        <v>66</v>
      </c>
      <c r="I48" s="88"/>
      <c r="J48" s="92"/>
      <c r="K48" s="92"/>
      <c r="L48" s="103"/>
      <c r="M48" s="103"/>
      <c r="N48" s="103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58"/>
      <c r="Z48" s="158"/>
      <c r="AA48" s="166"/>
      <c r="AB48" s="158"/>
      <c r="AC48" s="158"/>
      <c r="AD48" s="158"/>
      <c r="AE48" s="158"/>
      <c r="AF48" s="179"/>
      <c r="AG48" s="179"/>
      <c r="AH48" s="179"/>
      <c r="AI48" s="178"/>
      <c r="AJ48" s="179"/>
      <c r="AK48" s="158"/>
      <c r="AL48" s="158"/>
      <c r="AM48" s="158"/>
      <c r="AN48" s="158"/>
      <c r="AO48" s="158"/>
      <c r="AP48" s="158"/>
      <c r="AQ48" s="158"/>
      <c r="AR48" s="158"/>
      <c r="AS48" s="158"/>
    </row>
    <row r="49" spans="1:45" s="94" customFormat="1" ht="16.5" customHeight="1">
      <c r="A49" s="92" t="s">
        <v>284</v>
      </c>
      <c r="B49" s="17" t="s">
        <v>175</v>
      </c>
      <c r="C49" s="17">
        <v>7000</v>
      </c>
      <c r="D49" s="17">
        <v>7000</v>
      </c>
      <c r="E49" s="17">
        <v>7000</v>
      </c>
      <c r="F49" s="92">
        <v>3839</v>
      </c>
      <c r="G49" s="92">
        <v>3839</v>
      </c>
      <c r="H49" s="92">
        <v>3839</v>
      </c>
      <c r="I49" s="88"/>
      <c r="J49" s="92"/>
      <c r="K49" s="92"/>
      <c r="L49" s="103"/>
      <c r="M49" s="103"/>
      <c r="N49" s="103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58"/>
      <c r="Z49" s="158"/>
      <c r="AA49" s="166"/>
      <c r="AB49" s="158"/>
      <c r="AC49" s="158"/>
      <c r="AD49" s="158"/>
      <c r="AE49" s="158"/>
      <c r="AF49" s="179"/>
      <c r="AG49" s="179"/>
      <c r="AH49" s="179"/>
      <c r="AI49" s="178"/>
      <c r="AJ49" s="179"/>
      <c r="AK49" s="158"/>
      <c r="AL49" s="158"/>
      <c r="AM49" s="158"/>
      <c r="AN49" s="158"/>
      <c r="AO49" s="158"/>
      <c r="AP49" s="158"/>
      <c r="AQ49" s="158"/>
      <c r="AR49" s="158"/>
      <c r="AS49" s="158"/>
    </row>
    <row r="50" spans="1:45" s="94" customFormat="1" ht="16.5" customHeight="1">
      <c r="A50" s="92" t="s">
        <v>418</v>
      </c>
      <c r="B50" s="17" t="s">
        <v>492</v>
      </c>
      <c r="C50" s="17">
        <v>4200</v>
      </c>
      <c r="D50" s="17">
        <v>4200</v>
      </c>
      <c r="E50" s="17">
        <v>4200</v>
      </c>
      <c r="F50" s="92"/>
      <c r="G50" s="92"/>
      <c r="H50" s="92"/>
      <c r="I50" s="88"/>
      <c r="J50" s="92"/>
      <c r="K50" s="92"/>
      <c r="L50" s="103"/>
      <c r="M50" s="103"/>
      <c r="N50" s="103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58"/>
      <c r="Z50" s="158"/>
      <c r="AA50" s="166"/>
      <c r="AB50" s="158"/>
      <c r="AC50" s="158"/>
      <c r="AD50" s="158"/>
      <c r="AE50" s="158"/>
      <c r="AF50" s="179"/>
      <c r="AG50" s="179"/>
      <c r="AH50" s="179"/>
      <c r="AI50" s="178"/>
      <c r="AJ50" s="179"/>
      <c r="AK50" s="158"/>
      <c r="AL50" s="158"/>
      <c r="AM50" s="158"/>
      <c r="AN50" s="158"/>
      <c r="AO50" s="158"/>
      <c r="AP50" s="158"/>
      <c r="AQ50" s="158"/>
      <c r="AR50" s="158"/>
      <c r="AS50" s="158"/>
    </row>
    <row r="51" spans="1:45" s="94" customFormat="1" ht="16.5" customHeight="1">
      <c r="A51" s="92" t="s">
        <v>483</v>
      </c>
      <c r="B51" s="17" t="s">
        <v>66</v>
      </c>
      <c r="C51" s="17"/>
      <c r="D51" s="17"/>
      <c r="E51" s="17"/>
      <c r="F51" s="92">
        <v>3894</v>
      </c>
      <c r="G51" s="92">
        <v>3894</v>
      </c>
      <c r="H51" s="92">
        <v>3894</v>
      </c>
      <c r="I51" s="88"/>
      <c r="J51" s="92"/>
      <c r="K51" s="92"/>
      <c r="L51" s="103"/>
      <c r="M51" s="103"/>
      <c r="N51" s="103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58"/>
      <c r="Z51" s="158"/>
      <c r="AA51" s="166"/>
      <c r="AB51" s="158"/>
      <c r="AC51" s="158"/>
      <c r="AD51" s="158"/>
      <c r="AE51" s="158"/>
      <c r="AF51" s="179"/>
      <c r="AG51" s="179"/>
      <c r="AH51" s="179"/>
      <c r="AI51" s="178"/>
      <c r="AJ51" s="179"/>
      <c r="AK51" s="158"/>
      <c r="AL51" s="158"/>
      <c r="AM51" s="158"/>
      <c r="AN51" s="158"/>
      <c r="AO51" s="158"/>
      <c r="AP51" s="158"/>
      <c r="AQ51" s="158"/>
      <c r="AR51" s="158"/>
      <c r="AS51" s="158"/>
    </row>
    <row r="52" spans="1:45" s="94" customFormat="1" ht="16.5" customHeight="1">
      <c r="A52" s="92" t="s">
        <v>285</v>
      </c>
      <c r="B52" s="17" t="s">
        <v>493</v>
      </c>
      <c r="C52" s="17">
        <f t="shared" ref="C52:H52" si="9">SUM(C50:C51)</f>
        <v>4200</v>
      </c>
      <c r="D52" s="17">
        <f t="shared" si="9"/>
        <v>4200</v>
      </c>
      <c r="E52" s="17">
        <f t="shared" si="9"/>
        <v>4200</v>
      </c>
      <c r="F52" s="17">
        <f t="shared" si="9"/>
        <v>3894</v>
      </c>
      <c r="G52" s="17">
        <f t="shared" si="9"/>
        <v>3894</v>
      </c>
      <c r="H52" s="17">
        <f t="shared" si="9"/>
        <v>3894</v>
      </c>
      <c r="I52" s="17"/>
      <c r="J52" s="92"/>
      <c r="K52" s="92"/>
      <c r="L52" s="103"/>
      <c r="M52" s="103"/>
      <c r="N52" s="103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58"/>
      <c r="Z52" s="158"/>
      <c r="AA52" s="166"/>
      <c r="AB52" s="158"/>
      <c r="AC52" s="158"/>
      <c r="AD52" s="158"/>
      <c r="AE52" s="158"/>
      <c r="AF52" s="179"/>
      <c r="AG52" s="179"/>
      <c r="AH52" s="179"/>
      <c r="AI52" s="178"/>
      <c r="AJ52" s="179"/>
      <c r="AK52" s="158"/>
      <c r="AL52" s="158"/>
      <c r="AM52" s="158"/>
      <c r="AN52" s="158"/>
      <c r="AO52" s="158"/>
      <c r="AP52" s="158"/>
      <c r="AQ52" s="158"/>
      <c r="AR52" s="158"/>
      <c r="AS52" s="158"/>
    </row>
    <row r="53" spans="1:45" s="94" customFormat="1" ht="16.5" customHeight="1">
      <c r="A53" s="92" t="s">
        <v>419</v>
      </c>
      <c r="B53" s="17" t="s">
        <v>176</v>
      </c>
      <c r="C53" s="17">
        <v>315</v>
      </c>
      <c r="D53" s="17">
        <v>315</v>
      </c>
      <c r="E53" s="17">
        <v>315</v>
      </c>
      <c r="F53" s="92">
        <v>315</v>
      </c>
      <c r="G53" s="92">
        <v>315</v>
      </c>
      <c r="H53" s="92">
        <v>315</v>
      </c>
      <c r="I53" s="88"/>
      <c r="J53" s="92"/>
      <c r="K53" s="92"/>
      <c r="L53" s="138"/>
      <c r="M53" s="138"/>
      <c r="N53" s="138">
        <v>315</v>
      </c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66"/>
      <c r="AB53" s="158"/>
      <c r="AC53" s="158"/>
      <c r="AD53" s="158"/>
      <c r="AE53" s="158"/>
      <c r="AF53" s="179"/>
      <c r="AG53" s="179"/>
      <c r="AH53" s="179"/>
      <c r="AI53" s="178"/>
      <c r="AJ53" s="179"/>
      <c r="AK53" s="158"/>
      <c r="AL53" s="158"/>
      <c r="AM53" s="158"/>
      <c r="AN53" s="158"/>
      <c r="AO53" s="158"/>
      <c r="AP53" s="158"/>
      <c r="AQ53" s="158"/>
      <c r="AR53" s="158"/>
      <c r="AS53" s="158"/>
    </row>
    <row r="54" spans="1:45" ht="16.5" customHeight="1">
      <c r="A54" s="88" t="s">
        <v>290</v>
      </c>
      <c r="B54" s="15" t="s">
        <v>294</v>
      </c>
      <c r="C54" s="15">
        <v>1850</v>
      </c>
      <c r="D54" s="15">
        <v>1200</v>
      </c>
      <c r="E54" s="15">
        <v>1200</v>
      </c>
      <c r="F54" s="88">
        <v>909</v>
      </c>
      <c r="G54" s="88">
        <v>909</v>
      </c>
      <c r="H54" s="88">
        <v>909</v>
      </c>
      <c r="I54" s="88"/>
      <c r="J54" s="88"/>
      <c r="K54" s="88"/>
      <c r="L54" s="126"/>
      <c r="M54" s="126"/>
      <c r="N54" s="126">
        <v>1190</v>
      </c>
      <c r="O54" s="87">
        <v>-10</v>
      </c>
      <c r="AF54" s="178"/>
      <c r="AG54" s="178"/>
      <c r="AH54" s="178"/>
      <c r="AI54" s="178"/>
      <c r="AJ54" s="178"/>
    </row>
    <row r="55" spans="1:45" ht="16.5" customHeight="1">
      <c r="A55" s="88" t="s">
        <v>291</v>
      </c>
      <c r="B55" s="15" t="s">
        <v>295</v>
      </c>
      <c r="C55" s="15"/>
      <c r="D55" s="15">
        <v>490</v>
      </c>
      <c r="E55" s="15">
        <v>490</v>
      </c>
      <c r="F55" s="88">
        <v>28</v>
      </c>
      <c r="G55" s="88">
        <v>28</v>
      </c>
      <c r="H55" s="88">
        <v>28</v>
      </c>
      <c r="I55" s="88"/>
      <c r="J55" s="88"/>
      <c r="K55" s="88"/>
      <c r="L55" s="126"/>
      <c r="M55" s="126"/>
      <c r="N55" s="126">
        <v>500</v>
      </c>
      <c r="AF55" s="178"/>
      <c r="AG55" s="178"/>
      <c r="AH55" s="178"/>
      <c r="AI55" s="178"/>
      <c r="AJ55" s="178"/>
    </row>
    <row r="56" spans="1:45" ht="16.5" customHeight="1">
      <c r="A56" s="88" t="s">
        <v>292</v>
      </c>
      <c r="B56" s="15" t="s">
        <v>296</v>
      </c>
      <c r="C56" s="15"/>
      <c r="D56" s="15">
        <v>150</v>
      </c>
      <c r="E56" s="15">
        <v>150</v>
      </c>
      <c r="F56" s="88">
        <v>70</v>
      </c>
      <c r="G56" s="88">
        <v>70</v>
      </c>
      <c r="H56" s="88">
        <v>70</v>
      </c>
      <c r="I56" s="88"/>
      <c r="J56" s="88"/>
      <c r="K56" s="88"/>
      <c r="L56" s="126"/>
      <c r="M56" s="126"/>
      <c r="N56" s="126">
        <v>150</v>
      </c>
      <c r="AF56" s="178"/>
      <c r="AG56" s="178"/>
      <c r="AH56" s="178"/>
      <c r="AI56" s="178"/>
      <c r="AJ56" s="178"/>
    </row>
    <row r="57" spans="1:45" ht="16.5" customHeight="1">
      <c r="A57" s="88" t="s">
        <v>293</v>
      </c>
      <c r="B57" s="15" t="s">
        <v>297</v>
      </c>
      <c r="C57" s="15"/>
      <c r="D57" s="15">
        <v>10</v>
      </c>
      <c r="E57" s="15">
        <v>10</v>
      </c>
      <c r="F57" s="88">
        <v>108</v>
      </c>
      <c r="G57" s="88">
        <v>108</v>
      </c>
      <c r="H57" s="88">
        <v>108</v>
      </c>
      <c r="I57" s="88"/>
      <c r="J57" s="88"/>
      <c r="K57" s="88"/>
      <c r="L57" s="126"/>
      <c r="M57" s="126"/>
      <c r="N57" s="126">
        <v>10</v>
      </c>
      <c r="O57" s="87">
        <v>10</v>
      </c>
      <c r="AF57" s="178"/>
      <c r="AG57" s="178"/>
      <c r="AH57" s="178"/>
      <c r="AI57" s="178"/>
      <c r="AJ57" s="178"/>
    </row>
    <row r="58" spans="1:45" ht="16.5" customHeight="1">
      <c r="A58" s="88" t="s">
        <v>490</v>
      </c>
      <c r="B58" s="15" t="s">
        <v>491</v>
      </c>
      <c r="C58" s="15"/>
      <c r="D58" s="15"/>
      <c r="E58" s="15"/>
      <c r="F58" s="88">
        <v>1050</v>
      </c>
      <c r="G58" s="88">
        <v>1050</v>
      </c>
      <c r="H58" s="88">
        <v>1050</v>
      </c>
      <c r="I58" s="88"/>
      <c r="J58" s="88"/>
      <c r="K58" s="88"/>
      <c r="L58" s="126"/>
      <c r="M58" s="126"/>
      <c r="N58" s="126"/>
      <c r="AF58" s="178"/>
      <c r="AG58" s="178"/>
      <c r="AH58" s="178"/>
      <c r="AI58" s="178"/>
      <c r="AJ58" s="178"/>
    </row>
    <row r="59" spans="1:45" s="94" customFormat="1" ht="16.5" customHeight="1">
      <c r="A59" s="92" t="s">
        <v>286</v>
      </c>
      <c r="B59" s="17" t="s">
        <v>177</v>
      </c>
      <c r="C59" s="17">
        <f>SUM(C54:C57)</f>
        <v>1850</v>
      </c>
      <c r="D59" s="17">
        <f>SUM(D54:D57)</f>
        <v>1850</v>
      </c>
      <c r="E59" s="17">
        <f>SUM(E54:E58)</f>
        <v>1850</v>
      </c>
      <c r="F59" s="17">
        <f>SUM(F54:F58)</f>
        <v>2165</v>
      </c>
      <c r="G59" s="17">
        <f>SUM(G54:G58)</f>
        <v>2165</v>
      </c>
      <c r="H59" s="17">
        <f>SUM(H54:H58)</f>
        <v>2165</v>
      </c>
      <c r="I59" s="88"/>
      <c r="J59" s="17"/>
      <c r="K59" s="17"/>
      <c r="L59" s="137"/>
      <c r="M59" s="137"/>
      <c r="N59" s="137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66"/>
      <c r="AB59" s="158"/>
      <c r="AC59" s="158"/>
      <c r="AD59" s="158"/>
      <c r="AE59" s="158"/>
      <c r="AF59" s="179"/>
      <c r="AG59" s="179"/>
      <c r="AH59" s="179"/>
      <c r="AI59" s="178"/>
      <c r="AJ59" s="179"/>
      <c r="AK59" s="158"/>
      <c r="AL59" s="158"/>
      <c r="AM59" s="158"/>
      <c r="AN59" s="158"/>
      <c r="AO59" s="158"/>
      <c r="AP59" s="158"/>
      <c r="AQ59" s="158"/>
      <c r="AR59" s="158"/>
      <c r="AS59" s="158"/>
    </row>
    <row r="60" spans="1:45" s="99" customFormat="1" ht="16.5" customHeight="1">
      <c r="A60" s="89" t="s">
        <v>287</v>
      </c>
      <c r="B60" s="20" t="s">
        <v>94</v>
      </c>
      <c r="C60" s="20">
        <f>SUM(C48+C49+C52+C53+C59)</f>
        <v>13425</v>
      </c>
      <c r="D60" s="20">
        <f>SUM(D48+D49+D52+D53+D59)</f>
        <v>13431</v>
      </c>
      <c r="E60" s="20">
        <f>SUM(E48+E49+E52+E53+E59)</f>
        <v>13431</v>
      </c>
      <c r="F60" s="20">
        <f>SUM(F47+F48+F49+F52+F53+F59)</f>
        <v>10279</v>
      </c>
      <c r="G60" s="20">
        <f>SUM(G47+G48+G49+G52+G53+G59)</f>
        <v>11114</v>
      </c>
      <c r="H60" s="20">
        <f>SUM(H47+H48+H49+H52+H53+H59)</f>
        <v>11114</v>
      </c>
      <c r="I60" s="88"/>
      <c r="J60" s="20"/>
      <c r="K60" s="20"/>
      <c r="L60" s="70"/>
      <c r="M60" s="70"/>
      <c r="N60" s="70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67"/>
      <c r="AB60" s="157"/>
      <c r="AC60" s="157"/>
      <c r="AD60" s="157"/>
      <c r="AE60" s="157"/>
      <c r="AF60" s="186"/>
      <c r="AG60" s="186"/>
      <c r="AH60" s="186"/>
      <c r="AI60" s="178"/>
      <c r="AJ60" s="186"/>
      <c r="AK60" s="157"/>
      <c r="AL60" s="157"/>
      <c r="AM60" s="157"/>
      <c r="AN60" s="157"/>
      <c r="AO60" s="157"/>
      <c r="AP60" s="157"/>
      <c r="AQ60" s="157"/>
      <c r="AR60" s="157"/>
      <c r="AS60" s="157"/>
    </row>
    <row r="61" spans="1:45" s="99" customFormat="1" ht="16.5" customHeight="1">
      <c r="A61" s="89" t="s">
        <v>484</v>
      </c>
      <c r="B61" s="20"/>
      <c r="C61" s="20"/>
      <c r="D61" s="20"/>
      <c r="E61" s="20"/>
      <c r="F61" s="15">
        <v>149</v>
      </c>
      <c r="G61" s="15">
        <v>149</v>
      </c>
      <c r="H61" s="15">
        <v>149</v>
      </c>
      <c r="I61" s="88"/>
      <c r="J61" s="20"/>
      <c r="K61" s="20"/>
      <c r="L61" s="70"/>
      <c r="M61" s="70"/>
      <c r="N61" s="70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67"/>
      <c r="AB61" s="157"/>
      <c r="AC61" s="157"/>
      <c r="AD61" s="157"/>
      <c r="AE61" s="157"/>
      <c r="AF61" s="186"/>
      <c r="AG61" s="186"/>
      <c r="AH61" s="186"/>
      <c r="AI61" s="178"/>
      <c r="AJ61" s="186"/>
      <c r="AK61" s="157"/>
      <c r="AL61" s="157"/>
      <c r="AM61" s="157"/>
      <c r="AN61" s="157"/>
      <c r="AO61" s="157"/>
      <c r="AP61" s="157"/>
      <c r="AQ61" s="157"/>
      <c r="AR61" s="157"/>
      <c r="AS61" s="157"/>
    </row>
    <row r="62" spans="1:45" ht="16.5" customHeight="1">
      <c r="A62" s="88" t="s">
        <v>298</v>
      </c>
      <c r="B62" s="12" t="s">
        <v>301</v>
      </c>
      <c r="C62" s="20"/>
      <c r="D62" s="15">
        <v>1610</v>
      </c>
      <c r="E62" s="15">
        <v>1610</v>
      </c>
      <c r="F62" s="15">
        <v>650</v>
      </c>
      <c r="G62" s="15">
        <v>650</v>
      </c>
      <c r="H62" s="15">
        <v>650</v>
      </c>
      <c r="I62" s="88"/>
      <c r="J62" s="15"/>
      <c r="K62" s="15"/>
      <c r="L62" s="63"/>
      <c r="M62" s="63"/>
      <c r="N62" s="63">
        <v>1610</v>
      </c>
      <c r="AF62" s="178"/>
      <c r="AG62" s="178"/>
      <c r="AH62" s="178"/>
      <c r="AI62" s="178"/>
      <c r="AJ62" s="178"/>
    </row>
    <row r="63" spans="1:45" ht="16.5" customHeight="1">
      <c r="A63" s="88" t="s">
        <v>299</v>
      </c>
      <c r="B63" s="12" t="s">
        <v>302</v>
      </c>
      <c r="C63" s="15">
        <v>3500</v>
      </c>
      <c r="D63" s="142">
        <v>1890</v>
      </c>
      <c r="E63" s="142">
        <v>1890</v>
      </c>
      <c r="F63" s="88">
        <v>2359</v>
      </c>
      <c r="G63" s="88">
        <v>2359</v>
      </c>
      <c r="H63" s="88">
        <v>2359</v>
      </c>
      <c r="I63" s="88"/>
      <c r="J63" s="88"/>
      <c r="K63" s="88"/>
      <c r="L63" s="126"/>
      <c r="M63" s="126"/>
      <c r="N63" s="126">
        <v>1890</v>
      </c>
      <c r="AF63" s="178"/>
      <c r="AG63" s="178"/>
      <c r="AH63" s="178"/>
      <c r="AI63" s="178"/>
      <c r="AJ63" s="178"/>
    </row>
    <row r="64" spans="1:45" ht="16.5" customHeight="1">
      <c r="A64" s="88" t="s">
        <v>288</v>
      </c>
      <c r="B64" s="12" t="s">
        <v>289</v>
      </c>
      <c r="C64" s="15"/>
      <c r="D64" s="142">
        <v>34419</v>
      </c>
      <c r="E64" s="142">
        <v>28552</v>
      </c>
      <c r="F64" s="88">
        <v>21221</v>
      </c>
      <c r="G64" s="88">
        <v>18384</v>
      </c>
      <c r="H64" s="88"/>
      <c r="I64" s="88"/>
      <c r="J64" s="88"/>
      <c r="K64" s="88"/>
      <c r="L64" s="126"/>
      <c r="M64" s="126"/>
      <c r="N64" s="126">
        <v>34419</v>
      </c>
      <c r="O64" s="181">
        <v>-31</v>
      </c>
      <c r="P64" s="176">
        <v>-6</v>
      </c>
      <c r="Q64" s="176">
        <v>-24</v>
      </c>
      <c r="R64" s="176">
        <v>-70</v>
      </c>
      <c r="S64" s="87">
        <v>-175</v>
      </c>
      <c r="T64" s="87">
        <v>-470</v>
      </c>
      <c r="U64" s="87">
        <v>-115</v>
      </c>
      <c r="V64" s="176">
        <v>-1128</v>
      </c>
      <c r="W64" s="176">
        <v>-428</v>
      </c>
      <c r="X64" s="87">
        <v>-65</v>
      </c>
      <c r="Y64" s="176">
        <v>-180</v>
      </c>
      <c r="Z64" s="87">
        <v>-100</v>
      </c>
      <c r="AA64" s="161">
        <v>-200</v>
      </c>
      <c r="AD64" s="176">
        <v>30880</v>
      </c>
      <c r="AE64" s="176">
        <v>2801</v>
      </c>
      <c r="AF64" s="178"/>
      <c r="AG64" s="178"/>
      <c r="AH64" s="178"/>
      <c r="AI64" s="178"/>
      <c r="AJ64" s="178"/>
    </row>
    <row r="65" spans="1:45" s="160" customFormat="1" ht="16.5" customHeight="1">
      <c r="A65" s="89" t="s">
        <v>300</v>
      </c>
      <c r="B65" s="20" t="s">
        <v>26</v>
      </c>
      <c r="C65" s="20">
        <f t="shared" ref="C65:H65" si="10">SUM(C61:C64)</f>
        <v>3500</v>
      </c>
      <c r="D65" s="20">
        <f t="shared" si="10"/>
        <v>37919</v>
      </c>
      <c r="E65" s="20">
        <f t="shared" si="10"/>
        <v>32052</v>
      </c>
      <c r="F65" s="20">
        <f t="shared" si="10"/>
        <v>24379</v>
      </c>
      <c r="G65" s="20">
        <f t="shared" si="10"/>
        <v>21542</v>
      </c>
      <c r="H65" s="20">
        <f t="shared" si="10"/>
        <v>3158</v>
      </c>
      <c r="I65" s="88"/>
      <c r="J65" s="20"/>
      <c r="K65" s="20"/>
      <c r="L65" s="70"/>
      <c r="M65" s="70"/>
      <c r="N65" s="70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67"/>
      <c r="AB65" s="125"/>
      <c r="AC65" s="125"/>
      <c r="AD65" s="125"/>
      <c r="AE65" s="125"/>
      <c r="AF65" s="162"/>
      <c r="AG65" s="162"/>
      <c r="AH65" s="162"/>
      <c r="AI65" s="178"/>
      <c r="AJ65" s="162"/>
      <c r="AK65" s="125"/>
      <c r="AL65" s="125"/>
      <c r="AM65" s="125"/>
      <c r="AN65" s="125"/>
      <c r="AO65" s="125"/>
      <c r="AP65" s="125"/>
      <c r="AQ65" s="125"/>
      <c r="AR65" s="125"/>
      <c r="AS65" s="125"/>
    </row>
    <row r="66" spans="1:45" ht="16.5" customHeight="1">
      <c r="A66" s="141" t="s">
        <v>315</v>
      </c>
      <c r="B66" s="12" t="s">
        <v>27</v>
      </c>
      <c r="C66" s="12">
        <v>0</v>
      </c>
      <c r="D66" s="88">
        <v>0</v>
      </c>
      <c r="E66" s="88">
        <v>0</v>
      </c>
      <c r="F66" s="88"/>
      <c r="G66" s="88"/>
      <c r="H66" s="88"/>
      <c r="I66" s="88"/>
      <c r="J66" s="88"/>
      <c r="K66" s="88"/>
      <c r="L66" s="126"/>
      <c r="M66" s="126"/>
      <c r="N66" s="126"/>
      <c r="AF66" s="178"/>
      <c r="AG66" s="178"/>
      <c r="AH66" s="178"/>
      <c r="AI66" s="178"/>
      <c r="AJ66" s="178"/>
    </row>
    <row r="67" spans="1:45" ht="16.5" customHeight="1">
      <c r="A67" s="141" t="s">
        <v>246</v>
      </c>
      <c r="B67" s="12" t="s">
        <v>28</v>
      </c>
      <c r="C67" s="12">
        <v>0</v>
      </c>
      <c r="D67" s="88">
        <v>115</v>
      </c>
      <c r="E67" s="88">
        <v>220</v>
      </c>
      <c r="F67" s="88">
        <v>220</v>
      </c>
      <c r="G67" s="88">
        <v>220</v>
      </c>
      <c r="H67" s="88">
        <v>220</v>
      </c>
      <c r="I67" s="88"/>
      <c r="J67" s="88"/>
      <c r="K67" s="88"/>
      <c r="L67" s="126"/>
      <c r="M67" s="126"/>
      <c r="N67" s="126">
        <v>115</v>
      </c>
      <c r="O67" s="176">
        <v>91</v>
      </c>
      <c r="P67" s="176">
        <v>24</v>
      </c>
      <c r="Q67" s="178"/>
      <c r="R67" s="178"/>
      <c r="U67" s="87">
        <v>115</v>
      </c>
      <c r="AF67" s="178"/>
      <c r="AG67" s="178"/>
      <c r="AH67" s="178"/>
      <c r="AI67" s="178"/>
      <c r="AJ67" s="178"/>
    </row>
    <row r="68" spans="1:45" ht="16.5" customHeight="1">
      <c r="A68" s="141" t="s">
        <v>316</v>
      </c>
      <c r="B68" s="12" t="s">
        <v>314</v>
      </c>
      <c r="C68" s="12"/>
      <c r="D68" s="88">
        <v>900</v>
      </c>
      <c r="E68" s="88">
        <v>2141</v>
      </c>
      <c r="F68" s="88">
        <v>2069</v>
      </c>
      <c r="G68" s="88">
        <v>2069</v>
      </c>
      <c r="H68" s="88">
        <v>2069</v>
      </c>
      <c r="I68" s="88"/>
      <c r="J68" s="88"/>
      <c r="K68" s="88"/>
      <c r="L68" s="126"/>
      <c r="M68" s="126"/>
      <c r="N68" s="126">
        <v>900</v>
      </c>
      <c r="O68" s="176">
        <v>400</v>
      </c>
      <c r="P68" s="176">
        <v>70</v>
      </c>
      <c r="Q68" s="178"/>
      <c r="R68" s="178"/>
      <c r="T68" s="87">
        <v>470</v>
      </c>
      <c r="V68" s="176">
        <v>430</v>
      </c>
      <c r="AF68" s="178"/>
      <c r="AG68" s="178"/>
      <c r="AH68" s="178"/>
      <c r="AI68" s="178"/>
      <c r="AJ68" s="178"/>
    </row>
    <row r="69" spans="1:45" ht="16.5" customHeight="1">
      <c r="A69" s="141" t="s">
        <v>247</v>
      </c>
      <c r="B69" s="12" t="s">
        <v>29</v>
      </c>
      <c r="C69" s="12">
        <v>0</v>
      </c>
      <c r="D69" s="88">
        <v>274</v>
      </c>
      <c r="E69" s="88">
        <v>637</v>
      </c>
      <c r="F69" s="88">
        <v>617</v>
      </c>
      <c r="G69" s="88">
        <v>617</v>
      </c>
      <c r="H69" s="88">
        <v>617</v>
      </c>
      <c r="I69" s="88"/>
      <c r="J69" s="88"/>
      <c r="K69" s="88"/>
      <c r="L69" s="126"/>
      <c r="M69" s="126"/>
      <c r="N69" s="126">
        <v>274</v>
      </c>
      <c r="O69" s="87">
        <v>116</v>
      </c>
      <c r="S69" s="87">
        <v>175</v>
      </c>
      <c r="T69" s="176">
        <v>17</v>
      </c>
      <c r="U69" s="176">
        <v>24</v>
      </c>
      <c r="V69" s="176">
        <v>250</v>
      </c>
      <c r="AF69" s="178"/>
      <c r="AG69" s="178"/>
      <c r="AH69" s="178"/>
      <c r="AI69" s="178"/>
      <c r="AJ69" s="178"/>
    </row>
    <row r="70" spans="1:45" s="99" customFormat="1" ht="16.5" customHeight="1">
      <c r="A70" s="89" t="s">
        <v>250</v>
      </c>
      <c r="B70" s="19" t="s">
        <v>30</v>
      </c>
      <c r="C70" s="80">
        <f t="shared" ref="C70:H70" si="11">SUM(C66:C69)</f>
        <v>0</v>
      </c>
      <c r="D70" s="80">
        <f t="shared" si="11"/>
        <v>1289</v>
      </c>
      <c r="E70" s="80">
        <f t="shared" si="11"/>
        <v>2998</v>
      </c>
      <c r="F70" s="80">
        <f t="shared" si="11"/>
        <v>2906</v>
      </c>
      <c r="G70" s="80">
        <f t="shared" si="11"/>
        <v>2906</v>
      </c>
      <c r="H70" s="80">
        <f t="shared" si="11"/>
        <v>2906</v>
      </c>
      <c r="I70" s="88"/>
      <c r="J70" s="80"/>
      <c r="K70" s="80"/>
      <c r="L70" s="240"/>
      <c r="M70" s="240"/>
      <c r="N70" s="125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67"/>
      <c r="AB70" s="157"/>
      <c r="AC70" s="157"/>
      <c r="AD70" s="157"/>
      <c r="AE70" s="157"/>
      <c r="AF70" s="186"/>
      <c r="AG70" s="186"/>
      <c r="AH70" s="186"/>
      <c r="AI70" s="178"/>
      <c r="AJ70" s="186"/>
      <c r="AK70" s="157"/>
      <c r="AL70" s="157"/>
      <c r="AM70" s="157"/>
      <c r="AN70" s="157"/>
      <c r="AO70" s="157"/>
      <c r="AP70" s="157"/>
      <c r="AQ70" s="157"/>
      <c r="AR70" s="157"/>
      <c r="AS70" s="157"/>
    </row>
    <row r="71" spans="1:45" ht="16.5" customHeight="1">
      <c r="B71" s="75"/>
      <c r="C71" s="76"/>
      <c r="I71" s="126"/>
      <c r="AF71" s="178"/>
      <c r="AG71" s="178"/>
      <c r="AH71" s="178"/>
      <c r="AI71" s="178"/>
      <c r="AJ71" s="178"/>
    </row>
    <row r="72" spans="1:45" ht="16.5" customHeight="1">
      <c r="A72" s="126"/>
      <c r="B72" s="75"/>
      <c r="C72" s="7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AF72" s="178"/>
      <c r="AG72" s="178"/>
      <c r="AH72" s="178"/>
      <c r="AI72" s="178"/>
      <c r="AJ72" s="178"/>
    </row>
    <row r="73" spans="1:45" ht="16.5" customHeight="1">
      <c r="A73" s="126"/>
      <c r="B73" s="75"/>
      <c r="C73" s="7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AF73" s="178"/>
      <c r="AG73" s="178"/>
      <c r="AH73" s="178"/>
      <c r="AI73" s="178"/>
      <c r="AJ73" s="178"/>
    </row>
    <row r="74" spans="1:45" ht="16.5" customHeight="1">
      <c r="A74" s="126"/>
      <c r="B74" s="75"/>
      <c r="C74" s="7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AF74" s="178"/>
      <c r="AG74" s="178"/>
      <c r="AH74" s="178"/>
      <c r="AI74" s="178"/>
      <c r="AJ74" s="178"/>
    </row>
    <row r="75" spans="1:45" ht="16.5" customHeight="1">
      <c r="A75" s="126"/>
      <c r="B75" s="75"/>
      <c r="C75" s="6" t="s">
        <v>154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AF75" s="178"/>
      <c r="AG75" s="178"/>
      <c r="AH75" s="178"/>
      <c r="AI75" s="178"/>
      <c r="AJ75" s="178"/>
    </row>
    <row r="76" spans="1:45" ht="16.5" customHeight="1">
      <c r="B76" s="75"/>
      <c r="C76" s="22" t="s">
        <v>142</v>
      </c>
      <c r="I76" s="126"/>
      <c r="AF76" s="178"/>
      <c r="AG76" s="178"/>
      <c r="AH76" s="178"/>
      <c r="AI76" s="178"/>
      <c r="AJ76" s="178"/>
    </row>
    <row r="77" spans="1:45" ht="45.75" customHeight="1">
      <c r="A77" s="325" t="s">
        <v>1</v>
      </c>
      <c r="B77" s="326"/>
      <c r="C77" s="25" t="s">
        <v>2</v>
      </c>
      <c r="D77" s="150" t="s">
        <v>452</v>
      </c>
      <c r="E77" s="150" t="s">
        <v>456</v>
      </c>
      <c r="F77" s="150" t="s">
        <v>479</v>
      </c>
      <c r="G77" s="150" t="s">
        <v>479</v>
      </c>
      <c r="H77" s="90" t="s">
        <v>217</v>
      </c>
      <c r="I77" s="90"/>
      <c r="J77" s="90"/>
      <c r="K77" s="90"/>
      <c r="L77" s="134"/>
      <c r="M77" s="134"/>
      <c r="N77" s="185"/>
      <c r="O77" s="178"/>
      <c r="P77" s="178"/>
      <c r="Q77" s="178"/>
      <c r="R77" s="178"/>
      <c r="S77" s="178"/>
      <c r="T77" s="178"/>
      <c r="U77" s="178"/>
      <c r="V77" s="178"/>
      <c r="W77" s="178"/>
      <c r="AF77" s="178"/>
      <c r="AG77" s="178"/>
      <c r="AH77" s="178"/>
      <c r="AI77" s="178"/>
      <c r="AJ77" s="178"/>
    </row>
    <row r="78" spans="1:45" ht="16.5" customHeight="1">
      <c r="A78" s="88" t="s">
        <v>328</v>
      </c>
      <c r="B78" s="12" t="s">
        <v>31</v>
      </c>
      <c r="C78" s="12">
        <v>22370</v>
      </c>
      <c r="D78" s="88">
        <v>39902</v>
      </c>
      <c r="E78" s="88">
        <v>32090</v>
      </c>
      <c r="F78" s="88">
        <v>32090</v>
      </c>
      <c r="G78" s="88">
        <v>32090</v>
      </c>
      <c r="H78" s="88">
        <v>21279</v>
      </c>
      <c r="I78" s="88"/>
      <c r="J78" s="88"/>
      <c r="K78" s="88"/>
      <c r="L78" s="126"/>
      <c r="M78" s="126"/>
      <c r="N78" s="168"/>
      <c r="O78" s="178"/>
      <c r="P78" s="178"/>
      <c r="Q78" s="178"/>
      <c r="R78" s="178"/>
      <c r="S78" s="178"/>
      <c r="T78" s="178"/>
      <c r="U78" s="178"/>
      <c r="V78" s="178"/>
      <c r="W78" s="178"/>
      <c r="AB78" s="176">
        <v>15746</v>
      </c>
      <c r="AF78" s="178"/>
      <c r="AG78" s="178"/>
      <c r="AH78" s="178"/>
      <c r="AI78" s="178"/>
      <c r="AJ78" s="178"/>
    </row>
    <row r="79" spans="1:45" ht="16.5" customHeight="1">
      <c r="A79" s="88" t="s">
        <v>333</v>
      </c>
      <c r="B79" s="12" t="s">
        <v>32</v>
      </c>
      <c r="C79" s="12">
        <v>0</v>
      </c>
      <c r="D79" s="88">
        <v>0</v>
      </c>
      <c r="E79" s="88">
        <v>0</v>
      </c>
      <c r="F79" s="88"/>
      <c r="G79" s="88"/>
      <c r="H79" s="88"/>
      <c r="I79" s="88"/>
      <c r="J79" s="88"/>
      <c r="K79" s="88"/>
      <c r="L79" s="126"/>
      <c r="M79" s="126"/>
      <c r="N79" s="168"/>
      <c r="O79" s="178"/>
      <c r="P79" s="178"/>
      <c r="Q79" s="178"/>
      <c r="R79" s="178"/>
      <c r="S79" s="178"/>
      <c r="T79" s="178"/>
      <c r="U79" s="178"/>
      <c r="V79" s="178"/>
      <c r="W79" s="178"/>
      <c r="AF79" s="178"/>
      <c r="AG79" s="178"/>
      <c r="AH79" s="178"/>
      <c r="AI79" s="178"/>
      <c r="AJ79" s="178"/>
    </row>
    <row r="80" spans="1:45" ht="16.5" customHeight="1">
      <c r="A80" s="88" t="s">
        <v>334</v>
      </c>
      <c r="B80" s="12" t="s">
        <v>33</v>
      </c>
      <c r="C80" s="12">
        <v>0</v>
      </c>
      <c r="D80" s="88">
        <v>0</v>
      </c>
      <c r="E80" s="88">
        <v>0</v>
      </c>
      <c r="F80" s="88"/>
      <c r="G80" s="88"/>
      <c r="H80" s="88"/>
      <c r="I80" s="88"/>
      <c r="J80" s="88"/>
      <c r="K80" s="88"/>
      <c r="L80" s="126"/>
      <c r="M80" s="126"/>
      <c r="N80" s="168"/>
      <c r="O80" s="178"/>
      <c r="P80" s="178"/>
      <c r="Q80" s="178"/>
      <c r="R80" s="178"/>
      <c r="S80" s="178"/>
      <c r="T80" s="178"/>
      <c r="U80" s="178"/>
      <c r="V80" s="178"/>
      <c r="W80" s="178"/>
      <c r="AF80" s="178"/>
      <c r="AG80" s="178"/>
      <c r="AH80" s="178"/>
      <c r="AI80" s="178"/>
      <c r="AJ80" s="178"/>
    </row>
    <row r="81" spans="1:45" ht="16.5" customHeight="1">
      <c r="A81" s="88" t="s">
        <v>329</v>
      </c>
      <c r="B81" s="12" t="s">
        <v>34</v>
      </c>
      <c r="C81" s="12">
        <v>6036</v>
      </c>
      <c r="D81" s="88">
        <v>10769</v>
      </c>
      <c r="E81" s="88">
        <v>8664</v>
      </c>
      <c r="F81" s="88">
        <v>8664</v>
      </c>
      <c r="G81" s="88">
        <v>8664</v>
      </c>
      <c r="H81" s="88">
        <v>5745</v>
      </c>
      <c r="I81" s="88"/>
      <c r="J81" s="88"/>
      <c r="K81" s="88"/>
      <c r="L81" s="126"/>
      <c r="M81" s="126"/>
      <c r="N81" s="168"/>
      <c r="O81" s="178"/>
      <c r="P81" s="178"/>
      <c r="Q81" s="178"/>
      <c r="R81" s="178"/>
      <c r="S81" s="178"/>
      <c r="T81" s="178"/>
      <c r="U81" s="178"/>
      <c r="V81" s="178"/>
      <c r="W81" s="178"/>
      <c r="AB81" s="176">
        <v>4251</v>
      </c>
      <c r="AF81" s="178"/>
      <c r="AG81" s="178"/>
      <c r="AH81" s="178"/>
      <c r="AI81" s="178"/>
      <c r="AJ81" s="178"/>
    </row>
    <row r="82" spans="1:45" ht="16.5" customHeight="1">
      <c r="A82" s="88" t="s">
        <v>335</v>
      </c>
      <c r="B82" s="19" t="s">
        <v>35</v>
      </c>
      <c r="C82" s="19">
        <f t="shared" ref="C82:H82" si="12">SUM(C78:C81)</f>
        <v>28406</v>
      </c>
      <c r="D82" s="19">
        <f t="shared" si="12"/>
        <v>50671</v>
      </c>
      <c r="E82" s="19">
        <f t="shared" si="12"/>
        <v>40754</v>
      </c>
      <c r="F82" s="19">
        <f t="shared" si="12"/>
        <v>40754</v>
      </c>
      <c r="G82" s="19">
        <f t="shared" si="12"/>
        <v>40754</v>
      </c>
      <c r="H82" s="19">
        <f t="shared" si="12"/>
        <v>27024</v>
      </c>
      <c r="I82" s="88"/>
      <c r="J82" s="19"/>
      <c r="K82" s="19"/>
      <c r="L82" s="75"/>
      <c r="M82" s="75"/>
      <c r="N82" s="168"/>
      <c r="O82" s="178"/>
      <c r="P82" s="178"/>
      <c r="Q82" s="178"/>
      <c r="R82" s="178"/>
      <c r="S82" s="178"/>
      <c r="T82" s="178"/>
      <c r="U82" s="178"/>
      <c r="V82" s="178"/>
      <c r="W82" s="178"/>
      <c r="AF82" s="178"/>
      <c r="AG82" s="178"/>
      <c r="AH82" s="178"/>
      <c r="AI82" s="178"/>
      <c r="AJ82" s="178"/>
    </row>
    <row r="83" spans="1:45">
      <c r="A83" s="88"/>
      <c r="B83" s="23" t="s">
        <v>36</v>
      </c>
      <c r="C83" s="20">
        <f t="shared" ref="C83:H83" si="13">SUM(C19+C25+C46+C60+C65+C70+C82)</f>
        <v>140526</v>
      </c>
      <c r="D83" s="20">
        <f t="shared" si="13"/>
        <v>207998</v>
      </c>
      <c r="E83" s="20">
        <f t="shared" si="13"/>
        <v>210857</v>
      </c>
      <c r="F83" s="20">
        <f t="shared" si="13"/>
        <v>202373</v>
      </c>
      <c r="G83" s="20">
        <f t="shared" si="13"/>
        <v>200371</v>
      </c>
      <c r="H83" s="20">
        <f t="shared" si="13"/>
        <v>168257</v>
      </c>
      <c r="I83" s="88"/>
      <c r="J83" s="20"/>
      <c r="K83" s="20"/>
      <c r="L83" s="70"/>
      <c r="M83" s="70"/>
      <c r="N83" s="168"/>
      <c r="O83" s="178"/>
      <c r="P83" s="178"/>
      <c r="Q83" s="178"/>
      <c r="R83" s="178"/>
      <c r="S83" s="178"/>
      <c r="T83" s="178"/>
      <c r="U83" s="178"/>
      <c r="V83" s="178"/>
      <c r="W83" s="178"/>
      <c r="AF83" s="178"/>
      <c r="AG83" s="178"/>
      <c r="AH83" s="178"/>
      <c r="AI83" s="178"/>
      <c r="AJ83" s="178"/>
    </row>
    <row r="84" spans="1:45">
      <c r="A84" s="88" t="s">
        <v>495</v>
      </c>
      <c r="B84" s="23" t="s">
        <v>494</v>
      </c>
      <c r="C84" s="20"/>
      <c r="D84" s="20"/>
      <c r="E84" s="20"/>
      <c r="F84" s="20">
        <v>15000</v>
      </c>
      <c r="G84" s="20">
        <v>15000</v>
      </c>
      <c r="H84" s="15">
        <v>15000</v>
      </c>
      <c r="I84" s="88"/>
      <c r="J84" s="20"/>
      <c r="K84" s="20"/>
      <c r="L84" s="70"/>
      <c r="M84" s="70"/>
      <c r="N84" s="168"/>
      <c r="O84" s="178"/>
      <c r="P84" s="178"/>
      <c r="Q84" s="178"/>
      <c r="R84" s="178"/>
      <c r="S84" s="178"/>
      <c r="T84" s="178"/>
      <c r="U84" s="178"/>
      <c r="V84" s="178"/>
      <c r="W84" s="178"/>
      <c r="AF84" s="178"/>
      <c r="AG84" s="178"/>
      <c r="AH84" s="178"/>
      <c r="AI84" s="178"/>
      <c r="AJ84" s="178"/>
    </row>
    <row r="85" spans="1:45">
      <c r="A85" s="88" t="s">
        <v>330</v>
      </c>
      <c r="B85" s="12" t="s">
        <v>90</v>
      </c>
      <c r="C85" s="12">
        <v>18300</v>
      </c>
      <c r="D85" s="88">
        <v>18728</v>
      </c>
      <c r="E85" s="88">
        <v>19180</v>
      </c>
      <c r="F85" s="141">
        <v>19429</v>
      </c>
      <c r="G85" s="141">
        <v>19429</v>
      </c>
      <c r="H85" s="141">
        <v>19429</v>
      </c>
      <c r="I85" s="88"/>
      <c r="J85" s="141"/>
      <c r="K85" s="141"/>
      <c r="L85" s="168"/>
      <c r="M85" s="168"/>
      <c r="N85" s="168"/>
      <c r="O85" s="178"/>
      <c r="P85" s="178"/>
      <c r="Q85" s="178"/>
      <c r="R85" s="178"/>
      <c r="S85" s="178"/>
      <c r="T85" s="178"/>
      <c r="U85" s="178"/>
      <c r="V85" s="178"/>
      <c r="W85" s="178"/>
      <c r="AF85" s="178"/>
      <c r="AG85" s="178"/>
      <c r="AH85" s="178"/>
      <c r="AI85" s="178"/>
      <c r="AJ85" s="178"/>
    </row>
    <row r="86" spans="1:45">
      <c r="A86" s="88" t="s">
        <v>331</v>
      </c>
      <c r="B86" s="12" t="s">
        <v>91</v>
      </c>
      <c r="C86" s="12">
        <v>38580</v>
      </c>
      <c r="D86" s="88">
        <v>39708</v>
      </c>
      <c r="E86" s="88">
        <v>39778</v>
      </c>
      <c r="F86" s="141">
        <v>45357</v>
      </c>
      <c r="G86" s="141">
        <v>45357</v>
      </c>
      <c r="H86" s="141">
        <v>45357</v>
      </c>
      <c r="I86" s="88"/>
      <c r="J86" s="141"/>
      <c r="K86" s="141"/>
      <c r="L86" s="168"/>
      <c r="M86" s="168"/>
      <c r="N86" s="168"/>
      <c r="O86" s="178"/>
      <c r="P86" s="178"/>
      <c r="Q86" s="178"/>
      <c r="R86" s="178"/>
      <c r="S86" s="178"/>
      <c r="T86" s="178"/>
      <c r="U86" s="178"/>
      <c r="V86" s="178"/>
      <c r="W86" s="178"/>
      <c r="AF86" s="178"/>
      <c r="AG86" s="178"/>
      <c r="AH86" s="178"/>
      <c r="AI86" s="178"/>
      <c r="AJ86" s="178"/>
    </row>
    <row r="87" spans="1:45" s="2" customFormat="1" ht="30">
      <c r="A87" s="88" t="s">
        <v>332</v>
      </c>
      <c r="B87" s="21" t="s">
        <v>37</v>
      </c>
      <c r="C87" s="21">
        <f t="shared" ref="C87:H87" si="14">SUM(C85:C86)</f>
        <v>56880</v>
      </c>
      <c r="D87" s="21">
        <f t="shared" si="14"/>
        <v>58436</v>
      </c>
      <c r="E87" s="21">
        <f t="shared" si="14"/>
        <v>58958</v>
      </c>
      <c r="F87" s="21">
        <f t="shared" si="14"/>
        <v>64786</v>
      </c>
      <c r="G87" s="21">
        <f t="shared" si="14"/>
        <v>64786</v>
      </c>
      <c r="H87" s="21">
        <f t="shared" si="14"/>
        <v>64786</v>
      </c>
      <c r="I87" s="21"/>
      <c r="J87" s="21"/>
      <c r="K87" s="21"/>
      <c r="L87" s="76"/>
      <c r="M87" s="76"/>
      <c r="N87" s="168"/>
      <c r="O87" s="178"/>
      <c r="P87" s="178"/>
      <c r="Q87" s="178"/>
      <c r="R87" s="178"/>
      <c r="S87" s="178"/>
      <c r="T87" s="178"/>
      <c r="U87" s="178"/>
      <c r="V87" s="178"/>
      <c r="W87" s="178"/>
      <c r="X87" s="87"/>
      <c r="Y87" s="87"/>
      <c r="Z87" s="87"/>
      <c r="AA87" s="161"/>
      <c r="AB87" s="87"/>
      <c r="AC87" s="87"/>
      <c r="AD87" s="87"/>
      <c r="AE87" s="87"/>
      <c r="AF87" s="178"/>
      <c r="AG87" s="178"/>
      <c r="AH87" s="178"/>
      <c r="AI87" s="178"/>
      <c r="AJ87" s="178"/>
      <c r="AK87" s="87"/>
      <c r="AL87" s="87"/>
      <c r="AM87" s="87"/>
      <c r="AN87" s="87"/>
      <c r="AO87" s="87"/>
      <c r="AP87" s="87"/>
      <c r="AQ87" s="87"/>
      <c r="AR87" s="87"/>
      <c r="AS87" s="87"/>
    </row>
    <row r="88" spans="1:45" s="94" customFormat="1">
      <c r="A88" s="92" t="s">
        <v>415</v>
      </c>
      <c r="B88" s="21" t="s">
        <v>38</v>
      </c>
      <c r="C88" s="21">
        <v>0</v>
      </c>
      <c r="D88" s="92">
        <v>0</v>
      </c>
      <c r="E88" s="92">
        <v>0</v>
      </c>
      <c r="F88" s="92"/>
      <c r="G88" s="92"/>
      <c r="H88" s="92"/>
      <c r="I88" s="88"/>
      <c r="J88" s="92"/>
      <c r="K88" s="92"/>
      <c r="L88" s="138"/>
      <c r="M88" s="138"/>
      <c r="N88" s="103"/>
      <c r="O88" s="179"/>
      <c r="P88" s="179"/>
      <c r="Q88" s="179"/>
      <c r="R88" s="179"/>
      <c r="S88" s="179"/>
      <c r="T88" s="179"/>
      <c r="U88" s="179"/>
      <c r="V88" s="179"/>
      <c r="W88" s="179"/>
      <c r="X88" s="158"/>
      <c r="Y88" s="158"/>
      <c r="Z88" s="158"/>
      <c r="AA88" s="166"/>
      <c r="AB88" s="158"/>
      <c r="AC88" s="158"/>
      <c r="AD88" s="158"/>
      <c r="AE88" s="158"/>
      <c r="AF88" s="179"/>
      <c r="AG88" s="179"/>
      <c r="AH88" s="179"/>
      <c r="AI88" s="179"/>
      <c r="AJ88" s="179"/>
      <c r="AK88" s="158"/>
      <c r="AL88" s="158"/>
      <c r="AM88" s="158"/>
      <c r="AN88" s="158"/>
      <c r="AO88" s="158"/>
      <c r="AP88" s="158"/>
      <c r="AQ88" s="158"/>
      <c r="AR88" s="158"/>
      <c r="AS88" s="158"/>
    </row>
    <row r="89" spans="1:45" s="94" customFormat="1">
      <c r="A89" s="92" t="s">
        <v>317</v>
      </c>
      <c r="B89" s="21" t="s">
        <v>40</v>
      </c>
      <c r="C89" s="21">
        <v>0</v>
      </c>
      <c r="D89" s="92">
        <v>2265</v>
      </c>
      <c r="E89" s="92">
        <v>2265</v>
      </c>
      <c r="F89" s="92">
        <v>2265</v>
      </c>
      <c r="G89" s="92">
        <v>2265</v>
      </c>
      <c r="H89" s="92">
        <v>2265</v>
      </c>
      <c r="I89" s="88"/>
      <c r="J89" s="92"/>
      <c r="K89" s="92"/>
      <c r="L89" s="138"/>
      <c r="M89" s="138"/>
      <c r="N89" s="103"/>
      <c r="O89" s="179"/>
      <c r="P89" s="179"/>
      <c r="Q89" s="179"/>
      <c r="R89" s="179"/>
      <c r="S89" s="179"/>
      <c r="T89" s="179"/>
      <c r="U89" s="179"/>
      <c r="V89" s="179"/>
      <c r="W89" s="179"/>
      <c r="X89" s="158"/>
      <c r="Y89" s="158"/>
      <c r="Z89" s="158"/>
      <c r="AA89" s="166"/>
      <c r="AB89" s="177">
        <v>2168</v>
      </c>
      <c r="AC89" s="158"/>
      <c r="AD89" s="158"/>
      <c r="AE89" s="158"/>
      <c r="AF89" s="179"/>
      <c r="AG89" s="179"/>
      <c r="AH89" s="179"/>
      <c r="AI89" s="179"/>
      <c r="AJ89" s="179"/>
      <c r="AK89" s="158"/>
      <c r="AL89" s="158"/>
      <c r="AM89" s="158"/>
      <c r="AN89" s="158"/>
      <c r="AO89" s="158"/>
      <c r="AP89" s="158"/>
      <c r="AQ89" s="158"/>
      <c r="AR89" s="158"/>
      <c r="AS89" s="158"/>
    </row>
    <row r="90" spans="1:45" s="99" customFormat="1">
      <c r="A90" s="89" t="s">
        <v>414</v>
      </c>
      <c r="B90" s="19" t="s">
        <v>39</v>
      </c>
      <c r="C90" s="19">
        <f t="shared" ref="C90:H90" si="15">C84+C87+C88+C89</f>
        <v>56880</v>
      </c>
      <c r="D90" s="19">
        <f t="shared" si="15"/>
        <v>60701</v>
      </c>
      <c r="E90" s="19">
        <f t="shared" si="15"/>
        <v>61223</v>
      </c>
      <c r="F90" s="19">
        <f t="shared" si="15"/>
        <v>82051</v>
      </c>
      <c r="G90" s="19">
        <f t="shared" si="15"/>
        <v>82051</v>
      </c>
      <c r="H90" s="19">
        <f t="shared" si="15"/>
        <v>82051</v>
      </c>
      <c r="I90" s="88"/>
      <c r="J90" s="19"/>
      <c r="K90" s="19"/>
      <c r="L90" s="75"/>
      <c r="M90" s="75"/>
      <c r="N90" s="162"/>
      <c r="O90" s="186"/>
      <c r="P90" s="186"/>
      <c r="Q90" s="186"/>
      <c r="R90" s="186"/>
      <c r="S90" s="186"/>
      <c r="T90" s="186"/>
      <c r="U90" s="186"/>
      <c r="V90" s="186"/>
      <c r="W90" s="186"/>
      <c r="X90" s="157"/>
      <c r="Y90" s="157"/>
      <c r="Z90" s="157"/>
      <c r="AA90" s="167"/>
      <c r="AB90" s="157"/>
      <c r="AC90" s="157"/>
      <c r="AD90" s="157"/>
      <c r="AE90" s="157"/>
      <c r="AF90" s="186"/>
      <c r="AG90" s="186"/>
      <c r="AH90" s="186"/>
      <c r="AI90" s="186"/>
      <c r="AJ90" s="186"/>
      <c r="AK90" s="157"/>
      <c r="AL90" s="157"/>
      <c r="AM90" s="157"/>
      <c r="AN90" s="157"/>
      <c r="AO90" s="157"/>
      <c r="AP90" s="157"/>
      <c r="AQ90" s="157"/>
      <c r="AR90" s="157"/>
      <c r="AS90" s="157"/>
    </row>
    <row r="91" spans="1:45" s="99" customFormat="1">
      <c r="A91" s="89" t="s">
        <v>416</v>
      </c>
      <c r="B91" s="19" t="s">
        <v>41</v>
      </c>
      <c r="C91" s="19">
        <f t="shared" ref="C91:H91" si="16">SUM(C90)</f>
        <v>56880</v>
      </c>
      <c r="D91" s="19">
        <f t="shared" si="16"/>
        <v>60701</v>
      </c>
      <c r="E91" s="19">
        <f t="shared" si="16"/>
        <v>61223</v>
      </c>
      <c r="F91" s="19">
        <f t="shared" si="16"/>
        <v>82051</v>
      </c>
      <c r="G91" s="19">
        <f t="shared" si="16"/>
        <v>82051</v>
      </c>
      <c r="H91" s="19">
        <f t="shared" si="16"/>
        <v>82051</v>
      </c>
      <c r="I91" s="88"/>
      <c r="J91" s="19"/>
      <c r="K91" s="19"/>
      <c r="L91" s="75"/>
      <c r="M91" s="75"/>
      <c r="N91" s="162"/>
      <c r="O91" s="186"/>
      <c r="P91" s="186"/>
      <c r="Q91" s="186"/>
      <c r="R91" s="186"/>
      <c r="S91" s="186"/>
      <c r="T91" s="186"/>
      <c r="U91" s="186"/>
      <c r="V91" s="186"/>
      <c r="W91" s="186"/>
      <c r="X91" s="157"/>
      <c r="Y91" s="157"/>
      <c r="Z91" s="157"/>
      <c r="AA91" s="167"/>
      <c r="AB91" s="157"/>
      <c r="AC91" s="157"/>
      <c r="AD91" s="157"/>
      <c r="AE91" s="157"/>
      <c r="AF91" s="186"/>
      <c r="AG91" s="186"/>
      <c r="AH91" s="186"/>
      <c r="AI91" s="186"/>
      <c r="AJ91" s="186"/>
      <c r="AK91" s="157"/>
      <c r="AL91" s="157"/>
      <c r="AM91" s="157"/>
      <c r="AN91" s="157"/>
      <c r="AO91" s="157"/>
      <c r="AP91" s="157"/>
      <c r="AQ91" s="157"/>
      <c r="AR91" s="157"/>
      <c r="AS91" s="157"/>
    </row>
    <row r="92" spans="1:45">
      <c r="A92" s="88"/>
      <c r="B92" s="23" t="s">
        <v>178</v>
      </c>
      <c r="C92" s="23">
        <f t="shared" ref="C92:H92" si="17">SUM(C83+C91)</f>
        <v>197406</v>
      </c>
      <c r="D92" s="23">
        <f t="shared" si="17"/>
        <v>268699</v>
      </c>
      <c r="E92" s="23">
        <f t="shared" si="17"/>
        <v>272080</v>
      </c>
      <c r="F92" s="23">
        <f t="shared" si="17"/>
        <v>284424</v>
      </c>
      <c r="G92" s="23">
        <f t="shared" si="17"/>
        <v>282422</v>
      </c>
      <c r="H92" s="23">
        <f t="shared" si="17"/>
        <v>250308</v>
      </c>
      <c r="I92" s="23"/>
      <c r="J92" s="23"/>
      <c r="K92" s="23"/>
      <c r="L92" s="241"/>
      <c r="M92" s="241"/>
      <c r="N92" s="168"/>
      <c r="O92" s="178"/>
      <c r="P92" s="178"/>
      <c r="Q92" s="178"/>
      <c r="R92" s="178"/>
      <c r="S92" s="178"/>
      <c r="T92" s="178"/>
      <c r="U92" s="178"/>
      <c r="V92" s="178"/>
      <c r="W92" s="178"/>
      <c r="AB92" s="87">
        <f>SUM(AB8:AH91)</f>
        <v>55846</v>
      </c>
      <c r="AF92" s="178"/>
      <c r="AG92" s="178"/>
      <c r="AH92" s="178"/>
      <c r="AI92" s="178"/>
      <c r="AJ92" s="178"/>
    </row>
    <row r="93" spans="1:45">
      <c r="B93" s="5"/>
      <c r="C93" s="5"/>
      <c r="M93" s="241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AF93" s="178"/>
      <c r="AG93" s="178"/>
      <c r="AH93" s="178"/>
      <c r="AI93" s="178"/>
      <c r="AJ93" s="178"/>
    </row>
    <row r="94" spans="1:45"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AF94" s="178"/>
      <c r="AG94" s="178"/>
      <c r="AH94" s="178"/>
      <c r="AI94" s="178"/>
      <c r="AJ94" s="178"/>
    </row>
    <row r="95" spans="1:45">
      <c r="A95" s="322"/>
      <c r="B95" s="323"/>
      <c r="C95" s="323"/>
      <c r="D95" s="324"/>
    </row>
    <row r="96" spans="1:45">
      <c r="A96" s="88"/>
      <c r="B96" s="88"/>
      <c r="C96" s="88"/>
      <c r="D96" s="88"/>
    </row>
    <row r="97" spans="1:4">
      <c r="A97" s="88"/>
      <c r="B97" s="88"/>
      <c r="C97" s="88"/>
      <c r="D97" s="88"/>
    </row>
    <row r="98" spans="1:4">
      <c r="A98" s="88"/>
      <c r="B98" s="88"/>
      <c r="C98" s="88"/>
      <c r="D98" s="88"/>
    </row>
    <row r="99" spans="1:4">
      <c r="A99" s="88"/>
      <c r="B99" s="88"/>
      <c r="C99" s="88"/>
      <c r="D99" s="88"/>
    </row>
    <row r="100" spans="1:4">
      <c r="A100" s="88"/>
      <c r="B100" s="88"/>
      <c r="C100" s="88"/>
      <c r="D100" s="88"/>
    </row>
    <row r="101" spans="1:4">
      <c r="A101" s="88"/>
      <c r="B101" s="88"/>
      <c r="C101" s="88"/>
      <c r="D101" s="88"/>
    </row>
    <row r="102" spans="1:4">
      <c r="A102" s="88"/>
      <c r="B102" s="88"/>
      <c r="C102" s="88"/>
      <c r="D102" s="88"/>
    </row>
    <row r="103" spans="1:4">
      <c r="A103" s="88"/>
      <c r="B103" s="88"/>
      <c r="C103" s="88"/>
      <c r="D103" s="88"/>
    </row>
    <row r="104" spans="1:4">
      <c r="A104" s="88"/>
      <c r="B104" s="88"/>
      <c r="C104" s="88"/>
      <c r="D104" s="88"/>
    </row>
    <row r="105" spans="1:4">
      <c r="A105" s="88"/>
      <c r="B105" s="88"/>
      <c r="C105" s="88"/>
      <c r="D105" s="88"/>
    </row>
    <row r="106" spans="1:4">
      <c r="A106" s="88"/>
      <c r="B106" s="88"/>
      <c r="C106" s="88"/>
      <c r="D106" s="88"/>
    </row>
    <row r="107" spans="1:4">
      <c r="A107" s="88"/>
      <c r="B107" s="88"/>
      <c r="C107" s="88"/>
      <c r="D107" s="88"/>
    </row>
    <row r="108" spans="1:4">
      <c r="A108" s="88"/>
      <c r="B108" s="88"/>
      <c r="C108" s="88"/>
      <c r="D108" s="88"/>
    </row>
    <row r="109" spans="1:4">
      <c r="A109" s="88"/>
      <c r="B109" s="88"/>
      <c r="C109" s="88"/>
      <c r="D109" s="88"/>
    </row>
    <row r="110" spans="1:4">
      <c r="A110" s="88"/>
      <c r="B110" s="88"/>
      <c r="C110" s="88"/>
      <c r="D110" s="88"/>
    </row>
    <row r="111" spans="1:4">
      <c r="A111" s="88"/>
      <c r="B111" s="88"/>
      <c r="C111" s="88"/>
      <c r="D111" s="88"/>
    </row>
    <row r="112" spans="1:4">
      <c r="A112" s="88"/>
      <c r="B112" s="88"/>
      <c r="C112" s="88"/>
      <c r="D112" s="88"/>
    </row>
    <row r="113" spans="1:4">
      <c r="A113" s="88"/>
      <c r="B113" s="88"/>
      <c r="C113" s="88"/>
      <c r="D113" s="88"/>
    </row>
    <row r="114" spans="1:4">
      <c r="A114" s="88"/>
      <c r="B114" s="88"/>
      <c r="C114" s="88"/>
      <c r="D114" s="88"/>
    </row>
    <row r="115" spans="1:4">
      <c r="A115" s="88"/>
      <c r="B115" s="88"/>
      <c r="C115" s="88"/>
      <c r="D115" s="88"/>
    </row>
    <row r="116" spans="1:4">
      <c r="A116" s="88"/>
      <c r="B116" s="88"/>
      <c r="C116" s="88"/>
      <c r="D116" s="88"/>
    </row>
    <row r="117" spans="1:4">
      <c r="A117" s="88"/>
      <c r="B117" s="88"/>
      <c r="C117" s="88"/>
      <c r="D117" s="88"/>
    </row>
    <row r="118" spans="1:4">
      <c r="A118" s="88"/>
      <c r="B118" s="88"/>
      <c r="C118" s="88"/>
      <c r="D118" s="88"/>
    </row>
    <row r="119" spans="1:4">
      <c r="A119" s="88"/>
      <c r="B119" s="88"/>
      <c r="C119" s="88"/>
      <c r="D119" s="88"/>
    </row>
    <row r="120" spans="1:4">
      <c r="A120" s="88"/>
      <c r="B120" s="88"/>
      <c r="C120" s="88"/>
      <c r="D120" s="88"/>
    </row>
    <row r="121" spans="1:4">
      <c r="A121" s="88"/>
      <c r="B121" s="88"/>
      <c r="C121" s="88"/>
      <c r="D121" s="88"/>
    </row>
    <row r="122" spans="1:4">
      <c r="A122" s="88"/>
      <c r="B122" s="88"/>
      <c r="C122" s="88"/>
      <c r="D122" s="88"/>
    </row>
    <row r="123" spans="1:4">
      <c r="A123" s="88"/>
      <c r="B123" s="88"/>
      <c r="C123" s="88"/>
      <c r="D123" s="88"/>
    </row>
    <row r="124" spans="1:4">
      <c r="A124" s="88"/>
      <c r="B124" s="88"/>
      <c r="C124" s="88"/>
      <c r="D124" s="88"/>
    </row>
    <row r="125" spans="1:4">
      <c r="A125" s="88"/>
      <c r="B125" s="88"/>
      <c r="C125" s="88"/>
      <c r="D125" s="88"/>
    </row>
    <row r="126" spans="1:4">
      <c r="A126" s="88"/>
      <c r="B126" s="88"/>
      <c r="C126" s="88"/>
      <c r="D126" s="88"/>
    </row>
    <row r="127" spans="1:4">
      <c r="A127" s="88"/>
      <c r="B127" s="88"/>
      <c r="C127" s="88"/>
      <c r="D127" s="88"/>
    </row>
    <row r="128" spans="1:4">
      <c r="A128" s="88"/>
      <c r="B128" s="88"/>
      <c r="C128" s="88"/>
      <c r="D128" s="88"/>
    </row>
    <row r="129" spans="1:4">
      <c r="A129" s="212"/>
      <c r="B129" s="213"/>
      <c r="C129" s="213"/>
      <c r="D129" s="131"/>
    </row>
    <row r="130" spans="1:4">
      <c r="A130" s="212"/>
      <c r="B130" s="213"/>
      <c r="C130" s="213"/>
      <c r="D130" s="131"/>
    </row>
    <row r="131" spans="1:4">
      <c r="A131" s="212"/>
      <c r="B131" s="213"/>
      <c r="C131" s="213"/>
      <c r="D131" s="131"/>
    </row>
    <row r="132" spans="1:4">
      <c r="A132" s="322"/>
      <c r="B132" s="323"/>
      <c r="C132" s="323"/>
      <c r="D132" s="324"/>
    </row>
    <row r="133" spans="1:4">
      <c r="A133" s="88"/>
      <c r="B133" s="88"/>
      <c r="C133" s="88"/>
      <c r="D133" s="88"/>
    </row>
    <row r="134" spans="1:4">
      <c r="A134" s="88"/>
      <c r="B134" s="88"/>
      <c r="C134" s="88"/>
      <c r="D134" s="88"/>
    </row>
    <row r="135" spans="1:4">
      <c r="A135" s="88"/>
      <c r="B135" s="88"/>
      <c r="C135" s="88"/>
      <c r="D135" s="88"/>
    </row>
    <row r="136" spans="1:4">
      <c r="A136" s="88"/>
      <c r="B136" s="88"/>
      <c r="C136" s="88"/>
      <c r="D136" s="88"/>
    </row>
    <row r="137" spans="1:4">
      <c r="A137" s="88"/>
      <c r="B137" s="88"/>
      <c r="C137" s="88"/>
      <c r="D137" s="88"/>
    </row>
    <row r="138" spans="1:4">
      <c r="A138" s="88"/>
      <c r="B138" s="88"/>
      <c r="C138" s="88"/>
      <c r="D138" s="88"/>
    </row>
    <row r="139" spans="1:4">
      <c r="A139" s="88"/>
      <c r="B139" s="88"/>
      <c r="C139" s="88"/>
      <c r="D139" s="88"/>
    </row>
    <row r="140" spans="1:4">
      <c r="A140" s="88"/>
      <c r="B140" s="88"/>
      <c r="C140" s="88"/>
      <c r="D140" s="88"/>
    </row>
    <row r="141" spans="1:4">
      <c r="A141" s="88"/>
      <c r="B141" s="88"/>
      <c r="C141" s="88"/>
      <c r="D141" s="88"/>
    </row>
    <row r="142" spans="1:4">
      <c r="A142" s="88"/>
      <c r="B142" s="88"/>
      <c r="C142" s="88"/>
      <c r="D142" s="88"/>
    </row>
    <row r="143" spans="1:4">
      <c r="A143" s="88"/>
      <c r="B143" s="88"/>
      <c r="C143" s="88"/>
      <c r="D143" s="88"/>
    </row>
    <row r="144" spans="1:4">
      <c r="A144" s="88"/>
      <c r="B144" s="88"/>
      <c r="C144" s="88"/>
      <c r="D144" s="88"/>
    </row>
    <row r="145" spans="1:4">
      <c r="A145" s="88"/>
      <c r="B145" s="88"/>
      <c r="C145" s="88"/>
      <c r="D145" s="88"/>
    </row>
    <row r="146" spans="1:4">
      <c r="A146" s="88"/>
      <c r="B146" s="88"/>
      <c r="C146" s="88"/>
      <c r="D146" s="88"/>
    </row>
    <row r="147" spans="1:4">
      <c r="A147" s="88"/>
      <c r="B147" s="88"/>
      <c r="C147" s="88"/>
      <c r="D147" s="88"/>
    </row>
    <row r="148" spans="1:4">
      <c r="A148" s="88"/>
      <c r="B148" s="88"/>
      <c r="C148" s="88"/>
      <c r="D148" s="88"/>
    </row>
    <row r="149" spans="1:4">
      <c r="A149" s="88"/>
      <c r="B149" s="88"/>
      <c r="C149" s="88"/>
      <c r="D149" s="88"/>
    </row>
    <row r="150" spans="1:4">
      <c r="A150" s="88"/>
      <c r="B150" s="88"/>
      <c r="C150" s="88"/>
      <c r="D150" s="88"/>
    </row>
    <row r="151" spans="1:4">
      <c r="A151" s="88"/>
      <c r="B151" s="88"/>
      <c r="C151" s="88"/>
      <c r="D151" s="88"/>
    </row>
    <row r="152" spans="1:4">
      <c r="A152" s="88"/>
      <c r="B152" s="88"/>
      <c r="C152" s="88"/>
      <c r="D152" s="88"/>
    </row>
    <row r="153" spans="1:4">
      <c r="A153" s="88"/>
      <c r="B153" s="88"/>
      <c r="C153" s="88"/>
      <c r="D153" s="88"/>
    </row>
    <row r="154" spans="1:4">
      <c r="A154" s="88"/>
      <c r="B154" s="88"/>
      <c r="C154" s="88"/>
      <c r="D154" s="88"/>
    </row>
    <row r="155" spans="1:4">
      <c r="A155" s="88"/>
      <c r="B155" s="88"/>
      <c r="C155" s="88"/>
      <c r="D155" s="88"/>
    </row>
    <row r="156" spans="1:4">
      <c r="A156" s="88"/>
      <c r="B156" s="88"/>
      <c r="C156" s="88"/>
      <c r="D156" s="88"/>
    </row>
    <row r="157" spans="1:4">
      <c r="A157" s="88"/>
      <c r="B157" s="88"/>
      <c r="C157" s="88"/>
      <c r="D157" s="88"/>
    </row>
    <row r="158" spans="1:4">
      <c r="A158" s="88"/>
      <c r="B158" s="88"/>
      <c r="C158" s="88"/>
      <c r="D158" s="88"/>
    </row>
    <row r="159" spans="1:4">
      <c r="A159" s="88"/>
      <c r="B159" s="88"/>
      <c r="C159" s="88"/>
      <c r="D159" s="88"/>
    </row>
    <row r="160" spans="1:4">
      <c r="A160" s="88"/>
      <c r="B160" s="88"/>
      <c r="C160" s="88"/>
      <c r="D160" s="88"/>
    </row>
    <row r="161" spans="1:45">
      <c r="A161" s="88"/>
      <c r="B161" s="88"/>
      <c r="C161" s="88"/>
      <c r="D161" s="88"/>
    </row>
    <row r="162" spans="1:45">
      <c r="A162" s="88"/>
      <c r="B162" s="88"/>
      <c r="C162" s="88"/>
      <c r="D162" s="88"/>
    </row>
    <row r="163" spans="1:45">
      <c r="A163" s="88"/>
      <c r="B163" s="88"/>
      <c r="C163" s="88"/>
      <c r="D163" s="88"/>
    </row>
    <row r="164" spans="1:45">
      <c r="A164" s="88"/>
      <c r="B164" s="88"/>
      <c r="C164" s="88"/>
      <c r="D164" s="88"/>
    </row>
    <row r="165" spans="1:45">
      <c r="A165" s="88"/>
      <c r="B165" s="88"/>
      <c r="C165" s="88"/>
      <c r="D165" s="88"/>
    </row>
    <row r="166" spans="1:45">
      <c r="A166" s="88"/>
      <c r="B166" s="88"/>
      <c r="C166" s="88"/>
      <c r="D166" s="88"/>
    </row>
    <row r="167" spans="1:45">
      <c r="A167" s="88"/>
      <c r="B167" s="88"/>
      <c r="C167" s="88"/>
      <c r="D167" s="88"/>
    </row>
    <row r="168" spans="1:45">
      <c r="A168" s="88"/>
      <c r="B168" s="88"/>
      <c r="C168" s="88"/>
      <c r="D168" s="88"/>
    </row>
    <row r="169" spans="1:45">
      <c r="A169" s="88"/>
      <c r="B169" s="88"/>
      <c r="C169" s="88"/>
      <c r="D169" s="88"/>
    </row>
    <row r="170" spans="1:45">
      <c r="A170" s="88"/>
      <c r="B170" s="88"/>
      <c r="C170" s="88"/>
      <c r="D170" s="88"/>
    </row>
    <row r="171" spans="1:45">
      <c r="A171" s="88"/>
      <c r="B171" s="88"/>
      <c r="C171" s="88"/>
      <c r="D171" s="88"/>
    </row>
    <row r="172" spans="1:45">
      <c r="A172" s="88"/>
      <c r="B172" s="88"/>
      <c r="C172" s="88"/>
      <c r="D172" s="88"/>
    </row>
    <row r="173" spans="1:45">
      <c r="A173" s="88"/>
      <c r="B173" s="88"/>
      <c r="C173" s="88"/>
      <c r="D173" s="88"/>
    </row>
    <row r="174" spans="1:45">
      <c r="A174" s="88"/>
      <c r="B174" s="88"/>
      <c r="C174" s="88"/>
      <c r="D174" s="88"/>
    </row>
    <row r="175" spans="1:45">
      <c r="A175" s="88"/>
      <c r="B175" s="88"/>
      <c r="C175" s="88"/>
      <c r="D175" s="88"/>
    </row>
    <row r="176" spans="1:45" s="99" customFormat="1" ht="16.5" customHeight="1">
      <c r="A176" s="89"/>
      <c r="B176" s="20"/>
      <c r="C176" s="20"/>
      <c r="D176" s="20"/>
      <c r="E176" s="20"/>
      <c r="F176" s="20"/>
      <c r="G176" s="20"/>
      <c r="H176" s="20"/>
      <c r="I176" s="70"/>
      <c r="J176" s="70"/>
      <c r="K176" s="70"/>
      <c r="L176" s="70"/>
      <c r="M176" s="70"/>
      <c r="N176" s="70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67"/>
      <c r="AB176" s="157"/>
      <c r="AC176" s="157"/>
      <c r="AD176" s="157"/>
      <c r="AE176" s="157"/>
      <c r="AF176" s="157"/>
      <c r="AG176" s="157"/>
      <c r="AH176" s="157"/>
      <c r="AI176" s="8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</row>
  </sheetData>
  <mergeCells count="8">
    <mergeCell ref="AB7:AH7"/>
    <mergeCell ref="O7:AA7"/>
    <mergeCell ref="A95:D95"/>
    <mergeCell ref="A132:D132"/>
    <mergeCell ref="A77:B77"/>
    <mergeCell ref="B1:C1"/>
    <mergeCell ref="A7:B7"/>
    <mergeCell ref="A2:E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9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topLeftCell="A4" zoomScaleNormal="100" workbookViewId="0">
      <selection sqref="A1:N1"/>
    </sheetView>
  </sheetViews>
  <sheetFormatPr defaultRowHeight="15"/>
  <cols>
    <col min="1" max="1" width="24.28515625" bestFit="1" customWidth="1"/>
    <col min="2" max="2" width="8" bestFit="1" customWidth="1"/>
    <col min="3" max="6" width="10.5703125" bestFit="1" customWidth="1"/>
    <col min="7" max="7" width="10.28515625" bestFit="1" customWidth="1"/>
    <col min="8" max="8" width="8" bestFit="1" customWidth="1"/>
    <col min="9" max="12" width="10.5703125" bestFit="1" customWidth="1"/>
    <col min="13" max="13" width="10.28515625" bestFit="1" customWidth="1"/>
    <col min="14" max="14" width="10.140625" customWidth="1"/>
    <col min="15" max="17" width="10.5703125" bestFit="1" customWidth="1"/>
    <col min="18" max="18" width="10.42578125" customWidth="1"/>
    <col min="19" max="19" width="10.28515625" bestFit="1" customWidth="1"/>
  </cols>
  <sheetData>
    <row r="1" spans="1:19" ht="15.75">
      <c r="A1" s="313" t="s">
        <v>19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14"/>
    </row>
    <row r="2" spans="1:19" ht="15.75">
      <c r="A2" s="331" t="s">
        <v>157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180"/>
    </row>
    <row r="3" spans="1:19" ht="15.75">
      <c r="A3" s="331" t="s">
        <v>516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180"/>
    </row>
    <row r="4" spans="1:19" ht="15.7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9" ht="15.7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6" t="s">
        <v>158</v>
      </c>
      <c r="O5" s="6"/>
    </row>
    <row r="6" spans="1:19" ht="15.7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6" t="s">
        <v>142</v>
      </c>
      <c r="O6" s="6"/>
    </row>
    <row r="7" spans="1:19" ht="15.75">
      <c r="A7" s="77"/>
      <c r="B7" s="78"/>
      <c r="C7" s="78"/>
      <c r="D7" s="78"/>
      <c r="E7" s="78"/>
      <c r="F7" s="78"/>
      <c r="G7" s="78"/>
      <c r="H7" s="78"/>
      <c r="I7" s="182"/>
      <c r="J7" s="182"/>
      <c r="K7" s="182"/>
      <c r="L7" s="182"/>
      <c r="M7" s="182"/>
      <c r="N7" s="83"/>
      <c r="O7" s="83"/>
    </row>
    <row r="8" spans="1:19" ht="15.75">
      <c r="A8" s="41" t="s">
        <v>1</v>
      </c>
      <c r="B8" s="332" t="s">
        <v>155</v>
      </c>
      <c r="C8" s="333"/>
      <c r="D8" s="333"/>
      <c r="E8" s="333"/>
      <c r="F8" s="333"/>
      <c r="G8" s="334"/>
      <c r="H8" s="332" t="s">
        <v>5</v>
      </c>
      <c r="I8" s="333"/>
      <c r="J8" s="333"/>
      <c r="K8" s="333"/>
      <c r="L8" s="333"/>
      <c r="M8" s="334"/>
      <c r="N8" s="332" t="s">
        <v>156</v>
      </c>
      <c r="O8" s="333"/>
      <c r="P8" s="333"/>
      <c r="Q8" s="333"/>
      <c r="R8" s="333"/>
      <c r="S8" s="334"/>
    </row>
    <row r="9" spans="1:19" s="3" customFormat="1" ht="47.25">
      <c r="A9" s="65"/>
      <c r="B9" s="65" t="s">
        <v>277</v>
      </c>
      <c r="C9" s="65" t="s">
        <v>452</v>
      </c>
      <c r="D9" s="65" t="s">
        <v>453</v>
      </c>
      <c r="E9" s="65" t="s">
        <v>479</v>
      </c>
      <c r="F9" s="65" t="s">
        <v>505</v>
      </c>
      <c r="G9" s="65" t="s">
        <v>217</v>
      </c>
      <c r="H9" s="65" t="s">
        <v>278</v>
      </c>
      <c r="I9" s="65" t="s">
        <v>452</v>
      </c>
      <c r="J9" s="65" t="s">
        <v>453</v>
      </c>
      <c r="K9" s="65" t="s">
        <v>479</v>
      </c>
      <c r="L9" s="65" t="s">
        <v>505</v>
      </c>
      <c r="M9" s="65" t="s">
        <v>217</v>
      </c>
      <c r="N9" s="65" t="s">
        <v>278</v>
      </c>
      <c r="O9" s="65" t="s">
        <v>452</v>
      </c>
      <c r="P9" s="65" t="s">
        <v>453</v>
      </c>
      <c r="Q9" s="65" t="s">
        <v>479</v>
      </c>
      <c r="R9" s="65" t="s">
        <v>505</v>
      </c>
      <c r="S9" s="65" t="s">
        <v>217</v>
      </c>
    </row>
    <row r="10" spans="1:19">
      <c r="A10" s="34" t="s">
        <v>104</v>
      </c>
      <c r="B10" s="35">
        <v>7</v>
      </c>
      <c r="C10" s="35">
        <v>7</v>
      </c>
      <c r="D10" s="35">
        <v>7</v>
      </c>
      <c r="E10" s="35">
        <v>7</v>
      </c>
      <c r="F10" s="35">
        <v>7</v>
      </c>
      <c r="G10" s="35">
        <v>7</v>
      </c>
      <c r="H10" s="35">
        <v>14711</v>
      </c>
      <c r="I10" s="35">
        <v>16675</v>
      </c>
      <c r="J10" s="35">
        <v>16675</v>
      </c>
      <c r="K10" s="35">
        <v>12726</v>
      </c>
      <c r="L10" s="35">
        <v>12088</v>
      </c>
      <c r="M10" s="35">
        <v>12088</v>
      </c>
      <c r="N10" s="35">
        <v>5142</v>
      </c>
      <c r="O10" s="35">
        <v>3644</v>
      </c>
      <c r="P10" s="35">
        <v>3644</v>
      </c>
      <c r="Q10" s="35">
        <v>3209</v>
      </c>
      <c r="R10" s="35">
        <v>3061</v>
      </c>
      <c r="S10" s="35">
        <v>3061</v>
      </c>
    </row>
    <row r="11" spans="1:19">
      <c r="A11" s="34" t="s">
        <v>105</v>
      </c>
      <c r="B11" s="35">
        <v>1</v>
      </c>
      <c r="C11" s="35">
        <v>1</v>
      </c>
      <c r="D11" s="35">
        <v>1</v>
      </c>
      <c r="E11" s="35">
        <v>1</v>
      </c>
      <c r="F11" s="35">
        <v>1</v>
      </c>
      <c r="G11" s="35">
        <v>1</v>
      </c>
      <c r="H11" s="35">
        <v>1289</v>
      </c>
      <c r="I11" s="35">
        <v>1289</v>
      </c>
      <c r="J11" s="35">
        <v>1289</v>
      </c>
      <c r="K11" s="35">
        <v>1663</v>
      </c>
      <c r="L11" s="35">
        <v>1663</v>
      </c>
      <c r="M11" s="35">
        <v>1663</v>
      </c>
      <c r="N11" s="35">
        <v>348</v>
      </c>
      <c r="O11" s="35">
        <v>348</v>
      </c>
      <c r="P11" s="35">
        <v>348</v>
      </c>
      <c r="Q11" s="35">
        <v>449</v>
      </c>
      <c r="R11" s="35">
        <v>449</v>
      </c>
      <c r="S11" s="35">
        <v>449</v>
      </c>
    </row>
    <row r="12" spans="1:19">
      <c r="A12" s="34" t="s">
        <v>106</v>
      </c>
      <c r="B12" s="35">
        <v>1</v>
      </c>
      <c r="C12" s="35">
        <v>1</v>
      </c>
      <c r="D12" s="35">
        <v>1</v>
      </c>
      <c r="E12" s="35">
        <v>1</v>
      </c>
      <c r="F12" s="35">
        <v>1</v>
      </c>
      <c r="G12" s="35">
        <v>1</v>
      </c>
      <c r="H12" s="35">
        <v>2325</v>
      </c>
      <c r="I12" s="35">
        <v>2325</v>
      </c>
      <c r="J12" s="35">
        <v>2325</v>
      </c>
      <c r="K12" s="35">
        <v>3083</v>
      </c>
      <c r="L12" s="35">
        <v>3083</v>
      </c>
      <c r="M12" s="35">
        <v>3083</v>
      </c>
      <c r="N12" s="35">
        <v>628</v>
      </c>
      <c r="O12" s="35">
        <v>628</v>
      </c>
      <c r="P12" s="35">
        <v>628</v>
      </c>
      <c r="Q12" s="35">
        <v>840</v>
      </c>
      <c r="R12" s="35">
        <v>840</v>
      </c>
      <c r="S12" s="35">
        <v>840</v>
      </c>
    </row>
    <row r="13" spans="1:19">
      <c r="A13" s="34" t="s">
        <v>57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1487</v>
      </c>
      <c r="I13" s="35">
        <v>1559</v>
      </c>
      <c r="J13" s="35">
        <v>1613</v>
      </c>
      <c r="K13" s="35">
        <v>1808</v>
      </c>
      <c r="L13" s="35">
        <v>1808</v>
      </c>
      <c r="M13" s="35">
        <v>1808</v>
      </c>
      <c r="N13" s="35">
        <v>401</v>
      </c>
      <c r="O13" s="35">
        <v>421</v>
      </c>
      <c r="P13" s="35">
        <v>435</v>
      </c>
      <c r="Q13" s="35">
        <v>495</v>
      </c>
      <c r="R13" s="35">
        <v>495</v>
      </c>
      <c r="S13" s="35">
        <v>495</v>
      </c>
    </row>
    <row r="14" spans="1:19">
      <c r="A14" s="34" t="s">
        <v>107</v>
      </c>
      <c r="B14" s="35">
        <v>1</v>
      </c>
      <c r="C14" s="35">
        <v>1</v>
      </c>
      <c r="D14" s="35">
        <v>1</v>
      </c>
      <c r="E14" s="35">
        <v>1</v>
      </c>
      <c r="F14" s="35">
        <v>1</v>
      </c>
      <c r="G14" s="35">
        <v>1</v>
      </c>
      <c r="H14" s="35">
        <v>1487</v>
      </c>
      <c r="I14" s="35">
        <v>1558</v>
      </c>
      <c r="J14" s="35">
        <v>1558</v>
      </c>
      <c r="K14" s="35">
        <v>1670</v>
      </c>
      <c r="L14" s="35">
        <v>1670</v>
      </c>
      <c r="M14" s="35">
        <v>1670</v>
      </c>
      <c r="N14" s="35">
        <v>401</v>
      </c>
      <c r="O14" s="35">
        <v>420</v>
      </c>
      <c r="P14" s="35">
        <v>420</v>
      </c>
      <c r="Q14" s="35">
        <v>462</v>
      </c>
      <c r="R14" s="35">
        <v>462</v>
      </c>
      <c r="S14" s="35">
        <v>462</v>
      </c>
    </row>
    <row r="15" spans="1:19">
      <c r="A15" s="34" t="s">
        <v>108</v>
      </c>
      <c r="B15" s="35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2116</v>
      </c>
      <c r="I15" s="35">
        <v>4411</v>
      </c>
      <c r="J15" s="35">
        <v>4714</v>
      </c>
      <c r="K15" s="35">
        <v>3582</v>
      </c>
      <c r="L15" s="35">
        <v>3582</v>
      </c>
      <c r="M15" s="35">
        <v>3582</v>
      </c>
      <c r="N15" s="35">
        <v>571</v>
      </c>
      <c r="O15" s="35">
        <v>624</v>
      </c>
      <c r="P15" s="35">
        <v>706</v>
      </c>
      <c r="Q15" s="35">
        <v>988</v>
      </c>
      <c r="R15" s="35">
        <v>988</v>
      </c>
      <c r="S15" s="35">
        <v>988</v>
      </c>
    </row>
    <row r="16" spans="1:19">
      <c r="A16" s="34" t="s">
        <v>109</v>
      </c>
      <c r="B16" s="35">
        <v>24</v>
      </c>
      <c r="C16" s="35">
        <v>27</v>
      </c>
      <c r="D16" s="35">
        <v>27</v>
      </c>
      <c r="E16" s="35">
        <v>40</v>
      </c>
      <c r="F16" s="35">
        <v>40</v>
      </c>
      <c r="G16" s="35">
        <v>40</v>
      </c>
      <c r="H16" s="35">
        <v>20853</v>
      </c>
      <c r="I16" s="35">
        <v>24816</v>
      </c>
      <c r="J16" s="35">
        <v>33854</v>
      </c>
      <c r="K16" s="35">
        <v>39564</v>
      </c>
      <c r="L16" s="35">
        <v>39564</v>
      </c>
      <c r="M16" s="35">
        <v>39564</v>
      </c>
      <c r="N16" s="35">
        <v>563</v>
      </c>
      <c r="O16" s="35">
        <v>3098</v>
      </c>
      <c r="P16" s="35">
        <v>4305</v>
      </c>
      <c r="Q16" s="35">
        <v>5309</v>
      </c>
      <c r="R16" s="35">
        <v>5309</v>
      </c>
      <c r="S16" s="35">
        <v>5309</v>
      </c>
    </row>
    <row r="17" spans="1:19">
      <c r="A17" s="34" t="s">
        <v>110</v>
      </c>
      <c r="B17" s="35">
        <v>4</v>
      </c>
      <c r="C17" s="35">
        <v>5</v>
      </c>
      <c r="D17" s="35">
        <v>5</v>
      </c>
      <c r="E17" s="35">
        <v>5</v>
      </c>
      <c r="F17" s="35">
        <v>5</v>
      </c>
      <c r="G17" s="35">
        <v>5</v>
      </c>
      <c r="H17" s="35">
        <v>5562</v>
      </c>
      <c r="I17" s="35">
        <v>6939</v>
      </c>
      <c r="J17" s="35">
        <v>6939</v>
      </c>
      <c r="K17" s="35">
        <v>6701</v>
      </c>
      <c r="L17" s="35">
        <v>7339</v>
      </c>
      <c r="M17" s="35">
        <v>7339</v>
      </c>
      <c r="N17" s="35">
        <v>1501</v>
      </c>
      <c r="O17" s="35">
        <v>1872</v>
      </c>
      <c r="P17" s="35">
        <v>1872</v>
      </c>
      <c r="Q17" s="35">
        <v>1858</v>
      </c>
      <c r="R17" s="35">
        <v>2006</v>
      </c>
      <c r="S17" s="35">
        <v>2006</v>
      </c>
    </row>
    <row r="18" spans="1:19" ht="15.75">
      <c r="A18" s="37" t="s">
        <v>124</v>
      </c>
      <c r="B18" s="39">
        <f t="shared" ref="B18:N18" si="0">SUM(B10:B17)</f>
        <v>40</v>
      </c>
      <c r="C18" s="39">
        <f t="shared" si="0"/>
        <v>44</v>
      </c>
      <c r="D18" s="39">
        <f>SUM(D10:D17)</f>
        <v>44</v>
      </c>
      <c r="E18" s="39">
        <f>SUM(E10:E17)</f>
        <v>57</v>
      </c>
      <c r="F18" s="39">
        <f>SUM(F10:F17)</f>
        <v>57</v>
      </c>
      <c r="G18" s="39">
        <f>SUM(G10:G17)</f>
        <v>57</v>
      </c>
      <c r="H18" s="39">
        <f t="shared" si="0"/>
        <v>49830</v>
      </c>
      <c r="I18" s="39">
        <f t="shared" si="0"/>
        <v>59572</v>
      </c>
      <c r="J18" s="39">
        <f t="shared" si="0"/>
        <v>68967</v>
      </c>
      <c r="K18" s="39">
        <f t="shared" si="0"/>
        <v>70797</v>
      </c>
      <c r="L18" s="39">
        <f>SUM(L10:L17)</f>
        <v>70797</v>
      </c>
      <c r="M18" s="39">
        <f>SUM(M10:M17)</f>
        <v>70797</v>
      </c>
      <c r="N18" s="39">
        <f t="shared" si="0"/>
        <v>9555</v>
      </c>
      <c r="O18" s="39">
        <f>SUM(O10:O17)</f>
        <v>11055</v>
      </c>
      <c r="P18" s="39">
        <f>SUM(P10:P17)</f>
        <v>12358</v>
      </c>
      <c r="Q18" s="39">
        <f>SUM(Q10:Q17)</f>
        <v>13610</v>
      </c>
      <c r="R18" s="39">
        <f>SUM(R10:R17)</f>
        <v>13610</v>
      </c>
      <c r="S18" s="39">
        <f>SUM(S10:S17)</f>
        <v>13610</v>
      </c>
    </row>
  </sheetData>
  <mergeCells count="6">
    <mergeCell ref="A1:N1"/>
    <mergeCell ref="A2:N2"/>
    <mergeCell ref="A3:N3"/>
    <mergeCell ref="B8:G8"/>
    <mergeCell ref="H8:M8"/>
    <mergeCell ref="N8:S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D110"/>
  <sheetViews>
    <sheetView view="pageBreakPreview" topLeftCell="A7" zoomScale="60" zoomScaleNormal="100" workbookViewId="0">
      <pane xSplit="2" topLeftCell="AA1" activePane="topRight" state="frozen"/>
      <selection activeCell="A6" sqref="A6"/>
      <selection pane="topRight" activeCell="BM48" sqref="BM48"/>
    </sheetView>
  </sheetViews>
  <sheetFormatPr defaultRowHeight="15"/>
  <cols>
    <col min="1" max="1" width="12.42578125" customWidth="1"/>
    <col min="2" max="2" width="20" customWidth="1"/>
    <col min="3" max="3" width="10.42578125" customWidth="1"/>
    <col min="4" max="4" width="11.5703125" customWidth="1"/>
    <col min="5" max="5" width="11.42578125" customWidth="1"/>
    <col min="6" max="6" width="11.28515625" customWidth="1"/>
    <col min="7" max="7" width="11.140625" customWidth="1"/>
    <col min="8" max="8" width="10.85546875" customWidth="1"/>
    <col min="9" max="9" width="8" customWidth="1"/>
    <col min="10" max="10" width="11.140625" customWidth="1"/>
    <col min="11" max="11" width="11.7109375" customWidth="1"/>
    <col min="12" max="12" width="10.28515625" customWidth="1"/>
    <col min="13" max="13" width="10.5703125" customWidth="1"/>
    <col min="14" max="14" width="10" customWidth="1"/>
    <col min="15" max="15" width="8" customWidth="1"/>
    <col min="16" max="16" width="11.28515625" customWidth="1"/>
    <col min="17" max="17" width="11.140625" customWidth="1"/>
    <col min="18" max="20" width="10.140625" customWidth="1"/>
    <col min="21" max="21" width="9" customWidth="1"/>
    <col min="22" max="22" width="11.7109375" customWidth="1"/>
    <col min="23" max="23" width="11.28515625" customWidth="1"/>
    <col min="24" max="26" width="10.7109375" customWidth="1"/>
    <col min="27" max="27" width="7.7109375" customWidth="1"/>
    <col min="28" max="28" width="11.42578125" customWidth="1"/>
    <col min="29" max="29" width="11.5703125" customWidth="1"/>
    <col min="30" max="32" width="10.42578125" customWidth="1"/>
    <col min="33" max="33" width="9.85546875" customWidth="1"/>
    <col min="34" max="34" width="11.5703125" customWidth="1"/>
    <col min="35" max="35" width="11.85546875" customWidth="1"/>
    <col min="36" max="36" width="11.140625" customWidth="1"/>
    <col min="37" max="37" width="10.85546875" customWidth="1"/>
    <col min="38" max="38" width="10.28515625" customWidth="1"/>
  </cols>
  <sheetData>
    <row r="1" spans="1:38" ht="15.75">
      <c r="B1" s="337" t="s">
        <v>19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</row>
    <row r="2" spans="1:38">
      <c r="B2" s="338" t="s">
        <v>518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4" spans="1:38">
      <c r="AG4" s="4" t="s">
        <v>159</v>
      </c>
    </row>
    <row r="5" spans="1:38"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79" t="s">
        <v>142</v>
      </c>
    </row>
    <row r="6" spans="1:38"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183"/>
      <c r="AD6" s="183"/>
      <c r="AE6" s="183"/>
      <c r="AF6" s="183"/>
      <c r="AG6" s="85"/>
    </row>
    <row r="7" spans="1:38" s="3" customFormat="1" ht="33" customHeight="1">
      <c r="A7" s="335" t="s">
        <v>450</v>
      </c>
      <c r="B7" s="301" t="s">
        <v>1</v>
      </c>
      <c r="C7" s="342" t="s">
        <v>8</v>
      </c>
      <c r="D7" s="343"/>
      <c r="E7" s="343"/>
      <c r="F7" s="343"/>
      <c r="G7" s="343"/>
      <c r="H7" s="344"/>
      <c r="I7" s="342" t="s">
        <v>11</v>
      </c>
      <c r="J7" s="343"/>
      <c r="K7" s="343"/>
      <c r="L7" s="343"/>
      <c r="M7" s="343"/>
      <c r="N7" s="344"/>
      <c r="O7" s="342" t="s">
        <v>15</v>
      </c>
      <c r="P7" s="343"/>
      <c r="Q7" s="343"/>
      <c r="R7" s="343"/>
      <c r="S7" s="343"/>
      <c r="T7" s="344"/>
      <c r="U7" s="342" t="s">
        <v>111</v>
      </c>
      <c r="V7" s="343"/>
      <c r="W7" s="343"/>
      <c r="X7" s="343"/>
      <c r="Y7" s="343"/>
      <c r="Z7" s="344"/>
      <c r="AA7" s="342" t="s">
        <v>112</v>
      </c>
      <c r="AB7" s="343"/>
      <c r="AC7" s="343"/>
      <c r="AD7" s="343"/>
      <c r="AE7" s="343"/>
      <c r="AF7" s="344"/>
      <c r="AG7" s="339" t="s">
        <v>124</v>
      </c>
      <c r="AH7" s="340"/>
      <c r="AI7" s="340"/>
      <c r="AJ7" s="340"/>
      <c r="AK7" s="340"/>
      <c r="AL7" s="341"/>
    </row>
    <row r="8" spans="1:38" s="3" customFormat="1" ht="45" customHeight="1">
      <c r="A8" s="336"/>
      <c r="B8" s="302"/>
      <c r="C8" s="59" t="s">
        <v>278</v>
      </c>
      <c r="D8" s="59" t="s">
        <v>463</v>
      </c>
      <c r="E8" s="59" t="s">
        <v>464</v>
      </c>
      <c r="F8" s="59" t="s">
        <v>479</v>
      </c>
      <c r="G8" s="59" t="s">
        <v>505</v>
      </c>
      <c r="H8" s="59" t="s">
        <v>217</v>
      </c>
      <c r="I8" s="59" t="s">
        <v>278</v>
      </c>
      <c r="J8" s="59" t="s">
        <v>463</v>
      </c>
      <c r="K8" s="59" t="s">
        <v>464</v>
      </c>
      <c r="L8" s="59" t="s">
        <v>479</v>
      </c>
      <c r="M8" s="59" t="s">
        <v>505</v>
      </c>
      <c r="N8" s="59" t="s">
        <v>217</v>
      </c>
      <c r="O8" s="59" t="s">
        <v>278</v>
      </c>
      <c r="P8" s="59" t="s">
        <v>463</v>
      </c>
      <c r="Q8" s="59" t="s">
        <v>464</v>
      </c>
      <c r="R8" s="59" t="s">
        <v>479</v>
      </c>
      <c r="S8" s="59" t="s">
        <v>505</v>
      </c>
      <c r="T8" s="59" t="s">
        <v>217</v>
      </c>
      <c r="U8" s="59" t="s">
        <v>278</v>
      </c>
      <c r="V8" s="59" t="s">
        <v>463</v>
      </c>
      <c r="W8" s="59" t="s">
        <v>464</v>
      </c>
      <c r="X8" s="59" t="s">
        <v>479</v>
      </c>
      <c r="Y8" s="59" t="s">
        <v>505</v>
      </c>
      <c r="Z8" s="59" t="s">
        <v>217</v>
      </c>
      <c r="AA8" s="59" t="s">
        <v>278</v>
      </c>
      <c r="AB8" s="59" t="s">
        <v>463</v>
      </c>
      <c r="AC8" s="59" t="s">
        <v>464</v>
      </c>
      <c r="AD8" s="59" t="s">
        <v>479</v>
      </c>
      <c r="AE8" s="59" t="s">
        <v>505</v>
      </c>
      <c r="AF8" s="59" t="s">
        <v>217</v>
      </c>
      <c r="AG8" s="59" t="s">
        <v>278</v>
      </c>
      <c r="AH8" s="59" t="s">
        <v>463</v>
      </c>
      <c r="AI8" s="59" t="s">
        <v>464</v>
      </c>
      <c r="AJ8" s="59" t="s">
        <v>479</v>
      </c>
      <c r="AK8" s="59" t="s">
        <v>505</v>
      </c>
      <c r="AL8" s="59" t="s">
        <v>217</v>
      </c>
    </row>
    <row r="9" spans="1:38">
      <c r="A9" s="194" t="s">
        <v>425</v>
      </c>
      <c r="B9" s="15" t="s">
        <v>104</v>
      </c>
      <c r="C9" s="15">
        <v>570</v>
      </c>
      <c r="D9" s="15">
        <v>200</v>
      </c>
      <c r="E9" s="15">
        <v>200</v>
      </c>
      <c r="F9" s="15">
        <v>329</v>
      </c>
      <c r="G9" s="15">
        <v>329</v>
      </c>
      <c r="H9" s="15">
        <v>329</v>
      </c>
      <c r="I9" s="15">
        <v>170</v>
      </c>
      <c r="J9" s="15">
        <v>500</v>
      </c>
      <c r="K9" s="15">
        <v>500</v>
      </c>
      <c r="L9" s="15">
        <v>457</v>
      </c>
      <c r="M9" s="15">
        <v>457</v>
      </c>
      <c r="N9" s="15">
        <v>457</v>
      </c>
      <c r="O9" s="15">
        <v>4200</v>
      </c>
      <c r="P9" s="15">
        <v>2000</v>
      </c>
      <c r="Q9" s="15">
        <v>4000</v>
      </c>
      <c r="R9" s="15">
        <v>4082</v>
      </c>
      <c r="S9" s="15">
        <v>4082</v>
      </c>
      <c r="T9" s="15">
        <v>4082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7400</v>
      </c>
      <c r="AB9" s="1">
        <v>1000</v>
      </c>
      <c r="AC9" s="15">
        <v>2119</v>
      </c>
      <c r="AD9" s="15">
        <v>1768</v>
      </c>
      <c r="AE9" s="15">
        <v>1768</v>
      </c>
      <c r="AF9" s="15">
        <v>1768</v>
      </c>
      <c r="AG9" s="1">
        <f t="shared" ref="AG9:AG34" si="0">C9+I9+O9+U9+AA9</f>
        <v>12340</v>
      </c>
      <c r="AH9" s="1">
        <f t="shared" ref="AH9:AH34" si="1">D9+J9+P9+V9+AB9</f>
        <v>3700</v>
      </c>
      <c r="AI9" s="1">
        <f t="shared" ref="AI9:AI34" si="2">E9+K9+Q9+W9+AC9</f>
        <v>6819</v>
      </c>
      <c r="AJ9" s="1">
        <f>F9+L9+R9+X9+AD9</f>
        <v>6636</v>
      </c>
      <c r="AK9" s="1">
        <f t="shared" ref="AK9:AL24" si="3">G9+M9+S9+Y9+AE9</f>
        <v>6636</v>
      </c>
      <c r="AL9" s="1">
        <f t="shared" si="3"/>
        <v>6636</v>
      </c>
    </row>
    <row r="10" spans="1:38">
      <c r="A10" s="194" t="s">
        <v>426</v>
      </c>
      <c r="B10" s="15" t="s">
        <v>105</v>
      </c>
      <c r="C10" s="15">
        <v>150</v>
      </c>
      <c r="D10" s="15">
        <v>150</v>
      </c>
      <c r="E10" s="15">
        <v>150</v>
      </c>
      <c r="F10" s="15">
        <v>374</v>
      </c>
      <c r="G10" s="15">
        <v>374</v>
      </c>
      <c r="H10" s="15">
        <v>374</v>
      </c>
      <c r="I10" s="15">
        <v>40</v>
      </c>
      <c r="J10" s="15">
        <v>20</v>
      </c>
      <c r="K10" s="15">
        <v>20</v>
      </c>
      <c r="L10" s="15">
        <v>10</v>
      </c>
      <c r="M10" s="15">
        <v>10</v>
      </c>
      <c r="N10" s="15">
        <v>10</v>
      </c>
      <c r="O10" s="15">
        <v>240</v>
      </c>
      <c r="P10" s="15">
        <v>800</v>
      </c>
      <c r="Q10" s="15">
        <v>800</v>
      </c>
      <c r="R10" s="15">
        <v>1237</v>
      </c>
      <c r="S10" s="15">
        <v>1237</v>
      </c>
      <c r="T10" s="15">
        <v>1237</v>
      </c>
      <c r="U10" s="15">
        <v>100</v>
      </c>
      <c r="V10" s="1">
        <v>75</v>
      </c>
      <c r="W10" s="15">
        <v>100</v>
      </c>
      <c r="X10" s="15">
        <v>107</v>
      </c>
      <c r="Y10" s="15">
        <v>107</v>
      </c>
      <c r="Z10" s="15">
        <v>107</v>
      </c>
      <c r="AA10" s="15">
        <v>400</v>
      </c>
      <c r="AB10" s="1">
        <v>400</v>
      </c>
      <c r="AC10" s="1">
        <v>400</v>
      </c>
      <c r="AD10" s="1">
        <v>572</v>
      </c>
      <c r="AE10" s="1">
        <v>572</v>
      </c>
      <c r="AF10" s="1">
        <v>572</v>
      </c>
      <c r="AG10" s="1">
        <f t="shared" si="0"/>
        <v>930</v>
      </c>
      <c r="AH10" s="1">
        <f t="shared" si="1"/>
        <v>1445</v>
      </c>
      <c r="AI10" s="1">
        <f t="shared" si="2"/>
        <v>1470</v>
      </c>
      <c r="AJ10" s="1">
        <f t="shared" ref="AJ10:AJ36" si="4">F10+L10+R10+X10+AD10</f>
        <v>2300</v>
      </c>
      <c r="AK10" s="1">
        <f t="shared" si="3"/>
        <v>2300</v>
      </c>
      <c r="AL10" s="1">
        <f t="shared" si="3"/>
        <v>2300</v>
      </c>
    </row>
    <row r="11" spans="1:38">
      <c r="A11" s="194" t="s">
        <v>427</v>
      </c>
      <c r="B11" s="15" t="s">
        <v>106</v>
      </c>
      <c r="C11" s="15">
        <v>0</v>
      </c>
      <c r="D11" s="15">
        <v>30</v>
      </c>
      <c r="E11" s="15">
        <v>30</v>
      </c>
      <c r="F11" s="15">
        <v>66</v>
      </c>
      <c r="G11" s="15">
        <v>66</v>
      </c>
      <c r="H11" s="15">
        <v>66</v>
      </c>
      <c r="I11" s="15">
        <v>40</v>
      </c>
      <c r="J11" s="15">
        <v>30</v>
      </c>
      <c r="K11" s="15">
        <v>30</v>
      </c>
      <c r="L11" s="15">
        <v>24</v>
      </c>
      <c r="M11" s="15">
        <v>24</v>
      </c>
      <c r="N11" s="15">
        <v>24</v>
      </c>
      <c r="O11" s="15">
        <v>50</v>
      </c>
      <c r="P11" s="15">
        <v>200</v>
      </c>
      <c r="Q11" s="15">
        <v>200</v>
      </c>
      <c r="R11" s="15">
        <v>143</v>
      </c>
      <c r="S11" s="15">
        <v>143</v>
      </c>
      <c r="T11" s="15">
        <v>143</v>
      </c>
      <c r="U11" s="15">
        <v>100</v>
      </c>
      <c r="V11" s="1">
        <v>25</v>
      </c>
      <c r="W11" s="15">
        <v>100</v>
      </c>
      <c r="X11" s="15">
        <v>61</v>
      </c>
      <c r="Y11" s="15">
        <v>61</v>
      </c>
      <c r="Z11" s="15">
        <v>61</v>
      </c>
      <c r="AA11" s="15">
        <v>0</v>
      </c>
      <c r="AB11" s="1">
        <v>100</v>
      </c>
      <c r="AC11" s="1">
        <v>100</v>
      </c>
      <c r="AD11" s="1">
        <v>61</v>
      </c>
      <c r="AE11" s="1">
        <v>61</v>
      </c>
      <c r="AF11" s="1">
        <v>61</v>
      </c>
      <c r="AG11" s="1">
        <f t="shared" si="0"/>
        <v>190</v>
      </c>
      <c r="AH11" s="1">
        <f t="shared" si="1"/>
        <v>385</v>
      </c>
      <c r="AI11" s="1">
        <f t="shared" si="2"/>
        <v>460</v>
      </c>
      <c r="AJ11" s="1">
        <f t="shared" si="4"/>
        <v>355</v>
      </c>
      <c r="AK11" s="1">
        <f t="shared" si="3"/>
        <v>355</v>
      </c>
      <c r="AL11" s="1">
        <f t="shared" si="3"/>
        <v>355</v>
      </c>
    </row>
    <row r="12" spans="1:38">
      <c r="A12" s="33">
        <v>107052</v>
      </c>
      <c r="B12" s="15" t="s">
        <v>57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5">
        <v>0</v>
      </c>
      <c r="AB12" s="1">
        <v>0</v>
      </c>
      <c r="AC12" s="1">
        <v>0</v>
      </c>
      <c r="AD12" s="1"/>
      <c r="AE12" s="1"/>
      <c r="AF12" s="1"/>
      <c r="AG12" s="1">
        <f t="shared" si="0"/>
        <v>0</v>
      </c>
      <c r="AH12" s="1">
        <f t="shared" si="1"/>
        <v>0</v>
      </c>
      <c r="AI12" s="1">
        <f t="shared" si="2"/>
        <v>0</v>
      </c>
      <c r="AJ12" s="1">
        <f t="shared" si="4"/>
        <v>0</v>
      </c>
      <c r="AK12" s="1">
        <f t="shared" si="3"/>
        <v>0</v>
      </c>
      <c r="AL12" s="1">
        <f t="shared" si="3"/>
        <v>0</v>
      </c>
    </row>
    <row r="13" spans="1:38" ht="30">
      <c r="A13" s="33">
        <v>107055</v>
      </c>
      <c r="B13" s="12" t="s">
        <v>107</v>
      </c>
      <c r="C13" s="15">
        <v>700</v>
      </c>
      <c r="D13" s="15">
        <v>700</v>
      </c>
      <c r="E13" s="15">
        <v>700</v>
      </c>
      <c r="F13" s="15">
        <v>647</v>
      </c>
      <c r="G13" s="15">
        <v>647</v>
      </c>
      <c r="H13" s="15">
        <v>647</v>
      </c>
      <c r="I13" s="15">
        <v>50</v>
      </c>
      <c r="J13" s="15">
        <v>50</v>
      </c>
      <c r="K13" s="15">
        <v>50</v>
      </c>
      <c r="L13" s="15">
        <v>45</v>
      </c>
      <c r="M13" s="15">
        <v>45</v>
      </c>
      <c r="N13" s="15">
        <v>45</v>
      </c>
      <c r="O13" s="15">
        <v>100</v>
      </c>
      <c r="P13" s="15">
        <v>500</v>
      </c>
      <c r="Q13" s="15">
        <v>500</v>
      </c>
      <c r="R13" s="15">
        <v>387</v>
      </c>
      <c r="S13" s="15">
        <v>387</v>
      </c>
      <c r="T13" s="15">
        <v>387</v>
      </c>
      <c r="U13" s="15">
        <v>0</v>
      </c>
      <c r="V13" s="15">
        <v>0</v>
      </c>
      <c r="W13" s="15">
        <v>0</v>
      </c>
      <c r="X13" s="1">
        <v>0</v>
      </c>
      <c r="Y13" s="1">
        <v>0</v>
      </c>
      <c r="Z13" s="1">
        <v>0</v>
      </c>
      <c r="AA13" s="15">
        <v>300</v>
      </c>
      <c r="AB13" s="1">
        <v>600</v>
      </c>
      <c r="AC13" s="1">
        <v>600</v>
      </c>
      <c r="AD13" s="1">
        <v>446</v>
      </c>
      <c r="AE13" s="1">
        <v>446</v>
      </c>
      <c r="AF13" s="1">
        <v>446</v>
      </c>
      <c r="AG13" s="1">
        <f t="shared" si="0"/>
        <v>1150</v>
      </c>
      <c r="AH13" s="1">
        <f t="shared" si="1"/>
        <v>1850</v>
      </c>
      <c r="AI13" s="1">
        <f t="shared" si="2"/>
        <v>1850</v>
      </c>
      <c r="AJ13" s="1">
        <f t="shared" si="4"/>
        <v>1525</v>
      </c>
      <c r="AK13" s="1">
        <f t="shared" si="3"/>
        <v>1525</v>
      </c>
      <c r="AL13" s="1">
        <f t="shared" si="3"/>
        <v>1525</v>
      </c>
    </row>
    <row r="14" spans="1:38">
      <c r="A14" s="194" t="s">
        <v>428</v>
      </c>
      <c r="B14" s="15" t="s">
        <v>108</v>
      </c>
      <c r="C14" s="15">
        <v>0</v>
      </c>
      <c r="D14" s="15">
        <v>240</v>
      </c>
      <c r="E14" s="15">
        <v>450</v>
      </c>
      <c r="F14" s="15">
        <v>274</v>
      </c>
      <c r="G14" s="15">
        <v>274</v>
      </c>
      <c r="H14" s="15">
        <v>274</v>
      </c>
      <c r="I14" s="15">
        <v>50</v>
      </c>
      <c r="J14" s="15">
        <v>50</v>
      </c>
      <c r="K14" s="15">
        <v>50</v>
      </c>
      <c r="L14" s="15">
        <v>36</v>
      </c>
      <c r="M14" s="15">
        <v>36</v>
      </c>
      <c r="N14" s="15">
        <v>36</v>
      </c>
      <c r="O14" s="15">
        <v>1010</v>
      </c>
      <c r="P14" s="15">
        <v>2000</v>
      </c>
      <c r="Q14" s="15">
        <v>2000</v>
      </c>
      <c r="R14" s="15">
        <v>1977</v>
      </c>
      <c r="S14" s="15">
        <v>1977</v>
      </c>
      <c r="T14" s="15">
        <v>1977</v>
      </c>
      <c r="U14" s="15">
        <v>0</v>
      </c>
      <c r="V14" s="15">
        <v>0</v>
      </c>
      <c r="W14" s="15">
        <v>0</v>
      </c>
      <c r="X14" s="1">
        <v>0</v>
      </c>
      <c r="Y14" s="1">
        <v>0</v>
      </c>
      <c r="Z14" s="1">
        <v>0</v>
      </c>
      <c r="AA14" s="15">
        <v>0</v>
      </c>
      <c r="AB14" s="1">
        <v>1000</v>
      </c>
      <c r="AC14" s="15">
        <v>1057</v>
      </c>
      <c r="AD14" s="15">
        <v>577</v>
      </c>
      <c r="AE14" s="15">
        <v>577</v>
      </c>
      <c r="AF14" s="15">
        <v>577</v>
      </c>
      <c r="AG14" s="1">
        <f t="shared" si="0"/>
        <v>1060</v>
      </c>
      <c r="AH14" s="1">
        <f t="shared" si="1"/>
        <v>3290</v>
      </c>
      <c r="AI14" s="1">
        <f t="shared" si="2"/>
        <v>3557</v>
      </c>
      <c r="AJ14" s="1">
        <f t="shared" si="4"/>
        <v>2864</v>
      </c>
      <c r="AK14" s="1">
        <f t="shared" si="3"/>
        <v>2864</v>
      </c>
      <c r="AL14" s="1">
        <f t="shared" si="3"/>
        <v>2864</v>
      </c>
    </row>
    <row r="15" spans="1:38">
      <c r="A15" s="194" t="s">
        <v>429</v>
      </c>
      <c r="B15" s="15" t="s">
        <v>109</v>
      </c>
      <c r="C15" s="15">
        <v>1060</v>
      </c>
      <c r="D15" s="15">
        <v>228</v>
      </c>
      <c r="E15" s="15">
        <v>228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">
        <v>0</v>
      </c>
      <c r="Y15" s="1">
        <v>0</v>
      </c>
      <c r="Z15" s="1">
        <v>0</v>
      </c>
      <c r="AA15" s="15">
        <v>0</v>
      </c>
      <c r="AB15" s="1">
        <v>0</v>
      </c>
      <c r="AC15" s="1">
        <v>0</v>
      </c>
      <c r="AD15" s="1"/>
      <c r="AE15" s="1"/>
      <c r="AF15" s="1"/>
      <c r="AG15" s="1">
        <f t="shared" si="0"/>
        <v>1060</v>
      </c>
      <c r="AH15" s="1">
        <f t="shared" si="1"/>
        <v>228</v>
      </c>
      <c r="AI15" s="1">
        <f t="shared" si="2"/>
        <v>228</v>
      </c>
      <c r="AJ15" s="1">
        <f t="shared" si="4"/>
        <v>0</v>
      </c>
      <c r="AK15" s="1">
        <f t="shared" si="3"/>
        <v>0</v>
      </c>
      <c r="AL15" s="1">
        <f t="shared" si="3"/>
        <v>0</v>
      </c>
    </row>
    <row r="16" spans="1:38">
      <c r="A16" s="194" t="s">
        <v>430</v>
      </c>
      <c r="B16" s="15" t="s">
        <v>109</v>
      </c>
      <c r="C16" s="15">
        <v>0</v>
      </c>
      <c r="D16" s="15">
        <v>96</v>
      </c>
      <c r="E16" s="15">
        <v>96</v>
      </c>
      <c r="F16" s="15">
        <v>96</v>
      </c>
      <c r="G16" s="15">
        <v>96</v>
      </c>
      <c r="H16" s="15">
        <v>96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">
        <v>0</v>
      </c>
      <c r="Y16" s="1">
        <v>0</v>
      </c>
      <c r="Z16" s="1">
        <v>0</v>
      </c>
      <c r="AA16" s="15">
        <v>0</v>
      </c>
      <c r="AB16" s="1">
        <v>30</v>
      </c>
      <c r="AC16" s="1">
        <v>30</v>
      </c>
      <c r="AD16" s="1">
        <v>26</v>
      </c>
      <c r="AE16" s="1">
        <v>26</v>
      </c>
      <c r="AF16" s="1">
        <v>26</v>
      </c>
      <c r="AG16" s="1">
        <f t="shared" si="0"/>
        <v>0</v>
      </c>
      <c r="AH16" s="1">
        <f t="shared" si="1"/>
        <v>126</v>
      </c>
      <c r="AI16" s="1">
        <f t="shared" si="2"/>
        <v>126</v>
      </c>
      <c r="AJ16" s="1">
        <f t="shared" si="4"/>
        <v>122</v>
      </c>
      <c r="AK16" s="1">
        <f t="shared" si="3"/>
        <v>122</v>
      </c>
      <c r="AL16" s="1">
        <f t="shared" si="3"/>
        <v>122</v>
      </c>
    </row>
    <row r="17" spans="1:38">
      <c r="A17" s="194" t="s">
        <v>431</v>
      </c>
      <c r="B17" s="15" t="s">
        <v>109</v>
      </c>
      <c r="C17" s="15">
        <v>0</v>
      </c>
      <c r="D17" s="15">
        <v>15</v>
      </c>
      <c r="E17" s="15">
        <v>15</v>
      </c>
      <c r="F17" s="15">
        <v>15</v>
      </c>
      <c r="G17" s="15">
        <v>15</v>
      </c>
      <c r="H17" s="15">
        <v>15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">
        <v>0</v>
      </c>
      <c r="Y17" s="1">
        <v>0</v>
      </c>
      <c r="Z17" s="1">
        <v>0</v>
      </c>
      <c r="AA17" s="15">
        <v>0</v>
      </c>
      <c r="AB17" s="1">
        <v>6</v>
      </c>
      <c r="AC17" s="1">
        <v>6</v>
      </c>
      <c r="AD17" s="1">
        <v>4</v>
      </c>
      <c r="AE17" s="1">
        <v>4</v>
      </c>
      <c r="AF17" s="1">
        <v>4</v>
      </c>
      <c r="AG17" s="1">
        <f t="shared" si="0"/>
        <v>0</v>
      </c>
      <c r="AH17" s="1">
        <f t="shared" si="1"/>
        <v>21</v>
      </c>
      <c r="AI17" s="1">
        <f t="shared" si="2"/>
        <v>21</v>
      </c>
      <c r="AJ17" s="1">
        <f t="shared" si="4"/>
        <v>19</v>
      </c>
      <c r="AK17" s="1">
        <f t="shared" si="3"/>
        <v>19</v>
      </c>
      <c r="AL17" s="1">
        <f t="shared" si="3"/>
        <v>19</v>
      </c>
    </row>
    <row r="18" spans="1:38">
      <c r="A18" s="194" t="s">
        <v>432</v>
      </c>
      <c r="B18" s="15" t="s">
        <v>109</v>
      </c>
      <c r="C18" s="15">
        <v>0</v>
      </c>
      <c r="D18" s="15">
        <v>721</v>
      </c>
      <c r="E18" s="15">
        <v>721</v>
      </c>
      <c r="F18" s="15">
        <v>943</v>
      </c>
      <c r="G18" s="15">
        <v>943</v>
      </c>
      <c r="H18" s="15">
        <v>943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2</v>
      </c>
      <c r="S18" s="15">
        <v>2</v>
      </c>
      <c r="T18" s="15">
        <v>2</v>
      </c>
      <c r="U18" s="15">
        <v>0</v>
      </c>
      <c r="V18" s="15">
        <v>0</v>
      </c>
      <c r="W18" s="15">
        <v>0</v>
      </c>
      <c r="X18" s="1">
        <v>0</v>
      </c>
      <c r="Y18" s="1">
        <v>0</v>
      </c>
      <c r="Z18" s="1">
        <v>0</v>
      </c>
      <c r="AA18" s="15">
        <v>0</v>
      </c>
      <c r="AB18" s="1">
        <v>200</v>
      </c>
      <c r="AC18" s="1">
        <v>200</v>
      </c>
      <c r="AD18" s="1">
        <v>255</v>
      </c>
      <c r="AE18" s="1">
        <v>255</v>
      </c>
      <c r="AF18" s="1">
        <v>255</v>
      </c>
      <c r="AG18" s="1">
        <f t="shared" si="0"/>
        <v>0</v>
      </c>
      <c r="AH18" s="1">
        <f t="shared" si="1"/>
        <v>921</v>
      </c>
      <c r="AI18" s="1">
        <f t="shared" si="2"/>
        <v>921</v>
      </c>
      <c r="AJ18" s="1">
        <f t="shared" si="4"/>
        <v>1200</v>
      </c>
      <c r="AK18" s="1">
        <f t="shared" si="3"/>
        <v>1200</v>
      </c>
      <c r="AL18" s="1">
        <f t="shared" si="3"/>
        <v>1200</v>
      </c>
    </row>
    <row r="19" spans="1:38">
      <c r="A19" s="194" t="s">
        <v>465</v>
      </c>
      <c r="B19" s="15" t="s">
        <v>109</v>
      </c>
      <c r="C19" s="15">
        <v>0</v>
      </c>
      <c r="D19" s="15">
        <v>0</v>
      </c>
      <c r="E19" s="15">
        <v>1378</v>
      </c>
      <c r="F19" s="15">
        <v>1392</v>
      </c>
      <c r="G19" s="15">
        <v>1392</v>
      </c>
      <c r="H19" s="15">
        <v>1392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">
        <v>0</v>
      </c>
      <c r="Y19" s="1">
        <v>0</v>
      </c>
      <c r="Z19" s="1">
        <v>0</v>
      </c>
      <c r="AA19" s="15">
        <v>0</v>
      </c>
      <c r="AB19" s="1">
        <v>0</v>
      </c>
      <c r="AC19" s="1">
        <v>372</v>
      </c>
      <c r="AD19" s="1">
        <v>376</v>
      </c>
      <c r="AE19" s="1">
        <v>376</v>
      </c>
      <c r="AF19" s="1">
        <v>376</v>
      </c>
      <c r="AG19" s="1">
        <f t="shared" si="0"/>
        <v>0</v>
      </c>
      <c r="AH19" s="1">
        <f t="shared" si="1"/>
        <v>0</v>
      </c>
      <c r="AI19" s="1">
        <f t="shared" si="2"/>
        <v>1750</v>
      </c>
      <c r="AJ19" s="1">
        <f t="shared" si="4"/>
        <v>1768</v>
      </c>
      <c r="AK19" s="1">
        <f t="shared" si="3"/>
        <v>1768</v>
      </c>
      <c r="AL19" s="1">
        <f t="shared" si="3"/>
        <v>1768</v>
      </c>
    </row>
    <row r="20" spans="1:38">
      <c r="A20" s="194" t="s">
        <v>449</v>
      </c>
      <c r="B20" s="15" t="s">
        <v>110</v>
      </c>
      <c r="C20" s="15">
        <v>9030</v>
      </c>
      <c r="D20" s="15">
        <v>9630</v>
      </c>
      <c r="E20" s="15">
        <v>9630</v>
      </c>
      <c r="F20" s="15"/>
      <c r="G20" s="15"/>
      <c r="H20" s="15"/>
      <c r="I20" s="15">
        <v>50</v>
      </c>
      <c r="J20" s="15">
        <v>50</v>
      </c>
      <c r="K20" s="15">
        <v>50</v>
      </c>
      <c r="L20" s="15"/>
      <c r="M20" s="15"/>
      <c r="N20" s="15"/>
      <c r="O20" s="15">
        <v>750</v>
      </c>
      <c r="P20" s="15">
        <v>750</v>
      </c>
      <c r="Q20" s="15">
        <v>1750</v>
      </c>
      <c r="R20" s="15"/>
      <c r="S20" s="15"/>
      <c r="T20" s="15"/>
      <c r="U20" s="15">
        <v>0</v>
      </c>
      <c r="V20" s="15">
        <v>0</v>
      </c>
      <c r="W20" s="15">
        <v>0</v>
      </c>
      <c r="X20" s="1">
        <v>0</v>
      </c>
      <c r="Y20" s="1">
        <v>0</v>
      </c>
      <c r="Z20" s="1">
        <v>0</v>
      </c>
      <c r="AA20" s="15">
        <v>300</v>
      </c>
      <c r="AB20" s="1">
        <v>2550</v>
      </c>
      <c r="AC20" s="1">
        <v>2550</v>
      </c>
      <c r="AD20" s="1"/>
      <c r="AE20" s="1"/>
      <c r="AF20" s="1"/>
      <c r="AG20" s="1">
        <f t="shared" si="0"/>
        <v>10130</v>
      </c>
      <c r="AH20" s="1">
        <f t="shared" si="1"/>
        <v>12980</v>
      </c>
      <c r="AI20" s="1">
        <f t="shared" si="2"/>
        <v>13980</v>
      </c>
      <c r="AJ20" s="1">
        <f t="shared" si="4"/>
        <v>0</v>
      </c>
      <c r="AK20" s="1">
        <f t="shared" si="3"/>
        <v>0</v>
      </c>
      <c r="AL20" s="1">
        <f t="shared" si="3"/>
        <v>0</v>
      </c>
    </row>
    <row r="21" spans="1:38">
      <c r="A21" s="194" t="s">
        <v>442</v>
      </c>
      <c r="B21" s="15" t="s">
        <v>193</v>
      </c>
      <c r="C21" s="15">
        <v>0</v>
      </c>
      <c r="D21" s="15">
        <v>0</v>
      </c>
      <c r="E21" s="15">
        <v>0</v>
      </c>
      <c r="F21" s="15">
        <v>1659</v>
      </c>
      <c r="G21" s="15">
        <v>1659</v>
      </c>
      <c r="H21" s="15">
        <v>1659</v>
      </c>
      <c r="I21" s="15">
        <v>0</v>
      </c>
      <c r="J21" s="15">
        <v>0</v>
      </c>
      <c r="K21" s="15">
        <v>0</v>
      </c>
      <c r="L21" s="15">
        <v>10</v>
      </c>
      <c r="M21" s="15">
        <v>10</v>
      </c>
      <c r="N21" s="15">
        <v>10</v>
      </c>
      <c r="O21" s="15">
        <v>0</v>
      </c>
      <c r="P21" s="15">
        <v>0</v>
      </c>
      <c r="Q21" s="15">
        <v>0</v>
      </c>
      <c r="R21" s="15">
        <v>337</v>
      </c>
      <c r="S21" s="15">
        <v>337</v>
      </c>
      <c r="T21" s="15">
        <v>337</v>
      </c>
      <c r="U21" s="15">
        <v>0</v>
      </c>
      <c r="V21" s="15">
        <v>0</v>
      </c>
      <c r="W21" s="15">
        <v>0</v>
      </c>
      <c r="X21" s="1">
        <v>0</v>
      </c>
      <c r="Y21" s="1">
        <v>0</v>
      </c>
      <c r="Z21" s="1">
        <v>0</v>
      </c>
      <c r="AA21" s="15">
        <v>0</v>
      </c>
      <c r="AB21" s="1">
        <v>0</v>
      </c>
      <c r="AC21" s="1">
        <v>0</v>
      </c>
      <c r="AD21" s="1">
        <v>488</v>
      </c>
      <c r="AE21" s="1">
        <v>488</v>
      </c>
      <c r="AF21" s="1">
        <v>488</v>
      </c>
      <c r="AG21" s="1">
        <f t="shared" si="0"/>
        <v>0</v>
      </c>
      <c r="AH21" s="1">
        <f t="shared" si="1"/>
        <v>0</v>
      </c>
      <c r="AI21" s="1">
        <f t="shared" si="2"/>
        <v>0</v>
      </c>
      <c r="AJ21" s="1">
        <f t="shared" si="4"/>
        <v>2494</v>
      </c>
      <c r="AK21" s="1">
        <f t="shared" si="3"/>
        <v>2494</v>
      </c>
      <c r="AL21" s="1">
        <f t="shared" si="3"/>
        <v>2494</v>
      </c>
    </row>
    <row r="22" spans="1:38">
      <c r="A22" s="194" t="s">
        <v>443</v>
      </c>
      <c r="B22" s="15" t="s">
        <v>446</v>
      </c>
      <c r="C22" s="15">
        <v>0</v>
      </c>
      <c r="D22" s="15">
        <v>0</v>
      </c>
      <c r="E22" s="15">
        <v>0</v>
      </c>
      <c r="F22" s="15">
        <v>4154</v>
      </c>
      <c r="G22" s="15">
        <v>4154</v>
      </c>
      <c r="H22" s="15">
        <v>4154</v>
      </c>
      <c r="I22" s="15">
        <v>0</v>
      </c>
      <c r="J22" s="15">
        <v>0</v>
      </c>
      <c r="K22" s="15">
        <v>0</v>
      </c>
      <c r="L22" s="15">
        <v>24</v>
      </c>
      <c r="M22" s="15">
        <v>24</v>
      </c>
      <c r="N22" s="15">
        <v>24</v>
      </c>
      <c r="O22" s="15">
        <v>0</v>
      </c>
      <c r="P22" s="15">
        <v>0</v>
      </c>
      <c r="Q22" s="15">
        <v>0</v>
      </c>
      <c r="R22" s="15">
        <v>844</v>
      </c>
      <c r="S22" s="15">
        <v>844</v>
      </c>
      <c r="T22" s="15">
        <v>844</v>
      </c>
      <c r="U22" s="15">
        <v>0</v>
      </c>
      <c r="V22" s="15">
        <v>0</v>
      </c>
      <c r="W22" s="15">
        <v>0</v>
      </c>
      <c r="X22" s="1">
        <v>0</v>
      </c>
      <c r="Y22" s="1">
        <v>0</v>
      </c>
      <c r="Z22" s="1">
        <v>0</v>
      </c>
      <c r="AA22" s="15">
        <v>0</v>
      </c>
      <c r="AB22" s="1">
        <v>0</v>
      </c>
      <c r="AC22" s="1">
        <v>0</v>
      </c>
      <c r="AD22" s="1">
        <v>1223</v>
      </c>
      <c r="AE22" s="1">
        <v>1223</v>
      </c>
      <c r="AF22" s="1">
        <v>1223</v>
      </c>
      <c r="AG22" s="1">
        <f t="shared" si="0"/>
        <v>0</v>
      </c>
      <c r="AH22" s="1">
        <f t="shared" si="1"/>
        <v>0</v>
      </c>
      <c r="AI22" s="1">
        <f t="shared" si="2"/>
        <v>0</v>
      </c>
      <c r="AJ22" s="1">
        <f t="shared" si="4"/>
        <v>6245</v>
      </c>
      <c r="AK22" s="1">
        <f t="shared" si="3"/>
        <v>6245</v>
      </c>
      <c r="AL22" s="1">
        <f t="shared" si="3"/>
        <v>6245</v>
      </c>
    </row>
    <row r="23" spans="1:38">
      <c r="A23" s="194" t="s">
        <v>444</v>
      </c>
      <c r="B23" s="15" t="s">
        <v>441</v>
      </c>
      <c r="C23" s="15">
        <v>0</v>
      </c>
      <c r="D23" s="15">
        <v>0</v>
      </c>
      <c r="E23" s="15">
        <v>0</v>
      </c>
      <c r="F23" s="15">
        <v>2071</v>
      </c>
      <c r="G23" s="15">
        <v>2071</v>
      </c>
      <c r="H23" s="15">
        <v>2071</v>
      </c>
      <c r="I23" s="15">
        <v>0</v>
      </c>
      <c r="J23" s="15">
        <v>0</v>
      </c>
      <c r="K23" s="15">
        <v>0</v>
      </c>
      <c r="L23" s="15">
        <v>8</v>
      </c>
      <c r="M23" s="15">
        <v>8</v>
      </c>
      <c r="N23" s="15">
        <v>8</v>
      </c>
      <c r="O23" s="15">
        <v>0</v>
      </c>
      <c r="P23" s="15">
        <v>0</v>
      </c>
      <c r="Q23" s="15">
        <v>0</v>
      </c>
      <c r="R23" s="15">
        <v>340</v>
      </c>
      <c r="S23" s="15">
        <v>340</v>
      </c>
      <c r="T23" s="15">
        <v>340</v>
      </c>
      <c r="U23" s="15">
        <v>0</v>
      </c>
      <c r="V23" s="15">
        <v>0</v>
      </c>
      <c r="W23" s="15">
        <v>0</v>
      </c>
      <c r="X23" s="1">
        <v>0</v>
      </c>
      <c r="Y23" s="1">
        <v>0</v>
      </c>
      <c r="Z23" s="1">
        <v>0</v>
      </c>
      <c r="AA23" s="15">
        <v>0</v>
      </c>
      <c r="AB23" s="1">
        <v>0</v>
      </c>
      <c r="AC23" s="1">
        <v>0</v>
      </c>
      <c r="AD23" s="1">
        <v>675</v>
      </c>
      <c r="AE23" s="1">
        <v>675</v>
      </c>
      <c r="AF23" s="1">
        <v>675</v>
      </c>
      <c r="AG23" s="1">
        <f t="shared" si="0"/>
        <v>0</v>
      </c>
      <c r="AH23" s="1">
        <f t="shared" si="1"/>
        <v>0</v>
      </c>
      <c r="AI23" s="1">
        <f t="shared" si="2"/>
        <v>0</v>
      </c>
      <c r="AJ23" s="1">
        <f t="shared" si="4"/>
        <v>3094</v>
      </c>
      <c r="AK23" s="1">
        <f t="shared" si="3"/>
        <v>3094</v>
      </c>
      <c r="AL23" s="1">
        <f t="shared" si="3"/>
        <v>3094</v>
      </c>
    </row>
    <row r="24" spans="1:38">
      <c r="A24" s="194" t="s">
        <v>445</v>
      </c>
      <c r="B24" s="15" t="s">
        <v>447</v>
      </c>
      <c r="C24" s="15">
        <v>0</v>
      </c>
      <c r="D24" s="15">
        <v>0</v>
      </c>
      <c r="E24" s="15">
        <v>0</v>
      </c>
      <c r="F24" s="15">
        <v>150</v>
      </c>
      <c r="G24" s="15">
        <v>150</v>
      </c>
      <c r="H24" s="15">
        <v>150</v>
      </c>
      <c r="I24" s="15">
        <v>0</v>
      </c>
      <c r="J24" s="15">
        <v>0</v>
      </c>
      <c r="K24" s="15">
        <v>0</v>
      </c>
      <c r="L24" s="15">
        <v>1</v>
      </c>
      <c r="M24" s="15">
        <v>1</v>
      </c>
      <c r="N24" s="15">
        <v>1</v>
      </c>
      <c r="O24" s="15">
        <v>0</v>
      </c>
      <c r="P24" s="15">
        <v>0</v>
      </c>
      <c r="Q24" s="15">
        <v>0</v>
      </c>
      <c r="R24" s="15">
        <v>31</v>
      </c>
      <c r="S24" s="15">
        <v>31</v>
      </c>
      <c r="T24" s="15">
        <v>31</v>
      </c>
      <c r="U24" s="15">
        <v>0</v>
      </c>
      <c r="V24" s="15">
        <v>0</v>
      </c>
      <c r="W24" s="15">
        <v>0</v>
      </c>
      <c r="X24" s="1">
        <v>0</v>
      </c>
      <c r="Y24" s="1">
        <v>0</v>
      </c>
      <c r="Z24" s="1">
        <v>0</v>
      </c>
      <c r="AA24" s="15">
        <v>0</v>
      </c>
      <c r="AB24" s="1">
        <v>0</v>
      </c>
      <c r="AC24" s="1">
        <v>0</v>
      </c>
      <c r="AD24" s="1">
        <v>76</v>
      </c>
      <c r="AE24" s="1">
        <v>76</v>
      </c>
      <c r="AF24" s="1">
        <v>76</v>
      </c>
      <c r="AG24" s="1">
        <f t="shared" si="0"/>
        <v>0</v>
      </c>
      <c r="AH24" s="1">
        <f t="shared" si="1"/>
        <v>0</v>
      </c>
      <c r="AI24" s="1">
        <f t="shared" si="2"/>
        <v>0</v>
      </c>
      <c r="AJ24" s="1">
        <f t="shared" si="4"/>
        <v>258</v>
      </c>
      <c r="AK24" s="1">
        <f t="shared" si="3"/>
        <v>258</v>
      </c>
      <c r="AL24" s="1">
        <f t="shared" si="3"/>
        <v>258</v>
      </c>
    </row>
    <row r="25" spans="1:38">
      <c r="A25" s="194" t="s">
        <v>445</v>
      </c>
      <c r="B25" s="15" t="s">
        <v>448</v>
      </c>
      <c r="C25" s="15">
        <v>0</v>
      </c>
      <c r="D25" s="15">
        <v>0</v>
      </c>
      <c r="E25" s="15">
        <v>0</v>
      </c>
      <c r="F25" s="15">
        <v>777</v>
      </c>
      <c r="G25" s="15">
        <v>777</v>
      </c>
      <c r="H25" s="15">
        <v>777</v>
      </c>
      <c r="I25" s="15">
        <v>0</v>
      </c>
      <c r="J25" s="15">
        <v>0</v>
      </c>
      <c r="K25" s="15">
        <v>0</v>
      </c>
      <c r="L25" s="15">
        <v>5</v>
      </c>
      <c r="M25" s="15">
        <v>5</v>
      </c>
      <c r="N25" s="15">
        <v>5</v>
      </c>
      <c r="O25" s="15">
        <v>0</v>
      </c>
      <c r="P25" s="15">
        <v>0</v>
      </c>
      <c r="Q25" s="15">
        <v>0</v>
      </c>
      <c r="R25" s="15">
        <v>158</v>
      </c>
      <c r="S25" s="15">
        <v>158</v>
      </c>
      <c r="T25" s="15">
        <v>158</v>
      </c>
      <c r="U25" s="15">
        <v>0</v>
      </c>
      <c r="V25" s="15">
        <v>0</v>
      </c>
      <c r="W25" s="15">
        <v>0</v>
      </c>
      <c r="X25" s="1">
        <v>0</v>
      </c>
      <c r="Y25" s="1">
        <v>0</v>
      </c>
      <c r="Z25" s="1">
        <v>0</v>
      </c>
      <c r="AA25" s="15">
        <v>0</v>
      </c>
      <c r="AB25" s="1">
        <v>0</v>
      </c>
      <c r="AC25" s="1">
        <v>150</v>
      </c>
      <c r="AD25" s="1">
        <v>229</v>
      </c>
      <c r="AE25" s="1">
        <v>229</v>
      </c>
      <c r="AF25" s="1">
        <v>229</v>
      </c>
      <c r="AG25" s="1">
        <f t="shared" si="0"/>
        <v>0</v>
      </c>
      <c r="AH25" s="1">
        <f t="shared" si="1"/>
        <v>0</v>
      </c>
      <c r="AI25" s="1">
        <f t="shared" si="2"/>
        <v>150</v>
      </c>
      <c r="AJ25" s="1">
        <f t="shared" si="4"/>
        <v>1169</v>
      </c>
      <c r="AK25" s="1">
        <f t="shared" ref="AK25:AL29" si="5">G25+M25+S25+Y25+AE25</f>
        <v>1169</v>
      </c>
      <c r="AL25" s="1">
        <f t="shared" si="5"/>
        <v>1169</v>
      </c>
    </row>
    <row r="26" spans="1:38">
      <c r="A26" s="194" t="s">
        <v>433</v>
      </c>
      <c r="B26" s="15" t="s">
        <v>113</v>
      </c>
      <c r="C26" s="15">
        <v>30</v>
      </c>
      <c r="D26" s="15">
        <v>400</v>
      </c>
      <c r="E26" s="15">
        <v>400</v>
      </c>
      <c r="F26" s="15">
        <v>277</v>
      </c>
      <c r="G26" s="15">
        <v>277</v>
      </c>
      <c r="H26" s="15">
        <v>277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60</v>
      </c>
      <c r="P26" s="15">
        <v>200</v>
      </c>
      <c r="Q26" s="15">
        <v>200</v>
      </c>
      <c r="R26" s="15">
        <v>264</v>
      </c>
      <c r="S26" s="15">
        <v>264</v>
      </c>
      <c r="T26" s="15">
        <v>264</v>
      </c>
      <c r="U26" s="15">
        <v>0</v>
      </c>
      <c r="V26" s="15">
        <v>0</v>
      </c>
      <c r="W26" s="15">
        <v>0</v>
      </c>
      <c r="X26" s="1">
        <v>0</v>
      </c>
      <c r="Y26" s="1">
        <v>0</v>
      </c>
      <c r="Z26" s="1">
        <v>0</v>
      </c>
      <c r="AA26" s="15">
        <v>0</v>
      </c>
      <c r="AB26" s="1">
        <v>150</v>
      </c>
      <c r="AC26" s="1">
        <v>50</v>
      </c>
      <c r="AD26" s="1">
        <v>149</v>
      </c>
      <c r="AE26" s="1">
        <v>149</v>
      </c>
      <c r="AF26" s="1">
        <v>149</v>
      </c>
      <c r="AG26" s="1">
        <f t="shared" si="0"/>
        <v>90</v>
      </c>
      <c r="AH26" s="1">
        <f t="shared" si="1"/>
        <v>750</v>
      </c>
      <c r="AI26" s="1">
        <f t="shared" si="2"/>
        <v>650</v>
      </c>
      <c r="AJ26" s="1">
        <f t="shared" si="4"/>
        <v>690</v>
      </c>
      <c r="AK26" s="1">
        <f t="shared" si="5"/>
        <v>690</v>
      </c>
      <c r="AL26" s="1">
        <f t="shared" si="5"/>
        <v>690</v>
      </c>
    </row>
    <row r="27" spans="1:38" ht="45">
      <c r="A27" s="194" t="s">
        <v>434</v>
      </c>
      <c r="B27" s="12" t="s">
        <v>114</v>
      </c>
      <c r="C27" s="15">
        <v>2500</v>
      </c>
      <c r="D27" s="15">
        <v>100</v>
      </c>
      <c r="E27" s="15">
        <v>100</v>
      </c>
      <c r="F27" s="15">
        <v>4</v>
      </c>
      <c r="G27" s="15">
        <v>4</v>
      </c>
      <c r="H27" s="15">
        <v>4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300</v>
      </c>
      <c r="P27" s="15">
        <v>300</v>
      </c>
      <c r="Q27" s="15">
        <v>300</v>
      </c>
      <c r="R27" s="15">
        <v>183</v>
      </c>
      <c r="S27" s="15">
        <v>183</v>
      </c>
      <c r="T27" s="15">
        <v>183</v>
      </c>
      <c r="U27" s="15">
        <v>0</v>
      </c>
      <c r="V27" s="15">
        <v>0</v>
      </c>
      <c r="W27" s="15">
        <v>0</v>
      </c>
      <c r="X27" s="1">
        <v>0</v>
      </c>
      <c r="Y27" s="1">
        <v>0</v>
      </c>
      <c r="Z27" s="1">
        <v>0</v>
      </c>
      <c r="AA27" s="15">
        <v>0</v>
      </c>
      <c r="AB27" s="1">
        <v>50</v>
      </c>
      <c r="AC27" s="1">
        <v>0</v>
      </c>
      <c r="AD27" s="1">
        <v>49</v>
      </c>
      <c r="AE27" s="1">
        <v>49</v>
      </c>
      <c r="AF27" s="1">
        <v>49</v>
      </c>
      <c r="AG27" s="1">
        <f t="shared" si="0"/>
        <v>2800</v>
      </c>
      <c r="AH27" s="1">
        <f t="shared" si="1"/>
        <v>450</v>
      </c>
      <c r="AI27" s="1">
        <f t="shared" si="2"/>
        <v>400</v>
      </c>
      <c r="AJ27" s="1">
        <f t="shared" si="4"/>
        <v>236</v>
      </c>
      <c r="AK27" s="1">
        <f t="shared" si="5"/>
        <v>236</v>
      </c>
      <c r="AL27" s="1">
        <f t="shared" si="5"/>
        <v>236</v>
      </c>
    </row>
    <row r="28" spans="1:38">
      <c r="A28" s="194" t="s">
        <v>439</v>
      </c>
      <c r="B28" s="15" t="s">
        <v>115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">
        <v>0</v>
      </c>
      <c r="Y28" s="1">
        <v>0</v>
      </c>
      <c r="Z28" s="1">
        <v>0</v>
      </c>
      <c r="AA28" s="15">
        <v>0</v>
      </c>
      <c r="AB28" s="1">
        <v>0</v>
      </c>
      <c r="AC28" s="1">
        <v>0</v>
      </c>
      <c r="AD28" s="1"/>
      <c r="AE28" s="1"/>
      <c r="AF28" s="1"/>
      <c r="AG28" s="1">
        <f t="shared" si="0"/>
        <v>0</v>
      </c>
      <c r="AH28" s="1">
        <f t="shared" si="1"/>
        <v>0</v>
      </c>
      <c r="AI28" s="1">
        <f t="shared" si="2"/>
        <v>0</v>
      </c>
      <c r="AJ28" s="1">
        <f t="shared" si="4"/>
        <v>0</v>
      </c>
      <c r="AK28" s="1">
        <f t="shared" si="5"/>
        <v>0</v>
      </c>
      <c r="AL28" s="1">
        <f t="shared" si="5"/>
        <v>0</v>
      </c>
    </row>
    <row r="29" spans="1:38">
      <c r="A29" s="195" t="s">
        <v>435</v>
      </c>
      <c r="B29" s="15" t="s">
        <v>117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">
        <v>0</v>
      </c>
      <c r="Y29" s="1">
        <v>0</v>
      </c>
      <c r="Z29" s="1">
        <v>0</v>
      </c>
      <c r="AA29" s="15">
        <v>0</v>
      </c>
      <c r="AB29" s="1">
        <v>0</v>
      </c>
      <c r="AC29" s="1">
        <v>1000</v>
      </c>
      <c r="AD29" s="1"/>
      <c r="AE29" s="1"/>
      <c r="AF29" s="1"/>
      <c r="AG29" s="1">
        <f t="shared" si="0"/>
        <v>0</v>
      </c>
      <c r="AH29" s="1">
        <f t="shared" si="1"/>
        <v>0</v>
      </c>
      <c r="AI29" s="1">
        <f t="shared" si="2"/>
        <v>1000</v>
      </c>
      <c r="AJ29" s="1">
        <f t="shared" si="4"/>
        <v>0</v>
      </c>
      <c r="AK29" s="1">
        <f t="shared" si="5"/>
        <v>0</v>
      </c>
      <c r="AL29" s="1">
        <f t="shared" si="5"/>
        <v>0</v>
      </c>
    </row>
    <row r="30" spans="1:38">
      <c r="A30" s="195" t="s">
        <v>506</v>
      </c>
      <c r="B30" s="15" t="s">
        <v>507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"/>
      <c r="Y30" s="1"/>
      <c r="Z30" s="1"/>
      <c r="AA30" s="1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95" t="s">
        <v>436</v>
      </c>
      <c r="B31" s="15" t="s">
        <v>116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3900</v>
      </c>
      <c r="P31" s="15">
        <v>3565</v>
      </c>
      <c r="Q31" s="15">
        <v>3565</v>
      </c>
      <c r="R31" s="15">
        <v>3112</v>
      </c>
      <c r="S31" s="15">
        <v>3112</v>
      </c>
      <c r="T31" s="15">
        <v>3112</v>
      </c>
      <c r="U31" s="15">
        <v>0</v>
      </c>
      <c r="V31" s="15">
        <v>0</v>
      </c>
      <c r="W31" s="15">
        <v>0</v>
      </c>
      <c r="X31" s="1">
        <v>0</v>
      </c>
      <c r="Y31" s="1">
        <v>0</v>
      </c>
      <c r="Z31" s="1">
        <v>0</v>
      </c>
      <c r="AA31" s="15">
        <v>0</v>
      </c>
      <c r="AB31" s="1">
        <v>1000</v>
      </c>
      <c r="AC31" s="1">
        <v>100</v>
      </c>
      <c r="AD31" s="1">
        <v>816</v>
      </c>
      <c r="AE31" s="1">
        <v>816</v>
      </c>
      <c r="AF31" s="1">
        <v>816</v>
      </c>
      <c r="AG31" s="1">
        <f t="shared" si="0"/>
        <v>3900</v>
      </c>
      <c r="AH31" s="1">
        <f t="shared" si="1"/>
        <v>4565</v>
      </c>
      <c r="AI31" s="1">
        <f t="shared" si="2"/>
        <v>3665</v>
      </c>
      <c r="AJ31" s="1">
        <f t="shared" si="4"/>
        <v>3928</v>
      </c>
      <c r="AK31" s="1">
        <f t="shared" ref="AK31:AK37" si="6">G31+M31+S31+Y31+AE31</f>
        <v>3928</v>
      </c>
      <c r="AL31" s="1">
        <f t="shared" ref="AL31:AL37" si="7">H31+N31+T31+Z31+AF31</f>
        <v>3928</v>
      </c>
    </row>
    <row r="32" spans="1:38">
      <c r="A32" s="195" t="s">
        <v>437</v>
      </c>
      <c r="B32" s="15" t="s">
        <v>411</v>
      </c>
      <c r="C32" s="15">
        <v>30</v>
      </c>
      <c r="D32" s="15">
        <v>700</v>
      </c>
      <c r="E32" s="15">
        <v>700</v>
      </c>
      <c r="F32" s="15">
        <v>440</v>
      </c>
      <c r="G32" s="15">
        <v>440</v>
      </c>
      <c r="H32" s="15">
        <v>440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">
        <v>0</v>
      </c>
      <c r="Y32" s="1">
        <v>0</v>
      </c>
      <c r="Z32" s="1">
        <v>0</v>
      </c>
      <c r="AA32" s="15">
        <v>0</v>
      </c>
      <c r="AB32" s="1">
        <v>100</v>
      </c>
      <c r="AC32" s="1">
        <v>400</v>
      </c>
      <c r="AD32" s="1">
        <v>80</v>
      </c>
      <c r="AE32" s="1">
        <v>80</v>
      </c>
      <c r="AF32" s="1">
        <v>80</v>
      </c>
      <c r="AG32" s="1">
        <f t="shared" si="0"/>
        <v>30</v>
      </c>
      <c r="AH32" s="1">
        <f t="shared" si="1"/>
        <v>800</v>
      </c>
      <c r="AI32" s="1">
        <f t="shared" si="2"/>
        <v>1100</v>
      </c>
      <c r="AJ32" s="1">
        <f t="shared" si="4"/>
        <v>520</v>
      </c>
      <c r="AK32" s="1">
        <f t="shared" si="6"/>
        <v>520</v>
      </c>
      <c r="AL32" s="1">
        <f t="shared" si="7"/>
        <v>520</v>
      </c>
    </row>
    <row r="33" spans="1:56" ht="30">
      <c r="A33" s="195" t="s">
        <v>438</v>
      </c>
      <c r="B33" s="12" t="s">
        <v>118</v>
      </c>
      <c r="C33" s="15">
        <v>980</v>
      </c>
      <c r="D33" s="15">
        <v>800</v>
      </c>
      <c r="E33" s="15">
        <v>800</v>
      </c>
      <c r="F33" s="15">
        <v>916</v>
      </c>
      <c r="G33" s="15">
        <v>916</v>
      </c>
      <c r="H33" s="15">
        <v>916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250</v>
      </c>
      <c r="P33" s="15">
        <v>500</v>
      </c>
      <c r="Q33" s="15">
        <v>500</v>
      </c>
      <c r="R33" s="15">
        <v>783</v>
      </c>
      <c r="S33" s="15">
        <v>783</v>
      </c>
      <c r="T33" s="15">
        <v>783</v>
      </c>
      <c r="U33" s="15">
        <v>0</v>
      </c>
      <c r="V33" s="15">
        <v>0</v>
      </c>
      <c r="W33" s="15">
        <v>0</v>
      </c>
      <c r="X33" s="1">
        <v>0</v>
      </c>
      <c r="Y33" s="1">
        <v>0</v>
      </c>
      <c r="Z33" s="1">
        <v>0</v>
      </c>
      <c r="AA33" s="15">
        <v>50</v>
      </c>
      <c r="AB33" s="1">
        <v>400</v>
      </c>
      <c r="AC33" s="1">
        <v>250</v>
      </c>
      <c r="AD33" s="1">
        <v>373</v>
      </c>
      <c r="AE33" s="1">
        <v>373</v>
      </c>
      <c r="AF33" s="1">
        <v>373</v>
      </c>
      <c r="AG33" s="1">
        <f t="shared" si="0"/>
        <v>1280</v>
      </c>
      <c r="AH33" s="1">
        <f t="shared" si="1"/>
        <v>1700</v>
      </c>
      <c r="AI33" s="1">
        <f t="shared" si="2"/>
        <v>1550</v>
      </c>
      <c r="AJ33" s="1">
        <f t="shared" si="4"/>
        <v>2072</v>
      </c>
      <c r="AK33" s="1">
        <f t="shared" si="6"/>
        <v>2072</v>
      </c>
      <c r="AL33" s="1">
        <f t="shared" si="7"/>
        <v>2072</v>
      </c>
    </row>
    <row r="34" spans="1:56">
      <c r="A34" s="195" t="s">
        <v>440</v>
      </c>
      <c r="B34" s="15" t="s">
        <v>119</v>
      </c>
      <c r="C34" s="15">
        <v>300</v>
      </c>
      <c r="D34" s="15">
        <v>300</v>
      </c>
      <c r="E34" s="15">
        <v>300</v>
      </c>
      <c r="F34" s="15">
        <v>314</v>
      </c>
      <c r="G34" s="15">
        <v>314</v>
      </c>
      <c r="H34" s="15">
        <v>314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300</v>
      </c>
      <c r="P34" s="15">
        <v>300</v>
      </c>
      <c r="Q34" s="15">
        <v>300</v>
      </c>
      <c r="R34" s="15">
        <v>534</v>
      </c>
      <c r="S34" s="15">
        <v>534</v>
      </c>
      <c r="T34" s="15">
        <v>534</v>
      </c>
      <c r="U34" s="15">
        <v>0</v>
      </c>
      <c r="V34" s="15">
        <v>0</v>
      </c>
      <c r="W34" s="15">
        <v>0</v>
      </c>
      <c r="X34" s="1">
        <v>0</v>
      </c>
      <c r="Y34" s="1">
        <v>0</v>
      </c>
      <c r="Z34" s="1">
        <v>0</v>
      </c>
      <c r="AA34" s="15">
        <v>250</v>
      </c>
      <c r="AB34" s="1">
        <v>250</v>
      </c>
      <c r="AC34" s="1">
        <v>0</v>
      </c>
      <c r="AD34" s="1">
        <v>242</v>
      </c>
      <c r="AE34" s="1">
        <v>242</v>
      </c>
      <c r="AF34" s="1">
        <v>242</v>
      </c>
      <c r="AG34" s="1">
        <f t="shared" si="0"/>
        <v>850</v>
      </c>
      <c r="AH34" s="1">
        <f t="shared" si="1"/>
        <v>850</v>
      </c>
      <c r="AI34" s="1">
        <f t="shared" si="2"/>
        <v>600</v>
      </c>
      <c r="AJ34" s="1">
        <f t="shared" si="4"/>
        <v>1090</v>
      </c>
      <c r="AK34" s="1">
        <f t="shared" si="6"/>
        <v>1090</v>
      </c>
      <c r="AL34" s="1">
        <f t="shared" si="7"/>
        <v>1090</v>
      </c>
    </row>
    <row r="35" spans="1:56" ht="30">
      <c r="A35" s="195" t="s">
        <v>496</v>
      </c>
      <c r="B35" s="12" t="s">
        <v>497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>
        <v>178</v>
      </c>
      <c r="S35" s="15">
        <v>178</v>
      </c>
      <c r="T35" s="15">
        <v>178</v>
      </c>
      <c r="U35" s="15"/>
      <c r="V35" s="15"/>
      <c r="W35" s="15"/>
      <c r="X35" s="15"/>
      <c r="Y35" s="15"/>
      <c r="Z35" s="15"/>
      <c r="AA35" s="15"/>
      <c r="AB35" s="1"/>
      <c r="AC35" s="15"/>
      <c r="AD35" s="15">
        <v>331</v>
      </c>
      <c r="AE35" s="15">
        <v>331</v>
      </c>
      <c r="AF35" s="15">
        <v>331</v>
      </c>
      <c r="AG35" s="1"/>
      <c r="AH35" s="1"/>
      <c r="AI35" s="1"/>
      <c r="AJ35" s="1">
        <f t="shared" si="4"/>
        <v>509</v>
      </c>
      <c r="AK35" s="1">
        <f t="shared" si="6"/>
        <v>509</v>
      </c>
      <c r="AL35" s="1">
        <f t="shared" si="7"/>
        <v>509</v>
      </c>
    </row>
    <row r="36" spans="1:56" ht="30">
      <c r="A36" s="195" t="s">
        <v>445</v>
      </c>
      <c r="B36" s="12" t="s">
        <v>498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"/>
      <c r="AC36" s="15"/>
      <c r="AD36" s="15">
        <v>554</v>
      </c>
      <c r="AE36" s="15">
        <v>554</v>
      </c>
      <c r="AF36" s="15">
        <v>554</v>
      </c>
      <c r="AG36" s="1"/>
      <c r="AH36" s="1"/>
      <c r="AI36" s="1"/>
      <c r="AJ36" s="1">
        <f t="shared" si="4"/>
        <v>554</v>
      </c>
      <c r="AK36" s="1">
        <f t="shared" si="6"/>
        <v>554</v>
      </c>
      <c r="AL36" s="1">
        <f t="shared" si="7"/>
        <v>554</v>
      </c>
    </row>
    <row r="37" spans="1:56">
      <c r="A37" s="1"/>
      <c r="B37" s="20" t="s">
        <v>124</v>
      </c>
      <c r="C37" s="20">
        <f t="shared" ref="C37:AF37" si="8">SUM(C9:C36)</f>
        <v>15350</v>
      </c>
      <c r="D37" s="20">
        <f t="shared" si="8"/>
        <v>14310</v>
      </c>
      <c r="E37" s="20">
        <f t="shared" si="8"/>
        <v>15898</v>
      </c>
      <c r="F37" s="20">
        <f t="shared" si="8"/>
        <v>14898</v>
      </c>
      <c r="G37" s="20">
        <f t="shared" si="8"/>
        <v>14898</v>
      </c>
      <c r="H37" s="20">
        <f t="shared" si="8"/>
        <v>14898</v>
      </c>
      <c r="I37" s="20">
        <f t="shared" si="8"/>
        <v>400</v>
      </c>
      <c r="J37" s="20">
        <f t="shared" si="8"/>
        <v>700</v>
      </c>
      <c r="K37" s="20">
        <f t="shared" si="8"/>
        <v>700</v>
      </c>
      <c r="L37" s="20">
        <f t="shared" si="8"/>
        <v>620</v>
      </c>
      <c r="M37" s="20">
        <f t="shared" si="8"/>
        <v>620</v>
      </c>
      <c r="N37" s="20">
        <f t="shared" si="8"/>
        <v>620</v>
      </c>
      <c r="O37" s="20">
        <f t="shared" si="8"/>
        <v>11160</v>
      </c>
      <c r="P37" s="20">
        <f t="shared" si="8"/>
        <v>11115</v>
      </c>
      <c r="Q37" s="20">
        <f t="shared" si="8"/>
        <v>14115</v>
      </c>
      <c r="R37" s="20">
        <f t="shared" si="8"/>
        <v>14592</v>
      </c>
      <c r="S37" s="20">
        <f t="shared" si="8"/>
        <v>14592</v>
      </c>
      <c r="T37" s="20">
        <f t="shared" si="8"/>
        <v>14592</v>
      </c>
      <c r="U37" s="20">
        <f t="shared" si="8"/>
        <v>200</v>
      </c>
      <c r="V37" s="20">
        <f t="shared" si="8"/>
        <v>100</v>
      </c>
      <c r="W37" s="20">
        <f t="shared" si="8"/>
        <v>200</v>
      </c>
      <c r="X37" s="20">
        <f t="shared" si="8"/>
        <v>168</v>
      </c>
      <c r="Y37" s="20">
        <f t="shared" si="8"/>
        <v>168</v>
      </c>
      <c r="Z37" s="20">
        <f t="shared" si="8"/>
        <v>168</v>
      </c>
      <c r="AA37" s="20">
        <f t="shared" si="8"/>
        <v>8700</v>
      </c>
      <c r="AB37" s="20">
        <f t="shared" si="8"/>
        <v>7836</v>
      </c>
      <c r="AC37" s="20">
        <f t="shared" si="8"/>
        <v>9384</v>
      </c>
      <c r="AD37" s="20">
        <f t="shared" si="8"/>
        <v>9370</v>
      </c>
      <c r="AE37" s="20">
        <f t="shared" si="8"/>
        <v>9370</v>
      </c>
      <c r="AF37" s="20">
        <f t="shared" si="8"/>
        <v>9370</v>
      </c>
      <c r="AG37" s="20">
        <f>C37+I37+O37+U37+AA37</f>
        <v>35810</v>
      </c>
      <c r="AH37" s="93">
        <f>D37+J37+P37+V37+AB37</f>
        <v>34061</v>
      </c>
      <c r="AI37" s="93">
        <f>E37+K37+Q37+W37+AC37</f>
        <v>40297</v>
      </c>
      <c r="AJ37" s="93">
        <f>F37+L37+R37+X37+AD37</f>
        <v>39648</v>
      </c>
      <c r="AK37" s="93">
        <f t="shared" si="6"/>
        <v>39648</v>
      </c>
      <c r="AL37" s="93">
        <f t="shared" si="7"/>
        <v>39648</v>
      </c>
    </row>
    <row r="38" spans="1:56">
      <c r="A38" s="64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197"/>
      <c r="AC38" s="70"/>
      <c r="AD38" s="70"/>
      <c r="AE38" s="70"/>
      <c r="AF38" s="70"/>
      <c r="AG38" s="64"/>
      <c r="AH38" s="64"/>
      <c r="AI38" s="64"/>
    </row>
    <row r="39" spans="1:56">
      <c r="A39" s="200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277"/>
      <c r="AC39" s="136"/>
      <c r="AD39" s="70"/>
      <c r="AE39" s="70"/>
      <c r="AF39" s="70"/>
      <c r="AG39" s="64"/>
      <c r="AH39" s="64"/>
      <c r="AI39" s="64"/>
    </row>
    <row r="40" spans="1:56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6"/>
      <c r="AC40" s="200"/>
      <c r="AD40" s="200"/>
      <c r="AE40" s="200"/>
      <c r="AF40" s="200"/>
    </row>
    <row r="41" spans="1:56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</row>
    <row r="42" spans="1:56" s="198" customFormat="1">
      <c r="A42" s="278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</row>
    <row r="43" spans="1:56">
      <c r="A43" s="199"/>
      <c r="B43" s="141"/>
      <c r="C43" s="270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</row>
    <row r="44" spans="1:56">
      <c r="A44" s="199"/>
      <c r="B44" s="141"/>
      <c r="C44" s="270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</row>
    <row r="45" spans="1:56">
      <c r="A45" s="199"/>
      <c r="B45" s="279"/>
      <c r="C45" s="280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</row>
    <row r="46" spans="1:56">
      <c r="A46" s="199"/>
      <c r="B46" s="141"/>
      <c r="C46" s="281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</row>
    <row r="47" spans="1:56">
      <c r="A47" s="199"/>
      <c r="B47" s="141"/>
      <c r="C47" s="281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</row>
    <row r="48" spans="1:56">
      <c r="A48" s="199"/>
      <c r="B48" s="279"/>
      <c r="C48" s="280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</row>
    <row r="49" spans="1:56">
      <c r="A49" s="199"/>
      <c r="B49" s="141"/>
      <c r="C49" s="270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</row>
    <row r="50" spans="1:56">
      <c r="A50" s="199"/>
      <c r="B50" s="141"/>
      <c r="C50" s="270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</row>
    <row r="51" spans="1:56">
      <c r="A51" s="199"/>
      <c r="B51" s="141"/>
      <c r="C51" s="270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</row>
    <row r="52" spans="1:56">
      <c r="A52" s="199"/>
      <c r="B52" s="141"/>
      <c r="C52" s="270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</row>
    <row r="53" spans="1:56">
      <c r="A53" s="199"/>
      <c r="B53" s="141"/>
      <c r="C53" s="270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</row>
    <row r="54" spans="1:56">
      <c r="A54" s="199"/>
      <c r="B54" s="141"/>
      <c r="C54" s="270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</row>
    <row r="55" spans="1:56">
      <c r="A55" s="199"/>
      <c r="B55" s="141"/>
      <c r="C55" s="270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</row>
    <row r="56" spans="1:56">
      <c r="A56" s="199"/>
      <c r="B56" s="279"/>
      <c r="C56" s="280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</row>
    <row r="57" spans="1:56">
      <c r="A57" s="199"/>
      <c r="B57" s="279"/>
      <c r="C57" s="280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</row>
    <row r="58" spans="1:56">
      <c r="A58" s="199"/>
      <c r="B58" s="141"/>
      <c r="C58" s="281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</row>
    <row r="59" spans="1:56">
      <c r="A59" s="199"/>
      <c r="B59" s="141"/>
      <c r="C59" s="281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</row>
    <row r="60" spans="1:56">
      <c r="A60" s="199"/>
      <c r="B60" s="141"/>
      <c r="C60" s="281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</row>
    <row r="61" spans="1:56">
      <c r="A61" s="199"/>
      <c r="B61" s="141"/>
      <c r="C61" s="281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</row>
    <row r="62" spans="1:56">
      <c r="A62" s="199"/>
      <c r="B62" s="279"/>
      <c r="C62" s="280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</row>
    <row r="63" spans="1:56">
      <c r="A63" s="199"/>
      <c r="B63" s="282"/>
      <c r="C63" s="283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</row>
    <row r="64" spans="1:56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</row>
    <row r="65" spans="1:29">
      <c r="A65" s="199"/>
      <c r="B65" s="284"/>
      <c r="C65" s="284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</row>
    <row r="66" spans="1:29">
      <c r="A66" s="199"/>
      <c r="B66" s="285"/>
      <c r="C66" s="285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</row>
    <row r="67" spans="1:29">
      <c r="A67" s="199"/>
      <c r="B67" s="285"/>
      <c r="C67" s="285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</row>
    <row r="68" spans="1:29">
      <c r="A68" s="199"/>
      <c r="B68" s="285"/>
      <c r="C68" s="285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</row>
    <row r="69" spans="1:29">
      <c r="A69" s="199"/>
      <c r="B69" s="285"/>
      <c r="C69" s="285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</row>
    <row r="70" spans="1:29">
      <c r="A70" s="199"/>
      <c r="B70" s="285"/>
      <c r="C70" s="285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</row>
    <row r="71" spans="1:29">
      <c r="A71" s="199"/>
      <c r="B71" s="285"/>
      <c r="C71" s="285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</row>
    <row r="72" spans="1:29">
      <c r="A72" s="199"/>
      <c r="B72" s="285"/>
      <c r="C72" s="285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</row>
    <row r="73" spans="1:29">
      <c r="A73" s="199"/>
      <c r="B73" s="285"/>
      <c r="C73" s="285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</row>
    <row r="74" spans="1:29">
      <c r="A74" s="199"/>
      <c r="B74" s="71"/>
      <c r="C74" s="71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</row>
    <row r="75" spans="1:29">
      <c r="A75" s="199"/>
      <c r="B75" s="71"/>
      <c r="C75" s="71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</row>
    <row r="76" spans="1:29">
      <c r="A76" s="199"/>
      <c r="B76" s="71"/>
      <c r="C76" s="71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</row>
    <row r="77" spans="1:29">
      <c r="A77" s="199"/>
      <c r="B77" s="71"/>
      <c r="C77" s="71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</row>
    <row r="78" spans="1:29">
      <c r="A78" s="199"/>
      <c r="B78" s="71"/>
      <c r="C78" s="71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</row>
    <row r="79" spans="1:29">
      <c r="B79" s="15"/>
      <c r="C79" s="15"/>
    </row>
    <row r="80" spans="1:29">
      <c r="B80" s="15"/>
      <c r="C80" s="15"/>
    </row>
    <row r="81" spans="1:3">
      <c r="B81" s="15"/>
      <c r="C81" s="15"/>
    </row>
    <row r="87" spans="1:3">
      <c r="A87" s="194"/>
      <c r="B87" s="15"/>
    </row>
    <row r="88" spans="1:3">
      <c r="A88" s="194"/>
      <c r="B88" s="15"/>
    </row>
    <row r="89" spans="1:3">
      <c r="A89" s="194"/>
      <c r="B89" s="15"/>
    </row>
    <row r="90" spans="1:3">
      <c r="A90" s="33"/>
      <c r="B90" s="15"/>
    </row>
    <row r="91" spans="1:3">
      <c r="A91" s="33"/>
      <c r="B91" s="15"/>
    </row>
    <row r="92" spans="1:3">
      <c r="A92" s="194"/>
      <c r="B92" s="15"/>
    </row>
    <row r="93" spans="1:3">
      <c r="A93" s="194"/>
      <c r="B93" s="15"/>
    </row>
    <row r="94" spans="1:3">
      <c r="A94" s="194"/>
      <c r="B94" s="15"/>
    </row>
    <row r="95" spans="1:3">
      <c r="A95" s="194"/>
      <c r="B95" s="15"/>
    </row>
    <row r="96" spans="1:3">
      <c r="A96" s="194"/>
      <c r="B96" s="15"/>
    </row>
    <row r="97" spans="1:2">
      <c r="A97" s="194"/>
      <c r="B97" s="15"/>
    </row>
    <row r="98" spans="1:2">
      <c r="A98" s="194"/>
      <c r="B98" s="15"/>
    </row>
    <row r="99" spans="1:2">
      <c r="A99" s="194"/>
      <c r="B99" s="15"/>
    </row>
    <row r="100" spans="1:2">
      <c r="A100" s="194"/>
      <c r="B100" s="15"/>
    </row>
    <row r="101" spans="1:2">
      <c r="A101" s="194"/>
      <c r="B101" s="15"/>
    </row>
    <row r="102" spans="1:2">
      <c r="A102" s="194"/>
      <c r="B102" s="15"/>
    </row>
    <row r="103" spans="1:2">
      <c r="A103" s="194"/>
      <c r="B103" s="15"/>
    </row>
    <row r="104" spans="1:2">
      <c r="A104" s="194"/>
      <c r="B104" s="15"/>
    </row>
    <row r="105" spans="1:2">
      <c r="A105" s="194"/>
      <c r="B105" s="15"/>
    </row>
    <row r="106" spans="1:2">
      <c r="A106" s="195"/>
      <c r="B106" s="15"/>
    </row>
    <row r="107" spans="1:2">
      <c r="A107" s="195"/>
      <c r="B107" s="15"/>
    </row>
    <row r="108" spans="1:2">
      <c r="A108" s="195"/>
      <c r="B108" s="15"/>
    </row>
    <row r="109" spans="1:2">
      <c r="A109" s="195"/>
      <c r="B109" s="15"/>
    </row>
    <row r="110" spans="1:2">
      <c r="A110" s="195"/>
      <c r="B110" s="15"/>
    </row>
  </sheetData>
  <mergeCells count="10">
    <mergeCell ref="A7:A8"/>
    <mergeCell ref="B7:B8"/>
    <mergeCell ref="B1:AG1"/>
    <mergeCell ref="B2:AG2"/>
    <mergeCell ref="AG7:AL7"/>
    <mergeCell ref="AA7:AF7"/>
    <mergeCell ref="C7:H7"/>
    <mergeCell ref="I7:N7"/>
    <mergeCell ref="O7:T7"/>
    <mergeCell ref="U7:Z7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46" orientation="landscape" r:id="rId1"/>
  <rowBreaks count="1" manualBreakCount="1">
    <brk id="37" max="16383" man="1"/>
  </rowBreaks>
  <colBreaks count="1" manualBreakCount="1">
    <brk id="3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H29"/>
  <sheetViews>
    <sheetView topLeftCell="A22" zoomScaleNormal="100" workbookViewId="0">
      <selection activeCell="S27" sqref="S27"/>
    </sheetView>
  </sheetViews>
  <sheetFormatPr defaultRowHeight="15"/>
  <cols>
    <col min="2" max="2" width="45.28515625" customWidth="1"/>
    <col min="3" max="3" width="12.140625" customWidth="1"/>
    <col min="4" max="4" width="11.42578125" customWidth="1"/>
    <col min="5" max="5" width="11.85546875" customWidth="1"/>
    <col min="6" max="6" width="10.42578125" bestFit="1" customWidth="1"/>
    <col min="7" max="8" width="11.85546875" customWidth="1"/>
  </cols>
  <sheetData>
    <row r="1" spans="1:8" s="87" customFormat="1" ht="15.75">
      <c r="B1" s="337" t="s">
        <v>19</v>
      </c>
      <c r="C1" s="337"/>
    </row>
    <row r="2" spans="1:8" s="87" customFormat="1">
      <c r="B2" s="338" t="s">
        <v>466</v>
      </c>
      <c r="C2" s="338"/>
    </row>
    <row r="3" spans="1:8" s="87" customFormat="1">
      <c r="B3" s="338" t="s">
        <v>519</v>
      </c>
      <c r="C3" s="338"/>
    </row>
    <row r="4" spans="1:8" s="87" customFormat="1">
      <c r="B4" s="102"/>
      <c r="C4" s="6" t="s">
        <v>173</v>
      </c>
    </row>
    <row r="5" spans="1:8" s="87" customFormat="1">
      <c r="B5" s="5"/>
      <c r="C5" s="6" t="s">
        <v>142</v>
      </c>
    </row>
    <row r="6" spans="1:8" s="87" customFormat="1" ht="31.5">
      <c r="A6" s="332" t="s">
        <v>1</v>
      </c>
      <c r="B6" s="334"/>
      <c r="C6" s="65" t="s">
        <v>144</v>
      </c>
      <c r="D6" s="150" t="s">
        <v>452</v>
      </c>
      <c r="E6" s="150" t="s">
        <v>453</v>
      </c>
      <c r="F6" s="252" t="s">
        <v>479</v>
      </c>
      <c r="G6" s="255" t="s">
        <v>505</v>
      </c>
      <c r="H6" s="90" t="s">
        <v>217</v>
      </c>
    </row>
    <row r="7" spans="1:8" s="87" customFormat="1" ht="15.75">
      <c r="A7" s="259" t="s">
        <v>287</v>
      </c>
      <c r="B7" s="260" t="s">
        <v>510</v>
      </c>
      <c r="C7" s="65"/>
      <c r="D7" s="150"/>
      <c r="E7" s="150"/>
      <c r="F7" s="252"/>
      <c r="G7" s="261">
        <v>835</v>
      </c>
      <c r="H7" s="262">
        <v>835</v>
      </c>
    </row>
    <row r="8" spans="1:8" s="87" customFormat="1">
      <c r="A8" s="92" t="s">
        <v>283</v>
      </c>
      <c r="B8" s="17" t="s">
        <v>174</v>
      </c>
      <c r="C8" s="17">
        <v>60</v>
      </c>
      <c r="D8" s="17">
        <v>66</v>
      </c>
      <c r="E8" s="17">
        <v>66</v>
      </c>
      <c r="F8" s="92">
        <v>66</v>
      </c>
      <c r="G8" s="92">
        <v>66</v>
      </c>
      <c r="H8" s="92">
        <v>66</v>
      </c>
    </row>
    <row r="9" spans="1:8" s="87" customFormat="1">
      <c r="A9" s="92" t="s">
        <v>284</v>
      </c>
      <c r="B9" s="17" t="s">
        <v>175</v>
      </c>
      <c r="C9" s="17">
        <v>7000</v>
      </c>
      <c r="D9" s="17">
        <v>7000</v>
      </c>
      <c r="E9" s="17">
        <v>7000</v>
      </c>
      <c r="F9" s="92">
        <v>3839</v>
      </c>
      <c r="G9" s="92">
        <v>3839</v>
      </c>
      <c r="H9" s="92">
        <v>3839</v>
      </c>
    </row>
    <row r="10" spans="1:8" s="87" customFormat="1">
      <c r="A10" s="92" t="s">
        <v>418</v>
      </c>
      <c r="B10" s="17" t="s">
        <v>492</v>
      </c>
      <c r="C10" s="17">
        <v>4200</v>
      </c>
      <c r="D10" s="17">
        <v>4200</v>
      </c>
      <c r="E10" s="17">
        <v>4200</v>
      </c>
      <c r="F10" s="92"/>
      <c r="G10" s="92"/>
      <c r="H10" s="92"/>
    </row>
    <row r="11" spans="1:8" s="87" customFormat="1">
      <c r="A11" s="92" t="s">
        <v>483</v>
      </c>
      <c r="B11" s="17" t="s">
        <v>66</v>
      </c>
      <c r="C11" s="17"/>
      <c r="D11" s="17"/>
      <c r="E11" s="17"/>
      <c r="F11" s="92">
        <v>3894</v>
      </c>
      <c r="G11" s="92">
        <v>3894</v>
      </c>
      <c r="H11" s="92">
        <v>3894</v>
      </c>
    </row>
    <row r="12" spans="1:8" s="87" customFormat="1">
      <c r="A12" s="92" t="s">
        <v>285</v>
      </c>
      <c r="B12" s="17" t="s">
        <v>493</v>
      </c>
      <c r="C12" s="17">
        <f t="shared" ref="C12:H12" si="0">SUM(C10:C11)</f>
        <v>4200</v>
      </c>
      <c r="D12" s="17">
        <f t="shared" si="0"/>
        <v>4200</v>
      </c>
      <c r="E12" s="17">
        <f t="shared" si="0"/>
        <v>4200</v>
      </c>
      <c r="F12" s="17">
        <f t="shared" si="0"/>
        <v>3894</v>
      </c>
      <c r="G12" s="17">
        <f t="shared" si="0"/>
        <v>3894</v>
      </c>
      <c r="H12" s="17">
        <f t="shared" si="0"/>
        <v>3894</v>
      </c>
    </row>
    <row r="13" spans="1:8" s="87" customFormat="1">
      <c r="A13" s="92" t="s">
        <v>419</v>
      </c>
      <c r="B13" s="17" t="s">
        <v>176</v>
      </c>
      <c r="C13" s="17">
        <v>315</v>
      </c>
      <c r="D13" s="17">
        <v>315</v>
      </c>
      <c r="E13" s="17">
        <v>315</v>
      </c>
      <c r="F13" s="92">
        <v>315</v>
      </c>
      <c r="G13" s="92">
        <v>315</v>
      </c>
      <c r="H13" s="92">
        <v>315</v>
      </c>
    </row>
    <row r="14" spans="1:8" s="87" customFormat="1">
      <c r="A14" s="88" t="s">
        <v>290</v>
      </c>
      <c r="B14" s="15" t="s">
        <v>294</v>
      </c>
      <c r="C14" s="15">
        <v>1850</v>
      </c>
      <c r="D14" s="15">
        <v>1200</v>
      </c>
      <c r="E14" s="15">
        <v>1200</v>
      </c>
      <c r="F14" s="88">
        <v>909</v>
      </c>
      <c r="G14" s="88">
        <v>909</v>
      </c>
      <c r="H14" s="88">
        <v>909</v>
      </c>
    </row>
    <row r="15" spans="1:8" s="87" customFormat="1">
      <c r="A15" s="88" t="s">
        <v>291</v>
      </c>
      <c r="B15" s="15" t="s">
        <v>295</v>
      </c>
      <c r="C15" s="15"/>
      <c r="D15" s="15">
        <v>490</v>
      </c>
      <c r="E15" s="15">
        <v>490</v>
      </c>
      <c r="F15" s="88">
        <v>28</v>
      </c>
      <c r="G15" s="88">
        <v>28</v>
      </c>
      <c r="H15" s="88">
        <v>28</v>
      </c>
    </row>
    <row r="16" spans="1:8" s="87" customFormat="1">
      <c r="A16" s="88" t="s">
        <v>292</v>
      </c>
      <c r="B16" s="15" t="s">
        <v>296</v>
      </c>
      <c r="C16" s="15"/>
      <c r="D16" s="15">
        <v>150</v>
      </c>
      <c r="E16" s="15">
        <v>150</v>
      </c>
      <c r="F16" s="88">
        <v>70</v>
      </c>
      <c r="G16" s="88">
        <v>70</v>
      </c>
      <c r="H16" s="88">
        <v>70</v>
      </c>
    </row>
    <row r="17" spans="1:8" s="87" customFormat="1">
      <c r="A17" s="88" t="s">
        <v>293</v>
      </c>
      <c r="B17" s="15" t="s">
        <v>297</v>
      </c>
      <c r="C17" s="15"/>
      <c r="D17" s="15">
        <v>10</v>
      </c>
      <c r="E17" s="15">
        <v>10</v>
      </c>
      <c r="F17" s="88">
        <v>108</v>
      </c>
      <c r="G17" s="88">
        <v>108</v>
      </c>
      <c r="H17" s="88">
        <v>108</v>
      </c>
    </row>
    <row r="18" spans="1:8" s="87" customFormat="1">
      <c r="A18" s="88" t="s">
        <v>490</v>
      </c>
      <c r="B18" s="15" t="s">
        <v>491</v>
      </c>
      <c r="C18" s="15"/>
      <c r="D18" s="15"/>
      <c r="E18" s="15"/>
      <c r="F18" s="88">
        <v>1050</v>
      </c>
      <c r="G18" s="88">
        <v>1050</v>
      </c>
      <c r="H18" s="88">
        <v>1050</v>
      </c>
    </row>
    <row r="19" spans="1:8" s="87" customFormat="1">
      <c r="A19" s="92" t="s">
        <v>286</v>
      </c>
      <c r="B19" s="17" t="s">
        <v>177</v>
      </c>
      <c r="C19" s="17">
        <f>SUM(C14:C17)</f>
        <v>1850</v>
      </c>
      <c r="D19" s="17">
        <f>SUM(D14:D17)</f>
        <v>1850</v>
      </c>
      <c r="E19" s="17">
        <f>SUM(E14:E18)</f>
        <v>1850</v>
      </c>
      <c r="F19" s="17">
        <f>SUM(F14:F18)</f>
        <v>2165</v>
      </c>
      <c r="G19" s="17">
        <f>SUM(G14:G18)</f>
        <v>2165</v>
      </c>
      <c r="H19" s="17">
        <f>SUM(H14:H18)</f>
        <v>2165</v>
      </c>
    </row>
    <row r="20" spans="1:8" s="87" customFormat="1">
      <c r="A20" s="89" t="s">
        <v>287</v>
      </c>
      <c r="B20" s="20" t="s">
        <v>94</v>
      </c>
      <c r="C20" s="20">
        <f>SUM(C8+C9+C12+C13+C19)</f>
        <v>13425</v>
      </c>
      <c r="D20" s="20">
        <f>SUM(D8+D9+D12+D13+D19)</f>
        <v>13431</v>
      </c>
      <c r="E20" s="20">
        <f>SUM(E8+E9+E12+E13+E19)</f>
        <v>13431</v>
      </c>
      <c r="F20" s="20">
        <f>SUM(F8+F9+F12+F13+F19)</f>
        <v>10279</v>
      </c>
      <c r="G20" s="20">
        <f>SUM(G7+G8+G9+G12+G13+G19)</f>
        <v>11114</v>
      </c>
      <c r="H20" s="20">
        <f>SUM(H7+H8+H9+H12+H13+H19)</f>
        <v>11114</v>
      </c>
    </row>
    <row r="21" spans="1:8" s="87" customFormat="1">
      <c r="A21" s="89" t="s">
        <v>484</v>
      </c>
      <c r="B21" s="20"/>
      <c r="C21" s="20"/>
      <c r="D21" s="20"/>
      <c r="E21" s="20"/>
      <c r="F21" s="15">
        <v>149</v>
      </c>
      <c r="G21" s="15">
        <v>149</v>
      </c>
      <c r="H21" s="15">
        <v>149</v>
      </c>
    </row>
    <row r="22" spans="1:8" s="87" customFormat="1" ht="30">
      <c r="A22" s="88" t="s">
        <v>298</v>
      </c>
      <c r="B22" s="12" t="s">
        <v>301</v>
      </c>
      <c r="C22" s="20"/>
      <c r="D22" s="15">
        <v>1610</v>
      </c>
      <c r="E22" s="15">
        <v>1610</v>
      </c>
      <c r="F22" s="15">
        <v>650</v>
      </c>
      <c r="G22" s="15">
        <v>650</v>
      </c>
      <c r="H22" s="15">
        <v>650</v>
      </c>
    </row>
    <row r="23" spans="1:8" s="87" customFormat="1" ht="30">
      <c r="A23" s="88" t="s">
        <v>299</v>
      </c>
      <c r="B23" s="12" t="s">
        <v>302</v>
      </c>
      <c r="C23" s="15">
        <v>3500</v>
      </c>
      <c r="D23" s="142">
        <v>1890</v>
      </c>
      <c r="E23" s="142">
        <v>1890</v>
      </c>
      <c r="F23" s="88">
        <v>2359</v>
      </c>
      <c r="G23" s="88">
        <v>2359</v>
      </c>
      <c r="H23" s="88">
        <v>2359</v>
      </c>
    </row>
    <row r="24" spans="1:8">
      <c r="A24" s="88" t="s">
        <v>288</v>
      </c>
      <c r="B24" s="12" t="s">
        <v>289</v>
      </c>
      <c r="C24" s="15"/>
      <c r="D24" s="142">
        <v>34419</v>
      </c>
      <c r="E24" s="142">
        <v>28552</v>
      </c>
      <c r="F24" s="88">
        <v>21221</v>
      </c>
      <c r="G24" s="88">
        <v>18384</v>
      </c>
      <c r="H24" s="88"/>
    </row>
    <row r="25" spans="1:8">
      <c r="A25" s="89" t="s">
        <v>300</v>
      </c>
      <c r="B25" s="20" t="s">
        <v>26</v>
      </c>
      <c r="C25" s="20">
        <f t="shared" ref="C25:H25" si="1">SUM(C21:C24)</f>
        <v>3500</v>
      </c>
      <c r="D25" s="20">
        <f t="shared" si="1"/>
        <v>37919</v>
      </c>
      <c r="E25" s="20">
        <f t="shared" si="1"/>
        <v>32052</v>
      </c>
      <c r="F25" s="20">
        <f t="shared" si="1"/>
        <v>24379</v>
      </c>
      <c r="G25" s="20">
        <f t="shared" si="1"/>
        <v>21542</v>
      </c>
      <c r="H25" s="20">
        <f t="shared" si="1"/>
        <v>3158</v>
      </c>
    </row>
    <row r="28" spans="1:8">
      <c r="B28" s="5"/>
      <c r="C28" s="5"/>
    </row>
    <row r="29" spans="1:8">
      <c r="B29" s="5"/>
      <c r="C29" s="5"/>
    </row>
  </sheetData>
  <mergeCells count="4">
    <mergeCell ref="B1:C1"/>
    <mergeCell ref="B2:C2"/>
    <mergeCell ref="A6:B6"/>
    <mergeCell ref="B3:C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24"/>
  <sheetViews>
    <sheetView zoomScaleNormal="100" workbookViewId="0">
      <selection activeCell="AN76" sqref="AN76"/>
    </sheetView>
  </sheetViews>
  <sheetFormatPr defaultRowHeight="15"/>
  <cols>
    <col min="2" max="2" width="45.28515625" customWidth="1"/>
    <col min="3" max="3" width="12.140625" customWidth="1"/>
    <col min="4" max="4" width="11.42578125" customWidth="1"/>
    <col min="5" max="5" width="11.85546875" customWidth="1"/>
    <col min="6" max="6" width="10.42578125" bestFit="1" customWidth="1"/>
    <col min="7" max="8" width="10.42578125" customWidth="1"/>
  </cols>
  <sheetData>
    <row r="1" spans="1:10" ht="15.75">
      <c r="B1" s="337" t="s">
        <v>19</v>
      </c>
      <c r="C1" s="337"/>
    </row>
    <row r="2" spans="1:10">
      <c r="B2" s="338" t="s">
        <v>421</v>
      </c>
      <c r="C2" s="338"/>
    </row>
    <row r="3" spans="1:10">
      <c r="B3" s="338" t="s">
        <v>516</v>
      </c>
      <c r="C3" s="338"/>
    </row>
    <row r="4" spans="1:10">
      <c r="B4" s="102"/>
      <c r="C4" s="6" t="s">
        <v>420</v>
      </c>
    </row>
    <row r="5" spans="1:10">
      <c r="B5" s="5"/>
      <c r="C5" s="6" t="s">
        <v>142</v>
      </c>
    </row>
    <row r="6" spans="1:10" ht="38.25" customHeight="1">
      <c r="A6" s="88"/>
      <c r="B6" s="25" t="s">
        <v>1</v>
      </c>
      <c r="C6" s="25" t="s">
        <v>2</v>
      </c>
      <c r="D6" s="150" t="s">
        <v>452</v>
      </c>
      <c r="E6" s="150" t="s">
        <v>453</v>
      </c>
      <c r="F6" s="150" t="s">
        <v>479</v>
      </c>
      <c r="G6" s="150" t="s">
        <v>505</v>
      </c>
      <c r="H6" s="150" t="s">
        <v>217</v>
      </c>
    </row>
    <row r="7" spans="1:10">
      <c r="A7" s="141" t="s">
        <v>315</v>
      </c>
      <c r="B7" s="12" t="s">
        <v>27</v>
      </c>
      <c r="C7" s="12">
        <v>0</v>
      </c>
      <c r="D7" s="88">
        <v>0</v>
      </c>
      <c r="E7" s="88">
        <v>0</v>
      </c>
      <c r="F7" s="88"/>
      <c r="G7" s="88"/>
      <c r="H7" s="88"/>
    </row>
    <row r="8" spans="1:10">
      <c r="A8" s="141" t="s">
        <v>246</v>
      </c>
      <c r="B8" s="12" t="s">
        <v>28</v>
      </c>
      <c r="C8" s="12">
        <v>0</v>
      </c>
      <c r="D8" s="88">
        <v>115</v>
      </c>
      <c r="E8" s="88">
        <v>220</v>
      </c>
      <c r="F8" s="88">
        <v>220</v>
      </c>
      <c r="G8" s="88">
        <v>220</v>
      </c>
      <c r="H8" s="88">
        <v>220</v>
      </c>
      <c r="I8" s="64"/>
    </row>
    <row r="9" spans="1:10">
      <c r="A9" s="141" t="s">
        <v>316</v>
      </c>
      <c r="B9" s="12" t="s">
        <v>314</v>
      </c>
      <c r="C9" s="12"/>
      <c r="D9" s="88">
        <v>900</v>
      </c>
      <c r="E9" s="88">
        <v>2141</v>
      </c>
      <c r="F9" s="88">
        <v>2069</v>
      </c>
      <c r="G9" s="88">
        <v>2069</v>
      </c>
      <c r="H9" s="88">
        <v>2069</v>
      </c>
      <c r="I9" s="64"/>
    </row>
    <row r="10" spans="1:10">
      <c r="A10" s="141" t="s">
        <v>247</v>
      </c>
      <c r="B10" s="12" t="s">
        <v>29</v>
      </c>
      <c r="C10" s="12">
        <v>0</v>
      </c>
      <c r="D10" s="88">
        <v>274</v>
      </c>
      <c r="E10" s="88">
        <v>637</v>
      </c>
      <c r="F10" s="88">
        <v>617</v>
      </c>
      <c r="G10" s="88">
        <v>617</v>
      </c>
      <c r="H10" s="88">
        <v>617</v>
      </c>
      <c r="I10" s="168"/>
      <c r="J10" s="168"/>
    </row>
    <row r="11" spans="1:10">
      <c r="A11" s="89" t="s">
        <v>250</v>
      </c>
      <c r="B11" s="19" t="s">
        <v>30</v>
      </c>
      <c r="C11" s="80">
        <f t="shared" ref="C11:H11" si="0">SUM(C7:C10)</f>
        <v>0</v>
      </c>
      <c r="D11" s="80">
        <f t="shared" si="0"/>
        <v>1289</v>
      </c>
      <c r="E11" s="80">
        <f t="shared" si="0"/>
        <v>2998</v>
      </c>
      <c r="F11" s="80">
        <f t="shared" si="0"/>
        <v>2906</v>
      </c>
      <c r="G11" s="80">
        <f t="shared" si="0"/>
        <v>2906</v>
      </c>
      <c r="H11" s="80">
        <f t="shared" si="0"/>
        <v>2906</v>
      </c>
      <c r="I11" s="64"/>
    </row>
    <row r="12" spans="1:10">
      <c r="A12" s="88" t="s">
        <v>328</v>
      </c>
      <c r="B12" s="12" t="s">
        <v>31</v>
      </c>
      <c r="C12" s="12">
        <v>22370</v>
      </c>
      <c r="D12" s="88">
        <v>39902</v>
      </c>
      <c r="E12" s="88">
        <v>32090</v>
      </c>
      <c r="F12" s="88">
        <v>32090</v>
      </c>
      <c r="G12" s="88">
        <v>32090</v>
      </c>
      <c r="H12" s="88">
        <v>32090</v>
      </c>
      <c r="I12" s="168"/>
      <c r="J12" s="168"/>
    </row>
    <row r="13" spans="1:10">
      <c r="A13" s="88" t="s">
        <v>333</v>
      </c>
      <c r="B13" s="12" t="s">
        <v>32</v>
      </c>
      <c r="C13" s="12">
        <v>0</v>
      </c>
      <c r="D13" s="88">
        <v>0</v>
      </c>
      <c r="E13" s="88">
        <v>0</v>
      </c>
      <c r="F13" s="88"/>
      <c r="G13" s="88"/>
      <c r="H13" s="88"/>
      <c r="I13" s="64"/>
    </row>
    <row r="14" spans="1:10">
      <c r="A14" s="88" t="s">
        <v>334</v>
      </c>
      <c r="B14" s="12" t="s">
        <v>33</v>
      </c>
      <c r="C14" s="12">
        <v>0</v>
      </c>
      <c r="D14" s="88">
        <v>0</v>
      </c>
      <c r="E14" s="88">
        <v>0</v>
      </c>
      <c r="F14" s="88"/>
      <c r="G14" s="88"/>
      <c r="H14" s="88"/>
      <c r="I14" s="64"/>
    </row>
    <row r="15" spans="1:10">
      <c r="A15" s="88" t="s">
        <v>329</v>
      </c>
      <c r="B15" s="12" t="s">
        <v>34</v>
      </c>
      <c r="C15" s="12">
        <v>6036</v>
      </c>
      <c r="D15" s="88">
        <v>10769</v>
      </c>
      <c r="E15" s="88">
        <v>8664</v>
      </c>
      <c r="F15" s="88">
        <v>8664</v>
      </c>
      <c r="G15" s="88">
        <v>8664</v>
      </c>
      <c r="H15" s="88">
        <v>8664</v>
      </c>
      <c r="I15" s="168"/>
      <c r="J15" s="168"/>
    </row>
    <row r="16" spans="1:10">
      <c r="A16" s="88" t="s">
        <v>335</v>
      </c>
      <c r="B16" s="19" t="s">
        <v>35</v>
      </c>
      <c r="C16" s="19">
        <f t="shared" ref="C16:H16" si="1">SUM(C12:C15)</f>
        <v>28406</v>
      </c>
      <c r="D16" s="19">
        <f t="shared" si="1"/>
        <v>50671</v>
      </c>
      <c r="E16" s="19">
        <f t="shared" si="1"/>
        <v>40754</v>
      </c>
      <c r="F16" s="19">
        <f t="shared" si="1"/>
        <v>40754</v>
      </c>
      <c r="G16" s="19">
        <f t="shared" si="1"/>
        <v>40754</v>
      </c>
      <c r="H16" s="19">
        <f t="shared" si="1"/>
        <v>40754</v>
      </c>
      <c r="I16" s="64"/>
    </row>
    <row r="17" spans="1:39">
      <c r="A17" s="88" t="s">
        <v>495</v>
      </c>
      <c r="B17" s="23" t="s">
        <v>494</v>
      </c>
      <c r="C17" s="20"/>
      <c r="D17" s="20"/>
      <c r="E17" s="20"/>
      <c r="F17" s="20">
        <v>15000</v>
      </c>
      <c r="G17" s="20">
        <v>15000</v>
      </c>
      <c r="H17" s="20">
        <v>15000</v>
      </c>
      <c r="I17" s="168"/>
    </row>
    <row r="18" spans="1:39">
      <c r="A18" s="88" t="s">
        <v>330</v>
      </c>
      <c r="B18" s="12" t="s">
        <v>90</v>
      </c>
      <c r="C18" s="12">
        <v>18300</v>
      </c>
      <c r="D18" s="88">
        <v>18728</v>
      </c>
      <c r="E18" s="88">
        <v>19180</v>
      </c>
      <c r="F18" s="141">
        <v>19429</v>
      </c>
      <c r="G18" s="141">
        <v>19429</v>
      </c>
      <c r="H18" s="141">
        <v>19429</v>
      </c>
    </row>
    <row r="19" spans="1:39" s="94" customFormat="1">
      <c r="A19" s="88" t="s">
        <v>331</v>
      </c>
      <c r="B19" s="12" t="s">
        <v>91</v>
      </c>
      <c r="C19" s="12">
        <v>38580</v>
      </c>
      <c r="D19" s="88">
        <v>39708</v>
      </c>
      <c r="E19" s="88">
        <v>39778</v>
      </c>
      <c r="F19" s="141">
        <v>45357</v>
      </c>
      <c r="G19" s="141">
        <v>45357</v>
      </c>
      <c r="H19" s="141">
        <v>45357</v>
      </c>
      <c r="I19" s="158"/>
      <c r="J19" s="158"/>
      <c r="K19" s="158"/>
      <c r="L19" s="158"/>
      <c r="M19" s="158"/>
      <c r="N19" s="158"/>
      <c r="O19" s="158"/>
      <c r="P19" s="179"/>
      <c r="Q19" s="179"/>
      <c r="R19" s="179"/>
      <c r="S19" s="179"/>
      <c r="T19" s="179"/>
      <c r="U19" s="273"/>
      <c r="V19" s="179"/>
      <c r="W19" s="179"/>
      <c r="X19" s="179"/>
      <c r="Y19" s="179"/>
      <c r="Z19" s="179"/>
      <c r="AA19" s="179"/>
      <c r="AB19" s="179"/>
      <c r="AC19" s="179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1:39" s="94" customFormat="1" ht="30">
      <c r="A20" s="88" t="s">
        <v>332</v>
      </c>
      <c r="B20" s="21" t="s">
        <v>37</v>
      </c>
      <c r="C20" s="21">
        <f t="shared" ref="C20:H20" si="2">SUM(C18:C19)</f>
        <v>56880</v>
      </c>
      <c r="D20" s="21">
        <f t="shared" si="2"/>
        <v>58436</v>
      </c>
      <c r="E20" s="21">
        <f t="shared" si="2"/>
        <v>58958</v>
      </c>
      <c r="F20" s="21">
        <f t="shared" si="2"/>
        <v>64786</v>
      </c>
      <c r="G20" s="21">
        <f t="shared" si="2"/>
        <v>64786</v>
      </c>
      <c r="H20" s="21">
        <f t="shared" si="2"/>
        <v>64786</v>
      </c>
      <c r="I20" s="158"/>
      <c r="J20" s="158"/>
      <c r="K20" s="158"/>
      <c r="L20" s="158"/>
      <c r="M20" s="158"/>
      <c r="N20" s="158"/>
      <c r="O20" s="158"/>
      <c r="P20" s="179"/>
      <c r="Q20" s="179"/>
      <c r="R20" s="179"/>
      <c r="S20" s="179"/>
      <c r="T20" s="179"/>
      <c r="U20" s="273"/>
      <c r="V20" s="179"/>
      <c r="W20" s="179"/>
      <c r="X20" s="179"/>
      <c r="Y20" s="179"/>
      <c r="Z20" s="179"/>
      <c r="AA20" s="179"/>
      <c r="AB20" s="179"/>
      <c r="AC20" s="179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</row>
    <row r="21" spans="1:39">
      <c r="A21" s="92" t="s">
        <v>415</v>
      </c>
      <c r="B21" s="21" t="s">
        <v>38</v>
      </c>
      <c r="C21" s="21">
        <v>0</v>
      </c>
      <c r="D21" s="92">
        <v>0</v>
      </c>
      <c r="E21" s="92">
        <v>0</v>
      </c>
      <c r="F21" s="92"/>
      <c r="G21" s="92"/>
      <c r="H21" s="92"/>
    </row>
    <row r="22" spans="1:39">
      <c r="A22" s="92" t="s">
        <v>317</v>
      </c>
      <c r="B22" s="21" t="s">
        <v>40</v>
      </c>
      <c r="C22" s="21">
        <v>0</v>
      </c>
      <c r="D22" s="92">
        <v>2265</v>
      </c>
      <c r="E22" s="92">
        <v>2265</v>
      </c>
      <c r="F22" s="92">
        <v>2265</v>
      </c>
      <c r="G22" s="92">
        <v>2265</v>
      </c>
      <c r="H22" s="92">
        <v>2265</v>
      </c>
    </row>
    <row r="23" spans="1:39">
      <c r="A23" s="89" t="s">
        <v>414</v>
      </c>
      <c r="B23" s="19" t="s">
        <v>39</v>
      </c>
      <c r="C23" s="19">
        <f t="shared" ref="C23:H23" si="3">C17+C20+C21+C22</f>
        <v>56880</v>
      </c>
      <c r="D23" s="19">
        <f t="shared" si="3"/>
        <v>60701</v>
      </c>
      <c r="E23" s="19">
        <f t="shared" si="3"/>
        <v>61223</v>
      </c>
      <c r="F23" s="19">
        <f t="shared" si="3"/>
        <v>82051</v>
      </c>
      <c r="G23" s="19">
        <f t="shared" si="3"/>
        <v>82051</v>
      </c>
      <c r="H23" s="19">
        <f t="shared" si="3"/>
        <v>82051</v>
      </c>
    </row>
    <row r="24" spans="1:39">
      <c r="A24" s="89" t="s">
        <v>416</v>
      </c>
      <c r="B24" s="19" t="s">
        <v>41</v>
      </c>
      <c r="C24" s="19">
        <f t="shared" ref="C24:H24" si="4">SUM(C23)</f>
        <v>56880</v>
      </c>
      <c r="D24" s="19">
        <f t="shared" si="4"/>
        <v>60701</v>
      </c>
      <c r="E24" s="19">
        <f t="shared" si="4"/>
        <v>61223</v>
      </c>
      <c r="F24" s="19">
        <f t="shared" si="4"/>
        <v>82051</v>
      </c>
      <c r="G24" s="19">
        <f t="shared" si="4"/>
        <v>82051</v>
      </c>
      <c r="H24" s="19">
        <f t="shared" si="4"/>
        <v>82051</v>
      </c>
    </row>
  </sheetData>
  <mergeCells count="3">
    <mergeCell ref="B1:C1"/>
    <mergeCell ref="B2:C2"/>
    <mergeCell ref="B3:C3"/>
  </mergeCells>
  <phoneticPr fontId="13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13</vt:i4>
      </vt:variant>
    </vt:vector>
  </HeadingPairs>
  <TitlesOfParts>
    <vt:vector size="33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 Beruházások - felújítások</vt:lpstr>
      <vt:lpstr>4. Finanszírozási </vt:lpstr>
      <vt:lpstr>4.1 Óvoda</vt:lpstr>
      <vt:lpstr>4.2 Közös Hivatal</vt:lpstr>
      <vt:lpstr>4.3 Szakmár</vt:lpstr>
      <vt:lpstr>4.4 Öregcsertő</vt:lpstr>
      <vt:lpstr>4.5 Újtelek</vt:lpstr>
      <vt:lpstr>4.6 Jegyző</vt:lpstr>
      <vt:lpstr>5. Felhalmozási bev és kiad</vt:lpstr>
      <vt:lpstr>8. Létszámadatok</vt:lpstr>
      <vt:lpstr>6. Vagyonmérleg</vt:lpstr>
      <vt:lpstr>7. pénzmaradvány</vt:lpstr>
      <vt:lpstr>'2.1 Költségvetési bevételek'!Nyomtatási_terület</vt:lpstr>
      <vt:lpstr>'2.Bevételek'!Nyomtatási_terület</vt:lpstr>
      <vt:lpstr>'3. Kiadások'!Nyomtatási_terület</vt:lpstr>
      <vt:lpstr>'3.1 Személyi és járulékok'!Nyomtatási_terület</vt:lpstr>
      <vt:lpstr>'3.3 Ellátott, egyéb, finansz k'!Nyomtatási_terület</vt:lpstr>
      <vt:lpstr>'3.4 Beruházások - felújítások'!Nyomtatási_terület</vt:lpstr>
      <vt:lpstr>'4.1 Óvoda'!Nyomtatási_terület</vt:lpstr>
      <vt:lpstr>'4.2 Közös Hivatal'!Nyomtatási_terület</vt:lpstr>
      <vt:lpstr>'4.3 Szakmár'!Nyomtatási_terület</vt:lpstr>
      <vt:lpstr>'4.4 Öregcsertő'!Nyomtatási_terület</vt:lpstr>
      <vt:lpstr>'4.5 Újtelek'!Nyomtatási_terület</vt:lpstr>
      <vt:lpstr>'4.6 Jegyző'!Nyomtatási_terület</vt:lpstr>
      <vt:lpstr>'5. Felhalmozási bev és kiad'!Nyomtatási_terület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2015-06-02T09:30:09Z</cp:lastPrinted>
  <dcterms:created xsi:type="dcterms:W3CDTF">2014-03-20T09:53:46Z</dcterms:created>
  <dcterms:modified xsi:type="dcterms:W3CDTF">2015-06-02T09:38:58Z</dcterms:modified>
</cp:coreProperties>
</file>