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9" activeTab="11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1.sz.2.2.sz." sheetId="8" r:id="rId8"/>
    <sheet name="3.sz.mell." sheetId="9" r:id="rId9"/>
    <sheet name="4.sz.mell." sheetId="10" r:id="rId10"/>
    <sheet name="5. sz. mell. " sheetId="11" r:id="rId11"/>
    <sheet name="6. melléklet" sheetId="12" r:id="rId12"/>
    <sheet name="Munka1" sheetId="13" r:id="rId13"/>
  </sheets>
  <definedNames>
    <definedName name="_xlnm.Print_Area" localSheetId="1">'1.1.sz.mell.'!$A$1:$E$146</definedName>
    <definedName name="_xlnm.Print_Area" localSheetId="2">'1.2.sz.mell.'!$A$1:$E$146</definedName>
    <definedName name="_xlnm.Print_Area" localSheetId="3">'1.3.sz.mell.'!$A$1:$E$146</definedName>
    <definedName name="_xlnm.Print_Area" localSheetId="4">'1.4.sz.mell.'!$A$1:$E$146</definedName>
    <definedName name="_xlnm.Print_Area" localSheetId="5">'2.1.sz.mell  '!$A$1:$J$32</definedName>
  </definedNames>
  <calcPr fullCalcOnLoad="1"/>
</workbook>
</file>

<file path=xl/sharedStrings.xml><?xml version="1.0" encoding="utf-8"?>
<sst xmlns="http://schemas.openxmlformats.org/spreadsheetml/2006/main" count="1597" uniqueCount="472">
  <si>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</si>
  <si>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</si>
  <si>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</si>
  <si>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</si>
  <si>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</si>
  <si>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</si>
  <si>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</si>
  <si>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</si>
  <si>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</si>
  <si>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</si>
  <si>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</si>
  <si>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</si>
  <si>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</si>
  <si>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</si>
  <si>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</si>
  <si>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</si>
  <si>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</si>
  <si>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</si>
  <si>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</si>
  <si>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</si>
  <si>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</si>
  <si>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</si>
  <si>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</si>
  <si>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</si>
  <si>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</si>
  <si>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</si>
  <si>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</si>
  <si>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</si>
  <si>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</si>
  <si>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</si>
  <si>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</si>
  <si>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</si>
  <si>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</si>
  <si>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</si>
  <si>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</si>
  <si>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</si>
  <si>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</t>
  </si>
  <si>
    <t>Összesen:</t>
  </si>
  <si>
    <t>Bevételek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</si>
  <si>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</si>
  <si>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</si>
  <si>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</si>
  <si>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</si>
  <si>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</si>
  <si>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</si>
  <si>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</si>
  <si>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</si>
  <si>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</si>
  <si>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</si>
  <si>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</si>
  <si>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</si>
  <si>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</si>
  <si>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</si>
  <si>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</si>
  <si>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</si>
  <si>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</si>
  <si>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</si>
  <si>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</si>
  <si>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</si>
  <si>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</si>
  <si>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</si>
  <si>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</si>
  <si>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</si>
  <si>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</si>
  <si>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</si>
  <si>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</si>
  <si>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</si>
  <si>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</si>
  <si>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</si>
  <si>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</si>
  <si>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</si>
  <si>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</si>
  <si>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</si>
  <si>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</si>
  <si>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</si>
  <si>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</si>
  <si>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</si>
  <si>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</si>
  <si>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</si>
  <si>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</si>
  <si>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</si>
  <si>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</si>
  <si>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</si>
  <si>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</si>
  <si>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</si>
  <si>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</si>
  <si>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</si>
  <si>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</si>
  <si>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</si>
  <si>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</si>
  <si>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</si>
  <si>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</si>
  <si>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</si>
  <si>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</si>
  <si>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</si>
  <si>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</si>
  <si>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</si>
  <si>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</si>
  <si>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</si>
  <si>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</si>
  <si>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</si>
  <si>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</si>
  <si>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</si>
  <si>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</si>
  <si>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</si>
  <si>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</si>
  <si>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</si>
  <si>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</si>
  <si>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</si>
  <si>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</si>
  <si>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</si>
  <si>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</si>
  <si>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</si>
  <si>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</si>
  <si>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</si>
  <si>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</si>
  <si>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</si>
  <si>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</si>
  <si>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</si>
  <si>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</si>
  <si>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</si>
  <si>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</si>
  <si>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</si>
  <si>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</si>
  <si>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</si>
  <si>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</si>
  <si>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</si>
  <si>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</si>
  <si>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</si>
  <si>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</si>
  <si>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</si>
  <si>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</si>
  <si>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</si>
  <si>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</si>
  <si>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</si>
  <si>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</si>
  <si>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</si>
  <si>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</si>
  <si>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</si>
  <si>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</si>
  <si>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</si>
  <si>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</si>
  <si>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</si>
  <si>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</si>
  <si>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</si>
  <si>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</si>
  <si>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</si>
  <si>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</si>
  <si>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</si>
  <si>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</si>
  <si>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</si>
  <si>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</si>
  <si>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</si>
  <si>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</si>
  <si>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</si>
  <si>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</si>
  <si>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</si>
  <si>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</si>
  <si>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</si>
  <si>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</si>
  <si>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</si>
  <si>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</si>
  <si>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</si>
  <si>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</si>
  <si>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</si>
  <si>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</si>
  <si>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</si>
  <si>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</si>
  <si>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</si>
  <si>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</si>
  <si>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Adatok: ezer forintban!</t>
  </si>
  <si>
    <t>Sorszám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</si>
  <si>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</si>
  <si>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</si>
  <si>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</si>
  <si>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</si>
  <si>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</si>
  <si>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</si>
  <si>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</si>
  <si>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</si>
  <si>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</si>
  <si>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VAGYONKIMUTATÁS
a könyvviteli mérlegben értékkel szereplő forrásokról</t>
  </si>
  <si>
    <t>FORRÁSOK</t>
  </si>
  <si>
    <t>állományi 
érték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</si>
  <si>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</si>
  <si>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</si>
  <si>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</si>
  <si>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</si>
  <si>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</si>
  <si>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</si>
  <si>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</si>
  <si>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</si>
  <si>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</si>
  <si>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</si>
  <si>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</si>
  <si>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</si>
  <si>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</si>
  <si>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</si>
  <si>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</si>
  <si>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</si>
  <si>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</si>
  <si>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</si>
  <si>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</si>
  <si>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</si>
  <si>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</si>
  <si>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</si>
  <si>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</si>
  <si>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</si>
  <si>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</si>
  <si>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</si>
  <si>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</si>
  <si>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</si>
  <si>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</si>
  <si>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</si>
  <si>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</si>
  <si>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</si>
  <si>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</si>
  <si>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</si>
  <si>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</si>
  <si>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</si>
  <si>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</si>
  <si>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</si>
  <si>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</si>
  <si>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</si>
  <si>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</si>
  <si>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</si>
  <si>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</si>
  <si>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</si>
  <si>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</si>
  <si>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</si>
  <si>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</si>
  <si>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</si>
  <si>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</si>
  <si>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</si>
  <si>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</si>
  <si>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</si>
  <si>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</si>
  <si>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</si>
  <si>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</si>
  <si>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</si>
  <si>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</si>
  <si>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</si>
  <si>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</si>
  <si>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</si>
  <si>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</si>
  <si>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</si>
  <si>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</si>
  <si>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</si>
  <si>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</si>
  <si>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</si>
  <si>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</si>
  <si>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</si>
  <si>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</si>
  <si>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</si>
  <si>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</si>
  <si>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</si>
  <si>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</si>
  <si>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</si>
  <si>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</si>
  <si>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</si>
  <si>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</si>
  <si>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</si>
  <si>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</si>
  <si>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</si>
  <si>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</si>
  <si>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</si>
  <si>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</si>
  <si>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</si>
  <si>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</si>
  <si>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</si>
  <si>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</si>
  <si>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</si>
  <si>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</si>
  <si>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</si>
  <si>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</si>
  <si>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</si>
  <si>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</si>
  <si>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</si>
  <si>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</si>
  <si>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</si>
  <si>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</si>
  <si>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</si>
  <si>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</si>
  <si>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</si>
  <si>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</si>
  <si>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</si>
  <si>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</si>
  <si>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</si>
  <si>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</si>
  <si>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</si>
  <si>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</si>
  <si>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</si>
  <si>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</si>
  <si>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</si>
  <si>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</si>
  <si>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</si>
  <si>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</si>
  <si>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</si>
  <si>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</si>
  <si>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</si>
  <si>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</si>
  <si>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</si>
  <si>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</si>
  <si>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</si>
  <si>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</si>
  <si>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</si>
  <si>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</si>
  <si>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</si>
  <si>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</si>
  <si>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</si>
  <si>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</si>
  <si>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</si>
  <si>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</si>
  <si>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</si>
  <si>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</si>
  <si>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</si>
  <si>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</si>
  <si>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</si>
  <si>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</si>
  <si>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</si>
  <si>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</si>
  <si>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</si>
  <si>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</si>
  <si>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</si>
  <si>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</si>
  <si>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</si>
  <si>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</si>
  <si>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</si>
  <si>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</si>
  <si>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</si>
  <si>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</si>
  <si>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</si>
  <si>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</si>
  <si>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</si>
  <si>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</si>
  <si>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</si>
  <si>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</si>
  <si>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</si>
  <si>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</si>
  <si>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</si>
  <si>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</si>
  <si>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</si>
  <si>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</si>
  <si>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</si>
  <si>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</si>
  <si>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</si>
  <si>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</si>
  <si>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</si>
  <si>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</si>
  <si>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</si>
  <si>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</si>
  <si>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</si>
  <si>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</si>
  <si>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</si>
  <si>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</si>
  <si>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</si>
  <si>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</si>
  <si>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</si>
  <si>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</si>
  <si>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</si>
  <si>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</si>
  <si>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</si>
  <si>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</si>
  <si>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</si>
  <si>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</si>
  <si>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</si>
  <si>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</si>
  <si>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</si>
  <si>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</si>
  <si>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</si>
  <si>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</si>
  <si>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</si>
  <si>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</si>
  <si>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</si>
  <si>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</si>
  <si>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</si>
  <si>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</si>
  <si>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</si>
  <si>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</si>
  <si>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</si>
  <si>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</si>
  <si>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</si>
  <si>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</si>
  <si>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</si>
  <si>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</si>
  <si>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</si>
  <si>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</si>
  <si>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</si>
  <si>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</si>
  <si>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</si>
  <si>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2014. évi eredeti előirányzat BEVÉTELEK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</si>
  <si>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</si>
  <si>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</si>
  <si>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</si>
  <si>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</si>
  <si>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</si>
  <si>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</si>
  <si>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</si>
  <si>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</si>
  <si>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</si>
  <si>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</si>
  <si>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</si>
  <si>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</si>
  <si>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</si>
  <si>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</si>
  <si>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</si>
  <si>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</si>
  <si>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</si>
  <si>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</si>
  <si>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</si>
  <si>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</si>
  <si>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</si>
  <si>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</si>
  <si>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</si>
  <si>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</si>
  <si>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</si>
  <si>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</si>
  <si>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</si>
  <si>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</si>
  <si>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</si>
  <si>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</si>
  <si>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</si>
  <si>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</si>
  <si>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</si>
  <si>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</si>
  <si>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</si>
  <si>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</si>
  <si>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</si>
  <si>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</si>
  <si>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</si>
  <si>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</si>
  <si>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</si>
  <si>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</si>
  <si>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</si>
  <si>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</si>
  <si>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</si>
  <si>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</si>
  <si>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</si>
  <si>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</si>
  <si>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</si>
  <si>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</si>
  <si>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</si>
  <si>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</si>
  <si>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</si>
  <si>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</si>
  <si>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</si>
  <si>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</si>
  <si>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</si>
  <si>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I. Költségvetési évben esedékes kötelezettségek</t>
  </si>
  <si>
    <t xml:space="preserve">    </t>
  </si>
  <si>
    <t>Szabadidő és kondipark</t>
  </si>
  <si>
    <t>2011</t>
  </si>
  <si>
    <t>Temetői járda és parkoló</t>
  </si>
  <si>
    <t>2014</t>
  </si>
  <si>
    <t>Geodéziai felmérés- csap. víz</t>
  </si>
  <si>
    <t>Epson nyomtató- igazgatás</t>
  </si>
  <si>
    <t>Szoftvet Windows 7- könyvtár</t>
  </si>
  <si>
    <t>Szgép bővítés- igazgatás</t>
  </si>
  <si>
    <t>Egyéb tárgyi eszk:    páramentesítő készülék 2 db</t>
  </si>
  <si>
    <t xml:space="preserve">           Charli kerti kapa</t>
  </si>
  <si>
    <t xml:space="preserve">           locsoló berendezés - kondiparkhoz</t>
  </si>
  <si>
    <t xml:space="preserve">           telefon- igazgatás</t>
  </si>
  <si>
    <t xml:space="preserve">           iratmegsemmisítő</t>
  </si>
  <si>
    <t xml:space="preserve">          CD lejátszó- igazgatás</t>
  </si>
  <si>
    <t>Csapadékvíz elvezető árkok felújítása</t>
  </si>
  <si>
    <t>Községháza vizesblokk felújítás</t>
  </si>
  <si>
    <t>Óvoda felújítás</t>
  </si>
  <si>
    <t>Hejőkürt - közút felújítása /1812/2014.(XII.19.) Korm.hat./</t>
  </si>
  <si>
    <t>1.2 Kötelező</t>
  </si>
  <si>
    <t>1.3 Önként</t>
  </si>
  <si>
    <t>1.4 Áll</t>
  </si>
  <si>
    <t>összesen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</si>
</sst>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59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i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4" fillId="8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8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3" borderId="0" applyNumberFormat="0" applyBorder="0" applyAlignment="0" applyProtection="0"/>
    <xf numFmtId="0" fontId="46" fillId="8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47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14" borderId="7" applyNumberFormat="0" applyFont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2" borderId="0" applyNumberFormat="0" applyBorder="0" applyAlignment="0" applyProtection="0"/>
    <xf numFmtId="0" fontId="57" fillId="23" borderId="0" applyNumberFormat="0" applyBorder="0" applyAlignment="0" applyProtection="0"/>
    <xf numFmtId="0" fontId="58" fillId="21" borderId="1" applyNumberFormat="0" applyAlignment="0" applyProtection="0"/>
    <xf numFmtId="9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164" fontId="12" fillId="0" borderId="10" xfId="0" applyNumberFormat="1" applyFont="1" applyFill="1" applyBorder="1" applyAlignment="1" applyProtection="1">
      <alignment vertical="center" wrapText="1"/>
      <protection locked="0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1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" fontId="12" fillId="0" borderId="10" xfId="0" applyNumberFormat="1" applyFont="1" applyFill="1" applyBorder="1" applyAlignment="1" applyProtection="1">
      <alignment vertical="center" wrapText="1"/>
      <protection locked="0"/>
    </xf>
    <xf numFmtId="164" fontId="12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" fontId="12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14" xfId="0" applyNumberFormat="1" applyFont="1" applyFill="1" applyBorder="1" applyAlignment="1" applyProtection="1">
      <alignment vertical="center" wrapText="1"/>
      <protection/>
    </xf>
    <xf numFmtId="164" fontId="11" fillId="0" borderId="15" xfId="0" applyNumberFormat="1" applyFont="1" applyFill="1" applyBorder="1" applyAlignment="1" applyProtection="1">
      <alignment vertical="center" wrapText="1"/>
      <protection/>
    </xf>
    <xf numFmtId="164" fontId="1" fillId="0" borderId="0" xfId="0" applyNumberFormat="1" applyFont="1" applyFill="1" applyAlignment="1">
      <alignment vertical="center" wrapText="1"/>
    </xf>
    <xf numFmtId="164" fontId="1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>
      <alignment vertical="center" wrapText="1"/>
    </xf>
    <xf numFmtId="164" fontId="11" fillId="24" borderId="14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4" fillId="0" borderId="16" xfId="0" applyNumberFormat="1" applyFont="1" applyFill="1" applyBorder="1" applyAlignment="1" applyProtection="1">
      <alignment horizontal="center" vertical="center" wrapText="1"/>
      <protection/>
    </xf>
    <xf numFmtId="164" fontId="4" fillId="0" borderId="14" xfId="0" applyNumberFormat="1" applyFont="1" applyFill="1" applyBorder="1" applyAlignment="1" applyProtection="1">
      <alignment horizontal="center" vertical="center" wrapText="1"/>
      <protection/>
    </xf>
    <xf numFmtId="164" fontId="4" fillId="0" borderId="16" xfId="0" applyNumberFormat="1" applyFont="1" applyFill="1" applyBorder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164" fontId="17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19" fillId="0" borderId="18" xfId="60" applyNumberFormat="1" applyFont="1" applyFill="1" applyBorder="1" applyAlignment="1" applyProtection="1">
      <alignment vertical="center"/>
      <protection/>
    </xf>
    <xf numFmtId="164" fontId="19" fillId="0" borderId="18" xfId="60" applyNumberFormat="1" applyFont="1" applyFill="1" applyBorder="1" applyAlignment="1" applyProtection="1">
      <alignment/>
      <protection/>
    </xf>
    <xf numFmtId="0" fontId="4" fillId="0" borderId="19" xfId="60" applyFont="1" applyFill="1" applyBorder="1" applyAlignment="1" applyProtection="1">
      <alignment horizontal="center" vertical="center" wrapText="1"/>
      <protection/>
    </xf>
    <xf numFmtId="0" fontId="4" fillId="0" borderId="20" xfId="60" applyFont="1" applyFill="1" applyBorder="1" applyAlignment="1" applyProtection="1">
      <alignment horizontal="center" vertical="center" wrapText="1"/>
      <protection/>
    </xf>
    <xf numFmtId="164" fontId="11" fillId="0" borderId="21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vertical="center" wrapText="1"/>
      <protection locked="0"/>
    </xf>
    <xf numFmtId="164" fontId="11" fillId="0" borderId="23" xfId="0" applyNumberFormat="1" applyFont="1" applyFill="1" applyBorder="1" applyAlignment="1" applyProtection="1">
      <alignment vertical="center" wrapText="1"/>
      <protection/>
    </xf>
    <xf numFmtId="164" fontId="12" fillId="0" borderId="24" xfId="0" applyNumberFormat="1" applyFont="1" applyFill="1" applyBorder="1" applyAlignment="1" applyProtection="1">
      <alignment vertical="center" wrapText="1"/>
      <protection locked="0"/>
    </xf>
    <xf numFmtId="164" fontId="11" fillId="0" borderId="25" xfId="0" applyNumberFormat="1" applyFont="1" applyFill="1" applyBorder="1" applyAlignment="1">
      <alignment horizontal="center" vertical="center"/>
    </xf>
    <xf numFmtId="164" fontId="11" fillId="0" borderId="25" xfId="0" applyNumberFormat="1" applyFont="1" applyFill="1" applyBorder="1" applyAlignment="1">
      <alignment horizontal="center" vertical="center" wrapText="1"/>
    </xf>
    <xf numFmtId="164" fontId="11" fillId="0" borderId="26" xfId="0" applyNumberFormat="1" applyFont="1" applyFill="1" applyBorder="1" applyAlignment="1">
      <alignment horizontal="center" vertical="center"/>
    </xf>
    <xf numFmtId="164" fontId="11" fillId="0" borderId="27" xfId="0" applyNumberFormat="1" applyFont="1" applyFill="1" applyBorder="1" applyAlignment="1">
      <alignment horizontal="center" vertical="center"/>
    </xf>
    <xf numFmtId="164" fontId="11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/>
    </xf>
    <xf numFmtId="3" fontId="12" fillId="0" borderId="29" xfId="0" applyNumberFormat="1" applyFont="1" applyFill="1" applyBorder="1" applyAlignment="1" applyProtection="1">
      <alignment horizontal="right" vertical="center"/>
      <protection locked="0"/>
    </xf>
    <xf numFmtId="164" fontId="11" fillId="0" borderId="30" xfId="0" applyNumberFormat="1" applyFont="1" applyFill="1" applyBorder="1" applyAlignment="1">
      <alignment horizontal="right" vertical="center" wrapText="1"/>
    </xf>
    <xf numFmtId="49" fontId="17" fillId="0" borderId="31" xfId="0" applyNumberFormat="1" applyFont="1" applyFill="1" applyBorder="1" applyAlignment="1" quotePrefix="1">
      <alignment horizontal="left" vertical="center" indent="1"/>
    </xf>
    <xf numFmtId="3" fontId="17" fillId="0" borderId="32" xfId="0" applyNumberFormat="1" applyFont="1" applyFill="1" applyBorder="1" applyAlignment="1" applyProtection="1">
      <alignment horizontal="right" vertical="center"/>
      <protection locked="0"/>
    </xf>
    <xf numFmtId="3" fontId="17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32" xfId="0" applyNumberFormat="1" applyFont="1" applyFill="1" applyBorder="1" applyAlignment="1">
      <alignment horizontal="right" vertical="center" wrapText="1"/>
    </xf>
    <xf numFmtId="49" fontId="12" fillId="0" borderId="31" xfId="0" applyNumberFormat="1" applyFont="1" applyFill="1" applyBorder="1" applyAlignment="1">
      <alignment horizontal="left" vertical="center"/>
    </xf>
    <xf numFmtId="3" fontId="12" fillId="0" borderId="32" xfId="0" applyNumberFormat="1" applyFont="1" applyFill="1" applyBorder="1" applyAlignment="1" applyProtection="1">
      <alignment horizontal="right" vertical="center"/>
      <protection locked="0"/>
    </xf>
    <xf numFmtId="49" fontId="12" fillId="0" borderId="33" xfId="0" applyNumberFormat="1" applyFont="1" applyFill="1" applyBorder="1" applyAlignment="1" applyProtection="1">
      <alignment horizontal="left" vertical="center"/>
      <protection locked="0"/>
    </xf>
    <xf numFmtId="3" fontId="12" fillId="0" borderId="34" xfId="0" applyNumberFormat="1" applyFont="1" applyFill="1" applyBorder="1" applyAlignment="1" applyProtection="1">
      <alignment horizontal="right" vertical="center"/>
      <protection locked="0"/>
    </xf>
    <xf numFmtId="49" fontId="11" fillId="0" borderId="35" xfId="0" applyNumberFormat="1" applyFont="1" applyFill="1" applyBorder="1" applyAlignment="1" applyProtection="1">
      <alignment horizontal="left" vertical="center" indent="1"/>
      <protection locked="0"/>
    </xf>
    <xf numFmtId="164" fontId="11" fillId="0" borderId="25" xfId="0" applyNumberFormat="1" applyFont="1" applyFill="1" applyBorder="1" applyAlignment="1">
      <alignment vertical="center"/>
    </xf>
    <xf numFmtId="4" fontId="12" fillId="0" borderId="25" xfId="0" applyNumberFormat="1" applyFont="1" applyFill="1" applyBorder="1" applyAlignment="1" applyProtection="1">
      <alignment vertical="center" wrapText="1"/>
      <protection locked="0"/>
    </xf>
    <xf numFmtId="49" fontId="11" fillId="0" borderId="36" xfId="0" applyNumberFormat="1" applyFont="1" applyFill="1" applyBorder="1" applyAlignment="1" applyProtection="1">
      <alignment vertical="center"/>
      <protection locked="0"/>
    </xf>
    <xf numFmtId="49" fontId="11" fillId="0" borderId="36" xfId="0" applyNumberFormat="1" applyFont="1" applyFill="1" applyBorder="1" applyAlignment="1" applyProtection="1">
      <alignment horizontal="right" vertical="center"/>
      <protection locked="0"/>
    </xf>
    <xf numFmtId="3" fontId="12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18" xfId="0" applyNumberFormat="1" applyFont="1" applyFill="1" applyBorder="1" applyAlignment="1" applyProtection="1">
      <alignment vertical="center"/>
      <protection locked="0"/>
    </xf>
    <xf numFmtId="49" fontId="11" fillId="0" borderId="18" xfId="0" applyNumberFormat="1" applyFont="1" applyFill="1" applyBorder="1" applyAlignment="1" applyProtection="1">
      <alignment horizontal="right" vertical="center"/>
      <protection locked="0"/>
    </xf>
    <xf numFmtId="3" fontId="12" fillId="0" borderId="18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37" xfId="0" applyNumberFormat="1" applyFont="1" applyFill="1" applyBorder="1" applyAlignment="1">
      <alignment horizontal="left" vertical="center"/>
    </xf>
    <xf numFmtId="3" fontId="12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29" xfId="0" applyNumberFormat="1" applyFont="1" applyFill="1" applyBorder="1" applyAlignment="1" applyProtection="1">
      <alignment horizontal="right" vertical="center" wrapText="1"/>
      <protection/>
    </xf>
    <xf numFmtId="49" fontId="12" fillId="0" borderId="12" xfId="0" applyNumberFormat="1" applyFont="1" applyFill="1" applyBorder="1" applyAlignment="1">
      <alignment horizontal="left" vertical="center"/>
    </xf>
    <xf numFmtId="3" fontId="12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32" xfId="0" applyNumberFormat="1" applyFont="1" applyFill="1" applyBorder="1" applyAlignment="1" applyProtection="1">
      <alignment horizontal="right" vertical="center" wrapText="1"/>
      <protection/>
    </xf>
    <xf numFmtId="49" fontId="12" fillId="0" borderId="12" xfId="0" applyNumberFormat="1" applyFont="1" applyFill="1" applyBorder="1" applyAlignment="1" applyProtection="1">
      <alignment horizontal="left" vertical="center"/>
      <protection locked="0"/>
    </xf>
    <xf numFmtId="49" fontId="12" fillId="0" borderId="13" xfId="0" applyNumberFormat="1" applyFont="1" applyFill="1" applyBorder="1" applyAlignment="1" applyProtection="1">
      <alignment horizontal="left" vertical="center"/>
      <protection locked="0"/>
    </xf>
    <xf numFmtId="3" fontId="12" fillId="0" borderId="34" xfId="0" applyNumberFormat="1" applyFont="1" applyFill="1" applyBorder="1" applyAlignment="1" applyProtection="1">
      <alignment horizontal="right" vertical="center" wrapText="1"/>
      <protection locked="0"/>
    </xf>
    <xf numFmtId="171" fontId="11" fillId="0" borderId="25" xfId="0" applyNumberFormat="1" applyFont="1" applyFill="1" applyBorder="1" applyAlignment="1">
      <alignment horizontal="left" vertical="center" wrapText="1" indent="1"/>
    </xf>
    <xf numFmtId="171" fontId="23" fillId="0" borderId="0" xfId="0" applyNumberFormat="1" applyFont="1" applyFill="1" applyBorder="1" applyAlignment="1">
      <alignment horizontal="left" vertical="center" wrapText="1"/>
    </xf>
    <xf numFmtId="164" fontId="11" fillId="0" borderId="25" xfId="0" applyNumberFormat="1" applyFont="1" applyFill="1" applyBorder="1" applyAlignment="1">
      <alignment horizontal="center" vertical="center" wrapText="1"/>
    </xf>
    <xf numFmtId="3" fontId="12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39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25" xfId="0" applyNumberFormat="1" applyFont="1" applyFill="1" applyBorder="1" applyAlignment="1">
      <alignment horizontal="right" vertical="center" wrapText="1"/>
    </xf>
    <xf numFmtId="4" fontId="11" fillId="0" borderId="30" xfId="0" applyNumberFormat="1" applyFont="1" applyFill="1" applyBorder="1" applyAlignment="1">
      <alignment horizontal="right" vertical="center" wrapText="1"/>
    </xf>
    <xf numFmtId="4" fontId="11" fillId="0" borderId="32" xfId="0" applyNumberFormat="1" applyFont="1" applyFill="1" applyBorder="1" applyAlignment="1">
      <alignment horizontal="right" vertical="center" wrapText="1"/>
    </xf>
    <xf numFmtId="4" fontId="11" fillId="0" borderId="39" xfId="0" applyNumberFormat="1" applyFont="1" applyFill="1" applyBorder="1" applyAlignment="1">
      <alignment horizontal="right" vertical="center" wrapText="1"/>
    </xf>
    <xf numFmtId="164" fontId="12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6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4" xfId="0" applyNumberFormat="1" applyFont="1" applyBorder="1" applyAlignment="1" applyProtection="1">
      <alignment horizontal="right" vertical="center" wrapText="1" indent="1"/>
      <protection/>
    </xf>
    <xf numFmtId="164" fontId="1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1" fillId="0" borderId="44" xfId="61" applyNumberFormat="1" applyFont="1" applyFill="1" applyBorder="1" applyAlignment="1" applyProtection="1">
      <alignment horizontal="center" vertical="center" wrapText="1"/>
      <protection/>
    </xf>
    <xf numFmtId="49" fontId="11" fillId="0" borderId="19" xfId="61" applyNumberFormat="1" applyFont="1" applyFill="1" applyBorder="1" applyAlignment="1" applyProtection="1">
      <alignment horizontal="center" vertical="center"/>
      <protection/>
    </xf>
    <xf numFmtId="49" fontId="11" fillId="0" borderId="20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3" fontId="12" fillId="0" borderId="41" xfId="61" applyNumberFormat="1" applyFont="1" applyFill="1" applyBorder="1" applyAlignment="1" applyProtection="1">
      <alignment horizontal="center" vertical="center"/>
      <protection/>
    </xf>
    <xf numFmtId="174" fontId="12" fillId="0" borderId="45" xfId="61" applyNumberFormat="1" applyFont="1" applyFill="1" applyBorder="1" applyAlignment="1" applyProtection="1">
      <alignment vertical="center"/>
      <protection locked="0"/>
    </xf>
    <xf numFmtId="173" fontId="12" fillId="0" borderId="10" xfId="61" applyNumberFormat="1" applyFont="1" applyFill="1" applyBorder="1" applyAlignment="1" applyProtection="1">
      <alignment horizontal="center" vertical="center"/>
      <protection/>
    </xf>
    <xf numFmtId="174" fontId="12" fillId="0" borderId="23" xfId="61" applyNumberFormat="1" applyFont="1" applyFill="1" applyBorder="1" applyAlignment="1" applyProtection="1">
      <alignment vertical="center"/>
      <protection locked="0"/>
    </xf>
    <xf numFmtId="174" fontId="11" fillId="0" borderId="23" xfId="61" applyNumberFormat="1" applyFont="1" applyFill="1" applyBorder="1" applyAlignment="1" applyProtection="1">
      <alignment vertical="center"/>
      <protection/>
    </xf>
    <xf numFmtId="0" fontId="11" fillId="0" borderId="44" xfId="61" applyFont="1" applyFill="1" applyBorder="1" applyAlignment="1" applyProtection="1">
      <alignment horizontal="left" vertical="center" wrapText="1"/>
      <protection/>
    </xf>
    <xf numFmtId="173" fontId="12" fillId="0" borderId="19" xfId="61" applyNumberFormat="1" applyFont="1" applyFill="1" applyBorder="1" applyAlignment="1" applyProtection="1">
      <alignment horizontal="center" vertical="center"/>
      <protection/>
    </xf>
    <xf numFmtId="174" fontId="11" fillId="0" borderId="20" xfId="61" applyNumberFormat="1" applyFont="1" applyFill="1" applyBorder="1" applyAlignment="1" applyProtection="1">
      <alignment vertical="center"/>
      <protection/>
    </xf>
    <xf numFmtId="0" fontId="10" fillId="0" borderId="0" xfId="61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 indent="1"/>
      <protection/>
    </xf>
    <xf numFmtId="164" fontId="4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6" fillId="0" borderId="14" xfId="0" applyFont="1" applyBorder="1" applyAlignment="1" applyProtection="1">
      <alignment vertical="center" wrapText="1"/>
      <protection/>
    </xf>
    <xf numFmtId="164" fontId="12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0" applyFont="1" applyBorder="1" applyAlignment="1" applyProtection="1">
      <alignment vertical="center" wrapText="1"/>
      <protection/>
    </xf>
    <xf numFmtId="0" fontId="16" fillId="0" borderId="47" xfId="0" applyFont="1" applyBorder="1" applyAlignment="1" applyProtection="1">
      <alignment vertical="center" wrapText="1"/>
      <protection/>
    </xf>
    <xf numFmtId="164" fontId="14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4" fillId="0" borderId="42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42" xfId="0" applyNumberFormat="1" applyFont="1" applyBorder="1" applyAlignment="1" applyProtection="1">
      <alignment horizontal="right" vertical="center" wrapText="1" indent="1"/>
      <protection/>
    </xf>
    <xf numFmtId="164" fontId="12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9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17" xfId="60" applyFont="1" applyFill="1" applyBorder="1" applyAlignment="1" applyProtection="1">
      <alignment horizontal="left" vertical="center" wrapText="1" indent="1"/>
      <protection/>
    </xf>
    <xf numFmtId="0" fontId="12" fillId="0" borderId="10" xfId="60" applyFont="1" applyFill="1" applyBorder="1" applyAlignment="1" applyProtection="1">
      <alignment horizontal="left" vertical="center" wrapText="1" indent="1"/>
      <protection/>
    </xf>
    <xf numFmtId="0" fontId="12" fillId="0" borderId="41" xfId="60" applyFont="1" applyFill="1" applyBorder="1" applyAlignment="1" applyProtection="1">
      <alignment horizontal="left" vertical="center" wrapText="1" indent="1"/>
      <protection/>
    </xf>
    <xf numFmtId="0" fontId="12" fillId="0" borderId="40" xfId="60" applyFont="1" applyFill="1" applyBorder="1" applyAlignment="1" applyProtection="1">
      <alignment horizontal="left" vertical="center" wrapText="1" indent="1"/>
      <protection/>
    </xf>
    <xf numFmtId="0" fontId="12" fillId="0" borderId="50" xfId="60" applyFont="1" applyFill="1" applyBorder="1" applyAlignment="1" applyProtection="1">
      <alignment horizontal="left" vertical="center" wrapText="1" indent="1"/>
      <protection/>
    </xf>
    <xf numFmtId="0" fontId="12" fillId="0" borderId="11" xfId="60" applyFont="1" applyFill="1" applyBorder="1" applyAlignment="1" applyProtection="1">
      <alignment horizontal="left" vertical="center" wrapText="1" indent="1"/>
      <protection/>
    </xf>
    <xf numFmtId="49" fontId="12" fillId="0" borderId="51" xfId="60" applyNumberFormat="1" applyFont="1" applyFill="1" applyBorder="1" applyAlignment="1" applyProtection="1">
      <alignment horizontal="left" vertical="center" wrapText="1" indent="1"/>
      <protection/>
    </xf>
    <xf numFmtId="49" fontId="12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2" fillId="0" borderId="37" xfId="60" applyNumberFormat="1" applyFont="1" applyFill="1" applyBorder="1" applyAlignment="1" applyProtection="1">
      <alignment horizontal="left" vertical="center" wrapText="1" indent="1"/>
      <protection/>
    </xf>
    <xf numFmtId="49" fontId="12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2" fillId="0" borderId="52" xfId="60" applyNumberFormat="1" applyFont="1" applyFill="1" applyBorder="1" applyAlignment="1" applyProtection="1">
      <alignment horizontal="left" vertical="center" wrapText="1" indent="1"/>
      <protection/>
    </xf>
    <xf numFmtId="49" fontId="12" fillId="0" borderId="44" xfId="60" applyNumberFormat="1" applyFont="1" applyFill="1" applyBorder="1" applyAlignment="1" applyProtection="1">
      <alignment horizontal="left" vertical="center" wrapText="1" indent="1"/>
      <protection/>
    </xf>
    <xf numFmtId="0" fontId="12" fillId="0" borderId="0" xfId="60" applyFont="1" applyFill="1" applyBorder="1" applyAlignment="1" applyProtection="1">
      <alignment horizontal="left" vertical="center" wrapText="1" indent="1"/>
      <protection/>
    </xf>
    <xf numFmtId="0" fontId="11" fillId="0" borderId="16" xfId="60" applyFont="1" applyFill="1" applyBorder="1" applyAlignment="1" applyProtection="1">
      <alignment horizontal="left" vertical="center" wrapText="1" indent="1"/>
      <protection/>
    </xf>
    <xf numFmtId="0" fontId="11" fillId="0" borderId="14" xfId="60" applyFont="1" applyFill="1" applyBorder="1" applyAlignment="1" applyProtection="1">
      <alignment horizontal="left" vertical="center" wrapText="1" indent="1"/>
      <protection/>
    </xf>
    <xf numFmtId="0" fontId="11" fillId="0" borderId="53" xfId="60" applyFont="1" applyFill="1" applyBorder="1" applyAlignment="1" applyProtection="1">
      <alignment horizontal="left" vertical="center" wrapText="1" indent="1"/>
      <protection/>
    </xf>
    <xf numFmtId="0" fontId="11" fillId="0" borderId="14" xfId="60" applyFont="1" applyFill="1" applyBorder="1" applyAlignment="1" applyProtection="1">
      <alignment vertical="center" wrapText="1"/>
      <protection/>
    </xf>
    <xf numFmtId="0" fontId="11" fillId="0" borderId="54" xfId="60" applyFont="1" applyFill="1" applyBorder="1" applyAlignment="1" applyProtection="1">
      <alignment vertical="center" wrapText="1"/>
      <protection/>
    </xf>
    <xf numFmtId="0" fontId="11" fillId="0" borderId="16" xfId="60" applyFont="1" applyFill="1" applyBorder="1" applyAlignment="1" applyProtection="1">
      <alignment horizontal="center" vertical="center" wrapText="1"/>
      <protection/>
    </xf>
    <xf numFmtId="0" fontId="11" fillId="0" borderId="14" xfId="60" applyFont="1" applyFill="1" applyBorder="1" applyAlignment="1" applyProtection="1">
      <alignment horizontal="center" vertical="center" wrapText="1"/>
      <protection/>
    </xf>
    <xf numFmtId="0" fontId="11" fillId="0" borderId="15" xfId="60" applyFont="1" applyFill="1" applyBorder="1" applyAlignment="1" applyProtection="1">
      <alignment horizontal="center" vertical="center" wrapText="1"/>
      <protection/>
    </xf>
    <xf numFmtId="0" fontId="11" fillId="0" borderId="14" xfId="60" applyFont="1" applyFill="1" applyBorder="1" applyAlignment="1" applyProtection="1">
      <alignment horizontal="left" vertical="center" wrapText="1" indent="1"/>
      <protection/>
    </xf>
    <xf numFmtId="0" fontId="2" fillId="0" borderId="18" xfId="0" applyFont="1" applyFill="1" applyBorder="1" applyAlignment="1" applyProtection="1">
      <alignment horizontal="right"/>
      <protection/>
    </xf>
    <xf numFmtId="164" fontId="19" fillId="0" borderId="18" xfId="60" applyNumberFormat="1" applyFont="1" applyFill="1" applyBorder="1" applyAlignment="1" applyProtection="1">
      <alignment horizontal="left" vertical="center"/>
      <protection/>
    </xf>
    <xf numFmtId="0" fontId="12" fillId="0" borderId="10" xfId="60" applyFont="1" applyFill="1" applyBorder="1" applyAlignment="1" applyProtection="1">
      <alignment horizontal="left" indent="6"/>
      <protection/>
    </xf>
    <xf numFmtId="0" fontId="12" fillId="0" borderId="10" xfId="60" applyFont="1" applyFill="1" applyBorder="1" applyAlignment="1" applyProtection="1">
      <alignment horizontal="left" vertical="center" wrapText="1" indent="6"/>
      <protection/>
    </xf>
    <xf numFmtId="0" fontId="12" fillId="0" borderId="11" xfId="60" applyFont="1" applyFill="1" applyBorder="1" applyAlignment="1" applyProtection="1">
      <alignment horizontal="left" vertical="center" wrapText="1" indent="6"/>
      <protection/>
    </xf>
    <xf numFmtId="0" fontId="12" fillId="0" borderId="19" xfId="60" applyFont="1" applyFill="1" applyBorder="1" applyAlignment="1" applyProtection="1">
      <alignment horizontal="left" vertical="center" wrapText="1" indent="6"/>
      <protection/>
    </xf>
    <xf numFmtId="164" fontId="11" fillId="0" borderId="42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4" xfId="0" applyFont="1" applyBorder="1" applyAlignment="1" applyProtection="1">
      <alignment horizontal="left" vertical="center" wrapText="1" indent="1"/>
      <protection/>
    </xf>
    <xf numFmtId="0" fontId="15" fillId="0" borderId="10" xfId="0" applyFont="1" applyBorder="1" applyAlignment="1" applyProtection="1">
      <alignment horizontal="left" vertical="center" wrapText="1" indent="1"/>
      <protection/>
    </xf>
    <xf numFmtId="0" fontId="15" fillId="0" borderId="11" xfId="0" applyFont="1" applyBorder="1" applyAlignment="1" applyProtection="1">
      <alignment horizontal="left" vertical="center" wrapText="1" indent="1"/>
      <protection/>
    </xf>
    <xf numFmtId="0" fontId="16" fillId="0" borderId="57" xfId="0" applyFont="1" applyBorder="1" applyAlignment="1" applyProtection="1">
      <alignment horizontal="left" vertical="center" wrapText="1" indent="1"/>
      <protection/>
    </xf>
    <xf numFmtId="164" fontId="11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2" fillId="0" borderId="18" xfId="0" applyFont="1" applyFill="1" applyBorder="1" applyAlignment="1" applyProtection="1">
      <alignment horizontal="right" vertical="center"/>
      <protection/>
    </xf>
    <xf numFmtId="0" fontId="14" fillId="0" borderId="47" xfId="0" applyFont="1" applyBorder="1" applyAlignment="1" applyProtection="1">
      <alignment horizontal="left" vertical="center" wrapText="1" indent="1"/>
      <protection/>
    </xf>
    <xf numFmtId="0" fontId="6" fillId="0" borderId="0" xfId="60" applyFont="1" applyFill="1" applyProtection="1">
      <alignment/>
      <protection/>
    </xf>
    <xf numFmtId="0" fontId="6" fillId="0" borderId="0" xfId="60" applyFont="1" applyFill="1" applyAlignment="1" applyProtection="1">
      <alignment horizontal="right" vertical="center" indent="1"/>
      <protection/>
    </xf>
    <xf numFmtId="164" fontId="11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1" fillId="0" borderId="14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4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41" xfId="60" applyFont="1" applyFill="1" applyBorder="1" applyAlignment="1" applyProtection="1">
      <alignment horizontal="left" vertical="center" wrapText="1" indent="6"/>
      <protection/>
    </xf>
    <xf numFmtId="0" fontId="6" fillId="0" borderId="0" xfId="60" applyFill="1" applyProtection="1">
      <alignment/>
      <protection/>
    </xf>
    <xf numFmtId="0" fontId="12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5" fillId="0" borderId="41" xfId="0" applyFont="1" applyBorder="1" applyAlignment="1" applyProtection="1">
      <alignment horizontal="left" wrapText="1" indent="1"/>
      <protection/>
    </xf>
    <xf numFmtId="0" fontId="15" fillId="0" borderId="10" xfId="0" applyFont="1" applyBorder="1" applyAlignment="1" applyProtection="1">
      <alignment horizontal="left" wrapText="1" indent="1"/>
      <protection/>
    </xf>
    <xf numFmtId="0" fontId="15" fillId="0" borderId="11" xfId="0" applyFont="1" applyBorder="1" applyAlignment="1" applyProtection="1">
      <alignment horizontal="left" wrapText="1" indent="1"/>
      <protection/>
    </xf>
    <xf numFmtId="0" fontId="15" fillId="0" borderId="37" xfId="0" applyFont="1" applyBorder="1" applyAlignment="1" applyProtection="1">
      <alignment wrapText="1"/>
      <protection/>
    </xf>
    <xf numFmtId="0" fontId="15" fillId="0" borderId="12" xfId="0" applyFont="1" applyBorder="1" applyAlignment="1" applyProtection="1">
      <alignment wrapText="1"/>
      <protection/>
    </xf>
    <xf numFmtId="0" fontId="6" fillId="0" borderId="0" xfId="60" applyFill="1" applyAlignment="1" applyProtection="1">
      <alignment/>
      <protection/>
    </xf>
    <xf numFmtId="0" fontId="13" fillId="0" borderId="0" xfId="60" applyFont="1" applyFill="1" applyProtection="1">
      <alignment/>
      <protection/>
    </xf>
    <xf numFmtId="0" fontId="3" fillId="0" borderId="0" xfId="60" applyFont="1" applyFill="1" applyProtection="1">
      <alignment/>
      <protection/>
    </xf>
    <xf numFmtId="164" fontId="11" fillId="0" borderId="42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1" xfId="60" applyNumberFormat="1" applyFont="1" applyFill="1" applyBorder="1" applyAlignment="1" applyProtection="1">
      <alignment horizontal="right" vertical="center" wrapText="1" indent="1"/>
      <protection/>
    </xf>
    <xf numFmtId="0" fontId="11" fillId="0" borderId="42" xfId="60" applyFont="1" applyFill="1" applyBorder="1" applyAlignment="1" applyProtection="1">
      <alignment horizontal="center" vertical="center" wrapText="1"/>
      <protection/>
    </xf>
    <xf numFmtId="164" fontId="12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6" xfId="0" applyFont="1" applyBorder="1" applyAlignment="1" applyProtection="1">
      <alignment vertical="center" wrapText="1"/>
      <protection/>
    </xf>
    <xf numFmtId="0" fontId="15" fillId="0" borderId="13" xfId="0" applyFont="1" applyBorder="1" applyAlignment="1" applyProtection="1">
      <alignment vertical="center" wrapText="1"/>
      <protection/>
    </xf>
    <xf numFmtId="0" fontId="16" fillId="0" borderId="57" xfId="0" applyFont="1" applyBorder="1" applyAlignment="1" applyProtection="1">
      <alignment vertical="center" wrapText="1"/>
      <protection/>
    </xf>
    <xf numFmtId="164" fontId="11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60" applyFill="1" applyAlignment="1" applyProtection="1">
      <alignment horizontal="left" vertical="center" indent="1"/>
      <protection/>
    </xf>
    <xf numFmtId="164" fontId="4" fillId="0" borderId="58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11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2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2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15" xfId="0" applyNumberFormat="1" applyFont="1" applyFill="1" applyBorder="1" applyAlignment="1" applyProtection="1">
      <alignment horizontal="center" vertical="center" wrapText="1"/>
      <protection/>
    </xf>
    <xf numFmtId="164" fontId="11" fillId="0" borderId="57" xfId="0" applyNumberFormat="1" applyFont="1" applyFill="1" applyBorder="1" applyAlignment="1" applyProtection="1">
      <alignment horizontal="center" vertical="center" wrapText="1"/>
      <protection/>
    </xf>
    <xf numFmtId="164" fontId="11" fillId="0" borderId="47" xfId="0" applyNumberFormat="1" applyFont="1" applyFill="1" applyBorder="1" applyAlignment="1" applyProtection="1">
      <alignment horizontal="center" vertical="center" wrapText="1"/>
      <protection/>
    </xf>
    <xf numFmtId="164" fontId="11" fillId="0" borderId="62" xfId="0" applyNumberFormat="1" applyFont="1" applyFill="1" applyBorder="1" applyAlignment="1" applyProtection="1">
      <alignment horizontal="center" vertical="center" wrapText="1"/>
      <protection/>
    </xf>
    <xf numFmtId="164" fontId="12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64" fontId="11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1" fillId="0" borderId="25" xfId="0" applyNumberFormat="1" applyFont="1" applyFill="1" applyBorder="1" applyAlignment="1" applyProtection="1">
      <alignment horizontal="center" vertical="center" wrapText="1"/>
      <protection/>
    </xf>
    <xf numFmtId="164" fontId="11" fillId="0" borderId="16" xfId="0" applyNumberFormat="1" applyFont="1" applyFill="1" applyBorder="1" applyAlignment="1" applyProtection="1">
      <alignment horizontal="center" vertical="center" wrapText="1"/>
      <protection/>
    </xf>
    <xf numFmtId="164" fontId="11" fillId="0" borderId="14" xfId="0" applyNumberFormat="1" applyFont="1" applyFill="1" applyBorder="1" applyAlignment="1" applyProtection="1">
      <alignment horizontal="center" vertical="center" wrapText="1"/>
      <protection/>
    </xf>
    <xf numFmtId="164" fontId="11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37" xfId="0" applyNumberFormat="1" applyFont="1" applyFill="1" applyBorder="1" applyAlignment="1" applyProtection="1">
      <alignment horizontal="left" vertical="center" wrapText="1" indent="2"/>
      <protection/>
    </xf>
    <xf numFmtId="164" fontId="12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61" xfId="0" applyNumberFormat="1" applyFill="1" applyBorder="1" applyAlignment="1" applyProtection="1">
      <alignment horizontal="left" vertical="center" wrapText="1" indent="1"/>
      <protection/>
    </xf>
    <xf numFmtId="164" fontId="12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2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2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3" fontId="10" fillId="0" borderId="0" xfId="0" applyNumberFormat="1" applyFont="1" applyFill="1" applyAlignment="1" applyProtection="1">
      <alignment horizontal="right" indent="1"/>
      <protection/>
    </xf>
    <xf numFmtId="0" fontId="10" fillId="0" borderId="0" xfId="0" applyFont="1" applyFill="1" applyAlignment="1" applyProtection="1">
      <alignment horizontal="right" indent="1"/>
      <protection/>
    </xf>
    <xf numFmtId="3" fontId="4" fillId="0" borderId="0" xfId="0" applyNumberFormat="1" applyFont="1" applyFill="1" applyAlignment="1" applyProtection="1">
      <alignment horizontal="right" indent="1"/>
      <protection/>
    </xf>
    <xf numFmtId="0" fontId="18" fillId="0" borderId="0" xfId="0" applyFont="1" applyFill="1" applyAlignment="1" applyProtection="1">
      <alignment/>
      <protection/>
    </xf>
    <xf numFmtId="164" fontId="11" fillId="0" borderId="64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6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9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0" xfId="6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Border="1" applyAlignment="1" applyProtection="1">
      <alignment horizontal="right" vertical="center" wrapText="1" indent="1"/>
      <protection/>
    </xf>
    <xf numFmtId="164" fontId="14" fillId="0" borderId="15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12" xfId="62" applyFont="1" applyFill="1" applyBorder="1" applyAlignment="1" applyProtection="1">
      <alignment vertical="center" wrapText="1"/>
      <protection/>
    </xf>
    <xf numFmtId="0" fontId="15" fillId="0" borderId="0" xfId="62" applyFont="1" applyFill="1" applyProtection="1">
      <alignment/>
      <protection/>
    </xf>
    <xf numFmtId="3" fontId="24" fillId="0" borderId="0" xfId="62" applyNumberFormat="1" applyFont="1" applyFill="1" applyProtection="1">
      <alignment/>
      <protection/>
    </xf>
    <xf numFmtId="0" fontId="24" fillId="0" borderId="0" xfId="62" applyFont="1" applyFill="1" applyProtection="1">
      <alignment/>
      <protection/>
    </xf>
    <xf numFmtId="0" fontId="0" fillId="0" borderId="0" xfId="61" applyFill="1" applyAlignment="1" applyProtection="1">
      <alignment vertical="center"/>
      <protection/>
    </xf>
    <xf numFmtId="174" fontId="11" fillId="0" borderId="23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24" fillId="0" borderId="0" xfId="62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textRotation="180" wrapText="1"/>
      <protection locked="0"/>
    </xf>
    <xf numFmtId="164" fontId="12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51" xfId="0" applyNumberFormat="1" applyFill="1" applyBorder="1" applyAlignment="1" applyProtection="1">
      <alignment horizontal="left" vertical="center" wrapText="1"/>
      <protection locked="0"/>
    </xf>
    <xf numFmtId="164" fontId="10" fillId="0" borderId="10" xfId="0" applyNumberFormat="1" applyFont="1" applyFill="1" applyBorder="1" applyAlignment="1" applyProtection="1">
      <alignment vertical="center" wrapText="1"/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60" applyNumberFormat="1" applyFont="1" applyFill="1" applyProtection="1">
      <alignment/>
      <protection/>
    </xf>
    <xf numFmtId="164" fontId="6" fillId="0" borderId="0" xfId="60" applyNumberFormat="1" applyFill="1" applyProtection="1">
      <alignment/>
      <protection/>
    </xf>
    <xf numFmtId="0" fontId="3" fillId="0" borderId="0" xfId="60" applyFont="1" applyFill="1" applyAlignment="1" applyProtection="1">
      <alignment horizontal="center"/>
      <protection/>
    </xf>
    <xf numFmtId="164" fontId="3" fillId="0" borderId="0" xfId="60" applyNumberFormat="1" applyFont="1" applyFill="1" applyBorder="1" applyAlignment="1" applyProtection="1">
      <alignment horizontal="center" vertical="center"/>
      <protection/>
    </xf>
    <xf numFmtId="0" fontId="4" fillId="0" borderId="52" xfId="60" applyFont="1" applyFill="1" applyBorder="1" applyAlignment="1" applyProtection="1">
      <alignment horizontal="center" vertical="center" wrapText="1"/>
      <protection/>
    </xf>
    <xf numFmtId="0" fontId="4" fillId="0" borderId="44" xfId="60" applyFont="1" applyFill="1" applyBorder="1" applyAlignment="1" applyProtection="1">
      <alignment horizontal="center" vertical="center" wrapText="1"/>
      <protection/>
    </xf>
    <xf numFmtId="0" fontId="4" fillId="0" borderId="40" xfId="60" applyFont="1" applyFill="1" applyBorder="1" applyAlignment="1" applyProtection="1">
      <alignment horizontal="center" vertical="center" wrapText="1"/>
      <protection/>
    </xf>
    <xf numFmtId="0" fontId="4" fillId="0" borderId="19" xfId="60" applyFont="1" applyFill="1" applyBorder="1" applyAlignment="1" applyProtection="1">
      <alignment horizontal="center" vertical="center" wrapText="1"/>
      <protection/>
    </xf>
    <xf numFmtId="164" fontId="4" fillId="0" borderId="40" xfId="60" applyNumberFormat="1" applyFont="1" applyFill="1" applyBorder="1" applyAlignment="1" applyProtection="1">
      <alignment horizontal="center" vertical="center"/>
      <protection/>
    </xf>
    <xf numFmtId="164" fontId="4" fillId="0" borderId="65" xfId="60" applyNumberFormat="1" applyFont="1" applyFill="1" applyBorder="1" applyAlignment="1" applyProtection="1">
      <alignment horizontal="center" vertical="center"/>
      <protection/>
    </xf>
    <xf numFmtId="164" fontId="4" fillId="0" borderId="29" xfId="0" applyNumberFormat="1" applyFont="1" applyFill="1" applyBorder="1" applyAlignment="1" applyProtection="1">
      <alignment horizontal="center" vertical="center" wrapText="1"/>
      <protection/>
    </xf>
    <xf numFmtId="164" fontId="4" fillId="0" borderId="27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textRotation="180" wrapText="1"/>
      <protection/>
    </xf>
    <xf numFmtId="164" fontId="4" fillId="0" borderId="30" xfId="0" applyNumberFormat="1" applyFont="1" applyFill="1" applyBorder="1" applyAlignment="1" applyProtection="1">
      <alignment horizontal="center" vertical="center" wrapText="1"/>
      <protection/>
    </xf>
    <xf numFmtId="164" fontId="4" fillId="0" borderId="39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textRotation="180" wrapText="1"/>
      <protection locked="0"/>
    </xf>
    <xf numFmtId="164" fontId="2" fillId="0" borderId="18" xfId="0" applyNumberFormat="1" applyFont="1" applyFill="1" applyBorder="1" applyAlignment="1" applyProtection="1">
      <alignment horizontal="right" wrapText="1"/>
      <protection/>
    </xf>
    <xf numFmtId="164" fontId="3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textRotation="180" wrapText="1"/>
      <protection locked="0"/>
    </xf>
    <xf numFmtId="164" fontId="9" fillId="0" borderId="0" xfId="0" applyNumberFormat="1" applyFont="1" applyFill="1" applyAlignment="1">
      <alignment horizontal="center" textRotation="180" wrapText="1"/>
    </xf>
    <xf numFmtId="164" fontId="11" fillId="0" borderId="25" xfId="0" applyNumberFormat="1" applyFont="1" applyFill="1" applyBorder="1" applyAlignment="1">
      <alignment horizontal="center" vertical="center" wrapText="1"/>
    </xf>
    <xf numFmtId="164" fontId="1" fillId="0" borderId="35" xfId="0" applyNumberFormat="1" applyFont="1" applyFill="1" applyBorder="1" applyAlignment="1">
      <alignment horizontal="left" vertical="center" wrapText="1" indent="2"/>
    </xf>
    <xf numFmtId="164" fontId="1" fillId="0" borderId="66" xfId="0" applyNumberFormat="1" applyFont="1" applyFill="1" applyBorder="1" applyAlignment="1">
      <alignment horizontal="left" vertical="center" wrapText="1" indent="2"/>
    </xf>
    <xf numFmtId="164" fontId="11" fillId="0" borderId="25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71" fontId="23" fillId="0" borderId="36" xfId="0" applyNumberFormat="1" applyFont="1" applyFill="1" applyBorder="1" applyAlignment="1">
      <alignment horizontal="left" vertical="center" wrapText="1"/>
    </xf>
    <xf numFmtId="164" fontId="4" fillId="0" borderId="25" xfId="0" applyNumberFormat="1" applyFont="1" applyFill="1" applyBorder="1" applyAlignment="1">
      <alignment horizontal="center" vertical="center" wrapText="1"/>
    </xf>
    <xf numFmtId="171" fontId="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textRotation="180"/>
    </xf>
    <xf numFmtId="164" fontId="0" fillId="0" borderId="28" xfId="0" applyNumberFormat="1" applyFill="1" applyBorder="1" applyAlignment="1" applyProtection="1">
      <alignment horizontal="left" vertical="center" wrapText="1"/>
      <protection locked="0"/>
    </xf>
    <xf numFmtId="164" fontId="0" fillId="0" borderId="67" xfId="0" applyNumberFormat="1" applyFill="1" applyBorder="1" applyAlignment="1" applyProtection="1">
      <alignment horizontal="left" vertical="center" wrapText="1"/>
      <protection locked="0"/>
    </xf>
    <xf numFmtId="164" fontId="0" fillId="0" borderId="68" xfId="0" applyNumberFormat="1" applyFill="1" applyBorder="1" applyAlignment="1" applyProtection="1">
      <alignment horizontal="left" vertical="center" wrapText="1"/>
      <protection locked="0"/>
    </xf>
    <xf numFmtId="164" fontId="0" fillId="0" borderId="69" xfId="0" applyNumberFormat="1" applyFill="1" applyBorder="1" applyAlignment="1" applyProtection="1">
      <alignment horizontal="left" vertical="center" wrapText="1"/>
      <protection locked="0"/>
    </xf>
    <xf numFmtId="164" fontId="4" fillId="0" borderId="29" xfId="0" applyNumberFormat="1" applyFont="1" applyFill="1" applyBorder="1" applyAlignment="1">
      <alignment horizontal="center" vertical="center" wrapText="1"/>
    </xf>
    <xf numFmtId="164" fontId="4" fillId="0" borderId="61" xfId="0" applyNumberFormat="1" applyFont="1" applyFill="1" applyBorder="1" applyAlignment="1">
      <alignment horizontal="center" vertical="center" wrapText="1"/>
    </xf>
    <xf numFmtId="164" fontId="1" fillId="0" borderId="35" xfId="0" applyNumberFormat="1" applyFont="1" applyFill="1" applyBorder="1" applyAlignment="1">
      <alignment horizontal="center" vertical="center" wrapText="1"/>
    </xf>
    <xf numFmtId="164" fontId="1" fillId="0" borderId="66" xfId="0" applyNumberFormat="1" applyFont="1" applyFill="1" applyBorder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 wrapText="1"/>
    </xf>
    <xf numFmtId="164" fontId="4" fillId="0" borderId="70" xfId="0" applyNumberFormat="1" applyFont="1" applyFill="1" applyBorder="1" applyAlignment="1">
      <alignment horizontal="center" vertical="center"/>
    </xf>
    <xf numFmtId="164" fontId="4" fillId="0" borderId="60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right" vertical="center"/>
    </xf>
    <xf numFmtId="0" fontId="24" fillId="0" borderId="0" xfId="62" applyFont="1" applyFill="1" applyAlignment="1" applyProtection="1">
      <alignment horizontal="center"/>
      <protection/>
    </xf>
    <xf numFmtId="0" fontId="1" fillId="0" borderId="0" xfId="61" applyFont="1" applyFill="1" applyAlignment="1" applyProtection="1">
      <alignment horizontal="center" vertical="center" wrapText="1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horizontal="right" vertical="center"/>
      <protection/>
    </xf>
    <xf numFmtId="0" fontId="3" fillId="0" borderId="52" xfId="61" applyFont="1" applyFill="1" applyBorder="1" applyAlignment="1" applyProtection="1">
      <alignment horizontal="center" vertical="center" wrapText="1"/>
      <protection/>
    </xf>
    <xf numFmtId="0" fontId="3" fillId="0" borderId="12" xfId="61" applyFont="1" applyFill="1" applyBorder="1" applyAlignment="1" applyProtection="1">
      <alignment horizontal="center" vertical="center" wrapText="1"/>
      <protection/>
    </xf>
    <xf numFmtId="0" fontId="19" fillId="0" borderId="40" xfId="61" applyFont="1" applyFill="1" applyBorder="1" applyAlignment="1" applyProtection="1">
      <alignment horizontal="center" vertical="center" textRotation="90"/>
      <protection/>
    </xf>
    <xf numFmtId="0" fontId="19" fillId="0" borderId="10" xfId="61" applyFont="1" applyFill="1" applyBorder="1" applyAlignment="1" applyProtection="1">
      <alignment horizontal="center" vertical="center" textRotation="90"/>
      <protection/>
    </xf>
    <xf numFmtId="0" fontId="2" fillId="0" borderId="65" xfId="61" applyFont="1" applyFill="1" applyBorder="1" applyAlignment="1" applyProtection="1">
      <alignment horizontal="center" vertical="center" wrapText="1"/>
      <protection/>
    </xf>
    <xf numFmtId="0" fontId="2" fillId="0" borderId="23" xfId="61" applyFont="1" applyFill="1" applyBorder="1" applyAlignment="1" applyProtection="1">
      <alignment horizontal="center" vertical="center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workbookViewId="0" topLeftCell="A10">
      <selection activeCell="C47" sqref="C47"/>
    </sheetView>
  </sheetViews>
  <sheetFormatPr defaultColWidth="9.00390625" defaultRowHeight="12.75"/>
  <cols>
    <col min="1" max="1" width="46.375" style="103" customWidth="1"/>
    <col min="2" max="2" width="66.125" style="103" customWidth="1"/>
    <col min="3" max="16384" width="9.375" style="103" customWidth="1"/>
  </cols>
  <sheetData>
    <row r="1" ht="18.75">
      <c r="A1" s="255" t="s">
        <v>100</v>
      </c>
    </row>
    <row r="3" spans="1:2" ht="12.75">
      <c r="A3" s="256"/>
      <c r="B3" s="256"/>
    </row>
    <row r="4" spans="1:2" ht="15.75">
      <c r="A4" s="230" t="s">
        <v>390</v>
      </c>
      <c r="B4" s="257"/>
    </row>
    <row r="5" spans="1:2" s="258" customFormat="1" ht="12.75">
      <c r="A5" s="256"/>
      <c r="B5" s="256"/>
    </row>
    <row r="6" spans="1:2" ht="12.75">
      <c r="A6" s="256" t="s">
        <v>394</v>
      </c>
      <c r="B6" s="256" t="s">
        <v>395</v>
      </c>
    </row>
    <row r="7" spans="1:2" ht="12.75">
      <c r="A7" s="256" t="s">
        <v>396</v>
      </c>
      <c r="B7" s="256" t="s">
        <v>397</v>
      </c>
    </row>
    <row r="8" spans="1:2" ht="12.75">
      <c r="A8" s="256" t="s">
        <v>398</v>
      </c>
      <c r="B8" s="256" t="s">
        <v>399</v>
      </c>
    </row>
    <row r="9" spans="1:2" ht="12.75">
      <c r="A9" s="256"/>
      <c r="B9" s="256"/>
    </row>
    <row r="10" spans="1:2" ht="15.75">
      <c r="A10" s="230" t="str">
        <f>+CONCATENATE(LEFT(A4,4),". évi módosított előirányzat BEVÉTELEK")</f>
        <v>2014. évi módosított előirányzat BEVÉTELEK</v>
      </c>
      <c r="B10" s="257"/>
    </row>
    <row r="11" spans="1:2" ht="12.75">
      <c r="A11" s="256"/>
      <c r="B11" s="256"/>
    </row>
    <row r="12" spans="1:2" s="258" customFormat="1" ht="12.75">
      <c r="A12" s="256" t="s">
        <v>400</v>
      </c>
      <c r="B12" s="256" t="s">
        <v>406</v>
      </c>
    </row>
    <row r="13" spans="1:2" ht="12.75">
      <c r="A13" s="256" t="s">
        <v>401</v>
      </c>
      <c r="B13" s="256" t="s">
        <v>407</v>
      </c>
    </row>
    <row r="14" spans="1:2" ht="12.75">
      <c r="A14" s="256" t="s">
        <v>402</v>
      </c>
      <c r="B14" s="256" t="s">
        <v>408</v>
      </c>
    </row>
    <row r="15" spans="1:2" ht="12.75">
      <c r="A15" s="256"/>
      <c r="B15" s="256"/>
    </row>
    <row r="16" spans="1:2" ht="14.25">
      <c r="A16" s="259" t="str">
        <f>+CONCATENATE(LEFT(A4,4),". évi teljesítés BEVÉTELEK")</f>
        <v>2014. évi teljesítés BEVÉTELEK</v>
      </c>
      <c r="B16" s="257"/>
    </row>
    <row r="17" spans="1:2" ht="12.75">
      <c r="A17" s="256"/>
      <c r="B17" s="256"/>
    </row>
    <row r="18" spans="1:2" ht="12.75">
      <c r="A18" s="256" t="s">
        <v>403</v>
      </c>
      <c r="B18" s="256" t="s">
        <v>409</v>
      </c>
    </row>
    <row r="19" spans="1:2" ht="12.75">
      <c r="A19" s="256" t="s">
        <v>404</v>
      </c>
      <c r="B19" s="256" t="s">
        <v>410</v>
      </c>
    </row>
    <row r="20" spans="1:2" ht="12.75">
      <c r="A20" s="256" t="s">
        <v>405</v>
      </c>
      <c r="B20" s="256" t="s">
        <v>411</v>
      </c>
    </row>
    <row r="21" spans="1:2" ht="12.75">
      <c r="A21" s="256"/>
      <c r="B21" s="256"/>
    </row>
    <row r="22" spans="1:2" ht="15.75">
      <c r="A22" s="230" t="str">
        <f>+CONCATENATE(LEFT(A4,4),". évi eredeti előirányzat KIADÁSOK")</f>
        <v>2014. évi eredeti előirányzat KIADÁSOK</v>
      </c>
      <c r="B22" s="257"/>
    </row>
    <row r="23" spans="1:2" ht="12.75">
      <c r="A23" s="256"/>
      <c r="B23" s="256"/>
    </row>
    <row r="24" spans="1:2" ht="12.75">
      <c r="A24" s="256" t="s">
        <v>412</v>
      </c>
      <c r="B24" s="256" t="s">
        <v>418</v>
      </c>
    </row>
    <row r="25" spans="1:2" ht="12.75">
      <c r="A25" s="256" t="s">
        <v>391</v>
      </c>
      <c r="B25" s="256" t="s">
        <v>419</v>
      </c>
    </row>
    <row r="26" spans="1:2" ht="12.75">
      <c r="A26" s="256" t="s">
        <v>413</v>
      </c>
      <c r="B26" s="256" t="s">
        <v>420</v>
      </c>
    </row>
    <row r="27" spans="1:2" ht="12.75">
      <c r="A27" s="256"/>
      <c r="B27" s="256"/>
    </row>
    <row r="28" spans="1:2" ht="15.75">
      <c r="A28" s="230" t="str">
        <f>+CONCATENATE(LEFT(A4,4),". évi módosított előirányzat KIADÁSOK")</f>
        <v>2014. évi módosított előirányzat KIADÁSOK</v>
      </c>
      <c r="B28" s="257"/>
    </row>
    <row r="29" spans="1:2" ht="12.75">
      <c r="A29" s="256"/>
      <c r="B29" s="256"/>
    </row>
    <row r="30" spans="1:2" ht="12.75">
      <c r="A30" s="256" t="s">
        <v>414</v>
      </c>
      <c r="B30" s="256" t="s">
        <v>425</v>
      </c>
    </row>
    <row r="31" spans="1:2" ht="12.75">
      <c r="A31" s="256" t="s">
        <v>392</v>
      </c>
      <c r="B31" s="256" t="s">
        <v>422</v>
      </c>
    </row>
    <row r="32" spans="1:2" ht="12.75">
      <c r="A32" s="256" t="s">
        <v>415</v>
      </c>
      <c r="B32" s="256" t="s">
        <v>421</v>
      </c>
    </row>
    <row r="33" spans="1:2" ht="12.75">
      <c r="A33" s="256"/>
      <c r="B33" s="256"/>
    </row>
    <row r="34" spans="1:2" ht="15.75">
      <c r="A34" s="260" t="str">
        <f>+CONCATENATE(LEFT(A4,4),". évi teljesítés KIADÁSOK")</f>
        <v>2014. évi teljesítés KIADÁSOK</v>
      </c>
      <c r="B34" s="257"/>
    </row>
    <row r="35" spans="1:2" ht="12.75">
      <c r="A35" s="256"/>
      <c r="B35" s="256"/>
    </row>
    <row r="36" spans="1:2" ht="12.75">
      <c r="A36" s="256" t="s">
        <v>416</v>
      </c>
      <c r="B36" s="256" t="s">
        <v>426</v>
      </c>
    </row>
    <row r="37" spans="1:2" ht="12.75">
      <c r="A37" s="256" t="s">
        <v>393</v>
      </c>
      <c r="B37" s="256" t="s">
        <v>424</v>
      </c>
    </row>
    <row r="38" spans="1:2" ht="12.75">
      <c r="A38" s="256" t="s">
        <v>417</v>
      </c>
      <c r="B38" s="256" t="s">
        <v>423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zoomScaleSheetLayoutView="130" workbookViewId="0" topLeftCell="A1">
      <selection activeCell="H25" sqref="H25"/>
    </sheetView>
  </sheetViews>
  <sheetFormatPr defaultColWidth="9.00390625" defaultRowHeight="12.75"/>
  <cols>
    <col min="1" max="1" width="48.125" style="4" customWidth="1"/>
    <col min="2" max="7" width="15.875" style="3" customWidth="1"/>
    <col min="8" max="8" width="4.125" style="3" customWidth="1"/>
    <col min="9" max="9" width="13.875" style="3" customWidth="1"/>
    <col min="10" max="16384" width="9.375" style="3" customWidth="1"/>
  </cols>
  <sheetData>
    <row r="1" spans="1:8" ht="24.75" customHeight="1">
      <c r="A1" s="311" t="s">
        <v>2</v>
      </c>
      <c r="B1" s="311"/>
      <c r="C1" s="311"/>
      <c r="D1" s="311"/>
      <c r="E1" s="311"/>
      <c r="F1" s="311"/>
      <c r="G1" s="311"/>
      <c r="H1" s="313" t="str">
        <f>+CONCATENATE("4. melléklet a 5/2015. (IV.24.) önkormányzati rendelethez")</f>
        <v>4. melléklet a 5/2015. (IV.24.) önkormányzati rendelethez</v>
      </c>
    </row>
    <row r="2" spans="1:8" ht="23.25" customHeight="1" thickBot="1">
      <c r="A2" s="20"/>
      <c r="B2" s="9"/>
      <c r="C2" s="9"/>
      <c r="D2" s="9"/>
      <c r="E2" s="9"/>
      <c r="F2" s="310" t="s">
        <v>42</v>
      </c>
      <c r="G2" s="310"/>
      <c r="H2" s="313"/>
    </row>
    <row r="3" spans="1:8" s="5" customFormat="1" ht="48.75" customHeight="1" thickBot="1">
      <c r="A3" s="21" t="s">
        <v>49</v>
      </c>
      <c r="B3" s="22" t="s">
        <v>47</v>
      </c>
      <c r="C3" s="22" t="s">
        <v>48</v>
      </c>
      <c r="D3" s="22" t="str">
        <f>+'3.sz.mell.'!D3</f>
        <v>Felhasználás 2013. XII.31-ig</v>
      </c>
      <c r="E3" s="22" t="str">
        <f>+'3.sz.mell.'!E3</f>
        <v>2014. évi módosított előirányzat</v>
      </c>
      <c r="F3" s="85" t="str">
        <f>+'3.sz.mell.'!F3</f>
        <v>2014. évi teljesítés</v>
      </c>
      <c r="G3" s="84" t="str">
        <f>+'3.sz.mell.'!G3</f>
        <v>Összes teljesítés 2014. dec. 31-ig</v>
      </c>
      <c r="H3" s="313"/>
    </row>
    <row r="4" spans="1:8" s="9" customFormat="1" ht="15" customHeight="1" thickBot="1">
      <c r="A4" s="223" t="s">
        <v>299</v>
      </c>
      <c r="B4" s="224" t="s">
        <v>300</v>
      </c>
      <c r="C4" s="224" t="s">
        <v>301</v>
      </c>
      <c r="D4" s="224" t="s">
        <v>302</v>
      </c>
      <c r="E4" s="224" t="s">
        <v>303</v>
      </c>
      <c r="F4" s="30" t="s">
        <v>380</v>
      </c>
      <c r="G4" s="225" t="s">
        <v>427</v>
      </c>
      <c r="H4" s="313"/>
    </row>
    <row r="5" spans="1:8" ht="15.75" customHeight="1">
      <c r="A5" s="16" t="s">
        <v>464</v>
      </c>
      <c r="B5" s="287">
        <v>17930</v>
      </c>
      <c r="C5" s="288" t="s">
        <v>453</v>
      </c>
      <c r="D5" s="287"/>
      <c r="E5" s="287">
        <v>17930</v>
      </c>
      <c r="F5" s="31">
        <v>17736</v>
      </c>
      <c r="G5" s="32">
        <f>+D5+F5</f>
        <v>17736</v>
      </c>
      <c r="H5" s="313"/>
    </row>
    <row r="6" spans="1:8" ht="15.75" customHeight="1">
      <c r="A6" s="16" t="s">
        <v>465</v>
      </c>
      <c r="B6" s="287">
        <v>4531</v>
      </c>
      <c r="C6" s="288" t="s">
        <v>453</v>
      </c>
      <c r="D6" s="287"/>
      <c r="E6" s="287">
        <v>4531</v>
      </c>
      <c r="F6" s="31">
        <v>4531</v>
      </c>
      <c r="G6" s="32">
        <f aca="true" t="shared" si="0" ref="G6:G23">+D6+F6</f>
        <v>4531</v>
      </c>
      <c r="H6" s="313"/>
    </row>
    <row r="7" spans="1:8" ht="15.75" customHeight="1">
      <c r="A7" s="16" t="s">
        <v>466</v>
      </c>
      <c r="B7" s="287">
        <v>491</v>
      </c>
      <c r="C7" s="288" t="s">
        <v>453</v>
      </c>
      <c r="D7" s="287"/>
      <c r="E7" s="287">
        <v>491</v>
      </c>
      <c r="F7" s="31">
        <v>491</v>
      </c>
      <c r="G7" s="32">
        <f t="shared" si="0"/>
        <v>491</v>
      </c>
      <c r="H7" s="313"/>
    </row>
    <row r="8" spans="1:8" ht="24.75" customHeight="1">
      <c r="A8" s="16" t="s">
        <v>467</v>
      </c>
      <c r="B8" s="287">
        <v>100000</v>
      </c>
      <c r="C8" s="288" t="s">
        <v>453</v>
      </c>
      <c r="D8" s="287"/>
      <c r="E8" s="287">
        <v>100000</v>
      </c>
      <c r="F8" s="31"/>
      <c r="G8" s="32">
        <f t="shared" si="0"/>
        <v>0</v>
      </c>
      <c r="H8" s="313"/>
    </row>
    <row r="9" spans="1:8" ht="15.75" customHeight="1">
      <c r="A9" s="16"/>
      <c r="B9" s="1"/>
      <c r="C9" s="104"/>
      <c r="D9" s="1"/>
      <c r="E9" s="1"/>
      <c r="F9" s="31"/>
      <c r="G9" s="32">
        <f t="shared" si="0"/>
        <v>0</v>
      </c>
      <c r="H9" s="313"/>
    </row>
    <row r="10" spans="1:8" ht="15.75" customHeight="1">
      <c r="A10" s="16"/>
      <c r="B10" s="1"/>
      <c r="C10" s="104"/>
      <c r="D10" s="1"/>
      <c r="E10" s="1"/>
      <c r="F10" s="31"/>
      <c r="G10" s="32">
        <f t="shared" si="0"/>
        <v>0</v>
      </c>
      <c r="H10" s="313"/>
    </row>
    <row r="11" spans="1:8" ht="15.75" customHeight="1">
      <c r="A11" s="16"/>
      <c r="B11" s="1"/>
      <c r="C11" s="104"/>
      <c r="D11" s="1"/>
      <c r="E11" s="1"/>
      <c r="F11" s="31"/>
      <c r="G11" s="32">
        <f t="shared" si="0"/>
        <v>0</v>
      </c>
      <c r="H11" s="313"/>
    </row>
    <row r="12" spans="1:8" ht="15.75" customHeight="1">
      <c r="A12" s="16"/>
      <c r="B12" s="1"/>
      <c r="C12" s="104"/>
      <c r="D12" s="1"/>
      <c r="E12" s="1"/>
      <c r="F12" s="31"/>
      <c r="G12" s="32">
        <f t="shared" si="0"/>
        <v>0</v>
      </c>
      <c r="H12" s="313"/>
    </row>
    <row r="13" spans="1:8" ht="15.75" customHeight="1">
      <c r="A13" s="16"/>
      <c r="B13" s="1"/>
      <c r="C13" s="104"/>
      <c r="D13" s="1"/>
      <c r="E13" s="1"/>
      <c r="F13" s="31"/>
      <c r="G13" s="32">
        <f t="shared" si="0"/>
        <v>0</v>
      </c>
      <c r="H13" s="313"/>
    </row>
    <row r="14" spans="1:8" ht="15.75" customHeight="1">
      <c r="A14" s="16"/>
      <c r="B14" s="1"/>
      <c r="C14" s="104"/>
      <c r="D14" s="1"/>
      <c r="E14" s="1"/>
      <c r="F14" s="31"/>
      <c r="G14" s="32">
        <f t="shared" si="0"/>
        <v>0</v>
      </c>
      <c r="H14" s="313"/>
    </row>
    <row r="15" spans="1:8" ht="15.75" customHeight="1">
      <c r="A15" s="16"/>
      <c r="B15" s="1"/>
      <c r="C15" s="104"/>
      <c r="D15" s="1"/>
      <c r="E15" s="1"/>
      <c r="F15" s="31"/>
      <c r="G15" s="32">
        <f t="shared" si="0"/>
        <v>0</v>
      </c>
      <c r="H15" s="313"/>
    </row>
    <row r="16" spans="1:8" ht="15.75" customHeight="1">
      <c r="A16" s="16"/>
      <c r="B16" s="1"/>
      <c r="C16" s="104"/>
      <c r="D16" s="1"/>
      <c r="E16" s="1"/>
      <c r="F16" s="31"/>
      <c r="G16" s="32">
        <f t="shared" si="0"/>
        <v>0</v>
      </c>
      <c r="H16" s="313"/>
    </row>
    <row r="17" spans="1:8" ht="15.75" customHeight="1">
      <c r="A17" s="16"/>
      <c r="B17" s="1"/>
      <c r="C17" s="104"/>
      <c r="D17" s="1"/>
      <c r="E17" s="1"/>
      <c r="F17" s="31"/>
      <c r="G17" s="32">
        <f t="shared" si="0"/>
        <v>0</v>
      </c>
      <c r="H17" s="313"/>
    </row>
    <row r="18" spans="1:8" ht="15.75" customHeight="1">
      <c r="A18" s="16"/>
      <c r="B18" s="1"/>
      <c r="C18" s="104"/>
      <c r="D18" s="1"/>
      <c r="E18" s="1"/>
      <c r="F18" s="31"/>
      <c r="G18" s="32">
        <f t="shared" si="0"/>
        <v>0</v>
      </c>
      <c r="H18" s="313"/>
    </row>
    <row r="19" spans="1:8" ht="15.75" customHeight="1">
      <c r="A19" s="16"/>
      <c r="B19" s="1"/>
      <c r="C19" s="104"/>
      <c r="D19" s="1"/>
      <c r="E19" s="1"/>
      <c r="F19" s="31"/>
      <c r="G19" s="32">
        <f t="shared" si="0"/>
        <v>0</v>
      </c>
      <c r="H19" s="313"/>
    </row>
    <row r="20" spans="1:8" ht="15.75" customHeight="1">
      <c r="A20" s="16"/>
      <c r="B20" s="1"/>
      <c r="C20" s="104"/>
      <c r="D20" s="1"/>
      <c r="E20" s="1"/>
      <c r="F20" s="31"/>
      <c r="G20" s="32">
        <f t="shared" si="0"/>
        <v>0</v>
      </c>
      <c r="H20" s="313"/>
    </row>
    <row r="21" spans="1:8" ht="15.75" customHeight="1">
      <c r="A21" s="16"/>
      <c r="B21" s="1"/>
      <c r="C21" s="104"/>
      <c r="D21" s="1"/>
      <c r="E21" s="1"/>
      <c r="F21" s="31"/>
      <c r="G21" s="32">
        <f t="shared" si="0"/>
        <v>0</v>
      </c>
      <c r="H21" s="313"/>
    </row>
    <row r="22" spans="1:8" ht="15.75" customHeight="1">
      <c r="A22" s="16"/>
      <c r="B22" s="1"/>
      <c r="C22" s="104"/>
      <c r="D22" s="1"/>
      <c r="E22" s="1"/>
      <c r="F22" s="31"/>
      <c r="G22" s="32">
        <f t="shared" si="0"/>
        <v>0</v>
      </c>
      <c r="H22" s="313"/>
    </row>
    <row r="23" spans="1:8" ht="15.75" customHeight="1" thickBot="1">
      <c r="A23" s="17"/>
      <c r="B23" s="2"/>
      <c r="C23" s="105"/>
      <c r="D23" s="2"/>
      <c r="E23" s="2"/>
      <c r="F23" s="33"/>
      <c r="G23" s="32">
        <f t="shared" si="0"/>
        <v>0</v>
      </c>
      <c r="H23" s="313"/>
    </row>
    <row r="24" spans="1:8" s="15" customFormat="1" ht="18" customHeight="1" thickBot="1">
      <c r="A24" s="23" t="s">
        <v>45</v>
      </c>
      <c r="B24" s="13">
        <f>SUM(B5:B23)</f>
        <v>122952</v>
      </c>
      <c r="C24" s="19"/>
      <c r="D24" s="13">
        <f>SUM(D5:D23)</f>
        <v>0</v>
      </c>
      <c r="E24" s="13">
        <f>SUM(E5:E23)</f>
        <v>122952</v>
      </c>
      <c r="F24" s="13">
        <f>SUM(F5:F23)</f>
        <v>22758</v>
      </c>
      <c r="G24" s="14">
        <f>SUM(G5:G23)</f>
        <v>22758</v>
      </c>
      <c r="H24" s="313"/>
    </row>
  </sheetData>
  <sheetProtection/>
  <mergeCells count="3">
    <mergeCell ref="F2:G2"/>
    <mergeCell ref="A1:G1"/>
    <mergeCell ref="H1:H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zoomScale="130" zoomScaleNormal="130" zoomScaleSheetLayoutView="100" workbookViewId="0" topLeftCell="A4">
      <selection activeCell="N34" sqref="N34"/>
    </sheetView>
  </sheetViews>
  <sheetFormatPr defaultColWidth="9.00390625" defaultRowHeight="12.75"/>
  <cols>
    <col min="1" max="1" width="28.50390625" style="7" customWidth="1"/>
    <col min="2" max="13" width="10.00390625" style="7" customWidth="1"/>
    <col min="14" max="14" width="4.00390625" style="7" customWidth="1"/>
    <col min="15" max="16384" width="9.375" style="7" customWidth="1"/>
  </cols>
  <sheetData>
    <row r="1" spans="1:14" ht="15.75" customHeight="1">
      <c r="A1" s="318" t="s">
        <v>0</v>
      </c>
      <c r="B1" s="318"/>
      <c r="C1" s="318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23" t="str">
        <f>+CONCATENATE("5. melléklet a 5/2015. (IV.24.) önkormányzati rendelethez    ")</f>
        <v>5. melléklet a 5/2015. (IV.24.) önkormányzati rendelethez    </v>
      </c>
    </row>
    <row r="2" spans="1:14" ht="15.75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336" t="s">
        <v>42</v>
      </c>
      <c r="M2" s="336"/>
      <c r="N2" s="323"/>
    </row>
    <row r="3" spans="1:14" ht="13.5" thickBot="1">
      <c r="A3" s="333" t="s">
        <v>82</v>
      </c>
      <c r="B3" s="321" t="s">
        <v>165</v>
      </c>
      <c r="C3" s="321"/>
      <c r="D3" s="321"/>
      <c r="E3" s="321"/>
      <c r="F3" s="321"/>
      <c r="G3" s="321"/>
      <c r="H3" s="321"/>
      <c r="I3" s="321"/>
      <c r="J3" s="328" t="s">
        <v>167</v>
      </c>
      <c r="K3" s="328"/>
      <c r="L3" s="328"/>
      <c r="M3" s="328"/>
      <c r="N3" s="323"/>
    </row>
    <row r="4" spans="1:14" ht="15" customHeight="1" thickBot="1">
      <c r="A4" s="334"/>
      <c r="B4" s="317" t="s">
        <v>168</v>
      </c>
      <c r="C4" s="314" t="s">
        <v>169</v>
      </c>
      <c r="D4" s="332" t="s">
        <v>163</v>
      </c>
      <c r="E4" s="332"/>
      <c r="F4" s="332"/>
      <c r="G4" s="332"/>
      <c r="H4" s="332"/>
      <c r="I4" s="332"/>
      <c r="J4" s="329"/>
      <c r="K4" s="329"/>
      <c r="L4" s="329"/>
      <c r="M4" s="329"/>
      <c r="N4" s="323"/>
    </row>
    <row r="5" spans="1:14" ht="21.75" thickBot="1">
      <c r="A5" s="334"/>
      <c r="B5" s="317"/>
      <c r="C5" s="314"/>
      <c r="D5" s="35" t="s">
        <v>168</v>
      </c>
      <c r="E5" s="35" t="s">
        <v>169</v>
      </c>
      <c r="F5" s="35" t="s">
        <v>168</v>
      </c>
      <c r="G5" s="35" t="s">
        <v>169</v>
      </c>
      <c r="H5" s="35" t="s">
        <v>168</v>
      </c>
      <c r="I5" s="35" t="s">
        <v>169</v>
      </c>
      <c r="J5" s="329"/>
      <c r="K5" s="329"/>
      <c r="L5" s="329"/>
      <c r="M5" s="329"/>
      <c r="N5" s="323"/>
    </row>
    <row r="6" spans="1:14" ht="32.25" thickBot="1">
      <c r="A6" s="335"/>
      <c r="B6" s="314" t="s">
        <v>164</v>
      </c>
      <c r="C6" s="314"/>
      <c r="D6" s="314" t="str">
        <f>+CONCATENATE(LEFT(ÖSSZEFÜGGÉSEK!A4,4),". előtt")</f>
        <v>2014. előtt</v>
      </c>
      <c r="E6" s="314"/>
      <c r="F6" s="314" t="str">
        <f>+CONCATENATE(LEFT(ÖSSZEFÜGGÉSEK!A4,4),". évi")</f>
        <v>2014. évi</v>
      </c>
      <c r="G6" s="314"/>
      <c r="H6" s="317" t="str">
        <f>+CONCATENATE(LEFT(ÖSSZEFÜGGÉSEK!A4,4),". után")</f>
        <v>2014. után</v>
      </c>
      <c r="I6" s="317"/>
      <c r="J6" s="34" t="str">
        <f>+D6</f>
        <v>2014. előtt</v>
      </c>
      <c r="K6" s="35" t="str">
        <f>+F6</f>
        <v>2014. évi</v>
      </c>
      <c r="L6" s="34" t="s">
        <v>36</v>
      </c>
      <c r="M6" s="35" t="str">
        <f>+CONCATENATE("Teljesítés %-a ",LEFT(ÖSSZEFÜGGÉSEK!A4,4),". XII. 31-ig")</f>
        <v>Teljesítés %-a 2014. XII. 31-ig</v>
      </c>
      <c r="N6" s="323"/>
    </row>
    <row r="7" spans="1:14" ht="13.5" thickBot="1">
      <c r="A7" s="36" t="s">
        <v>299</v>
      </c>
      <c r="B7" s="34" t="s">
        <v>300</v>
      </c>
      <c r="C7" s="34" t="s">
        <v>301</v>
      </c>
      <c r="D7" s="37" t="s">
        <v>302</v>
      </c>
      <c r="E7" s="35" t="s">
        <v>303</v>
      </c>
      <c r="F7" s="35" t="s">
        <v>380</v>
      </c>
      <c r="G7" s="35" t="s">
        <v>381</v>
      </c>
      <c r="H7" s="34" t="s">
        <v>382</v>
      </c>
      <c r="I7" s="37" t="s">
        <v>383</v>
      </c>
      <c r="J7" s="37" t="s">
        <v>428</v>
      </c>
      <c r="K7" s="37" t="s">
        <v>429</v>
      </c>
      <c r="L7" s="37" t="s">
        <v>430</v>
      </c>
      <c r="M7" s="38" t="s">
        <v>431</v>
      </c>
      <c r="N7" s="323"/>
    </row>
    <row r="8" spans="1:14" ht="12.75">
      <c r="A8" s="39" t="s">
        <v>83</v>
      </c>
      <c r="B8" s="40"/>
      <c r="C8" s="60"/>
      <c r="D8" s="60"/>
      <c r="E8" s="71"/>
      <c r="F8" s="60"/>
      <c r="G8" s="60"/>
      <c r="H8" s="60"/>
      <c r="I8" s="60"/>
      <c r="J8" s="60"/>
      <c r="K8" s="60"/>
      <c r="L8" s="41">
        <f aca="true" t="shared" si="0" ref="L8:L14">+J8+K8</f>
        <v>0</v>
      </c>
      <c r="M8" s="75">
        <f>IF((C8&lt;&gt;0),ROUND((L8/C8)*100,1),"")</f>
      </c>
      <c r="N8" s="323"/>
    </row>
    <row r="9" spans="1:14" ht="12.75">
      <c r="A9" s="42" t="s">
        <v>95</v>
      </c>
      <c r="B9" s="43"/>
      <c r="C9" s="44"/>
      <c r="D9" s="44"/>
      <c r="E9" s="44"/>
      <c r="F9" s="44"/>
      <c r="G9" s="44"/>
      <c r="H9" s="44"/>
      <c r="I9" s="44"/>
      <c r="J9" s="44"/>
      <c r="K9" s="44"/>
      <c r="L9" s="45">
        <f t="shared" si="0"/>
        <v>0</v>
      </c>
      <c r="M9" s="76">
        <f aca="true" t="shared" si="1" ref="M9:M14">IF((C9&lt;&gt;0),ROUND((L9/C9)*100,1),"")</f>
      </c>
      <c r="N9" s="323"/>
    </row>
    <row r="10" spans="1:14" ht="12.75">
      <c r="A10" s="46" t="s">
        <v>84</v>
      </c>
      <c r="B10" s="47"/>
      <c r="C10" s="63"/>
      <c r="D10" s="63"/>
      <c r="E10" s="63"/>
      <c r="F10" s="63"/>
      <c r="G10" s="63"/>
      <c r="H10" s="63"/>
      <c r="I10" s="63"/>
      <c r="J10" s="63"/>
      <c r="K10" s="63"/>
      <c r="L10" s="45">
        <f t="shared" si="0"/>
        <v>0</v>
      </c>
      <c r="M10" s="76">
        <f t="shared" si="1"/>
      </c>
      <c r="N10" s="323"/>
    </row>
    <row r="11" spans="1:14" ht="12.75">
      <c r="A11" s="46" t="s">
        <v>96</v>
      </c>
      <c r="B11" s="47"/>
      <c r="C11" s="63"/>
      <c r="D11" s="63"/>
      <c r="E11" s="63"/>
      <c r="F11" s="63"/>
      <c r="G11" s="63"/>
      <c r="H11" s="63"/>
      <c r="I11" s="63"/>
      <c r="J11" s="63"/>
      <c r="K11" s="63"/>
      <c r="L11" s="45">
        <f t="shared" si="0"/>
        <v>0</v>
      </c>
      <c r="M11" s="76">
        <f t="shared" si="1"/>
      </c>
      <c r="N11" s="323"/>
    </row>
    <row r="12" spans="1:14" ht="12.75">
      <c r="A12" s="46" t="s">
        <v>85</v>
      </c>
      <c r="B12" s="47"/>
      <c r="C12" s="63"/>
      <c r="D12" s="63"/>
      <c r="E12" s="63"/>
      <c r="F12" s="63"/>
      <c r="G12" s="63"/>
      <c r="H12" s="63"/>
      <c r="I12" s="63"/>
      <c r="J12" s="63"/>
      <c r="K12" s="63"/>
      <c r="L12" s="45">
        <f t="shared" si="0"/>
        <v>0</v>
      </c>
      <c r="M12" s="76">
        <f t="shared" si="1"/>
      </c>
      <c r="N12" s="323"/>
    </row>
    <row r="13" spans="1:14" ht="12.75">
      <c r="A13" s="46" t="s">
        <v>86</v>
      </c>
      <c r="B13" s="47"/>
      <c r="C13" s="63"/>
      <c r="D13" s="63"/>
      <c r="E13" s="63"/>
      <c r="F13" s="63"/>
      <c r="G13" s="63"/>
      <c r="H13" s="63"/>
      <c r="I13" s="63"/>
      <c r="J13" s="63"/>
      <c r="K13" s="63"/>
      <c r="L13" s="45">
        <f t="shared" si="0"/>
        <v>0</v>
      </c>
      <c r="M13" s="76">
        <f t="shared" si="1"/>
      </c>
      <c r="N13" s="323"/>
    </row>
    <row r="14" spans="1:14" ht="15" customHeight="1" thickBot="1">
      <c r="A14" s="48"/>
      <c r="B14" s="49"/>
      <c r="C14" s="67"/>
      <c r="D14" s="67"/>
      <c r="E14" s="67"/>
      <c r="F14" s="67"/>
      <c r="G14" s="67"/>
      <c r="H14" s="67"/>
      <c r="I14" s="67"/>
      <c r="J14" s="67"/>
      <c r="K14" s="67"/>
      <c r="L14" s="45">
        <f t="shared" si="0"/>
        <v>0</v>
      </c>
      <c r="M14" s="77">
        <f t="shared" si="1"/>
      </c>
      <c r="N14" s="323"/>
    </row>
    <row r="15" spans="1:14" ht="13.5" thickBot="1">
      <c r="A15" s="50" t="s">
        <v>88</v>
      </c>
      <c r="B15" s="51">
        <f>B8+SUM(B10:B14)</f>
        <v>0</v>
      </c>
      <c r="C15" s="51">
        <f aca="true" t="shared" si="2" ref="C15:L15">C8+SUM(C10:C14)</f>
        <v>0</v>
      </c>
      <c r="D15" s="51">
        <f t="shared" si="2"/>
        <v>0</v>
      </c>
      <c r="E15" s="51">
        <f t="shared" si="2"/>
        <v>0</v>
      </c>
      <c r="F15" s="51">
        <f t="shared" si="2"/>
        <v>0</v>
      </c>
      <c r="G15" s="51">
        <f t="shared" si="2"/>
        <v>0</v>
      </c>
      <c r="H15" s="51">
        <f t="shared" si="2"/>
        <v>0</v>
      </c>
      <c r="I15" s="51">
        <f t="shared" si="2"/>
        <v>0</v>
      </c>
      <c r="J15" s="51">
        <f t="shared" si="2"/>
        <v>0</v>
      </c>
      <c r="K15" s="51">
        <f t="shared" si="2"/>
        <v>0</v>
      </c>
      <c r="L15" s="51">
        <f t="shared" si="2"/>
        <v>0</v>
      </c>
      <c r="M15" s="52">
        <f>IF((C15&lt;&gt;0),ROUND((L15/C15)*100,1),"")</f>
      </c>
      <c r="N15" s="323"/>
    </row>
    <row r="16" spans="1:14" ht="12.75">
      <c r="A16" s="53"/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323"/>
    </row>
    <row r="17" spans="1:14" ht="13.5" thickBot="1">
      <c r="A17" s="56" t="s">
        <v>87</v>
      </c>
      <c r="B17" s="57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323"/>
    </row>
    <row r="18" spans="1:14" ht="12.75">
      <c r="A18" s="59" t="s">
        <v>91</v>
      </c>
      <c r="B18" s="40"/>
      <c r="C18" s="60"/>
      <c r="D18" s="60"/>
      <c r="E18" s="71"/>
      <c r="F18" s="60"/>
      <c r="G18" s="60"/>
      <c r="H18" s="60"/>
      <c r="I18" s="60"/>
      <c r="J18" s="60"/>
      <c r="K18" s="60"/>
      <c r="L18" s="61">
        <f aca="true" t="shared" si="3" ref="L18:L23">+J18+K18</f>
        <v>0</v>
      </c>
      <c r="M18" s="75">
        <f aca="true" t="shared" si="4" ref="M18:M24">IF((C18&lt;&gt;0),ROUND((L18/C18)*100,1),"")</f>
      </c>
      <c r="N18" s="323"/>
    </row>
    <row r="19" spans="1:14" ht="12.75">
      <c r="A19" s="62" t="s">
        <v>92</v>
      </c>
      <c r="B19" s="43"/>
      <c r="C19" s="63"/>
      <c r="D19" s="63"/>
      <c r="E19" s="63"/>
      <c r="F19" s="63"/>
      <c r="G19" s="63"/>
      <c r="H19" s="63"/>
      <c r="I19" s="63"/>
      <c r="J19" s="63"/>
      <c r="K19" s="63"/>
      <c r="L19" s="64">
        <f t="shared" si="3"/>
        <v>0</v>
      </c>
      <c r="M19" s="76">
        <f t="shared" si="4"/>
      </c>
      <c r="N19" s="323"/>
    </row>
    <row r="20" spans="1:14" ht="12.75">
      <c r="A20" s="62" t="s">
        <v>93</v>
      </c>
      <c r="B20" s="47"/>
      <c r="C20" s="63"/>
      <c r="D20" s="63"/>
      <c r="E20" s="63"/>
      <c r="F20" s="63"/>
      <c r="G20" s="63"/>
      <c r="H20" s="63"/>
      <c r="I20" s="63"/>
      <c r="J20" s="63"/>
      <c r="K20" s="63"/>
      <c r="L20" s="64">
        <f t="shared" si="3"/>
        <v>0</v>
      </c>
      <c r="M20" s="76">
        <f t="shared" si="4"/>
      </c>
      <c r="N20" s="323"/>
    </row>
    <row r="21" spans="1:14" ht="12.75">
      <c r="A21" s="62" t="s">
        <v>94</v>
      </c>
      <c r="B21" s="47"/>
      <c r="C21" s="63"/>
      <c r="D21" s="63"/>
      <c r="E21" s="63"/>
      <c r="F21" s="63"/>
      <c r="G21" s="63"/>
      <c r="H21" s="63"/>
      <c r="I21" s="63"/>
      <c r="J21" s="63"/>
      <c r="K21" s="63"/>
      <c r="L21" s="64">
        <f t="shared" si="3"/>
        <v>0</v>
      </c>
      <c r="M21" s="76">
        <f t="shared" si="4"/>
      </c>
      <c r="N21" s="323"/>
    </row>
    <row r="22" spans="1:14" ht="12.75">
      <c r="A22" s="65"/>
      <c r="B22" s="47"/>
      <c r="C22" s="63"/>
      <c r="D22" s="63"/>
      <c r="E22" s="63"/>
      <c r="F22" s="63"/>
      <c r="G22" s="63"/>
      <c r="H22" s="63"/>
      <c r="I22" s="63"/>
      <c r="J22" s="63"/>
      <c r="K22" s="63"/>
      <c r="L22" s="64">
        <f t="shared" si="3"/>
        <v>0</v>
      </c>
      <c r="M22" s="76">
        <f t="shared" si="4"/>
      </c>
      <c r="N22" s="323"/>
    </row>
    <row r="23" spans="1:14" ht="13.5" thickBot="1">
      <c r="A23" s="66"/>
      <c r="B23" s="49"/>
      <c r="C23" s="67"/>
      <c r="D23" s="67"/>
      <c r="E23" s="67"/>
      <c r="F23" s="67"/>
      <c r="G23" s="67"/>
      <c r="H23" s="67"/>
      <c r="I23" s="67"/>
      <c r="J23" s="67"/>
      <c r="K23" s="67"/>
      <c r="L23" s="64">
        <f t="shared" si="3"/>
        <v>0</v>
      </c>
      <c r="M23" s="77">
        <f t="shared" si="4"/>
      </c>
      <c r="N23" s="323"/>
    </row>
    <row r="24" spans="1:14" ht="13.5" thickBot="1">
      <c r="A24" s="68" t="s">
        <v>73</v>
      </c>
      <c r="B24" s="51">
        <f aca="true" t="shared" si="5" ref="B24:L24">SUM(B18:B23)</f>
        <v>0</v>
      </c>
      <c r="C24" s="51">
        <f t="shared" si="5"/>
        <v>0</v>
      </c>
      <c r="D24" s="51">
        <f t="shared" si="5"/>
        <v>0</v>
      </c>
      <c r="E24" s="51">
        <f t="shared" si="5"/>
        <v>0</v>
      </c>
      <c r="F24" s="51">
        <f t="shared" si="5"/>
        <v>0</v>
      </c>
      <c r="G24" s="51">
        <f t="shared" si="5"/>
        <v>0</v>
      </c>
      <c r="H24" s="51">
        <f t="shared" si="5"/>
        <v>0</v>
      </c>
      <c r="I24" s="51">
        <f t="shared" si="5"/>
        <v>0</v>
      </c>
      <c r="J24" s="51">
        <f t="shared" si="5"/>
        <v>0</v>
      </c>
      <c r="K24" s="51">
        <f t="shared" si="5"/>
        <v>0</v>
      </c>
      <c r="L24" s="51">
        <f t="shared" si="5"/>
        <v>0</v>
      </c>
      <c r="M24" s="52">
        <f t="shared" si="4"/>
      </c>
      <c r="N24" s="323"/>
    </row>
    <row r="25" spans="1:14" ht="12.75">
      <c r="A25" s="320" t="s">
        <v>162</v>
      </c>
      <c r="B25" s="320"/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3"/>
    </row>
    <row r="26" spans="1:14" ht="5.2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323"/>
    </row>
    <row r="27" spans="1:14" ht="15.75">
      <c r="A27" s="322" t="str">
        <f>+CONCATENATE("Önkormányzaton kívüli EU-s projekthez történő hozzájárulás ",LEFT(ÖSSZEFÜGGÉSEK!A4,4),". évi előirányzata és teljesítése")</f>
        <v>Önkormányzaton kívüli EU-s projekthez történő hozzájárulás 2014. évi előirányzata és teljesítése</v>
      </c>
      <c r="B27" s="322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3"/>
    </row>
    <row r="28" spans="1:14" ht="12" customHeight="1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36" t="s">
        <v>42</v>
      </c>
      <c r="M28" s="336"/>
      <c r="N28" s="323"/>
    </row>
    <row r="29" spans="1:14" ht="21.75" thickBot="1">
      <c r="A29" s="330" t="s">
        <v>89</v>
      </c>
      <c r="B29" s="331"/>
      <c r="C29" s="331"/>
      <c r="D29" s="331"/>
      <c r="E29" s="331"/>
      <c r="F29" s="331"/>
      <c r="G29" s="331"/>
      <c r="H29" s="331"/>
      <c r="I29" s="331"/>
      <c r="J29" s="331"/>
      <c r="K29" s="70" t="s">
        <v>447</v>
      </c>
      <c r="L29" s="70" t="s">
        <v>446</v>
      </c>
      <c r="M29" s="70" t="s">
        <v>167</v>
      </c>
      <c r="N29" s="323"/>
    </row>
    <row r="30" spans="1:14" ht="12.75">
      <c r="A30" s="324"/>
      <c r="B30" s="325"/>
      <c r="C30" s="325"/>
      <c r="D30" s="325"/>
      <c r="E30" s="325"/>
      <c r="F30" s="325"/>
      <c r="G30" s="325"/>
      <c r="H30" s="325"/>
      <c r="I30" s="325"/>
      <c r="J30" s="325"/>
      <c r="K30" s="71"/>
      <c r="L30" s="72"/>
      <c r="M30" s="72"/>
      <c r="N30" s="323"/>
    </row>
    <row r="31" spans="1:14" ht="13.5" thickBot="1">
      <c r="A31" s="326"/>
      <c r="B31" s="327"/>
      <c r="C31" s="327"/>
      <c r="D31" s="327"/>
      <c r="E31" s="327"/>
      <c r="F31" s="327"/>
      <c r="G31" s="327"/>
      <c r="H31" s="327"/>
      <c r="I31" s="327"/>
      <c r="J31" s="327"/>
      <c r="K31" s="73"/>
      <c r="L31" s="67"/>
      <c r="M31" s="67"/>
      <c r="N31" s="323"/>
    </row>
    <row r="32" spans="1:14" ht="13.5" thickBot="1">
      <c r="A32" s="315" t="s">
        <v>37</v>
      </c>
      <c r="B32" s="316"/>
      <c r="C32" s="316"/>
      <c r="D32" s="316"/>
      <c r="E32" s="316"/>
      <c r="F32" s="316"/>
      <c r="G32" s="316"/>
      <c r="H32" s="316"/>
      <c r="I32" s="316"/>
      <c r="J32" s="316"/>
      <c r="K32" s="74">
        <f>SUM(K30:K31)</f>
        <v>0</v>
      </c>
      <c r="L32" s="74">
        <f>SUM(L30:L31)</f>
        <v>0</v>
      </c>
      <c r="M32" s="74">
        <f>SUM(M30:M31)</f>
        <v>0</v>
      </c>
      <c r="N32" s="323"/>
    </row>
    <row r="33" ht="12.75">
      <c r="N33" s="323"/>
    </row>
    <row r="48" ht="12.75">
      <c r="A48" s="8"/>
    </row>
  </sheetData>
  <sheetProtection/>
  <mergeCells count="21">
    <mergeCell ref="L2:M2"/>
    <mergeCell ref="A27:M27"/>
    <mergeCell ref="N1:N33"/>
    <mergeCell ref="A30:J30"/>
    <mergeCell ref="A31:J31"/>
    <mergeCell ref="J3:M5"/>
    <mergeCell ref="A29:J29"/>
    <mergeCell ref="D4:I4"/>
    <mergeCell ref="A3:A6"/>
    <mergeCell ref="H6:I6"/>
    <mergeCell ref="L28:M28"/>
    <mergeCell ref="F6:G6"/>
    <mergeCell ref="C4:C5"/>
    <mergeCell ref="D6:E6"/>
    <mergeCell ref="A32:J32"/>
    <mergeCell ref="B4:B5"/>
    <mergeCell ref="A1:C1"/>
    <mergeCell ref="D1:M1"/>
    <mergeCell ref="A25:M25"/>
    <mergeCell ref="B6:C6"/>
    <mergeCell ref="B3:I3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tabSelected="1" view="pageLayout" workbookViewId="0" topLeftCell="A1">
      <selection activeCell="A1" sqref="A1:C1"/>
    </sheetView>
  </sheetViews>
  <sheetFormatPr defaultColWidth="9.00390625" defaultRowHeight="12.75"/>
  <cols>
    <col min="1" max="1" width="71.125" style="88" customWidth="1"/>
    <col min="2" max="2" width="6.125" style="102" customWidth="1"/>
    <col min="3" max="3" width="18.00390625" style="279" customWidth="1"/>
    <col min="4" max="16384" width="9.375" style="279" customWidth="1"/>
  </cols>
  <sheetData>
    <row r="1" spans="1:3" ht="32.25" customHeight="1">
      <c r="A1" s="338" t="s">
        <v>181</v>
      </c>
      <c r="B1" s="338"/>
      <c r="C1" s="338"/>
    </row>
    <row r="2" spans="1:3" ht="15.75">
      <c r="A2" s="339" t="str">
        <f>+CONCATENATE(LEFT(ÖSSZEFÜGGÉSEK!A4,4),". év")</f>
        <v>2014. év</v>
      </c>
      <c r="B2" s="339"/>
      <c r="C2" s="339"/>
    </row>
    <row r="4" spans="2:3" ht="13.5" thickBot="1">
      <c r="B4" s="340" t="s">
        <v>170</v>
      </c>
      <c r="C4" s="340"/>
    </row>
    <row r="5" spans="1:3" s="89" customFormat="1" ht="31.5" customHeight="1">
      <c r="A5" s="341" t="s">
        <v>182</v>
      </c>
      <c r="B5" s="343" t="s">
        <v>171</v>
      </c>
      <c r="C5" s="345" t="s">
        <v>183</v>
      </c>
    </row>
    <row r="6" spans="1:3" s="89" customFormat="1" ht="12.75">
      <c r="A6" s="342"/>
      <c r="B6" s="344"/>
      <c r="C6" s="346"/>
    </row>
    <row r="7" spans="1:3" s="93" customFormat="1" ht="13.5" thickBot="1">
      <c r="A7" s="90" t="s">
        <v>299</v>
      </c>
      <c r="B7" s="91" t="s">
        <v>300</v>
      </c>
      <c r="C7" s="92" t="s">
        <v>301</v>
      </c>
    </row>
    <row r="8" spans="1:3" ht="15.75" customHeight="1">
      <c r="A8" s="275" t="s">
        <v>432</v>
      </c>
      <c r="B8" s="94" t="s">
        <v>172</v>
      </c>
      <c r="C8" s="95">
        <v>338210</v>
      </c>
    </row>
    <row r="9" spans="1:3" ht="15.75" customHeight="1">
      <c r="A9" s="275" t="s">
        <v>433</v>
      </c>
      <c r="B9" s="96" t="s">
        <v>173</v>
      </c>
      <c r="C9" s="95"/>
    </row>
    <row r="10" spans="1:3" ht="15.75" customHeight="1">
      <c r="A10" s="275" t="s">
        <v>434</v>
      </c>
      <c r="B10" s="96" t="s">
        <v>174</v>
      </c>
      <c r="C10" s="95">
        <v>2992</v>
      </c>
    </row>
    <row r="11" spans="1:3" ht="15.75" customHeight="1">
      <c r="A11" s="275" t="s">
        <v>435</v>
      </c>
      <c r="B11" s="96" t="s">
        <v>175</v>
      </c>
      <c r="C11" s="97">
        <v>-112545</v>
      </c>
    </row>
    <row r="12" spans="1:3" ht="15.75" customHeight="1">
      <c r="A12" s="275" t="s">
        <v>436</v>
      </c>
      <c r="B12" s="96" t="s">
        <v>176</v>
      </c>
      <c r="C12" s="97"/>
    </row>
    <row r="13" spans="1:3" ht="15.75" customHeight="1">
      <c r="A13" s="275" t="s">
        <v>437</v>
      </c>
      <c r="B13" s="96" t="s">
        <v>177</v>
      </c>
      <c r="C13" s="97">
        <v>60192</v>
      </c>
    </row>
    <row r="14" spans="1:3" ht="15.75" customHeight="1">
      <c r="A14" s="275" t="s">
        <v>438</v>
      </c>
      <c r="B14" s="96" t="s">
        <v>178</v>
      </c>
      <c r="C14" s="98">
        <f>+C8+C9+C10+C11+C12+C13</f>
        <v>288849</v>
      </c>
    </row>
    <row r="15" spans="1:3" ht="15.75" customHeight="1">
      <c r="A15" s="275" t="s">
        <v>448</v>
      </c>
      <c r="B15" s="96" t="s">
        <v>179</v>
      </c>
      <c r="C15" s="280">
        <v>412</v>
      </c>
    </row>
    <row r="16" spans="1:3" ht="15.75" customHeight="1">
      <c r="A16" s="275" t="s">
        <v>439</v>
      </c>
      <c r="B16" s="96" t="s">
        <v>180</v>
      </c>
      <c r="C16" s="97">
        <v>153</v>
      </c>
    </row>
    <row r="17" spans="1:3" ht="15.75" customHeight="1">
      <c r="A17" s="275" t="s">
        <v>440</v>
      </c>
      <c r="B17" s="96" t="s">
        <v>14</v>
      </c>
      <c r="C17" s="97">
        <v>448</v>
      </c>
    </row>
    <row r="18" spans="1:3" ht="15.75" customHeight="1">
      <c r="A18" s="275" t="s">
        <v>441</v>
      </c>
      <c r="B18" s="96" t="s">
        <v>15</v>
      </c>
      <c r="C18" s="98">
        <f>+C15+C16+C17</f>
        <v>1013</v>
      </c>
    </row>
    <row r="19" spans="1:3" s="281" customFormat="1" ht="15.75" customHeight="1">
      <c r="A19" s="275" t="s">
        <v>442</v>
      </c>
      <c r="B19" s="96" t="s">
        <v>16</v>
      </c>
      <c r="C19" s="97"/>
    </row>
    <row r="20" spans="1:3" ht="15.75" customHeight="1">
      <c r="A20" s="275" t="s">
        <v>443</v>
      </c>
      <c r="B20" s="96" t="s">
        <v>17</v>
      </c>
      <c r="C20" s="97">
        <v>101924</v>
      </c>
    </row>
    <row r="21" spans="1:3" ht="15.75" customHeight="1" thickBot="1">
      <c r="A21" s="99" t="s">
        <v>444</v>
      </c>
      <c r="B21" s="100" t="s">
        <v>18</v>
      </c>
      <c r="C21" s="101">
        <f>+C14+C18+C19+C20</f>
        <v>391786</v>
      </c>
    </row>
    <row r="22" spans="1:5" ht="15.75">
      <c r="A22" s="276"/>
      <c r="B22" s="278"/>
      <c r="C22" s="277"/>
      <c r="D22" s="277"/>
      <c r="E22" s="277"/>
    </row>
    <row r="23" spans="1:5" ht="15.75">
      <c r="A23" s="276"/>
      <c r="B23" s="278"/>
      <c r="C23" s="277"/>
      <c r="D23" s="277"/>
      <c r="E23" s="277"/>
    </row>
    <row r="24" spans="1:5" ht="15.75">
      <c r="A24" s="278"/>
      <c r="B24" s="278"/>
      <c r="C24" s="277"/>
      <c r="D24" s="277"/>
      <c r="E24" s="277"/>
    </row>
    <row r="25" spans="1:5" ht="15.75">
      <c r="A25" s="337"/>
      <c r="B25" s="337"/>
      <c r="C25" s="337"/>
      <c r="D25" s="282"/>
      <c r="E25" s="282"/>
    </row>
    <row r="26" spans="1:5" ht="15.75">
      <c r="A26" s="337"/>
      <c r="B26" s="337"/>
      <c r="C26" s="337"/>
      <c r="D26" s="282"/>
      <c r="E26" s="282"/>
    </row>
  </sheetData>
  <sheetProtection sheet="1" objects="1" scenarios="1"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dőlt"Hejőkürt Önkormányzat&amp;R&amp;"Times New Roman CE,Félkövér dőlt"6. melléklet a 5/2015. (IV.24.)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view="pageLayout" zoomScaleNormal="130" zoomScaleSheetLayoutView="100" workbookViewId="0" topLeftCell="C87">
      <selection activeCell="F90" sqref="F90"/>
    </sheetView>
  </sheetViews>
  <sheetFormatPr defaultColWidth="9.00390625" defaultRowHeight="12.75"/>
  <cols>
    <col min="1" max="1" width="9.50390625" style="159" customWidth="1"/>
    <col min="2" max="2" width="60.875" style="159" customWidth="1"/>
    <col min="3" max="5" width="15.875" style="160" customWidth="1"/>
    <col min="6" max="10" width="9.375" style="170" customWidth="1"/>
    <col min="11" max="11" width="12.00390625" style="170" customWidth="1"/>
    <col min="12" max="16384" width="9.375" style="170" customWidth="1"/>
  </cols>
  <sheetData>
    <row r="1" spans="1:5" ht="15.75" customHeight="1">
      <c r="A1" s="297" t="s">
        <v>3</v>
      </c>
      <c r="B1" s="297"/>
      <c r="C1" s="297"/>
      <c r="D1" s="297"/>
      <c r="E1" s="297"/>
    </row>
    <row r="2" spans="1:5" ht="15.75" customHeight="1" thickBot="1">
      <c r="A2" s="26" t="s">
        <v>101</v>
      </c>
      <c r="B2" s="26"/>
      <c r="C2" s="157"/>
      <c r="D2" s="157"/>
      <c r="E2" s="157" t="s">
        <v>139</v>
      </c>
    </row>
    <row r="3" spans="1:5" ht="15.75" customHeight="1">
      <c r="A3" s="298" t="s">
        <v>50</v>
      </c>
      <c r="B3" s="300" t="s">
        <v>4</v>
      </c>
      <c r="C3" s="302" t="str">
        <f>+CONCATENATE(LEFT(ÖSSZEFÜGGÉSEK!A4,4),". évi")</f>
        <v>2014. évi</v>
      </c>
      <c r="D3" s="302"/>
      <c r="E3" s="303"/>
    </row>
    <row r="4" spans="1:11" ht="37.5" customHeight="1" thickBot="1">
      <c r="A4" s="299"/>
      <c r="B4" s="301"/>
      <c r="C4" s="28" t="s">
        <v>161</v>
      </c>
      <c r="D4" s="28" t="s">
        <v>166</v>
      </c>
      <c r="E4" s="29" t="s">
        <v>167</v>
      </c>
      <c r="H4" s="170" t="s">
        <v>468</v>
      </c>
      <c r="I4" s="170" t="s">
        <v>469</v>
      </c>
      <c r="J4" s="170" t="s">
        <v>470</v>
      </c>
      <c r="K4" s="170" t="s">
        <v>471</v>
      </c>
    </row>
    <row r="5" spans="1:5" s="171" customFormat="1" ht="12" customHeight="1" thickBot="1">
      <c r="A5" s="135" t="s">
        <v>299</v>
      </c>
      <c r="B5" s="136" t="s">
        <v>300</v>
      </c>
      <c r="C5" s="136" t="s">
        <v>301</v>
      </c>
      <c r="D5" s="136" t="s">
        <v>302</v>
      </c>
      <c r="E5" s="184" t="s">
        <v>303</v>
      </c>
    </row>
    <row r="6" spans="1:11" s="172" customFormat="1" ht="12" customHeight="1" thickBot="1">
      <c r="A6" s="130" t="s">
        <v>5</v>
      </c>
      <c r="B6" s="131" t="s">
        <v>184</v>
      </c>
      <c r="C6" s="162">
        <f>SUM(C7:C12)</f>
        <v>9995</v>
      </c>
      <c r="D6" s="162">
        <f>SUM(D7:D12)</f>
        <v>10644</v>
      </c>
      <c r="E6" s="145">
        <f>SUM(E7:E12)</f>
        <v>10644</v>
      </c>
      <c r="H6" s="156">
        <f>+H7+H8+H9+H10+H11+H12</f>
        <v>3802</v>
      </c>
      <c r="I6" s="145">
        <f>SUM(I7:I12)</f>
        <v>0</v>
      </c>
      <c r="J6" s="162">
        <f>SUM(J7:J12)</f>
        <v>6842</v>
      </c>
      <c r="K6" s="294">
        <f>SUM(H6:J6)</f>
        <v>10644</v>
      </c>
    </row>
    <row r="7" spans="1:11" s="172" customFormat="1" ht="12" customHeight="1">
      <c r="A7" s="125" t="s">
        <v>62</v>
      </c>
      <c r="B7" s="173" t="s">
        <v>185</v>
      </c>
      <c r="C7" s="164">
        <v>2240</v>
      </c>
      <c r="D7" s="164">
        <v>2240</v>
      </c>
      <c r="E7" s="147">
        <v>2240</v>
      </c>
      <c r="H7" s="269">
        <v>2240</v>
      </c>
      <c r="I7" s="147"/>
      <c r="J7" s="164"/>
      <c r="K7" s="294">
        <f aca="true" t="shared" si="0" ref="K7:K70">SUM(H7:J7)</f>
        <v>2240</v>
      </c>
    </row>
    <row r="8" spans="1:11" s="172" customFormat="1" ht="12" customHeight="1">
      <c r="A8" s="124" t="s">
        <v>63</v>
      </c>
      <c r="B8" s="174" t="s">
        <v>186</v>
      </c>
      <c r="C8" s="163"/>
      <c r="D8" s="163"/>
      <c r="E8" s="146"/>
      <c r="H8" s="268"/>
      <c r="I8" s="146"/>
      <c r="J8" s="163"/>
      <c r="K8" s="294">
        <f t="shared" si="0"/>
        <v>0</v>
      </c>
    </row>
    <row r="9" spans="1:11" s="172" customFormat="1" ht="12" customHeight="1">
      <c r="A9" s="124" t="s">
        <v>64</v>
      </c>
      <c r="B9" s="174" t="s">
        <v>187</v>
      </c>
      <c r="C9" s="163">
        <v>7416</v>
      </c>
      <c r="D9" s="163">
        <v>6842</v>
      </c>
      <c r="E9" s="146">
        <v>6842</v>
      </c>
      <c r="H9" s="268"/>
      <c r="I9" s="146"/>
      <c r="J9" s="163">
        <v>6842</v>
      </c>
      <c r="K9" s="294">
        <f t="shared" si="0"/>
        <v>6842</v>
      </c>
    </row>
    <row r="10" spans="1:11" s="172" customFormat="1" ht="12" customHeight="1">
      <c r="A10" s="124" t="s">
        <v>65</v>
      </c>
      <c r="B10" s="174" t="s">
        <v>188</v>
      </c>
      <c r="C10" s="163">
        <v>339</v>
      </c>
      <c r="D10" s="163">
        <v>339</v>
      </c>
      <c r="E10" s="146">
        <v>339</v>
      </c>
      <c r="H10" s="268">
        <v>339</v>
      </c>
      <c r="I10" s="146"/>
      <c r="J10" s="163"/>
      <c r="K10" s="294">
        <f t="shared" si="0"/>
        <v>339</v>
      </c>
    </row>
    <row r="11" spans="1:11" s="172" customFormat="1" ht="12" customHeight="1">
      <c r="A11" s="124" t="s">
        <v>97</v>
      </c>
      <c r="B11" s="174" t="s">
        <v>189</v>
      </c>
      <c r="C11" s="163"/>
      <c r="D11" s="163">
        <v>27</v>
      </c>
      <c r="E11" s="146">
        <v>27</v>
      </c>
      <c r="H11" s="268">
        <v>27</v>
      </c>
      <c r="I11" s="146"/>
      <c r="J11" s="163"/>
      <c r="K11" s="294">
        <f t="shared" si="0"/>
        <v>27</v>
      </c>
    </row>
    <row r="12" spans="1:11" s="172" customFormat="1" ht="12" customHeight="1" thickBot="1">
      <c r="A12" s="126" t="s">
        <v>66</v>
      </c>
      <c r="B12" s="175" t="s">
        <v>190</v>
      </c>
      <c r="C12" s="165"/>
      <c r="D12" s="165">
        <v>1196</v>
      </c>
      <c r="E12" s="148">
        <v>1196</v>
      </c>
      <c r="H12" s="268">
        <v>1196</v>
      </c>
      <c r="I12" s="148"/>
      <c r="J12" s="165"/>
      <c r="K12" s="294">
        <f t="shared" si="0"/>
        <v>1196</v>
      </c>
    </row>
    <row r="13" spans="1:11" s="172" customFormat="1" ht="12" customHeight="1" thickBot="1">
      <c r="A13" s="130" t="s">
        <v>6</v>
      </c>
      <c r="B13" s="152" t="s">
        <v>191</v>
      </c>
      <c r="C13" s="162">
        <f>SUM(C14:C18)</f>
        <v>2570</v>
      </c>
      <c r="D13" s="162">
        <f>SUM(D14:D18)</f>
        <v>5783</v>
      </c>
      <c r="E13" s="145">
        <f>SUM(E14:E18)</f>
        <v>5783</v>
      </c>
      <c r="H13" s="156">
        <f>+H14+H15+H16+H17+H18</f>
        <v>5783</v>
      </c>
      <c r="I13" s="145">
        <f>SUM(I14:I18)</f>
        <v>0</v>
      </c>
      <c r="J13" s="162">
        <f>SUM(J14:J18)</f>
        <v>0</v>
      </c>
      <c r="K13" s="294">
        <f t="shared" si="0"/>
        <v>5783</v>
      </c>
    </row>
    <row r="14" spans="1:11" s="172" customFormat="1" ht="12" customHeight="1">
      <c r="A14" s="125" t="s">
        <v>68</v>
      </c>
      <c r="B14" s="173" t="s">
        <v>192</v>
      </c>
      <c r="C14" s="164"/>
      <c r="D14" s="164"/>
      <c r="E14" s="147"/>
      <c r="H14" s="269"/>
      <c r="I14" s="147"/>
      <c r="J14" s="164"/>
      <c r="K14" s="294">
        <f t="shared" si="0"/>
        <v>0</v>
      </c>
    </row>
    <row r="15" spans="1:11" s="172" customFormat="1" ht="12" customHeight="1">
      <c r="A15" s="124" t="s">
        <v>69</v>
      </c>
      <c r="B15" s="174" t="s">
        <v>193</v>
      </c>
      <c r="C15" s="163"/>
      <c r="D15" s="163"/>
      <c r="E15" s="146"/>
      <c r="H15" s="268"/>
      <c r="I15" s="146"/>
      <c r="J15" s="163"/>
      <c r="K15" s="294">
        <f t="shared" si="0"/>
        <v>0</v>
      </c>
    </row>
    <row r="16" spans="1:11" s="172" customFormat="1" ht="12" customHeight="1">
      <c r="A16" s="124" t="s">
        <v>70</v>
      </c>
      <c r="B16" s="174" t="s">
        <v>194</v>
      </c>
      <c r="C16" s="163"/>
      <c r="D16" s="163"/>
      <c r="E16" s="146"/>
      <c r="H16" s="268"/>
      <c r="I16" s="146"/>
      <c r="J16" s="163"/>
      <c r="K16" s="294">
        <f t="shared" si="0"/>
        <v>0</v>
      </c>
    </row>
    <row r="17" spans="1:11" s="172" customFormat="1" ht="12" customHeight="1">
      <c r="A17" s="124" t="s">
        <v>71</v>
      </c>
      <c r="B17" s="174" t="s">
        <v>195</v>
      </c>
      <c r="C17" s="163"/>
      <c r="D17" s="163"/>
      <c r="E17" s="146"/>
      <c r="H17" s="268"/>
      <c r="I17" s="146"/>
      <c r="J17" s="163"/>
      <c r="K17" s="294">
        <f t="shared" si="0"/>
        <v>0</v>
      </c>
    </row>
    <row r="18" spans="1:11" s="172" customFormat="1" ht="12" customHeight="1">
      <c r="A18" s="124" t="s">
        <v>72</v>
      </c>
      <c r="B18" s="174" t="s">
        <v>196</v>
      </c>
      <c r="C18" s="163">
        <v>2570</v>
      </c>
      <c r="D18" s="163">
        <v>5783</v>
      </c>
      <c r="E18" s="146">
        <v>5783</v>
      </c>
      <c r="H18" s="268">
        <v>5783</v>
      </c>
      <c r="I18" s="146"/>
      <c r="J18" s="163"/>
      <c r="K18" s="294">
        <f t="shared" si="0"/>
        <v>5783</v>
      </c>
    </row>
    <row r="19" spans="1:11" s="172" customFormat="1" ht="12" customHeight="1" thickBot="1">
      <c r="A19" s="126" t="s">
        <v>79</v>
      </c>
      <c r="B19" s="175" t="s">
        <v>197</v>
      </c>
      <c r="C19" s="165"/>
      <c r="D19" s="165" t="s">
        <v>449</v>
      </c>
      <c r="E19" s="148"/>
      <c r="H19" s="270"/>
      <c r="I19" s="148"/>
      <c r="J19" s="165"/>
      <c r="K19" s="294">
        <f t="shared" si="0"/>
        <v>0</v>
      </c>
    </row>
    <row r="20" spans="1:11" s="172" customFormat="1" ht="12" customHeight="1" thickBot="1">
      <c r="A20" s="130" t="s">
        <v>7</v>
      </c>
      <c r="B20" s="131" t="s">
        <v>198</v>
      </c>
      <c r="C20" s="162">
        <f>SUM(C21:C25)</f>
        <v>0</v>
      </c>
      <c r="D20" s="162">
        <f>SUM(D21:D25)</f>
        <v>102950</v>
      </c>
      <c r="E20" s="145">
        <f>SUM(E21:E25)</f>
        <v>102950</v>
      </c>
      <c r="H20" s="156">
        <f>+H21+H22+H23+H24+H25</f>
        <v>102950</v>
      </c>
      <c r="I20" s="145">
        <f>SUM(I21:I25)</f>
        <v>0</v>
      </c>
      <c r="J20" s="162">
        <f>SUM(J21:J25)</f>
        <v>0</v>
      </c>
      <c r="K20" s="294">
        <f t="shared" si="0"/>
        <v>102950</v>
      </c>
    </row>
    <row r="21" spans="1:11" s="172" customFormat="1" ht="12" customHeight="1">
      <c r="A21" s="125" t="s">
        <v>51</v>
      </c>
      <c r="B21" s="173" t="s">
        <v>199</v>
      </c>
      <c r="C21" s="164"/>
      <c r="D21" s="164">
        <v>102950</v>
      </c>
      <c r="E21" s="147">
        <v>102950</v>
      </c>
      <c r="H21" s="269">
        <v>102950</v>
      </c>
      <c r="I21" s="147"/>
      <c r="J21" s="164"/>
      <c r="K21" s="294">
        <f t="shared" si="0"/>
        <v>102950</v>
      </c>
    </row>
    <row r="22" spans="1:11" s="172" customFormat="1" ht="12" customHeight="1">
      <c r="A22" s="124" t="s">
        <v>52</v>
      </c>
      <c r="B22" s="174" t="s">
        <v>200</v>
      </c>
      <c r="C22" s="163"/>
      <c r="D22" s="163"/>
      <c r="E22" s="146"/>
      <c r="H22" s="268"/>
      <c r="I22" s="146"/>
      <c r="J22" s="163"/>
      <c r="K22" s="294">
        <f t="shared" si="0"/>
        <v>0</v>
      </c>
    </row>
    <row r="23" spans="1:11" s="172" customFormat="1" ht="12" customHeight="1">
      <c r="A23" s="124" t="s">
        <v>53</v>
      </c>
      <c r="B23" s="174" t="s">
        <v>201</v>
      </c>
      <c r="C23" s="163"/>
      <c r="D23" s="163"/>
      <c r="E23" s="146"/>
      <c r="H23" s="268"/>
      <c r="I23" s="146"/>
      <c r="J23" s="163"/>
      <c r="K23" s="294">
        <f t="shared" si="0"/>
        <v>0</v>
      </c>
    </row>
    <row r="24" spans="1:11" s="172" customFormat="1" ht="12" customHeight="1">
      <c r="A24" s="124" t="s">
        <v>54</v>
      </c>
      <c r="B24" s="174" t="s">
        <v>202</v>
      </c>
      <c r="C24" s="163"/>
      <c r="D24" s="163"/>
      <c r="E24" s="146"/>
      <c r="H24" s="268"/>
      <c r="I24" s="146"/>
      <c r="J24" s="163"/>
      <c r="K24" s="294">
        <f t="shared" si="0"/>
        <v>0</v>
      </c>
    </row>
    <row r="25" spans="1:11" s="172" customFormat="1" ht="12" customHeight="1">
      <c r="A25" s="124" t="s">
        <v>111</v>
      </c>
      <c r="B25" s="174" t="s">
        <v>203</v>
      </c>
      <c r="C25" s="163"/>
      <c r="D25" s="163"/>
      <c r="E25" s="146"/>
      <c r="H25" s="268"/>
      <c r="I25" s="146"/>
      <c r="J25" s="163"/>
      <c r="K25" s="294">
        <f t="shared" si="0"/>
        <v>0</v>
      </c>
    </row>
    <row r="26" spans="1:11" s="172" customFormat="1" ht="12" customHeight="1" thickBot="1">
      <c r="A26" s="126" t="s">
        <v>112</v>
      </c>
      <c r="B26" s="154" t="s">
        <v>204</v>
      </c>
      <c r="C26" s="165"/>
      <c r="D26" s="165"/>
      <c r="E26" s="148"/>
      <c r="H26" s="270"/>
      <c r="I26" s="148"/>
      <c r="J26" s="165"/>
      <c r="K26" s="294">
        <f t="shared" si="0"/>
        <v>0</v>
      </c>
    </row>
    <row r="27" spans="1:11" s="172" customFormat="1" ht="12" customHeight="1" thickBot="1">
      <c r="A27" s="130" t="s">
        <v>113</v>
      </c>
      <c r="B27" s="131" t="s">
        <v>205</v>
      </c>
      <c r="C27" s="168">
        <f>+C28+C31+C32+C33</f>
        <v>65680</v>
      </c>
      <c r="D27" s="168">
        <f>+D28+D31+D32+D33</f>
        <v>84134</v>
      </c>
      <c r="E27" s="181">
        <f>+E28+E31+E32+E33</f>
        <v>84134</v>
      </c>
      <c r="H27" s="271">
        <f>+H28+H31+H32+H33</f>
        <v>59902</v>
      </c>
      <c r="I27" s="181">
        <f>+I28+I31+I32+I33</f>
        <v>7520</v>
      </c>
      <c r="J27" s="168">
        <f>+J28+J31+J32+J33</f>
        <v>16712</v>
      </c>
      <c r="K27" s="294">
        <f t="shared" si="0"/>
        <v>84134</v>
      </c>
    </row>
    <row r="28" spans="1:11" s="172" customFormat="1" ht="12" customHeight="1">
      <c r="A28" s="125" t="s">
        <v>206</v>
      </c>
      <c r="B28" s="173" t="s">
        <v>207</v>
      </c>
      <c r="C28" s="183">
        <f>+C29+C30</f>
        <v>65000</v>
      </c>
      <c r="D28" s="183">
        <v>83390</v>
      </c>
      <c r="E28" s="182">
        <f>+E29+E30</f>
        <v>83390</v>
      </c>
      <c r="H28" s="289">
        <f>SUM(H29:H30)</f>
        <v>59158</v>
      </c>
      <c r="I28" s="182">
        <f>+I29+I30</f>
        <v>7520</v>
      </c>
      <c r="J28" s="183">
        <f>+J29+J30</f>
        <v>16712</v>
      </c>
      <c r="K28" s="294">
        <f t="shared" si="0"/>
        <v>83390</v>
      </c>
    </row>
    <row r="29" spans="1:11" s="172" customFormat="1" ht="12" customHeight="1">
      <c r="A29" s="124" t="s">
        <v>208</v>
      </c>
      <c r="B29" s="174" t="s">
        <v>209</v>
      </c>
      <c r="C29" s="163"/>
      <c r="D29" s="163">
        <v>50</v>
      </c>
      <c r="E29" s="146">
        <v>50</v>
      </c>
      <c r="H29" s="268">
        <v>50</v>
      </c>
      <c r="I29" s="146"/>
      <c r="J29" s="163"/>
      <c r="K29" s="294">
        <f t="shared" si="0"/>
        <v>50</v>
      </c>
    </row>
    <row r="30" spans="1:11" s="172" customFormat="1" ht="12" customHeight="1">
      <c r="A30" s="124" t="s">
        <v>210</v>
      </c>
      <c r="B30" s="174" t="s">
        <v>211</v>
      </c>
      <c r="C30" s="163">
        <v>65000</v>
      </c>
      <c r="D30" s="163">
        <v>83340</v>
      </c>
      <c r="E30" s="146">
        <v>83340</v>
      </c>
      <c r="H30" s="268">
        <v>59108</v>
      </c>
      <c r="I30" s="146">
        <v>7520</v>
      </c>
      <c r="J30" s="163">
        <v>16712</v>
      </c>
      <c r="K30" s="294">
        <f t="shared" si="0"/>
        <v>83340</v>
      </c>
    </row>
    <row r="31" spans="1:11" s="172" customFormat="1" ht="12" customHeight="1">
      <c r="A31" s="124" t="s">
        <v>212</v>
      </c>
      <c r="B31" s="174" t="s">
        <v>213</v>
      </c>
      <c r="C31" s="163">
        <v>480</v>
      </c>
      <c r="D31" s="163">
        <v>495</v>
      </c>
      <c r="E31" s="146">
        <v>495</v>
      </c>
      <c r="H31" s="268">
        <v>495</v>
      </c>
      <c r="I31" s="146"/>
      <c r="J31" s="163"/>
      <c r="K31" s="294">
        <f t="shared" si="0"/>
        <v>495</v>
      </c>
    </row>
    <row r="32" spans="1:11" s="172" customFormat="1" ht="12" customHeight="1">
      <c r="A32" s="124" t="s">
        <v>214</v>
      </c>
      <c r="B32" s="174" t="s">
        <v>215</v>
      </c>
      <c r="C32" s="163"/>
      <c r="D32" s="163"/>
      <c r="E32" s="146"/>
      <c r="H32" s="268"/>
      <c r="I32" s="146"/>
      <c r="J32" s="163"/>
      <c r="K32" s="294">
        <f t="shared" si="0"/>
        <v>0</v>
      </c>
    </row>
    <row r="33" spans="1:11" s="172" customFormat="1" ht="12" customHeight="1" thickBot="1">
      <c r="A33" s="126" t="s">
        <v>216</v>
      </c>
      <c r="B33" s="154" t="s">
        <v>217</v>
      </c>
      <c r="C33" s="165">
        <v>200</v>
      </c>
      <c r="D33" s="165">
        <v>249</v>
      </c>
      <c r="E33" s="148">
        <v>249</v>
      </c>
      <c r="H33" s="270">
        <v>249</v>
      </c>
      <c r="I33" s="148"/>
      <c r="J33" s="165"/>
      <c r="K33" s="294">
        <f t="shared" si="0"/>
        <v>249</v>
      </c>
    </row>
    <row r="34" spans="1:11" s="172" customFormat="1" ht="12" customHeight="1" thickBot="1">
      <c r="A34" s="130" t="s">
        <v>9</v>
      </c>
      <c r="B34" s="131" t="s">
        <v>218</v>
      </c>
      <c r="C34" s="162">
        <f>SUM(C35:C44)</f>
        <v>320</v>
      </c>
      <c r="D34" s="162">
        <f>SUM(D35:D44)</f>
        <v>708</v>
      </c>
      <c r="E34" s="162">
        <f>SUM(E35:E44)</f>
        <v>708</v>
      </c>
      <c r="H34" s="156">
        <f>SUM(H35:H44)</f>
        <v>708</v>
      </c>
      <c r="I34" s="145">
        <f>SUM(I35:I44)</f>
        <v>0</v>
      </c>
      <c r="J34" s="162">
        <f>SUM(J35:J44)</f>
        <v>0</v>
      </c>
      <c r="K34" s="294">
        <f t="shared" si="0"/>
        <v>708</v>
      </c>
    </row>
    <row r="35" spans="1:11" s="172" customFormat="1" ht="12" customHeight="1">
      <c r="A35" s="125" t="s">
        <v>55</v>
      </c>
      <c r="B35" s="173" t="s">
        <v>219</v>
      </c>
      <c r="C35" s="164"/>
      <c r="D35" s="164"/>
      <c r="E35" s="147"/>
      <c r="H35" s="269"/>
      <c r="I35" s="147"/>
      <c r="J35" s="164"/>
      <c r="K35" s="294">
        <f t="shared" si="0"/>
        <v>0</v>
      </c>
    </row>
    <row r="36" spans="1:11" s="172" customFormat="1" ht="12" customHeight="1">
      <c r="A36" s="124" t="s">
        <v>56</v>
      </c>
      <c r="B36" s="174" t="s">
        <v>220</v>
      </c>
      <c r="C36" s="163"/>
      <c r="D36" s="163">
        <v>111</v>
      </c>
      <c r="E36" s="146">
        <v>111</v>
      </c>
      <c r="H36" s="268">
        <v>111</v>
      </c>
      <c r="I36" s="146"/>
      <c r="J36" s="163"/>
      <c r="K36" s="294">
        <f t="shared" si="0"/>
        <v>111</v>
      </c>
    </row>
    <row r="37" spans="1:11" s="172" customFormat="1" ht="12" customHeight="1">
      <c r="A37" s="124" t="s">
        <v>57</v>
      </c>
      <c r="B37" s="174" t="s">
        <v>221</v>
      </c>
      <c r="C37" s="163"/>
      <c r="D37" s="163">
        <v>21</v>
      </c>
      <c r="E37" s="146">
        <v>21</v>
      </c>
      <c r="H37" s="268">
        <v>21</v>
      </c>
      <c r="I37" s="146"/>
      <c r="J37" s="163"/>
      <c r="K37" s="294">
        <f t="shared" si="0"/>
        <v>21</v>
      </c>
    </row>
    <row r="38" spans="1:11" s="172" customFormat="1" ht="12" customHeight="1">
      <c r="A38" s="124" t="s">
        <v>115</v>
      </c>
      <c r="B38" s="174" t="s">
        <v>222</v>
      </c>
      <c r="C38" s="163"/>
      <c r="D38" s="163"/>
      <c r="E38" s="146"/>
      <c r="H38" s="268"/>
      <c r="I38" s="146"/>
      <c r="J38" s="163"/>
      <c r="K38" s="294">
        <f t="shared" si="0"/>
        <v>0</v>
      </c>
    </row>
    <row r="39" spans="1:11" s="172" customFormat="1" ht="12" customHeight="1">
      <c r="A39" s="124" t="s">
        <v>116</v>
      </c>
      <c r="B39" s="174" t="s">
        <v>223</v>
      </c>
      <c r="C39" s="163">
        <v>320</v>
      </c>
      <c r="D39" s="163">
        <v>270</v>
      </c>
      <c r="E39" s="146">
        <v>270</v>
      </c>
      <c r="H39" s="268">
        <v>270</v>
      </c>
      <c r="I39" s="146"/>
      <c r="J39" s="163"/>
      <c r="K39" s="294">
        <f t="shared" si="0"/>
        <v>270</v>
      </c>
    </row>
    <row r="40" spans="1:11" s="172" customFormat="1" ht="12" customHeight="1">
      <c r="A40" s="124" t="s">
        <v>117</v>
      </c>
      <c r="B40" s="174" t="s">
        <v>224</v>
      </c>
      <c r="C40" s="163"/>
      <c r="D40" s="163">
        <v>65</v>
      </c>
      <c r="E40" s="146">
        <v>65</v>
      </c>
      <c r="H40" s="268">
        <v>65</v>
      </c>
      <c r="I40" s="146"/>
      <c r="J40" s="163"/>
      <c r="K40" s="294">
        <f t="shared" si="0"/>
        <v>65</v>
      </c>
    </row>
    <row r="41" spans="1:11" s="172" customFormat="1" ht="12" customHeight="1">
      <c r="A41" s="124" t="s">
        <v>118</v>
      </c>
      <c r="B41" s="174" t="s">
        <v>225</v>
      </c>
      <c r="C41" s="163"/>
      <c r="D41" s="163"/>
      <c r="E41" s="146"/>
      <c r="H41" s="268"/>
      <c r="I41" s="146"/>
      <c r="J41" s="163"/>
      <c r="K41" s="294">
        <f t="shared" si="0"/>
        <v>0</v>
      </c>
    </row>
    <row r="42" spans="1:11" s="172" customFormat="1" ht="12" customHeight="1">
      <c r="A42" s="124" t="s">
        <v>119</v>
      </c>
      <c r="B42" s="174" t="s">
        <v>226</v>
      </c>
      <c r="C42" s="163"/>
      <c r="D42" s="163">
        <v>241</v>
      </c>
      <c r="E42" s="146">
        <v>241</v>
      </c>
      <c r="H42" s="268">
        <v>241</v>
      </c>
      <c r="I42" s="146"/>
      <c r="J42" s="163"/>
      <c r="K42" s="294">
        <f t="shared" si="0"/>
        <v>241</v>
      </c>
    </row>
    <row r="43" spans="1:11" s="172" customFormat="1" ht="12" customHeight="1">
      <c r="A43" s="124" t="s">
        <v>227</v>
      </c>
      <c r="B43" s="174" t="s">
        <v>228</v>
      </c>
      <c r="C43" s="166"/>
      <c r="D43" s="166"/>
      <c r="E43" s="149"/>
      <c r="H43" s="290"/>
      <c r="I43" s="149"/>
      <c r="J43" s="166"/>
      <c r="K43" s="294">
        <f t="shared" si="0"/>
        <v>0</v>
      </c>
    </row>
    <row r="44" spans="1:11" s="172" customFormat="1" ht="12" customHeight="1" thickBot="1">
      <c r="A44" s="126" t="s">
        <v>229</v>
      </c>
      <c r="B44" s="175" t="s">
        <v>230</v>
      </c>
      <c r="C44" s="167"/>
      <c r="D44" s="167"/>
      <c r="E44" s="150"/>
      <c r="H44" s="291"/>
      <c r="I44" s="150"/>
      <c r="J44" s="167"/>
      <c r="K44" s="294">
        <f t="shared" si="0"/>
        <v>0</v>
      </c>
    </row>
    <row r="45" spans="1:11" s="172" customFormat="1" ht="12" customHeight="1" thickBot="1">
      <c r="A45" s="130" t="s">
        <v>10</v>
      </c>
      <c r="B45" s="131" t="s">
        <v>231</v>
      </c>
      <c r="C45" s="162">
        <f>SUM(C46:C50)</f>
        <v>305</v>
      </c>
      <c r="D45" s="162">
        <f>SUM(D46:D50)</f>
        <v>305</v>
      </c>
      <c r="E45" s="145">
        <f>SUM(E46:E50)</f>
        <v>240</v>
      </c>
      <c r="H45" s="156">
        <f>SUM(H46:H50)</f>
        <v>240</v>
      </c>
      <c r="I45" s="145">
        <f>SUM(I46:I50)</f>
        <v>0</v>
      </c>
      <c r="J45" s="162">
        <f>SUM(J46:J50)</f>
        <v>0</v>
      </c>
      <c r="K45" s="294">
        <f t="shared" si="0"/>
        <v>240</v>
      </c>
    </row>
    <row r="46" spans="1:11" s="172" customFormat="1" ht="12" customHeight="1">
      <c r="A46" s="125" t="s">
        <v>58</v>
      </c>
      <c r="B46" s="173" t="s">
        <v>232</v>
      </c>
      <c r="C46" s="185"/>
      <c r="D46" s="185"/>
      <c r="E46" s="151"/>
      <c r="H46" s="292"/>
      <c r="I46" s="151"/>
      <c r="J46" s="185"/>
      <c r="K46" s="294">
        <f t="shared" si="0"/>
        <v>0</v>
      </c>
    </row>
    <row r="47" spans="1:11" s="172" customFormat="1" ht="12" customHeight="1">
      <c r="A47" s="124" t="s">
        <v>59</v>
      </c>
      <c r="B47" s="174" t="s">
        <v>233</v>
      </c>
      <c r="C47" s="166">
        <v>305</v>
      </c>
      <c r="D47" s="166">
        <v>305</v>
      </c>
      <c r="E47" s="149">
        <v>240</v>
      </c>
      <c r="H47" s="290">
        <v>240</v>
      </c>
      <c r="I47" s="149"/>
      <c r="J47" s="166"/>
      <c r="K47" s="294">
        <f t="shared" si="0"/>
        <v>240</v>
      </c>
    </row>
    <row r="48" spans="1:11" s="172" customFormat="1" ht="12" customHeight="1">
      <c r="A48" s="124" t="s">
        <v>234</v>
      </c>
      <c r="B48" s="174" t="s">
        <v>235</v>
      </c>
      <c r="C48" s="166"/>
      <c r="D48" s="166"/>
      <c r="E48" s="149"/>
      <c r="H48" s="290"/>
      <c r="I48" s="149"/>
      <c r="J48" s="166"/>
      <c r="K48" s="294">
        <f t="shared" si="0"/>
        <v>0</v>
      </c>
    </row>
    <row r="49" spans="1:11" s="172" customFormat="1" ht="12" customHeight="1">
      <c r="A49" s="124" t="s">
        <v>236</v>
      </c>
      <c r="B49" s="174" t="s">
        <v>237</v>
      </c>
      <c r="C49" s="166"/>
      <c r="D49" s="166"/>
      <c r="E49" s="149"/>
      <c r="H49" s="290"/>
      <c r="I49" s="149"/>
      <c r="J49" s="166"/>
      <c r="K49" s="294">
        <f t="shared" si="0"/>
        <v>0</v>
      </c>
    </row>
    <row r="50" spans="1:11" s="172" customFormat="1" ht="12" customHeight="1" thickBot="1">
      <c r="A50" s="126" t="s">
        <v>238</v>
      </c>
      <c r="B50" s="175" t="s">
        <v>239</v>
      </c>
      <c r="C50" s="167"/>
      <c r="D50" s="167"/>
      <c r="E50" s="150"/>
      <c r="H50" s="291"/>
      <c r="I50" s="150"/>
      <c r="J50" s="167"/>
      <c r="K50" s="294">
        <f t="shared" si="0"/>
        <v>0</v>
      </c>
    </row>
    <row r="51" spans="1:11" s="172" customFormat="1" ht="17.25" customHeight="1" thickBot="1">
      <c r="A51" s="130" t="s">
        <v>120</v>
      </c>
      <c r="B51" s="131" t="s">
        <v>240</v>
      </c>
      <c r="C51" s="162">
        <f>SUM(C52:C54)</f>
        <v>0</v>
      </c>
      <c r="D51" s="162">
        <f>SUM(D52:D54)</f>
        <v>0</v>
      </c>
      <c r="E51" s="145">
        <f>SUM(E52:E54)</f>
        <v>65</v>
      </c>
      <c r="H51" s="156">
        <f>SUM(H52:H54)</f>
        <v>65</v>
      </c>
      <c r="I51" s="145">
        <f>SUM(I52:I54)</f>
        <v>0</v>
      </c>
      <c r="J51" s="162">
        <f>SUM(J52:J54)</f>
        <v>0</v>
      </c>
      <c r="K51" s="294">
        <f t="shared" si="0"/>
        <v>65</v>
      </c>
    </row>
    <row r="52" spans="1:11" s="172" customFormat="1" ht="12" customHeight="1">
      <c r="A52" s="125" t="s">
        <v>60</v>
      </c>
      <c r="B52" s="173" t="s">
        <v>241</v>
      </c>
      <c r="C52" s="164"/>
      <c r="D52" s="164"/>
      <c r="E52" s="147"/>
      <c r="H52" s="269"/>
      <c r="I52" s="147"/>
      <c r="J52" s="164"/>
      <c r="K52" s="294">
        <f t="shared" si="0"/>
        <v>0</v>
      </c>
    </row>
    <row r="53" spans="1:11" s="172" customFormat="1" ht="12" customHeight="1">
      <c r="A53" s="124" t="s">
        <v>61</v>
      </c>
      <c r="B53" s="174" t="s">
        <v>242</v>
      </c>
      <c r="C53" s="163"/>
      <c r="D53" s="163"/>
      <c r="E53" s="146"/>
      <c r="H53" s="268"/>
      <c r="I53" s="146"/>
      <c r="J53" s="163"/>
      <c r="K53" s="294">
        <f t="shared" si="0"/>
        <v>0</v>
      </c>
    </row>
    <row r="54" spans="1:11" s="172" customFormat="1" ht="12" customHeight="1">
      <c r="A54" s="124" t="s">
        <v>243</v>
      </c>
      <c r="B54" s="174" t="s">
        <v>244</v>
      </c>
      <c r="C54" s="163"/>
      <c r="D54" s="163"/>
      <c r="E54" s="146">
        <v>65</v>
      </c>
      <c r="H54" s="268">
        <v>65</v>
      </c>
      <c r="I54" s="146"/>
      <c r="J54" s="163"/>
      <c r="K54" s="294">
        <f t="shared" si="0"/>
        <v>65</v>
      </c>
    </row>
    <row r="55" spans="1:11" s="172" customFormat="1" ht="12" customHeight="1" thickBot="1">
      <c r="A55" s="126" t="s">
        <v>245</v>
      </c>
      <c r="B55" s="175" t="s">
        <v>246</v>
      </c>
      <c r="C55" s="165"/>
      <c r="D55" s="165"/>
      <c r="E55" s="148"/>
      <c r="H55" s="270"/>
      <c r="I55" s="148"/>
      <c r="J55" s="165"/>
      <c r="K55" s="294">
        <f t="shared" si="0"/>
        <v>0</v>
      </c>
    </row>
    <row r="56" spans="1:11" s="172" customFormat="1" ht="12" customHeight="1" thickBot="1">
      <c r="A56" s="130" t="s">
        <v>12</v>
      </c>
      <c r="B56" s="152" t="s">
        <v>247</v>
      </c>
      <c r="C56" s="162">
        <f>SUM(C57:C59)</f>
        <v>95</v>
      </c>
      <c r="D56" s="162">
        <f>SUM(D57:D59)</f>
        <v>95</v>
      </c>
      <c r="E56" s="145">
        <f>SUM(E57:E59)</f>
        <v>0</v>
      </c>
      <c r="H56" s="156">
        <f>SUM(H57:H59)</f>
        <v>0</v>
      </c>
      <c r="I56" s="145">
        <f>SUM(I57:I59)</f>
        <v>0</v>
      </c>
      <c r="J56" s="162">
        <f>SUM(J57:J59)</f>
        <v>0</v>
      </c>
      <c r="K56" s="294">
        <f t="shared" si="0"/>
        <v>0</v>
      </c>
    </row>
    <row r="57" spans="1:11" s="172" customFormat="1" ht="12" customHeight="1">
      <c r="A57" s="125" t="s">
        <v>121</v>
      </c>
      <c r="B57" s="173" t="s">
        <v>248</v>
      </c>
      <c r="C57" s="166"/>
      <c r="D57" s="166"/>
      <c r="E57" s="149"/>
      <c r="H57" s="290"/>
      <c r="I57" s="149"/>
      <c r="J57" s="166"/>
      <c r="K57" s="294">
        <f t="shared" si="0"/>
        <v>0</v>
      </c>
    </row>
    <row r="58" spans="1:11" s="172" customFormat="1" ht="12" customHeight="1">
      <c r="A58" s="124" t="s">
        <v>122</v>
      </c>
      <c r="B58" s="174" t="s">
        <v>249</v>
      </c>
      <c r="C58" s="166">
        <v>95</v>
      </c>
      <c r="D58" s="166">
        <v>95</v>
      </c>
      <c r="E58" s="149"/>
      <c r="H58" s="290"/>
      <c r="I58" s="149"/>
      <c r="J58" s="166"/>
      <c r="K58" s="294">
        <f t="shared" si="0"/>
        <v>0</v>
      </c>
    </row>
    <row r="59" spans="1:11" s="172" customFormat="1" ht="12" customHeight="1">
      <c r="A59" s="124" t="s">
        <v>140</v>
      </c>
      <c r="B59" s="174" t="s">
        <v>250</v>
      </c>
      <c r="C59" s="166"/>
      <c r="D59" s="166"/>
      <c r="E59" s="149"/>
      <c r="H59" s="290"/>
      <c r="I59" s="149"/>
      <c r="J59" s="166"/>
      <c r="K59" s="294">
        <f t="shared" si="0"/>
        <v>0</v>
      </c>
    </row>
    <row r="60" spans="1:11" s="172" customFormat="1" ht="12" customHeight="1" thickBot="1">
      <c r="A60" s="126" t="s">
        <v>251</v>
      </c>
      <c r="B60" s="175" t="s">
        <v>252</v>
      </c>
      <c r="C60" s="166"/>
      <c r="D60" s="166"/>
      <c r="E60" s="149"/>
      <c r="H60" s="290"/>
      <c r="I60" s="149"/>
      <c r="J60" s="166"/>
      <c r="K60" s="294">
        <f t="shared" si="0"/>
        <v>0</v>
      </c>
    </row>
    <row r="61" spans="1:11" s="172" customFormat="1" ht="12" customHeight="1" thickBot="1">
      <c r="A61" s="130" t="s">
        <v>13</v>
      </c>
      <c r="B61" s="131" t="s">
        <v>253</v>
      </c>
      <c r="C61" s="168">
        <f>+C6+C13+C20+C27+C34+C45+C51+C56</f>
        <v>78965</v>
      </c>
      <c r="D61" s="168">
        <f>+D6+D13+D20+D27+D34+D45+D51+D56</f>
        <v>204619</v>
      </c>
      <c r="E61" s="181">
        <f>+E6+E13+E20+E27+E34+E45+E51+E56</f>
        <v>204524</v>
      </c>
      <c r="H61" s="271">
        <f>+H6+H13+H20+H27+H34+H45+H51+H56</f>
        <v>173450</v>
      </c>
      <c r="I61" s="181">
        <f>+I6+I13+I20+I27+I34+I45+I51+I56</f>
        <v>7520</v>
      </c>
      <c r="J61" s="168">
        <f>+J6+J13+J20+J27+J34+J45+J51+J56</f>
        <v>23554</v>
      </c>
      <c r="K61" s="294">
        <f t="shared" si="0"/>
        <v>204524</v>
      </c>
    </row>
    <row r="62" spans="1:11" s="172" customFormat="1" ht="12" customHeight="1" thickBot="1">
      <c r="A62" s="186" t="s">
        <v>254</v>
      </c>
      <c r="B62" s="152" t="s">
        <v>255</v>
      </c>
      <c r="C62" s="162">
        <f>+C63+C64+C65</f>
        <v>0</v>
      </c>
      <c r="D62" s="162">
        <f>+D63+D64+D65</f>
        <v>0</v>
      </c>
      <c r="E62" s="145">
        <f>+E63+E64+E65</f>
        <v>0</v>
      </c>
      <c r="H62" s="156">
        <f>SUM(H63:H65)</f>
        <v>0</v>
      </c>
      <c r="I62" s="145">
        <f>+I63+I64+I65</f>
        <v>0</v>
      </c>
      <c r="J62" s="162">
        <f>+J63+J64+J65</f>
        <v>0</v>
      </c>
      <c r="K62" s="294">
        <f t="shared" si="0"/>
        <v>0</v>
      </c>
    </row>
    <row r="63" spans="1:11" s="172" customFormat="1" ht="12" customHeight="1">
      <c r="A63" s="125" t="s">
        <v>256</v>
      </c>
      <c r="B63" s="173" t="s">
        <v>257</v>
      </c>
      <c r="C63" s="166"/>
      <c r="D63" s="166"/>
      <c r="E63" s="149"/>
      <c r="H63" s="290"/>
      <c r="I63" s="149"/>
      <c r="J63" s="166"/>
      <c r="K63" s="294">
        <f t="shared" si="0"/>
        <v>0</v>
      </c>
    </row>
    <row r="64" spans="1:11" s="172" customFormat="1" ht="12" customHeight="1">
      <c r="A64" s="124" t="s">
        <v>258</v>
      </c>
      <c r="B64" s="174" t="s">
        <v>259</v>
      </c>
      <c r="C64" s="166"/>
      <c r="D64" s="166"/>
      <c r="E64" s="149"/>
      <c r="H64" s="290"/>
      <c r="I64" s="149"/>
      <c r="J64" s="166"/>
      <c r="K64" s="294">
        <f t="shared" si="0"/>
        <v>0</v>
      </c>
    </row>
    <row r="65" spans="1:11" s="172" customFormat="1" ht="12" customHeight="1" thickBot="1">
      <c r="A65" s="126" t="s">
        <v>260</v>
      </c>
      <c r="B65" s="110" t="s">
        <v>304</v>
      </c>
      <c r="C65" s="166"/>
      <c r="D65" s="166"/>
      <c r="E65" s="149"/>
      <c r="H65" s="290"/>
      <c r="I65" s="149"/>
      <c r="J65" s="166"/>
      <c r="K65" s="294">
        <f t="shared" si="0"/>
        <v>0</v>
      </c>
    </row>
    <row r="66" spans="1:11" s="172" customFormat="1" ht="12" customHeight="1" thickBot="1">
      <c r="A66" s="186" t="s">
        <v>261</v>
      </c>
      <c r="B66" s="152" t="s">
        <v>262</v>
      </c>
      <c r="C66" s="162">
        <f>+C67+C68+C69+C70</f>
        <v>0</v>
      </c>
      <c r="D66" s="162">
        <f>+D67+D68+D69+D70</f>
        <v>33759</v>
      </c>
      <c r="E66" s="145">
        <f>+E67+E68+E69+E70</f>
        <v>33759</v>
      </c>
      <c r="H66" s="156">
        <f>SUM(H67:H70)</f>
        <v>33759</v>
      </c>
      <c r="I66" s="145">
        <f>+I67+I68+I69+I70</f>
        <v>0</v>
      </c>
      <c r="J66" s="162">
        <f>+J67+J68+J69+J70</f>
        <v>0</v>
      </c>
      <c r="K66" s="294">
        <f t="shared" si="0"/>
        <v>33759</v>
      </c>
    </row>
    <row r="67" spans="1:11" s="172" customFormat="1" ht="13.5" customHeight="1">
      <c r="A67" s="125" t="s">
        <v>98</v>
      </c>
      <c r="B67" s="173" t="s">
        <v>263</v>
      </c>
      <c r="C67" s="166"/>
      <c r="D67" s="166">
        <v>33759</v>
      </c>
      <c r="E67" s="149">
        <v>33759</v>
      </c>
      <c r="H67" s="290">
        <v>33759</v>
      </c>
      <c r="I67" s="149"/>
      <c r="J67" s="166"/>
      <c r="K67" s="294">
        <f t="shared" si="0"/>
        <v>33759</v>
      </c>
    </row>
    <row r="68" spans="1:11" s="172" customFormat="1" ht="12" customHeight="1">
      <c r="A68" s="124" t="s">
        <v>99</v>
      </c>
      <c r="B68" s="174" t="s">
        <v>264</v>
      </c>
      <c r="C68" s="166"/>
      <c r="D68" s="166"/>
      <c r="E68" s="149"/>
      <c r="H68" s="290"/>
      <c r="I68" s="149"/>
      <c r="J68" s="166"/>
      <c r="K68" s="294">
        <f t="shared" si="0"/>
        <v>0</v>
      </c>
    </row>
    <row r="69" spans="1:11" s="172" customFormat="1" ht="12" customHeight="1">
      <c r="A69" s="124" t="s">
        <v>265</v>
      </c>
      <c r="B69" s="174" t="s">
        <v>266</v>
      </c>
      <c r="C69" s="166"/>
      <c r="D69" s="166"/>
      <c r="E69" s="149"/>
      <c r="H69" s="290"/>
      <c r="I69" s="149"/>
      <c r="J69" s="166"/>
      <c r="K69" s="294">
        <f t="shared" si="0"/>
        <v>0</v>
      </c>
    </row>
    <row r="70" spans="1:11" s="172" customFormat="1" ht="12" customHeight="1" thickBot="1">
      <c r="A70" s="126" t="s">
        <v>267</v>
      </c>
      <c r="B70" s="175" t="s">
        <v>268</v>
      </c>
      <c r="C70" s="166"/>
      <c r="D70" s="166"/>
      <c r="E70" s="149"/>
      <c r="H70" s="290"/>
      <c r="I70" s="149"/>
      <c r="J70" s="166"/>
      <c r="K70" s="294">
        <f t="shared" si="0"/>
        <v>0</v>
      </c>
    </row>
    <row r="71" spans="1:11" s="172" customFormat="1" ht="12" customHeight="1" thickBot="1">
      <c r="A71" s="186" t="s">
        <v>269</v>
      </c>
      <c r="B71" s="152" t="s">
        <v>270</v>
      </c>
      <c r="C71" s="162">
        <f>+C72+C73</f>
        <v>47010</v>
      </c>
      <c r="D71" s="162">
        <f>+D72+D73</f>
        <v>2992</v>
      </c>
      <c r="E71" s="145">
        <f>+E72+E73</f>
        <v>2992</v>
      </c>
      <c r="H71" s="156">
        <f>SUM(H72:H73)</f>
        <v>2992</v>
      </c>
      <c r="I71" s="145">
        <f>+I72+I73</f>
        <v>0</v>
      </c>
      <c r="J71" s="162">
        <f>+J72+J73</f>
        <v>0</v>
      </c>
      <c r="K71" s="294">
        <f aca="true" t="shared" si="1" ref="K71:K85">SUM(H71:J71)</f>
        <v>2992</v>
      </c>
    </row>
    <row r="72" spans="1:11" s="172" customFormat="1" ht="12" customHeight="1">
      <c r="A72" s="125" t="s">
        <v>271</v>
      </c>
      <c r="B72" s="173" t="s">
        <v>272</v>
      </c>
      <c r="C72" s="166">
        <v>47010</v>
      </c>
      <c r="D72" s="166">
        <v>2992</v>
      </c>
      <c r="E72" s="149">
        <v>2992</v>
      </c>
      <c r="H72" s="290">
        <v>2992</v>
      </c>
      <c r="I72" s="149"/>
      <c r="J72" s="166"/>
      <c r="K72" s="294">
        <f t="shared" si="1"/>
        <v>2992</v>
      </c>
    </row>
    <row r="73" spans="1:11" s="172" customFormat="1" ht="12" customHeight="1" thickBot="1">
      <c r="A73" s="126" t="s">
        <v>273</v>
      </c>
      <c r="B73" s="175" t="s">
        <v>274</v>
      </c>
      <c r="C73" s="166"/>
      <c r="D73" s="166"/>
      <c r="E73" s="149"/>
      <c r="H73" s="290"/>
      <c r="I73" s="149"/>
      <c r="J73" s="166"/>
      <c r="K73" s="294">
        <f t="shared" si="1"/>
        <v>0</v>
      </c>
    </row>
    <row r="74" spans="1:11" s="172" customFormat="1" ht="12" customHeight="1" thickBot="1">
      <c r="A74" s="186" t="s">
        <v>275</v>
      </c>
      <c r="B74" s="152" t="s">
        <v>276</v>
      </c>
      <c r="C74" s="162">
        <f>+C75+C76+C77</f>
        <v>0</v>
      </c>
      <c r="D74" s="162">
        <f>+D75+D76+D77</f>
        <v>0</v>
      </c>
      <c r="E74" s="145">
        <f>+E75+E76+E77</f>
        <v>153</v>
      </c>
      <c r="H74" s="156">
        <f>SUM(H75:H77)</f>
        <v>153</v>
      </c>
      <c r="I74" s="145">
        <f>+I75+I76+I77</f>
        <v>0</v>
      </c>
      <c r="J74" s="162">
        <f>+J75+J76+J77</f>
        <v>0</v>
      </c>
      <c r="K74" s="294">
        <f t="shared" si="1"/>
        <v>153</v>
      </c>
    </row>
    <row r="75" spans="1:11" s="172" customFormat="1" ht="12" customHeight="1">
      <c r="A75" s="125" t="s">
        <v>277</v>
      </c>
      <c r="B75" s="173" t="s">
        <v>278</v>
      </c>
      <c r="C75" s="166"/>
      <c r="D75" s="166"/>
      <c r="E75" s="149">
        <v>153</v>
      </c>
      <c r="H75" s="290">
        <v>153</v>
      </c>
      <c r="I75" s="149"/>
      <c r="J75" s="166"/>
      <c r="K75" s="294">
        <f t="shared" si="1"/>
        <v>153</v>
      </c>
    </row>
    <row r="76" spans="1:11" s="172" customFormat="1" ht="12" customHeight="1">
      <c r="A76" s="124" t="s">
        <v>279</v>
      </c>
      <c r="B76" s="174" t="s">
        <v>280</v>
      </c>
      <c r="C76" s="166"/>
      <c r="D76" s="166"/>
      <c r="E76" s="149"/>
      <c r="H76" s="290"/>
      <c r="I76" s="149"/>
      <c r="J76" s="166"/>
      <c r="K76" s="294">
        <f t="shared" si="1"/>
        <v>0</v>
      </c>
    </row>
    <row r="77" spans="1:11" s="172" customFormat="1" ht="12" customHeight="1" thickBot="1">
      <c r="A77" s="126" t="s">
        <v>281</v>
      </c>
      <c r="B77" s="154" t="s">
        <v>282</v>
      </c>
      <c r="C77" s="166"/>
      <c r="D77" s="166"/>
      <c r="E77" s="149"/>
      <c r="H77" s="290"/>
      <c r="I77" s="149"/>
      <c r="J77" s="166"/>
      <c r="K77" s="294">
        <f t="shared" si="1"/>
        <v>0</v>
      </c>
    </row>
    <row r="78" spans="1:11" s="172" customFormat="1" ht="12" customHeight="1" thickBot="1">
      <c r="A78" s="186" t="s">
        <v>283</v>
      </c>
      <c r="B78" s="152" t="s">
        <v>284</v>
      </c>
      <c r="C78" s="162">
        <f>+C79+C80+C81+C82</f>
        <v>0</v>
      </c>
      <c r="D78" s="162">
        <f>+D79+D80+D81+D82</f>
        <v>0</v>
      </c>
      <c r="E78" s="145">
        <f>+E79+E80+E81+E82</f>
        <v>0</v>
      </c>
      <c r="H78" s="156">
        <f>SUM(H79:H82)</f>
        <v>0</v>
      </c>
      <c r="I78" s="145">
        <f>+I79+I80+I81+I82</f>
        <v>0</v>
      </c>
      <c r="J78" s="162">
        <f>+J79+J80+J81+J82</f>
        <v>0</v>
      </c>
      <c r="K78" s="294">
        <f t="shared" si="1"/>
        <v>0</v>
      </c>
    </row>
    <row r="79" spans="1:11" s="172" customFormat="1" ht="12" customHeight="1">
      <c r="A79" s="176" t="s">
        <v>285</v>
      </c>
      <c r="B79" s="173" t="s">
        <v>286</v>
      </c>
      <c r="C79" s="166"/>
      <c r="D79" s="166"/>
      <c r="E79" s="149"/>
      <c r="H79" s="290"/>
      <c r="I79" s="149"/>
      <c r="J79" s="166"/>
      <c r="K79" s="294">
        <f t="shared" si="1"/>
        <v>0</v>
      </c>
    </row>
    <row r="80" spans="1:11" s="172" customFormat="1" ht="12" customHeight="1">
      <c r="A80" s="177" t="s">
        <v>287</v>
      </c>
      <c r="B80" s="174" t="s">
        <v>288</v>
      </c>
      <c r="C80" s="166"/>
      <c r="D80" s="166"/>
      <c r="E80" s="149"/>
      <c r="H80" s="290"/>
      <c r="I80" s="149"/>
      <c r="J80" s="166"/>
      <c r="K80" s="294">
        <f t="shared" si="1"/>
        <v>0</v>
      </c>
    </row>
    <row r="81" spans="1:11" s="172" customFormat="1" ht="12" customHeight="1">
      <c r="A81" s="177" t="s">
        <v>289</v>
      </c>
      <c r="B81" s="174" t="s">
        <v>290</v>
      </c>
      <c r="C81" s="166"/>
      <c r="D81" s="166"/>
      <c r="E81" s="149"/>
      <c r="H81" s="290"/>
      <c r="I81" s="149"/>
      <c r="J81" s="166"/>
      <c r="K81" s="294">
        <f t="shared" si="1"/>
        <v>0</v>
      </c>
    </row>
    <row r="82" spans="1:11" s="172" customFormat="1" ht="12" customHeight="1" thickBot="1">
      <c r="A82" s="187" t="s">
        <v>291</v>
      </c>
      <c r="B82" s="154" t="s">
        <v>292</v>
      </c>
      <c r="C82" s="166"/>
      <c r="D82" s="166"/>
      <c r="E82" s="149"/>
      <c r="H82" s="290"/>
      <c r="I82" s="149"/>
      <c r="J82" s="166"/>
      <c r="K82" s="294">
        <f t="shared" si="1"/>
        <v>0</v>
      </c>
    </row>
    <row r="83" spans="1:11" s="172" customFormat="1" ht="12" customHeight="1" thickBot="1">
      <c r="A83" s="186" t="s">
        <v>293</v>
      </c>
      <c r="B83" s="152" t="s">
        <v>294</v>
      </c>
      <c r="C83" s="189"/>
      <c r="D83" s="189"/>
      <c r="E83" s="190"/>
      <c r="H83" s="293"/>
      <c r="I83" s="190"/>
      <c r="J83" s="189"/>
      <c r="K83" s="294">
        <f t="shared" si="1"/>
        <v>0</v>
      </c>
    </row>
    <row r="84" spans="1:11" s="172" customFormat="1" ht="12" customHeight="1" thickBot="1">
      <c r="A84" s="186" t="s">
        <v>295</v>
      </c>
      <c r="B84" s="108" t="s">
        <v>296</v>
      </c>
      <c r="C84" s="168">
        <f>+C62+C66+C71+C74+C78+C83</f>
        <v>47010</v>
      </c>
      <c r="D84" s="168">
        <f>+D62+D66+D71+D74+D78+D83</f>
        <v>36751</v>
      </c>
      <c r="E84" s="181">
        <f>+E62+E66+E71+E74+E78+E83</f>
        <v>36904</v>
      </c>
      <c r="H84" s="271">
        <f>+H62+H66+H71+H74+H78+H83</f>
        <v>36904</v>
      </c>
      <c r="I84" s="181">
        <f>+I62+I66+I71+I74+I78+I83</f>
        <v>0</v>
      </c>
      <c r="J84" s="168">
        <f>+J62+J66+J71+J74+J78+J83</f>
        <v>0</v>
      </c>
      <c r="K84" s="294">
        <f t="shared" si="1"/>
        <v>36904</v>
      </c>
    </row>
    <row r="85" spans="1:11" s="172" customFormat="1" ht="12" customHeight="1" thickBot="1">
      <c r="A85" s="188" t="s">
        <v>297</v>
      </c>
      <c r="B85" s="111" t="s">
        <v>298</v>
      </c>
      <c r="C85" s="168">
        <f>+C61+C84</f>
        <v>125975</v>
      </c>
      <c r="D85" s="168">
        <f>+D61+D84</f>
        <v>241370</v>
      </c>
      <c r="E85" s="181">
        <f>+E61+E84</f>
        <v>241428</v>
      </c>
      <c r="H85" s="271">
        <f>+H61+H84</f>
        <v>210354</v>
      </c>
      <c r="I85" s="172">
        <v>7520</v>
      </c>
      <c r="J85" s="168">
        <f>+J61+J84</f>
        <v>23554</v>
      </c>
      <c r="K85" s="294">
        <f t="shared" si="1"/>
        <v>241428</v>
      </c>
    </row>
    <row r="86" spans="1:5" s="172" customFormat="1" ht="12" customHeight="1">
      <c r="A86" s="106"/>
      <c r="B86" s="106"/>
      <c r="C86" s="107"/>
      <c r="D86" s="107"/>
      <c r="E86" s="107"/>
    </row>
    <row r="87" spans="1:5" ht="16.5" customHeight="1">
      <c r="A87" s="297" t="s">
        <v>33</v>
      </c>
      <c r="B87" s="297"/>
      <c r="C87" s="297"/>
      <c r="D87" s="297"/>
      <c r="E87" s="297"/>
    </row>
    <row r="88" spans="1:5" s="178" customFormat="1" ht="16.5" customHeight="1" thickBot="1">
      <c r="A88" s="27" t="s">
        <v>102</v>
      </c>
      <c r="B88" s="27"/>
      <c r="C88" s="139"/>
      <c r="D88" s="139"/>
      <c r="E88" s="139" t="s">
        <v>139</v>
      </c>
    </row>
    <row r="89" spans="1:5" s="178" customFormat="1" ht="16.5" customHeight="1">
      <c r="A89" s="298" t="s">
        <v>50</v>
      </c>
      <c r="B89" s="300" t="s">
        <v>160</v>
      </c>
      <c r="C89" s="302" t="str">
        <f>+C3</f>
        <v>2014. évi</v>
      </c>
      <c r="D89" s="302"/>
      <c r="E89" s="303"/>
    </row>
    <row r="90" spans="1:5" ht="37.5" customHeight="1" thickBot="1">
      <c r="A90" s="299"/>
      <c r="B90" s="301"/>
      <c r="C90" s="28" t="s">
        <v>161</v>
      </c>
      <c r="D90" s="28" t="s">
        <v>166</v>
      </c>
      <c r="E90" s="29" t="s">
        <v>167</v>
      </c>
    </row>
    <row r="91" spans="1:5" s="171" customFormat="1" ht="12" customHeight="1" thickBot="1">
      <c r="A91" s="135" t="s">
        <v>299</v>
      </c>
      <c r="B91" s="136" t="s">
        <v>300</v>
      </c>
      <c r="C91" s="136" t="s">
        <v>301</v>
      </c>
      <c r="D91" s="136" t="s">
        <v>302</v>
      </c>
      <c r="E91" s="137" t="s">
        <v>303</v>
      </c>
    </row>
    <row r="92" spans="1:11" ht="12" customHeight="1" thickBot="1">
      <c r="A92" s="132" t="s">
        <v>5</v>
      </c>
      <c r="B92" s="134" t="s">
        <v>305</v>
      </c>
      <c r="C92" s="161">
        <f>SUM(C93:C97)</f>
        <v>41576</v>
      </c>
      <c r="D92" s="161">
        <f>SUM(D93:D97)</f>
        <v>47375</v>
      </c>
      <c r="E92" s="116">
        <f>SUM(E93:E97)</f>
        <v>47288</v>
      </c>
      <c r="H92" s="266">
        <f>SUM(H93:H97)</f>
        <v>16757</v>
      </c>
      <c r="I92" s="116">
        <f>SUM(I93:I97)</f>
        <v>7520</v>
      </c>
      <c r="J92" s="266">
        <f>SUM(J93:J97)</f>
        <v>23011</v>
      </c>
      <c r="K92" s="295">
        <f>SUM(H92:J92)</f>
        <v>47288</v>
      </c>
    </row>
    <row r="93" spans="1:11" ht="12" customHeight="1">
      <c r="A93" s="127" t="s">
        <v>62</v>
      </c>
      <c r="B93" s="120" t="s">
        <v>34</v>
      </c>
      <c r="C93" s="78">
        <v>11057</v>
      </c>
      <c r="D93" s="78">
        <v>15506</v>
      </c>
      <c r="E93" s="115">
        <v>15506</v>
      </c>
      <c r="H93" s="267">
        <v>7496</v>
      </c>
      <c r="I93" s="115"/>
      <c r="J93" s="267">
        <v>8010</v>
      </c>
      <c r="K93" s="295">
        <f aca="true" t="shared" si="2" ref="K93:K146">SUM(H93:J93)</f>
        <v>15506</v>
      </c>
    </row>
    <row r="94" spans="1:11" ht="12" customHeight="1">
      <c r="A94" s="124" t="s">
        <v>63</v>
      </c>
      <c r="B94" s="118" t="s">
        <v>123</v>
      </c>
      <c r="C94" s="163">
        <v>3449</v>
      </c>
      <c r="D94" s="163">
        <v>3330</v>
      </c>
      <c r="E94" s="146">
        <v>3329</v>
      </c>
      <c r="H94" s="268">
        <v>1199</v>
      </c>
      <c r="I94" s="146"/>
      <c r="J94" s="268">
        <v>2130</v>
      </c>
      <c r="K94" s="295">
        <f t="shared" si="2"/>
        <v>3329</v>
      </c>
    </row>
    <row r="95" spans="1:11" ht="12" customHeight="1">
      <c r="A95" s="124" t="s">
        <v>64</v>
      </c>
      <c r="B95" s="118" t="s">
        <v>90</v>
      </c>
      <c r="C95" s="165">
        <v>14500</v>
      </c>
      <c r="D95" s="165">
        <v>13881</v>
      </c>
      <c r="E95" s="148">
        <v>13807</v>
      </c>
      <c r="H95" s="270">
        <v>7284</v>
      </c>
      <c r="I95" s="148">
        <v>2500</v>
      </c>
      <c r="J95" s="270">
        <v>4023</v>
      </c>
      <c r="K95" s="295">
        <f t="shared" si="2"/>
        <v>13807</v>
      </c>
    </row>
    <row r="96" spans="1:11" ht="12" customHeight="1">
      <c r="A96" s="124" t="s">
        <v>65</v>
      </c>
      <c r="B96" s="121" t="s">
        <v>124</v>
      </c>
      <c r="C96" s="165">
        <v>8710</v>
      </c>
      <c r="D96" s="165">
        <v>9752</v>
      </c>
      <c r="E96" s="148">
        <v>9752</v>
      </c>
      <c r="H96" s="270"/>
      <c r="I96" s="148">
        <v>5020</v>
      </c>
      <c r="J96" s="270">
        <v>4732</v>
      </c>
      <c r="K96" s="295">
        <f t="shared" si="2"/>
        <v>9752</v>
      </c>
    </row>
    <row r="97" spans="1:11" ht="12" customHeight="1">
      <c r="A97" s="124" t="s">
        <v>74</v>
      </c>
      <c r="B97" s="129" t="s">
        <v>125</v>
      </c>
      <c r="C97" s="165">
        <v>3860</v>
      </c>
      <c r="D97" s="165">
        <v>4906</v>
      </c>
      <c r="E97" s="148">
        <v>4894</v>
      </c>
      <c r="H97" s="270">
        <v>778</v>
      </c>
      <c r="I97" s="148"/>
      <c r="J97" s="270">
        <v>4116</v>
      </c>
      <c r="K97" s="295">
        <f t="shared" si="2"/>
        <v>4894</v>
      </c>
    </row>
    <row r="98" spans="1:11" ht="12" customHeight="1">
      <c r="A98" s="124" t="s">
        <v>66</v>
      </c>
      <c r="B98" s="118" t="s">
        <v>306</v>
      </c>
      <c r="C98" s="165"/>
      <c r="D98" s="165">
        <v>211</v>
      </c>
      <c r="E98" s="148">
        <v>211</v>
      </c>
      <c r="H98" s="270">
        <v>211</v>
      </c>
      <c r="I98" s="148"/>
      <c r="J98" s="270"/>
      <c r="K98" s="295">
        <f t="shared" si="2"/>
        <v>211</v>
      </c>
    </row>
    <row r="99" spans="1:11" ht="12" customHeight="1">
      <c r="A99" s="124" t="s">
        <v>67</v>
      </c>
      <c r="B99" s="141" t="s">
        <v>307</v>
      </c>
      <c r="C99" s="165"/>
      <c r="D99" s="165"/>
      <c r="E99" s="148"/>
      <c r="H99" s="270"/>
      <c r="I99" s="148"/>
      <c r="J99" s="270"/>
      <c r="K99" s="295">
        <f t="shared" si="2"/>
        <v>0</v>
      </c>
    </row>
    <row r="100" spans="1:11" ht="12" customHeight="1">
      <c r="A100" s="124" t="s">
        <v>75</v>
      </c>
      <c r="B100" s="142" t="s">
        <v>308</v>
      </c>
      <c r="C100" s="165"/>
      <c r="D100" s="165"/>
      <c r="E100" s="148"/>
      <c r="H100" s="270"/>
      <c r="I100" s="148"/>
      <c r="J100" s="270"/>
      <c r="K100" s="295">
        <f t="shared" si="2"/>
        <v>0</v>
      </c>
    </row>
    <row r="101" spans="1:11" ht="12" customHeight="1">
      <c r="A101" s="124" t="s">
        <v>76</v>
      </c>
      <c r="B101" s="142" t="s">
        <v>309</v>
      </c>
      <c r="C101" s="165"/>
      <c r="D101" s="165"/>
      <c r="E101" s="148"/>
      <c r="H101" s="270"/>
      <c r="I101" s="148"/>
      <c r="J101" s="270"/>
      <c r="K101" s="295">
        <f t="shared" si="2"/>
        <v>0</v>
      </c>
    </row>
    <row r="102" spans="1:11" ht="12" customHeight="1">
      <c r="A102" s="124" t="s">
        <v>77</v>
      </c>
      <c r="B102" s="141" t="s">
        <v>310</v>
      </c>
      <c r="C102" s="165">
        <v>3620</v>
      </c>
      <c r="D102" s="165">
        <v>4116</v>
      </c>
      <c r="E102" s="148">
        <v>4116</v>
      </c>
      <c r="H102" s="270"/>
      <c r="I102" s="148"/>
      <c r="J102" s="270">
        <v>4116</v>
      </c>
      <c r="K102" s="295">
        <f t="shared" si="2"/>
        <v>4116</v>
      </c>
    </row>
    <row r="103" spans="1:11" ht="12" customHeight="1">
      <c r="A103" s="124" t="s">
        <v>78</v>
      </c>
      <c r="B103" s="141" t="s">
        <v>311</v>
      </c>
      <c r="C103" s="165"/>
      <c r="D103" s="165"/>
      <c r="E103" s="148"/>
      <c r="H103" s="270"/>
      <c r="I103" s="148"/>
      <c r="J103" s="270"/>
      <c r="K103" s="295">
        <f t="shared" si="2"/>
        <v>0</v>
      </c>
    </row>
    <row r="104" spans="1:11" ht="12" customHeight="1">
      <c r="A104" s="124" t="s">
        <v>80</v>
      </c>
      <c r="B104" s="142" t="s">
        <v>312</v>
      </c>
      <c r="C104" s="165"/>
      <c r="D104" s="165"/>
      <c r="E104" s="148"/>
      <c r="H104" s="270"/>
      <c r="I104" s="148"/>
      <c r="J104" s="270"/>
      <c r="K104" s="295">
        <f t="shared" si="2"/>
        <v>0</v>
      </c>
    </row>
    <row r="105" spans="1:11" ht="12" customHeight="1">
      <c r="A105" s="123" t="s">
        <v>126</v>
      </c>
      <c r="B105" s="143" t="s">
        <v>313</v>
      </c>
      <c r="C105" s="165"/>
      <c r="D105" s="165"/>
      <c r="E105" s="148"/>
      <c r="H105" s="270"/>
      <c r="I105" s="148"/>
      <c r="J105" s="270"/>
      <c r="K105" s="295">
        <f t="shared" si="2"/>
        <v>0</v>
      </c>
    </row>
    <row r="106" spans="1:11" ht="12" customHeight="1">
      <c r="A106" s="124" t="s">
        <v>314</v>
      </c>
      <c r="B106" s="143" t="s">
        <v>315</v>
      </c>
      <c r="C106" s="165"/>
      <c r="D106" s="165"/>
      <c r="E106" s="148"/>
      <c r="H106" s="270"/>
      <c r="I106" s="148"/>
      <c r="J106" s="270"/>
      <c r="K106" s="295">
        <f t="shared" si="2"/>
        <v>0</v>
      </c>
    </row>
    <row r="107" spans="1:11" ht="12" customHeight="1" thickBot="1">
      <c r="A107" s="128" t="s">
        <v>316</v>
      </c>
      <c r="B107" s="144" t="s">
        <v>317</v>
      </c>
      <c r="C107" s="79">
        <v>240</v>
      </c>
      <c r="D107" s="79">
        <v>579</v>
      </c>
      <c r="E107" s="109">
        <v>567</v>
      </c>
      <c r="H107" s="272">
        <v>579</v>
      </c>
      <c r="I107" s="109"/>
      <c r="J107" s="272"/>
      <c r="K107" s="295">
        <f t="shared" si="2"/>
        <v>579</v>
      </c>
    </row>
    <row r="108" spans="1:11" ht="12" customHeight="1" thickBot="1">
      <c r="A108" s="130" t="s">
        <v>6</v>
      </c>
      <c r="B108" s="133" t="s">
        <v>318</v>
      </c>
      <c r="C108" s="162">
        <f>+C109+C111+C113</f>
        <v>36817</v>
      </c>
      <c r="D108" s="162">
        <f>+D109+D111+D113</f>
        <v>138901</v>
      </c>
      <c r="E108" s="145">
        <f>+E109+E111+E113</f>
        <v>38707</v>
      </c>
      <c r="H108" s="156">
        <f>+H109+H111+H113</f>
        <v>38164</v>
      </c>
      <c r="I108" s="145">
        <f>+I109+I111+I113</f>
        <v>0</v>
      </c>
      <c r="J108" s="156">
        <f>+J109+J111+J113</f>
        <v>543</v>
      </c>
      <c r="K108" s="295">
        <f t="shared" si="2"/>
        <v>38707</v>
      </c>
    </row>
    <row r="109" spans="1:11" ht="12" customHeight="1">
      <c r="A109" s="125" t="s">
        <v>68</v>
      </c>
      <c r="B109" s="118" t="s">
        <v>138</v>
      </c>
      <c r="C109" s="164">
        <v>13331</v>
      </c>
      <c r="D109" s="164">
        <v>15949</v>
      </c>
      <c r="E109" s="147">
        <v>15949</v>
      </c>
      <c r="H109" s="269">
        <v>15406</v>
      </c>
      <c r="I109" s="147"/>
      <c r="J109" s="269">
        <v>543</v>
      </c>
      <c r="K109" s="295">
        <f t="shared" si="2"/>
        <v>15949</v>
      </c>
    </row>
    <row r="110" spans="1:11" ht="12" customHeight="1">
      <c r="A110" s="125" t="s">
        <v>69</v>
      </c>
      <c r="B110" s="122" t="s">
        <v>319</v>
      </c>
      <c r="C110" s="164"/>
      <c r="D110" s="164"/>
      <c r="E110" s="147"/>
      <c r="H110" s="269"/>
      <c r="I110" s="147"/>
      <c r="J110" s="269"/>
      <c r="K110" s="295">
        <f t="shared" si="2"/>
        <v>0</v>
      </c>
    </row>
    <row r="111" spans="1:11" ht="15.75">
      <c r="A111" s="125" t="s">
        <v>70</v>
      </c>
      <c r="B111" s="122" t="s">
        <v>127</v>
      </c>
      <c r="C111" s="163">
        <v>23486</v>
      </c>
      <c r="D111" s="163">
        <v>122952</v>
      </c>
      <c r="E111" s="146">
        <v>22758</v>
      </c>
      <c r="H111" s="268">
        <v>22758</v>
      </c>
      <c r="I111" s="146"/>
      <c r="J111" s="268"/>
      <c r="K111" s="295">
        <f t="shared" si="2"/>
        <v>22758</v>
      </c>
    </row>
    <row r="112" spans="1:11" ht="12" customHeight="1">
      <c r="A112" s="125" t="s">
        <v>71</v>
      </c>
      <c r="B112" s="122" t="s">
        <v>320</v>
      </c>
      <c r="C112" s="163"/>
      <c r="D112" s="163"/>
      <c r="E112" s="146"/>
      <c r="H112" s="146"/>
      <c r="I112" s="146"/>
      <c r="J112" s="146"/>
      <c r="K112" s="295">
        <f t="shared" si="2"/>
        <v>0</v>
      </c>
    </row>
    <row r="113" spans="1:11" ht="12" customHeight="1">
      <c r="A113" s="125" t="s">
        <v>72</v>
      </c>
      <c r="B113" s="154" t="s">
        <v>141</v>
      </c>
      <c r="C113" s="163"/>
      <c r="D113" s="163"/>
      <c r="E113" s="146"/>
      <c r="H113" s="146"/>
      <c r="I113" s="146"/>
      <c r="J113" s="146"/>
      <c r="K113" s="295">
        <f t="shared" si="2"/>
        <v>0</v>
      </c>
    </row>
    <row r="114" spans="1:11" ht="21.75" customHeight="1">
      <c r="A114" s="125" t="s">
        <v>79</v>
      </c>
      <c r="B114" s="153" t="s">
        <v>321</v>
      </c>
      <c r="C114" s="163"/>
      <c r="D114" s="163"/>
      <c r="E114" s="146"/>
      <c r="H114" s="146"/>
      <c r="I114" s="146"/>
      <c r="J114" s="146"/>
      <c r="K114" s="295">
        <f t="shared" si="2"/>
        <v>0</v>
      </c>
    </row>
    <row r="115" spans="1:11" ht="24" customHeight="1">
      <c r="A115" s="125" t="s">
        <v>81</v>
      </c>
      <c r="B115" s="169" t="s">
        <v>322</v>
      </c>
      <c r="C115" s="163"/>
      <c r="D115" s="163"/>
      <c r="E115" s="146"/>
      <c r="H115" s="146"/>
      <c r="I115" s="146"/>
      <c r="J115" s="146"/>
      <c r="K115" s="295">
        <f t="shared" si="2"/>
        <v>0</v>
      </c>
    </row>
    <row r="116" spans="1:11" ht="12" customHeight="1">
      <c r="A116" s="125" t="s">
        <v>128</v>
      </c>
      <c r="B116" s="142" t="s">
        <v>309</v>
      </c>
      <c r="C116" s="163"/>
      <c r="D116" s="163"/>
      <c r="E116" s="146"/>
      <c r="H116" s="146"/>
      <c r="I116" s="146"/>
      <c r="J116" s="146"/>
      <c r="K116" s="295">
        <f t="shared" si="2"/>
        <v>0</v>
      </c>
    </row>
    <row r="117" spans="1:11" ht="12" customHeight="1">
      <c r="A117" s="125" t="s">
        <v>129</v>
      </c>
      <c r="B117" s="142" t="s">
        <v>323</v>
      </c>
      <c r="C117" s="163"/>
      <c r="D117" s="163"/>
      <c r="E117" s="146"/>
      <c r="H117" s="146"/>
      <c r="I117" s="146"/>
      <c r="J117" s="146"/>
      <c r="K117" s="295">
        <f t="shared" si="2"/>
        <v>0</v>
      </c>
    </row>
    <row r="118" spans="1:11" ht="12" customHeight="1">
      <c r="A118" s="125" t="s">
        <v>130</v>
      </c>
      <c r="B118" s="142" t="s">
        <v>324</v>
      </c>
      <c r="C118" s="163"/>
      <c r="D118" s="163"/>
      <c r="E118" s="146"/>
      <c r="H118" s="146"/>
      <c r="I118" s="146"/>
      <c r="J118" s="146"/>
      <c r="K118" s="295">
        <f t="shared" si="2"/>
        <v>0</v>
      </c>
    </row>
    <row r="119" spans="1:11" s="191" customFormat="1" ht="12" customHeight="1">
      <c r="A119" s="125" t="s">
        <v>325</v>
      </c>
      <c r="B119" s="142" t="s">
        <v>312</v>
      </c>
      <c r="C119" s="163"/>
      <c r="D119" s="163"/>
      <c r="E119" s="146"/>
      <c r="H119" s="146"/>
      <c r="I119" s="146"/>
      <c r="J119" s="146"/>
      <c r="K119" s="295">
        <f t="shared" si="2"/>
        <v>0</v>
      </c>
    </row>
    <row r="120" spans="1:11" ht="12" customHeight="1">
      <c r="A120" s="125" t="s">
        <v>326</v>
      </c>
      <c r="B120" s="142" t="s">
        <v>327</v>
      </c>
      <c r="C120" s="163"/>
      <c r="D120" s="163"/>
      <c r="E120" s="146"/>
      <c r="H120" s="146"/>
      <c r="I120" s="146"/>
      <c r="J120" s="146"/>
      <c r="K120" s="295">
        <f t="shared" si="2"/>
        <v>0</v>
      </c>
    </row>
    <row r="121" spans="1:11" ht="12" customHeight="1" thickBot="1">
      <c r="A121" s="123" t="s">
        <v>328</v>
      </c>
      <c r="B121" s="142" t="s">
        <v>329</v>
      </c>
      <c r="C121" s="165"/>
      <c r="D121" s="165"/>
      <c r="E121" s="148"/>
      <c r="H121" s="148"/>
      <c r="I121" s="148"/>
      <c r="J121" s="148"/>
      <c r="K121" s="295">
        <f t="shared" si="2"/>
        <v>0</v>
      </c>
    </row>
    <row r="122" spans="1:11" ht="12" customHeight="1" thickBot="1">
      <c r="A122" s="130" t="s">
        <v>7</v>
      </c>
      <c r="B122" s="138" t="s">
        <v>330</v>
      </c>
      <c r="C122" s="162">
        <v>47582</v>
      </c>
      <c r="D122" s="162">
        <f>+D123+D124</f>
        <v>5094</v>
      </c>
      <c r="E122" s="145">
        <f>+E123+E124</f>
        <v>0</v>
      </c>
      <c r="H122" s="156">
        <f>+H123+H124</f>
        <v>0</v>
      </c>
      <c r="I122" s="145">
        <f>+I123+I124</f>
        <v>0</v>
      </c>
      <c r="J122" s="156">
        <f>+J123+J124</f>
        <v>0</v>
      </c>
      <c r="K122" s="295">
        <f t="shared" si="2"/>
        <v>0</v>
      </c>
    </row>
    <row r="123" spans="1:11" ht="12" customHeight="1">
      <c r="A123" s="125" t="s">
        <v>51</v>
      </c>
      <c r="B123" s="119" t="s">
        <v>40</v>
      </c>
      <c r="C123" s="164">
        <v>47582</v>
      </c>
      <c r="D123" s="164">
        <v>5094</v>
      </c>
      <c r="E123" s="147"/>
      <c r="H123" s="269"/>
      <c r="I123" s="147"/>
      <c r="J123" s="269"/>
      <c r="K123" s="295">
        <f t="shared" si="2"/>
        <v>0</v>
      </c>
    </row>
    <row r="124" spans="1:11" ht="12" customHeight="1" thickBot="1">
      <c r="A124" s="126" t="s">
        <v>52</v>
      </c>
      <c r="B124" s="122" t="s">
        <v>41</v>
      </c>
      <c r="C124" s="165"/>
      <c r="D124" s="165"/>
      <c r="E124" s="148"/>
      <c r="H124" s="270"/>
      <c r="I124" s="148"/>
      <c r="J124" s="270"/>
      <c r="K124" s="295">
        <f t="shared" si="2"/>
        <v>0</v>
      </c>
    </row>
    <row r="125" spans="1:11" ht="12" customHeight="1" thickBot="1">
      <c r="A125" s="130" t="s">
        <v>8</v>
      </c>
      <c r="B125" s="138" t="s">
        <v>331</v>
      </c>
      <c r="C125" s="162">
        <f>+C92+C108+C122</f>
        <v>125975</v>
      </c>
      <c r="D125" s="162">
        <f>+D92+D108+D122</f>
        <v>191370</v>
      </c>
      <c r="E125" s="145">
        <f>+E92+E108+E122</f>
        <v>85995</v>
      </c>
      <c r="H125" s="156">
        <f>+H92+H108+H122</f>
        <v>54921</v>
      </c>
      <c r="I125" s="145">
        <f>+I92+I108+I122</f>
        <v>7520</v>
      </c>
      <c r="J125" s="156">
        <f>+J92+J108+J122</f>
        <v>23554</v>
      </c>
      <c r="K125" s="295">
        <f t="shared" si="2"/>
        <v>85995</v>
      </c>
    </row>
    <row r="126" spans="1:11" ht="12" customHeight="1" thickBot="1">
      <c r="A126" s="130" t="s">
        <v>9</v>
      </c>
      <c r="B126" s="138" t="s">
        <v>332</v>
      </c>
      <c r="C126" s="162">
        <f>+C127+C128+C129</f>
        <v>0</v>
      </c>
      <c r="D126" s="162">
        <f>+D127+D128+D129</f>
        <v>0</v>
      </c>
      <c r="E126" s="145">
        <f>+E127+E128+E129</f>
        <v>0</v>
      </c>
      <c r="H126" s="156">
        <f>+H127+H128+H129</f>
        <v>0</v>
      </c>
      <c r="I126" s="145">
        <f>+I127+I128+I129</f>
        <v>0</v>
      </c>
      <c r="J126" s="156">
        <f>+J127+J128+J129</f>
        <v>0</v>
      </c>
      <c r="K126" s="295">
        <f t="shared" si="2"/>
        <v>0</v>
      </c>
    </row>
    <row r="127" spans="1:11" ht="12" customHeight="1">
      <c r="A127" s="125" t="s">
        <v>55</v>
      </c>
      <c r="B127" s="119" t="s">
        <v>333</v>
      </c>
      <c r="C127" s="163"/>
      <c r="D127" s="163"/>
      <c r="E127" s="146"/>
      <c r="H127" s="146"/>
      <c r="I127" s="146"/>
      <c r="J127" s="146"/>
      <c r="K127" s="295">
        <f t="shared" si="2"/>
        <v>0</v>
      </c>
    </row>
    <row r="128" spans="1:11" ht="12" customHeight="1">
      <c r="A128" s="125" t="s">
        <v>56</v>
      </c>
      <c r="B128" s="119" t="s">
        <v>334</v>
      </c>
      <c r="C128" s="163"/>
      <c r="D128" s="163"/>
      <c r="E128" s="146"/>
      <c r="H128" s="146"/>
      <c r="I128" s="146"/>
      <c r="J128" s="146"/>
      <c r="K128" s="295">
        <f t="shared" si="2"/>
        <v>0</v>
      </c>
    </row>
    <row r="129" spans="1:11" ht="12" customHeight="1" thickBot="1">
      <c r="A129" s="123" t="s">
        <v>57</v>
      </c>
      <c r="B129" s="117" t="s">
        <v>335</v>
      </c>
      <c r="C129" s="163"/>
      <c r="D129" s="163"/>
      <c r="E129" s="146"/>
      <c r="H129" s="146"/>
      <c r="I129" s="146"/>
      <c r="J129" s="146"/>
      <c r="K129" s="295">
        <f t="shared" si="2"/>
        <v>0</v>
      </c>
    </row>
    <row r="130" spans="1:11" ht="12" customHeight="1" thickBot="1">
      <c r="A130" s="130" t="s">
        <v>10</v>
      </c>
      <c r="B130" s="138" t="s">
        <v>336</v>
      </c>
      <c r="C130" s="162">
        <f>+C131+C132+C134+C133</f>
        <v>0</v>
      </c>
      <c r="D130" s="162">
        <f>+D131+D132+D134+D133</f>
        <v>50000</v>
      </c>
      <c r="E130" s="145">
        <f>+E131+E132+E134+E133</f>
        <v>50000</v>
      </c>
      <c r="H130" s="156">
        <f>+H131+H132+H133+H134</f>
        <v>50000</v>
      </c>
      <c r="I130" s="145">
        <f>+I131+I132+I134+I133</f>
        <v>0</v>
      </c>
      <c r="J130" s="156">
        <f>+J131+J132+J133+J134</f>
        <v>0</v>
      </c>
      <c r="K130" s="295">
        <f t="shared" si="2"/>
        <v>50000</v>
      </c>
    </row>
    <row r="131" spans="1:11" ht="12" customHeight="1">
      <c r="A131" s="125" t="s">
        <v>58</v>
      </c>
      <c r="B131" s="119" t="s">
        <v>337</v>
      </c>
      <c r="C131" s="163"/>
      <c r="D131" s="163">
        <v>50000</v>
      </c>
      <c r="E131" s="146">
        <v>50000</v>
      </c>
      <c r="H131" s="146">
        <v>50000</v>
      </c>
      <c r="I131" s="146"/>
      <c r="J131" s="146"/>
      <c r="K131" s="295">
        <f t="shared" si="2"/>
        <v>50000</v>
      </c>
    </row>
    <row r="132" spans="1:11" ht="12" customHeight="1">
      <c r="A132" s="125" t="s">
        <v>59</v>
      </c>
      <c r="B132" s="119" t="s">
        <v>338</v>
      </c>
      <c r="C132" s="163"/>
      <c r="D132" s="163"/>
      <c r="E132" s="146"/>
      <c r="H132" s="146"/>
      <c r="I132" s="146"/>
      <c r="J132" s="146"/>
      <c r="K132" s="295">
        <f t="shared" si="2"/>
        <v>0</v>
      </c>
    </row>
    <row r="133" spans="1:11" ht="12" customHeight="1">
      <c r="A133" s="125" t="s">
        <v>234</v>
      </c>
      <c r="B133" s="119" t="s">
        <v>339</v>
      </c>
      <c r="C133" s="163"/>
      <c r="D133" s="163"/>
      <c r="E133" s="146"/>
      <c r="H133" s="146"/>
      <c r="I133" s="146"/>
      <c r="J133" s="146"/>
      <c r="K133" s="295">
        <f t="shared" si="2"/>
        <v>0</v>
      </c>
    </row>
    <row r="134" spans="1:11" ht="12" customHeight="1" thickBot="1">
      <c r="A134" s="123" t="s">
        <v>236</v>
      </c>
      <c r="B134" s="117" t="s">
        <v>340</v>
      </c>
      <c r="C134" s="163"/>
      <c r="D134" s="163"/>
      <c r="E134" s="146"/>
      <c r="H134" s="146"/>
      <c r="I134" s="146"/>
      <c r="J134" s="146"/>
      <c r="K134" s="295">
        <f t="shared" si="2"/>
        <v>0</v>
      </c>
    </row>
    <row r="135" spans="1:11" ht="12" customHeight="1" thickBot="1">
      <c r="A135" s="130" t="s">
        <v>11</v>
      </c>
      <c r="B135" s="138" t="s">
        <v>341</v>
      </c>
      <c r="C135" s="168">
        <f>+C136+C137+C138+C139</f>
        <v>0</v>
      </c>
      <c r="D135" s="168">
        <f>+D136+D137+D138+D139</f>
        <v>0</v>
      </c>
      <c r="E135" s="181">
        <f>+E136+E137+E138+E139</f>
        <v>0</v>
      </c>
      <c r="H135" s="271">
        <f>+H136+H137+H138+H139</f>
        <v>0</v>
      </c>
      <c r="I135" s="181">
        <f>+I136+I137+I138+I139</f>
        <v>0</v>
      </c>
      <c r="J135" s="271">
        <f>+J136+J137+J138+J139</f>
        <v>0</v>
      </c>
      <c r="K135" s="295">
        <f t="shared" si="2"/>
        <v>0</v>
      </c>
    </row>
    <row r="136" spans="1:11" ht="12" customHeight="1">
      <c r="A136" s="125" t="s">
        <v>60</v>
      </c>
      <c r="B136" s="119" t="s">
        <v>342</v>
      </c>
      <c r="C136" s="163"/>
      <c r="D136" s="163"/>
      <c r="E136" s="146"/>
      <c r="H136" s="146"/>
      <c r="I136" s="146"/>
      <c r="J136" s="146"/>
      <c r="K136" s="295">
        <f t="shared" si="2"/>
        <v>0</v>
      </c>
    </row>
    <row r="137" spans="1:11" ht="12" customHeight="1">
      <c r="A137" s="125" t="s">
        <v>61</v>
      </c>
      <c r="B137" s="119" t="s">
        <v>343</v>
      </c>
      <c r="C137" s="163"/>
      <c r="D137" s="163"/>
      <c r="E137" s="146"/>
      <c r="H137" s="146"/>
      <c r="I137" s="146"/>
      <c r="J137" s="146"/>
      <c r="K137" s="295">
        <f t="shared" si="2"/>
        <v>0</v>
      </c>
    </row>
    <row r="138" spans="1:11" ht="12" customHeight="1">
      <c r="A138" s="125" t="s">
        <v>243</v>
      </c>
      <c r="B138" s="119" t="s">
        <v>344</v>
      </c>
      <c r="C138" s="163"/>
      <c r="D138" s="163"/>
      <c r="E138" s="146"/>
      <c r="H138" s="146"/>
      <c r="I138" s="146"/>
      <c r="J138" s="146"/>
      <c r="K138" s="295">
        <f t="shared" si="2"/>
        <v>0</v>
      </c>
    </row>
    <row r="139" spans="1:11" ht="12" customHeight="1" thickBot="1">
      <c r="A139" s="123" t="s">
        <v>245</v>
      </c>
      <c r="B139" s="117" t="s">
        <v>345</v>
      </c>
      <c r="C139" s="163"/>
      <c r="D139" s="163"/>
      <c r="E139" s="146"/>
      <c r="H139" s="146"/>
      <c r="I139" s="146"/>
      <c r="J139" s="146"/>
      <c r="K139" s="295">
        <f t="shared" si="2"/>
        <v>0</v>
      </c>
    </row>
    <row r="140" spans="1:11" ht="15" customHeight="1" thickBot="1">
      <c r="A140" s="130" t="s">
        <v>12</v>
      </c>
      <c r="B140" s="138" t="s">
        <v>346</v>
      </c>
      <c r="C140" s="80">
        <f>+C141+C142+C143+C144</f>
        <v>0</v>
      </c>
      <c r="D140" s="80">
        <f>+D141+D142+D143+D144</f>
        <v>0</v>
      </c>
      <c r="E140" s="114">
        <f>+E141+E142+E143+E144</f>
        <v>0</v>
      </c>
      <c r="F140" s="179"/>
      <c r="G140" s="180"/>
      <c r="H140" s="273">
        <f>+H141+H142+H143+H144</f>
        <v>0</v>
      </c>
      <c r="I140" s="114">
        <f>+I141+I142+I143+I144</f>
        <v>0</v>
      </c>
      <c r="J140" s="273">
        <f>+J141+J142+J143+J144</f>
        <v>0</v>
      </c>
      <c r="K140" s="295">
        <f t="shared" si="2"/>
        <v>0</v>
      </c>
    </row>
    <row r="141" spans="1:11" s="172" customFormat="1" ht="12.75" customHeight="1">
      <c r="A141" s="125" t="s">
        <v>121</v>
      </c>
      <c r="B141" s="119" t="s">
        <v>347</v>
      </c>
      <c r="C141" s="163"/>
      <c r="D141" s="163"/>
      <c r="E141" s="146"/>
      <c r="H141" s="146"/>
      <c r="I141" s="146"/>
      <c r="J141" s="146"/>
      <c r="K141" s="295">
        <f t="shared" si="2"/>
        <v>0</v>
      </c>
    </row>
    <row r="142" spans="1:11" ht="12.75" customHeight="1">
      <c r="A142" s="125" t="s">
        <v>122</v>
      </c>
      <c r="B142" s="119" t="s">
        <v>348</v>
      </c>
      <c r="C142" s="163"/>
      <c r="D142" s="163"/>
      <c r="E142" s="146"/>
      <c r="H142" s="146"/>
      <c r="I142" s="146"/>
      <c r="J142" s="146"/>
      <c r="K142" s="295">
        <f t="shared" si="2"/>
        <v>0</v>
      </c>
    </row>
    <row r="143" spans="1:11" ht="12.75" customHeight="1">
      <c r="A143" s="125" t="s">
        <v>140</v>
      </c>
      <c r="B143" s="119" t="s">
        <v>349</v>
      </c>
      <c r="C143" s="163"/>
      <c r="D143" s="163"/>
      <c r="E143" s="146"/>
      <c r="H143" s="146"/>
      <c r="I143" s="146"/>
      <c r="J143" s="146"/>
      <c r="K143" s="295">
        <f t="shared" si="2"/>
        <v>0</v>
      </c>
    </row>
    <row r="144" spans="1:11" ht="12.75" customHeight="1" thickBot="1">
      <c r="A144" s="125" t="s">
        <v>251</v>
      </c>
      <c r="B144" s="119" t="s">
        <v>350</v>
      </c>
      <c r="C144" s="163"/>
      <c r="D144" s="163"/>
      <c r="E144" s="146"/>
      <c r="H144" s="146"/>
      <c r="I144" s="146"/>
      <c r="J144" s="146"/>
      <c r="K144" s="295">
        <f t="shared" si="2"/>
        <v>0</v>
      </c>
    </row>
    <row r="145" spans="1:11" ht="16.5" thickBot="1">
      <c r="A145" s="130" t="s">
        <v>13</v>
      </c>
      <c r="B145" s="138" t="s">
        <v>351</v>
      </c>
      <c r="C145" s="112">
        <f>+C126+C130+C135+C140</f>
        <v>0</v>
      </c>
      <c r="D145" s="112">
        <f>+D126+D130+D135+D140</f>
        <v>50000</v>
      </c>
      <c r="E145" s="113">
        <f>+E126+E130+E135+E140</f>
        <v>50000</v>
      </c>
      <c r="H145" s="274">
        <f>+H126+H130+H135+H140</f>
        <v>50000</v>
      </c>
      <c r="I145" s="113">
        <f>+I126+I130+I135+I140</f>
        <v>0</v>
      </c>
      <c r="J145" s="274">
        <f>+J126+J130+J135+J140</f>
        <v>0</v>
      </c>
      <c r="K145" s="295">
        <f t="shared" si="2"/>
        <v>50000</v>
      </c>
    </row>
    <row r="146" spans="1:11" ht="16.5" thickBot="1">
      <c r="A146" s="155" t="s">
        <v>14</v>
      </c>
      <c r="B146" s="158" t="s">
        <v>352</v>
      </c>
      <c r="C146" s="112">
        <f>+C125+C145</f>
        <v>125975</v>
      </c>
      <c r="D146" s="112">
        <f>+D125+D145</f>
        <v>241370</v>
      </c>
      <c r="E146" s="113">
        <f>+E125+E145</f>
        <v>135995</v>
      </c>
      <c r="H146" s="274">
        <f>+H125+H145</f>
        <v>104921</v>
      </c>
      <c r="I146" s="113">
        <f>+I125+I145</f>
        <v>7520</v>
      </c>
      <c r="J146" s="274">
        <f>+J125+J145</f>
        <v>23554</v>
      </c>
      <c r="K146" s="295">
        <f t="shared" si="2"/>
        <v>135995</v>
      </c>
    </row>
    <row r="148" spans="1:5" ht="18.75" customHeight="1">
      <c r="A148" s="296" t="s">
        <v>353</v>
      </c>
      <c r="B148" s="296"/>
      <c r="C148" s="296"/>
      <c r="D148" s="296"/>
      <c r="E148" s="296"/>
    </row>
    <row r="149" spans="1:5" ht="13.5" customHeight="1" thickBot="1">
      <c r="A149" s="140" t="s">
        <v>103</v>
      </c>
      <c r="B149" s="140"/>
      <c r="C149" s="170"/>
      <c r="E149" s="157" t="s">
        <v>139</v>
      </c>
    </row>
    <row r="150" spans="1:5" ht="21.75" thickBot="1">
      <c r="A150" s="130">
        <v>1</v>
      </c>
      <c r="B150" s="133" t="s">
        <v>354</v>
      </c>
      <c r="C150" s="156">
        <f>+C61-C125</f>
        <v>-47010</v>
      </c>
      <c r="D150" s="156">
        <f>+D61-D125</f>
        <v>13249</v>
      </c>
      <c r="E150" s="156">
        <f>+E61-E125</f>
        <v>118529</v>
      </c>
    </row>
    <row r="151" spans="1:5" ht="21.75" thickBot="1">
      <c r="A151" s="130" t="s">
        <v>6</v>
      </c>
      <c r="B151" s="133" t="s">
        <v>355</v>
      </c>
      <c r="C151" s="156">
        <f>+C84-C145</f>
        <v>47010</v>
      </c>
      <c r="D151" s="156">
        <f>+D84-D145</f>
        <v>-13249</v>
      </c>
      <c r="E151" s="156">
        <f>+E84-E145</f>
        <v>-13096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Hejőkürt Önkormányzat
2014. ÉVI ZÁRSZÁMADÁSÁNAK PÉNZÜGYI MÉRLEGE&amp;10
&amp;R&amp;"Times New Roman CE,Félkövér dőlt"&amp;11 1.1. melléklet a 5/2015. (IV.24.) önkormányzati rendelethez</oddHeader>
  </headerFooter>
  <rowBreaks count="1" manualBreakCount="1">
    <brk id="8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87">
      <selection activeCell="C90" sqref="C90:D90"/>
    </sheetView>
  </sheetViews>
  <sheetFormatPr defaultColWidth="9.00390625" defaultRowHeight="12.75"/>
  <cols>
    <col min="1" max="1" width="9.50390625" style="159" customWidth="1"/>
    <col min="2" max="2" width="60.875" style="159" customWidth="1"/>
    <col min="3" max="5" width="15.875" style="160" customWidth="1"/>
    <col min="6" max="16384" width="9.375" style="170" customWidth="1"/>
  </cols>
  <sheetData>
    <row r="1" spans="1:5" ht="15.75" customHeight="1">
      <c r="A1" s="297" t="s">
        <v>3</v>
      </c>
      <c r="B1" s="297"/>
      <c r="C1" s="297"/>
      <c r="D1" s="297"/>
      <c r="E1" s="297"/>
    </row>
    <row r="2" spans="1:5" ht="15.75" customHeight="1" thickBot="1">
      <c r="A2" s="26" t="s">
        <v>101</v>
      </c>
      <c r="B2" s="26"/>
      <c r="C2" s="157"/>
      <c r="D2" s="157"/>
      <c r="E2" s="157" t="s">
        <v>139</v>
      </c>
    </row>
    <row r="3" spans="1:5" ht="15.75" customHeight="1">
      <c r="A3" s="298" t="s">
        <v>50</v>
      </c>
      <c r="B3" s="300" t="s">
        <v>4</v>
      </c>
      <c r="C3" s="302" t="str">
        <f>+'1.1.sz.mell.'!C3:E3</f>
        <v>2014. évi</v>
      </c>
      <c r="D3" s="302"/>
      <c r="E3" s="303"/>
    </row>
    <row r="4" spans="1:5" ht="37.5" customHeight="1" thickBot="1">
      <c r="A4" s="299"/>
      <c r="B4" s="301"/>
      <c r="C4" s="28" t="s">
        <v>161</v>
      </c>
      <c r="D4" s="28" t="s">
        <v>166</v>
      </c>
      <c r="E4" s="29" t="s">
        <v>167</v>
      </c>
    </row>
    <row r="5" spans="1:5" s="171" customFormat="1" ht="12" customHeight="1" thickBot="1">
      <c r="A5" s="135" t="s">
        <v>299</v>
      </c>
      <c r="B5" s="136" t="s">
        <v>300</v>
      </c>
      <c r="C5" s="136" t="s">
        <v>301</v>
      </c>
      <c r="D5" s="136" t="s">
        <v>302</v>
      </c>
      <c r="E5" s="184" t="s">
        <v>303</v>
      </c>
    </row>
    <row r="6" spans="1:5" s="172" customFormat="1" ht="12" customHeight="1" thickBot="1">
      <c r="A6" s="130" t="s">
        <v>5</v>
      </c>
      <c r="B6" s="131" t="s">
        <v>184</v>
      </c>
      <c r="C6" s="156">
        <f>+C7+C8+C9+C10+C11+C12</f>
        <v>4455</v>
      </c>
      <c r="D6" s="156">
        <f>+D7+D8+D9+D10+D11+D12</f>
        <v>3802</v>
      </c>
      <c r="E6" s="156">
        <f>+E7+E8+E9+E10+E11+E12</f>
        <v>3802</v>
      </c>
    </row>
    <row r="7" spans="1:5" s="172" customFormat="1" ht="12" customHeight="1">
      <c r="A7" s="125" t="s">
        <v>62</v>
      </c>
      <c r="B7" s="173" t="s">
        <v>185</v>
      </c>
      <c r="C7" s="269">
        <v>1500</v>
      </c>
      <c r="D7" s="269">
        <v>2240</v>
      </c>
      <c r="E7" s="269">
        <v>2240</v>
      </c>
    </row>
    <row r="8" spans="1:5" s="172" customFormat="1" ht="12" customHeight="1">
      <c r="A8" s="124" t="s">
        <v>63</v>
      </c>
      <c r="B8" s="174" t="s">
        <v>186</v>
      </c>
      <c r="C8" s="268"/>
      <c r="D8" s="268"/>
      <c r="E8" s="268"/>
    </row>
    <row r="9" spans="1:5" s="172" customFormat="1" ht="12" customHeight="1">
      <c r="A9" s="124" t="s">
        <v>64</v>
      </c>
      <c r="B9" s="174" t="s">
        <v>187</v>
      </c>
      <c r="C9" s="268">
        <v>2617</v>
      </c>
      <c r="D9" s="268"/>
      <c r="E9" s="268"/>
    </row>
    <row r="10" spans="1:5" s="172" customFormat="1" ht="12" customHeight="1">
      <c r="A10" s="124" t="s">
        <v>65</v>
      </c>
      <c r="B10" s="174" t="s">
        <v>188</v>
      </c>
      <c r="C10" s="268">
        <v>338</v>
      </c>
      <c r="D10" s="268">
        <v>339</v>
      </c>
      <c r="E10" s="268">
        <v>339</v>
      </c>
    </row>
    <row r="11" spans="1:5" s="172" customFormat="1" ht="12" customHeight="1">
      <c r="A11" s="124" t="s">
        <v>97</v>
      </c>
      <c r="B11" s="174" t="s">
        <v>189</v>
      </c>
      <c r="C11" s="268"/>
      <c r="D11" s="268">
        <v>27</v>
      </c>
      <c r="E11" s="268">
        <v>27</v>
      </c>
    </row>
    <row r="12" spans="1:5" s="172" customFormat="1" ht="12" customHeight="1" thickBot="1">
      <c r="A12" s="126" t="s">
        <v>66</v>
      </c>
      <c r="B12" s="175" t="s">
        <v>190</v>
      </c>
      <c r="C12" s="268"/>
      <c r="D12" s="268">
        <v>1196</v>
      </c>
      <c r="E12" s="268">
        <v>1196</v>
      </c>
    </row>
    <row r="13" spans="1:5" s="172" customFormat="1" ht="12" customHeight="1" thickBot="1">
      <c r="A13" s="130" t="s">
        <v>6</v>
      </c>
      <c r="B13" s="152" t="s">
        <v>191</v>
      </c>
      <c r="C13" s="156">
        <f>+C14+C15+C16+C17+C18</f>
        <v>2570</v>
      </c>
      <c r="D13" s="156">
        <f>+D14+D15+D16+D17+D18</f>
        <v>5783</v>
      </c>
      <c r="E13" s="156">
        <f>+E14+E15+E16+E17+E18</f>
        <v>5783</v>
      </c>
    </row>
    <row r="14" spans="1:5" s="172" customFormat="1" ht="12" customHeight="1">
      <c r="A14" s="125" t="s">
        <v>68</v>
      </c>
      <c r="B14" s="173" t="s">
        <v>192</v>
      </c>
      <c r="C14" s="269"/>
      <c r="D14" s="269"/>
      <c r="E14" s="269"/>
    </row>
    <row r="15" spans="1:5" s="172" customFormat="1" ht="12" customHeight="1">
      <c r="A15" s="124" t="s">
        <v>69</v>
      </c>
      <c r="B15" s="174" t="s">
        <v>193</v>
      </c>
      <c r="C15" s="268"/>
      <c r="D15" s="268"/>
      <c r="E15" s="268"/>
    </row>
    <row r="16" spans="1:5" s="172" customFormat="1" ht="12" customHeight="1">
      <c r="A16" s="124" t="s">
        <v>70</v>
      </c>
      <c r="B16" s="174" t="s">
        <v>194</v>
      </c>
      <c r="C16" s="268"/>
      <c r="D16" s="268"/>
      <c r="E16" s="268"/>
    </row>
    <row r="17" spans="1:5" s="172" customFormat="1" ht="12" customHeight="1">
      <c r="A17" s="124" t="s">
        <v>71</v>
      </c>
      <c r="B17" s="174" t="s">
        <v>195</v>
      </c>
      <c r="C17" s="268"/>
      <c r="D17" s="268"/>
      <c r="E17" s="268"/>
    </row>
    <row r="18" spans="1:5" s="172" customFormat="1" ht="12" customHeight="1">
      <c r="A18" s="124" t="s">
        <v>72</v>
      </c>
      <c r="B18" s="174" t="s">
        <v>196</v>
      </c>
      <c r="C18" s="268">
        <v>2570</v>
      </c>
      <c r="D18" s="268">
        <v>5783</v>
      </c>
      <c r="E18" s="268">
        <v>5783</v>
      </c>
    </row>
    <row r="19" spans="1:5" s="172" customFormat="1" ht="12" customHeight="1" thickBot="1">
      <c r="A19" s="126" t="s">
        <v>79</v>
      </c>
      <c r="B19" s="175" t="s">
        <v>197</v>
      </c>
      <c r="C19" s="270"/>
      <c r="D19" s="270"/>
      <c r="E19" s="270"/>
    </row>
    <row r="20" spans="1:5" s="172" customFormat="1" ht="12" customHeight="1" thickBot="1">
      <c r="A20" s="130" t="s">
        <v>7</v>
      </c>
      <c r="B20" s="131" t="s">
        <v>198</v>
      </c>
      <c r="C20" s="156">
        <f>+C21+C22+C23+C24+C25</f>
        <v>0</v>
      </c>
      <c r="D20" s="156">
        <f>+D21+D22+D23+D24+D25</f>
        <v>102950</v>
      </c>
      <c r="E20" s="156">
        <f>+E21+E22+E23+E24+E25</f>
        <v>102950</v>
      </c>
    </row>
    <row r="21" spans="1:5" s="172" customFormat="1" ht="12" customHeight="1">
      <c r="A21" s="125" t="s">
        <v>51</v>
      </c>
      <c r="B21" s="173" t="s">
        <v>199</v>
      </c>
      <c r="C21" s="269"/>
      <c r="D21" s="269">
        <v>102950</v>
      </c>
      <c r="E21" s="269">
        <v>102950</v>
      </c>
    </row>
    <row r="22" spans="1:5" s="172" customFormat="1" ht="12" customHeight="1">
      <c r="A22" s="124" t="s">
        <v>52</v>
      </c>
      <c r="B22" s="174" t="s">
        <v>200</v>
      </c>
      <c r="C22" s="268"/>
      <c r="D22" s="268"/>
      <c r="E22" s="268"/>
    </row>
    <row r="23" spans="1:5" s="172" customFormat="1" ht="12" customHeight="1">
      <c r="A23" s="124" t="s">
        <v>53</v>
      </c>
      <c r="B23" s="174" t="s">
        <v>201</v>
      </c>
      <c r="C23" s="268"/>
      <c r="D23" s="268"/>
      <c r="E23" s="268"/>
    </row>
    <row r="24" spans="1:5" s="172" customFormat="1" ht="12" customHeight="1">
      <c r="A24" s="124" t="s">
        <v>54</v>
      </c>
      <c r="B24" s="174" t="s">
        <v>202</v>
      </c>
      <c r="C24" s="268"/>
      <c r="D24" s="268"/>
      <c r="E24" s="268"/>
    </row>
    <row r="25" spans="1:5" s="172" customFormat="1" ht="12" customHeight="1">
      <c r="A25" s="124" t="s">
        <v>111</v>
      </c>
      <c r="B25" s="174" t="s">
        <v>203</v>
      </c>
      <c r="C25" s="268"/>
      <c r="D25" s="268"/>
      <c r="E25" s="268"/>
    </row>
    <row r="26" spans="1:5" s="172" customFormat="1" ht="12" customHeight="1" thickBot="1">
      <c r="A26" s="126" t="s">
        <v>112</v>
      </c>
      <c r="B26" s="175" t="s">
        <v>204</v>
      </c>
      <c r="C26" s="270"/>
      <c r="D26" s="270"/>
      <c r="E26" s="270"/>
    </row>
    <row r="27" spans="1:5" s="172" customFormat="1" ht="12" customHeight="1" thickBot="1">
      <c r="A27" s="130" t="s">
        <v>113</v>
      </c>
      <c r="B27" s="131" t="s">
        <v>205</v>
      </c>
      <c r="C27" s="271">
        <f>+C28+C31+C32+C33</f>
        <v>47933</v>
      </c>
      <c r="D27" s="271">
        <f>+D28+D31+D32+D33</f>
        <v>59902</v>
      </c>
      <c r="E27" s="271">
        <f>+E28+E31+E32+E33</f>
        <v>59902</v>
      </c>
    </row>
    <row r="28" spans="1:5" s="172" customFormat="1" ht="12" customHeight="1">
      <c r="A28" s="125" t="s">
        <v>206</v>
      </c>
      <c r="B28" s="173" t="s">
        <v>207</v>
      </c>
      <c r="C28" s="289">
        <f>+C29+C30</f>
        <v>47253</v>
      </c>
      <c r="D28" s="289">
        <f>SUM(D29:D30)</f>
        <v>59158</v>
      </c>
      <c r="E28" s="289">
        <f>SUM(E29:E30)</f>
        <v>59158</v>
      </c>
    </row>
    <row r="29" spans="1:5" s="172" customFormat="1" ht="12" customHeight="1">
      <c r="A29" s="124" t="s">
        <v>208</v>
      </c>
      <c r="B29" s="174" t="s">
        <v>209</v>
      </c>
      <c r="C29" s="268"/>
      <c r="D29" s="268">
        <v>50</v>
      </c>
      <c r="E29" s="268">
        <v>50</v>
      </c>
    </row>
    <row r="30" spans="1:5" s="172" customFormat="1" ht="12" customHeight="1">
      <c r="A30" s="124" t="s">
        <v>210</v>
      </c>
      <c r="B30" s="174" t="s">
        <v>211</v>
      </c>
      <c r="C30" s="268">
        <v>47253</v>
      </c>
      <c r="D30" s="268">
        <v>59108</v>
      </c>
      <c r="E30" s="268">
        <v>59108</v>
      </c>
    </row>
    <row r="31" spans="1:5" s="172" customFormat="1" ht="12" customHeight="1">
      <c r="A31" s="124" t="s">
        <v>212</v>
      </c>
      <c r="B31" s="174" t="s">
        <v>213</v>
      </c>
      <c r="C31" s="268">
        <v>480</v>
      </c>
      <c r="D31" s="268">
        <v>495</v>
      </c>
      <c r="E31" s="268">
        <v>495</v>
      </c>
    </row>
    <row r="32" spans="1:5" s="172" customFormat="1" ht="12" customHeight="1">
      <c r="A32" s="124" t="s">
        <v>214</v>
      </c>
      <c r="B32" s="174" t="s">
        <v>215</v>
      </c>
      <c r="C32" s="268"/>
      <c r="D32" s="268"/>
      <c r="E32" s="268"/>
    </row>
    <row r="33" spans="1:5" s="172" customFormat="1" ht="12" customHeight="1" thickBot="1">
      <c r="A33" s="126" t="s">
        <v>216</v>
      </c>
      <c r="B33" s="175" t="s">
        <v>217</v>
      </c>
      <c r="C33" s="270">
        <v>200</v>
      </c>
      <c r="D33" s="270">
        <v>249</v>
      </c>
      <c r="E33" s="270">
        <v>249</v>
      </c>
    </row>
    <row r="34" spans="1:5" s="172" customFormat="1" ht="12" customHeight="1" thickBot="1">
      <c r="A34" s="130" t="s">
        <v>9</v>
      </c>
      <c r="B34" s="131" t="s">
        <v>218</v>
      </c>
      <c r="C34" s="156">
        <f>SUM(C35:C44)</f>
        <v>320</v>
      </c>
      <c r="D34" s="156">
        <f>SUM(D35:D44)</f>
        <v>708</v>
      </c>
      <c r="E34" s="156">
        <f>SUM(E35:E44)</f>
        <v>708</v>
      </c>
    </row>
    <row r="35" spans="1:5" s="172" customFormat="1" ht="12" customHeight="1">
      <c r="A35" s="125" t="s">
        <v>55</v>
      </c>
      <c r="B35" s="173" t="s">
        <v>219</v>
      </c>
      <c r="C35" s="269"/>
      <c r="D35" s="269"/>
      <c r="E35" s="269"/>
    </row>
    <row r="36" spans="1:5" s="172" customFormat="1" ht="12" customHeight="1">
      <c r="A36" s="124" t="s">
        <v>56</v>
      </c>
      <c r="B36" s="174" t="s">
        <v>220</v>
      </c>
      <c r="C36" s="268"/>
      <c r="D36" s="268">
        <v>111</v>
      </c>
      <c r="E36" s="268">
        <v>111</v>
      </c>
    </row>
    <row r="37" spans="1:5" s="172" customFormat="1" ht="12" customHeight="1">
      <c r="A37" s="124" t="s">
        <v>57</v>
      </c>
      <c r="B37" s="174" t="s">
        <v>221</v>
      </c>
      <c r="C37" s="268"/>
      <c r="D37" s="268">
        <v>21</v>
      </c>
      <c r="E37" s="268">
        <v>21</v>
      </c>
    </row>
    <row r="38" spans="1:5" s="172" customFormat="1" ht="12" customHeight="1">
      <c r="A38" s="124" t="s">
        <v>115</v>
      </c>
      <c r="B38" s="174" t="s">
        <v>222</v>
      </c>
      <c r="C38" s="268"/>
      <c r="D38" s="268"/>
      <c r="E38" s="268"/>
    </row>
    <row r="39" spans="1:5" s="172" customFormat="1" ht="12" customHeight="1">
      <c r="A39" s="124" t="s">
        <v>116</v>
      </c>
      <c r="B39" s="174" t="s">
        <v>223</v>
      </c>
      <c r="C39" s="268">
        <v>320</v>
      </c>
      <c r="D39" s="268">
        <v>270</v>
      </c>
      <c r="E39" s="268">
        <v>270</v>
      </c>
    </row>
    <row r="40" spans="1:5" s="172" customFormat="1" ht="12" customHeight="1">
      <c r="A40" s="124" t="s">
        <v>117</v>
      </c>
      <c r="B40" s="174" t="s">
        <v>224</v>
      </c>
      <c r="C40" s="268"/>
      <c r="D40" s="268">
        <v>65</v>
      </c>
      <c r="E40" s="268">
        <v>65</v>
      </c>
    </row>
    <row r="41" spans="1:5" s="172" customFormat="1" ht="12" customHeight="1">
      <c r="A41" s="124" t="s">
        <v>118</v>
      </c>
      <c r="B41" s="174" t="s">
        <v>225</v>
      </c>
      <c r="C41" s="268"/>
      <c r="D41" s="268"/>
      <c r="E41" s="268"/>
    </row>
    <row r="42" spans="1:5" s="172" customFormat="1" ht="12" customHeight="1">
      <c r="A42" s="124" t="s">
        <v>119</v>
      </c>
      <c r="B42" s="174" t="s">
        <v>226</v>
      </c>
      <c r="C42" s="268"/>
      <c r="D42" s="268">
        <v>241</v>
      </c>
      <c r="E42" s="268">
        <v>241</v>
      </c>
    </row>
    <row r="43" spans="1:5" s="172" customFormat="1" ht="12" customHeight="1">
      <c r="A43" s="124" t="s">
        <v>227</v>
      </c>
      <c r="B43" s="174" t="s">
        <v>228</v>
      </c>
      <c r="C43" s="290"/>
      <c r="D43" s="290"/>
      <c r="E43" s="290"/>
    </row>
    <row r="44" spans="1:5" s="172" customFormat="1" ht="12" customHeight="1" thickBot="1">
      <c r="A44" s="126" t="s">
        <v>229</v>
      </c>
      <c r="B44" s="175" t="s">
        <v>230</v>
      </c>
      <c r="C44" s="291"/>
      <c r="D44" s="291"/>
      <c r="E44" s="291"/>
    </row>
    <row r="45" spans="1:5" s="172" customFormat="1" ht="12" customHeight="1" thickBot="1">
      <c r="A45" s="130" t="s">
        <v>10</v>
      </c>
      <c r="B45" s="131" t="s">
        <v>231</v>
      </c>
      <c r="C45" s="156">
        <f>SUM(C46:C50)</f>
        <v>305</v>
      </c>
      <c r="D45" s="156">
        <f>SUM(D46:D50)</f>
        <v>305</v>
      </c>
      <c r="E45" s="156">
        <f>SUM(E46:E50)</f>
        <v>240</v>
      </c>
    </row>
    <row r="46" spans="1:5" s="172" customFormat="1" ht="12" customHeight="1">
      <c r="A46" s="125" t="s">
        <v>58</v>
      </c>
      <c r="B46" s="173" t="s">
        <v>232</v>
      </c>
      <c r="C46" s="292"/>
      <c r="D46" s="292"/>
      <c r="E46" s="292"/>
    </row>
    <row r="47" spans="1:5" s="172" customFormat="1" ht="12" customHeight="1">
      <c r="A47" s="124" t="s">
        <v>59</v>
      </c>
      <c r="B47" s="174" t="s">
        <v>233</v>
      </c>
      <c r="C47" s="290">
        <v>305</v>
      </c>
      <c r="D47" s="290">
        <v>305</v>
      </c>
      <c r="E47" s="290">
        <v>240</v>
      </c>
    </row>
    <row r="48" spans="1:5" s="172" customFormat="1" ht="12" customHeight="1">
      <c r="A48" s="124" t="s">
        <v>234</v>
      </c>
      <c r="B48" s="174" t="s">
        <v>235</v>
      </c>
      <c r="C48" s="290"/>
      <c r="D48" s="290"/>
      <c r="E48" s="290"/>
    </row>
    <row r="49" spans="1:5" s="172" customFormat="1" ht="12" customHeight="1">
      <c r="A49" s="124" t="s">
        <v>236</v>
      </c>
      <c r="B49" s="174" t="s">
        <v>237</v>
      </c>
      <c r="C49" s="290"/>
      <c r="D49" s="290"/>
      <c r="E49" s="290"/>
    </row>
    <row r="50" spans="1:5" s="172" customFormat="1" ht="12" customHeight="1" thickBot="1">
      <c r="A50" s="126" t="s">
        <v>238</v>
      </c>
      <c r="B50" s="175" t="s">
        <v>239</v>
      </c>
      <c r="C50" s="291"/>
      <c r="D50" s="291"/>
      <c r="E50" s="291"/>
    </row>
    <row r="51" spans="1:5" s="172" customFormat="1" ht="17.25" customHeight="1" thickBot="1">
      <c r="A51" s="130" t="s">
        <v>120</v>
      </c>
      <c r="B51" s="131" t="s">
        <v>240</v>
      </c>
      <c r="C51" s="156">
        <f>SUM(C52:C54)</f>
        <v>0</v>
      </c>
      <c r="D51" s="156">
        <f>SUM(D52:D54)</f>
        <v>0</v>
      </c>
      <c r="E51" s="156">
        <f>SUM(E52:E54)</f>
        <v>65</v>
      </c>
    </row>
    <row r="52" spans="1:5" s="172" customFormat="1" ht="12" customHeight="1">
      <c r="A52" s="125" t="s">
        <v>60</v>
      </c>
      <c r="B52" s="173" t="s">
        <v>241</v>
      </c>
      <c r="C52" s="269"/>
      <c r="D52" s="269"/>
      <c r="E52" s="269"/>
    </row>
    <row r="53" spans="1:5" s="172" customFormat="1" ht="12" customHeight="1">
      <c r="A53" s="124" t="s">
        <v>61</v>
      </c>
      <c r="B53" s="174" t="s">
        <v>242</v>
      </c>
      <c r="C53" s="268"/>
      <c r="D53" s="268"/>
      <c r="E53" s="268"/>
    </row>
    <row r="54" spans="1:5" s="172" customFormat="1" ht="12" customHeight="1">
      <c r="A54" s="124" t="s">
        <v>243</v>
      </c>
      <c r="B54" s="174" t="s">
        <v>244</v>
      </c>
      <c r="C54" s="268"/>
      <c r="D54" s="268"/>
      <c r="E54" s="268">
        <v>65</v>
      </c>
    </row>
    <row r="55" spans="1:5" s="172" customFormat="1" ht="12" customHeight="1" thickBot="1">
      <c r="A55" s="126" t="s">
        <v>245</v>
      </c>
      <c r="B55" s="175" t="s">
        <v>246</v>
      </c>
      <c r="C55" s="270"/>
      <c r="D55" s="270"/>
      <c r="E55" s="270"/>
    </row>
    <row r="56" spans="1:5" s="172" customFormat="1" ht="12" customHeight="1" thickBot="1">
      <c r="A56" s="130" t="s">
        <v>12</v>
      </c>
      <c r="B56" s="152" t="s">
        <v>247</v>
      </c>
      <c r="C56" s="156">
        <f>SUM(C57:C59)</f>
        <v>95</v>
      </c>
      <c r="D56" s="156">
        <f>SUM(D57:D59)</f>
        <v>95</v>
      </c>
      <c r="E56" s="156">
        <f>SUM(E57:E59)</f>
        <v>0</v>
      </c>
    </row>
    <row r="57" spans="1:5" s="172" customFormat="1" ht="12" customHeight="1">
      <c r="A57" s="125" t="s">
        <v>121</v>
      </c>
      <c r="B57" s="173" t="s">
        <v>248</v>
      </c>
      <c r="C57" s="290"/>
      <c r="D57" s="290"/>
      <c r="E57" s="290"/>
    </row>
    <row r="58" spans="1:5" s="172" customFormat="1" ht="12" customHeight="1">
      <c r="A58" s="124" t="s">
        <v>122</v>
      </c>
      <c r="B58" s="174" t="s">
        <v>249</v>
      </c>
      <c r="C58" s="290">
        <v>95</v>
      </c>
      <c r="D58" s="290">
        <v>95</v>
      </c>
      <c r="E58" s="290"/>
    </row>
    <row r="59" spans="1:5" s="172" customFormat="1" ht="12" customHeight="1">
      <c r="A59" s="124" t="s">
        <v>140</v>
      </c>
      <c r="B59" s="174" t="s">
        <v>250</v>
      </c>
      <c r="C59" s="290"/>
      <c r="D59" s="290"/>
      <c r="E59" s="290"/>
    </row>
    <row r="60" spans="1:5" s="172" customFormat="1" ht="12" customHeight="1" thickBot="1">
      <c r="A60" s="126" t="s">
        <v>251</v>
      </c>
      <c r="B60" s="175" t="s">
        <v>252</v>
      </c>
      <c r="C60" s="290"/>
      <c r="D60" s="290"/>
      <c r="E60" s="290"/>
    </row>
    <row r="61" spans="1:5" s="172" customFormat="1" ht="12" customHeight="1" thickBot="1">
      <c r="A61" s="130" t="s">
        <v>13</v>
      </c>
      <c r="B61" s="131" t="s">
        <v>253</v>
      </c>
      <c r="C61" s="271">
        <f>+C6+C13+C20+C27+C34+C45+C51+C56</f>
        <v>55678</v>
      </c>
      <c r="D61" s="271">
        <f>+D6+D13+D20+D27+D34+D45+D51+D56</f>
        <v>173545</v>
      </c>
      <c r="E61" s="271">
        <f>+E6+E13+E20+E27+E34+E45+E51+E56</f>
        <v>173450</v>
      </c>
    </row>
    <row r="62" spans="1:5" s="172" customFormat="1" ht="12" customHeight="1" thickBot="1">
      <c r="A62" s="186" t="s">
        <v>254</v>
      </c>
      <c r="B62" s="152" t="s">
        <v>255</v>
      </c>
      <c r="C62" s="156">
        <f>SUM(C63:C65)</f>
        <v>0</v>
      </c>
      <c r="D62" s="156">
        <f>SUM(D63:D65)</f>
        <v>0</v>
      </c>
      <c r="E62" s="156">
        <f>SUM(E63:E65)</f>
        <v>0</v>
      </c>
    </row>
    <row r="63" spans="1:5" s="172" customFormat="1" ht="12" customHeight="1">
      <c r="A63" s="125" t="s">
        <v>256</v>
      </c>
      <c r="B63" s="173" t="s">
        <v>257</v>
      </c>
      <c r="C63" s="290"/>
      <c r="D63" s="290"/>
      <c r="E63" s="290"/>
    </row>
    <row r="64" spans="1:5" s="172" customFormat="1" ht="12" customHeight="1">
      <c r="A64" s="124" t="s">
        <v>258</v>
      </c>
      <c r="B64" s="174" t="s">
        <v>259</v>
      </c>
      <c r="C64" s="290"/>
      <c r="D64" s="290"/>
      <c r="E64" s="290"/>
    </row>
    <row r="65" spans="1:5" s="172" customFormat="1" ht="12" customHeight="1" thickBot="1">
      <c r="A65" s="126" t="s">
        <v>260</v>
      </c>
      <c r="B65" s="110" t="s">
        <v>304</v>
      </c>
      <c r="C65" s="290"/>
      <c r="D65" s="290"/>
      <c r="E65" s="290"/>
    </row>
    <row r="66" spans="1:5" s="172" customFormat="1" ht="12" customHeight="1" thickBot="1">
      <c r="A66" s="186" t="s">
        <v>261</v>
      </c>
      <c r="B66" s="152" t="s">
        <v>262</v>
      </c>
      <c r="C66" s="156">
        <f>SUM(C67:C70)</f>
        <v>0</v>
      </c>
      <c r="D66" s="156">
        <f>SUM(D67:D70)</f>
        <v>33759</v>
      </c>
      <c r="E66" s="156">
        <f>SUM(E67:E70)</f>
        <v>33759</v>
      </c>
    </row>
    <row r="67" spans="1:5" s="172" customFormat="1" ht="13.5" customHeight="1">
      <c r="A67" s="125" t="s">
        <v>98</v>
      </c>
      <c r="B67" s="173" t="s">
        <v>263</v>
      </c>
      <c r="C67" s="290"/>
      <c r="D67" s="290">
        <v>33759</v>
      </c>
      <c r="E67" s="290">
        <v>33759</v>
      </c>
    </row>
    <row r="68" spans="1:5" s="172" customFormat="1" ht="12" customHeight="1">
      <c r="A68" s="124" t="s">
        <v>99</v>
      </c>
      <c r="B68" s="174" t="s">
        <v>264</v>
      </c>
      <c r="C68" s="290"/>
      <c r="D68" s="290"/>
      <c r="E68" s="290"/>
    </row>
    <row r="69" spans="1:5" s="172" customFormat="1" ht="12" customHeight="1">
      <c r="A69" s="124" t="s">
        <v>265</v>
      </c>
      <c r="B69" s="174" t="s">
        <v>266</v>
      </c>
      <c r="C69" s="290"/>
      <c r="D69" s="290"/>
      <c r="E69" s="290"/>
    </row>
    <row r="70" spans="1:5" s="172" customFormat="1" ht="12" customHeight="1" thickBot="1">
      <c r="A70" s="126" t="s">
        <v>267</v>
      </c>
      <c r="B70" s="175" t="s">
        <v>268</v>
      </c>
      <c r="C70" s="290"/>
      <c r="D70" s="290"/>
      <c r="E70" s="290"/>
    </row>
    <row r="71" spans="1:5" s="172" customFormat="1" ht="12" customHeight="1" thickBot="1">
      <c r="A71" s="186" t="s">
        <v>269</v>
      </c>
      <c r="B71" s="152" t="s">
        <v>270</v>
      </c>
      <c r="C71" s="156">
        <f>SUM(C72:C73)</f>
        <v>47010</v>
      </c>
      <c r="D71" s="156">
        <f>SUM(D72:D73)</f>
        <v>2992</v>
      </c>
      <c r="E71" s="156">
        <f>SUM(E72:E73)</f>
        <v>2992</v>
      </c>
    </row>
    <row r="72" spans="1:5" s="172" customFormat="1" ht="12" customHeight="1">
      <c r="A72" s="125" t="s">
        <v>271</v>
      </c>
      <c r="B72" s="173" t="s">
        <v>272</v>
      </c>
      <c r="C72" s="290">
        <v>47010</v>
      </c>
      <c r="D72" s="290">
        <v>2992</v>
      </c>
      <c r="E72" s="290">
        <v>2992</v>
      </c>
    </row>
    <row r="73" spans="1:5" s="172" customFormat="1" ht="12" customHeight="1" thickBot="1">
      <c r="A73" s="126" t="s">
        <v>273</v>
      </c>
      <c r="B73" s="175" t="s">
        <v>274</v>
      </c>
      <c r="C73" s="290"/>
      <c r="D73" s="290"/>
      <c r="E73" s="290"/>
    </row>
    <row r="74" spans="1:5" s="172" customFormat="1" ht="12" customHeight="1" thickBot="1">
      <c r="A74" s="186" t="s">
        <v>275</v>
      </c>
      <c r="B74" s="152" t="s">
        <v>276</v>
      </c>
      <c r="C74" s="156">
        <f>SUM(C75:C77)</f>
        <v>0</v>
      </c>
      <c r="D74" s="156">
        <f>SUM(D75:D77)</f>
        <v>0</v>
      </c>
      <c r="E74" s="156">
        <f>SUM(E75:E77)</f>
        <v>153</v>
      </c>
    </row>
    <row r="75" spans="1:5" s="172" customFormat="1" ht="12" customHeight="1">
      <c r="A75" s="125" t="s">
        <v>277</v>
      </c>
      <c r="B75" s="173" t="s">
        <v>278</v>
      </c>
      <c r="C75" s="290"/>
      <c r="D75" s="290"/>
      <c r="E75" s="290">
        <v>153</v>
      </c>
    </row>
    <row r="76" spans="1:5" s="172" customFormat="1" ht="12" customHeight="1">
      <c r="A76" s="124" t="s">
        <v>279</v>
      </c>
      <c r="B76" s="174" t="s">
        <v>280</v>
      </c>
      <c r="C76" s="290"/>
      <c r="D76" s="290"/>
      <c r="E76" s="290"/>
    </row>
    <row r="77" spans="1:5" s="172" customFormat="1" ht="12" customHeight="1" thickBot="1">
      <c r="A77" s="126" t="s">
        <v>281</v>
      </c>
      <c r="B77" s="154" t="s">
        <v>282</v>
      </c>
      <c r="C77" s="290"/>
      <c r="D77" s="290"/>
      <c r="E77" s="290"/>
    </row>
    <row r="78" spans="1:5" s="172" customFormat="1" ht="12" customHeight="1" thickBot="1">
      <c r="A78" s="186" t="s">
        <v>283</v>
      </c>
      <c r="B78" s="152" t="s">
        <v>284</v>
      </c>
      <c r="C78" s="156">
        <f>SUM(C79:C82)</f>
        <v>0</v>
      </c>
      <c r="D78" s="156">
        <f>SUM(D79:D82)</f>
        <v>0</v>
      </c>
      <c r="E78" s="156">
        <f>SUM(E79:E82)</f>
        <v>0</v>
      </c>
    </row>
    <row r="79" spans="1:5" s="172" customFormat="1" ht="12" customHeight="1">
      <c r="A79" s="176" t="s">
        <v>285</v>
      </c>
      <c r="B79" s="173" t="s">
        <v>286</v>
      </c>
      <c r="C79" s="290"/>
      <c r="D79" s="290"/>
      <c r="E79" s="290"/>
    </row>
    <row r="80" spans="1:5" s="172" customFormat="1" ht="12" customHeight="1">
      <c r="A80" s="177" t="s">
        <v>287</v>
      </c>
      <c r="B80" s="174" t="s">
        <v>288</v>
      </c>
      <c r="C80" s="290"/>
      <c r="D80" s="290"/>
      <c r="E80" s="290"/>
    </row>
    <row r="81" spans="1:5" s="172" customFormat="1" ht="12" customHeight="1">
      <c r="A81" s="177" t="s">
        <v>289</v>
      </c>
      <c r="B81" s="174" t="s">
        <v>290</v>
      </c>
      <c r="C81" s="290"/>
      <c r="D81" s="290"/>
      <c r="E81" s="290"/>
    </row>
    <row r="82" spans="1:5" s="172" customFormat="1" ht="12" customHeight="1" thickBot="1">
      <c r="A82" s="187" t="s">
        <v>291</v>
      </c>
      <c r="B82" s="154" t="s">
        <v>292</v>
      </c>
      <c r="C82" s="290"/>
      <c r="D82" s="290"/>
      <c r="E82" s="290"/>
    </row>
    <row r="83" spans="1:5" s="172" customFormat="1" ht="12" customHeight="1" thickBot="1">
      <c r="A83" s="186" t="s">
        <v>293</v>
      </c>
      <c r="B83" s="152" t="s">
        <v>294</v>
      </c>
      <c r="C83" s="293"/>
      <c r="D83" s="293"/>
      <c r="E83" s="293"/>
    </row>
    <row r="84" spans="1:5" s="172" customFormat="1" ht="12" customHeight="1" thickBot="1">
      <c r="A84" s="186" t="s">
        <v>295</v>
      </c>
      <c r="B84" s="108" t="s">
        <v>296</v>
      </c>
      <c r="C84" s="271">
        <f>+C62+C66+C71+C74+C78+C83</f>
        <v>47010</v>
      </c>
      <c r="D84" s="271">
        <f>+D62+D66+D71+D74+D78+D83</f>
        <v>36751</v>
      </c>
      <c r="E84" s="271">
        <f>+E62+E66+E71+E74+E78+E83</f>
        <v>36904</v>
      </c>
    </row>
    <row r="85" spans="1:5" s="172" customFormat="1" ht="12" customHeight="1" thickBot="1">
      <c r="A85" s="188" t="s">
        <v>297</v>
      </c>
      <c r="B85" s="111" t="s">
        <v>298</v>
      </c>
      <c r="C85" s="271">
        <f>+C61+C84</f>
        <v>102688</v>
      </c>
      <c r="D85" s="271">
        <f>+D61+D84</f>
        <v>210296</v>
      </c>
      <c r="E85" s="271">
        <f>+E61+E84</f>
        <v>210354</v>
      </c>
    </row>
    <row r="86" spans="1:5" s="172" customFormat="1" ht="12" customHeight="1">
      <c r="A86" s="106"/>
      <c r="B86" s="106"/>
      <c r="C86" s="107"/>
      <c r="D86" s="107"/>
      <c r="E86" s="107"/>
    </row>
    <row r="87" spans="1:5" ht="16.5" customHeight="1">
      <c r="A87" s="297" t="s">
        <v>33</v>
      </c>
      <c r="B87" s="297"/>
      <c r="C87" s="297"/>
      <c r="D87" s="297"/>
      <c r="E87" s="297"/>
    </row>
    <row r="88" spans="1:5" s="178" customFormat="1" ht="16.5" customHeight="1" thickBot="1">
      <c r="A88" s="27" t="s">
        <v>102</v>
      </c>
      <c r="B88" s="27"/>
      <c r="C88" s="139"/>
      <c r="D88" s="139"/>
      <c r="E88" s="139" t="s">
        <v>139</v>
      </c>
    </row>
    <row r="89" spans="1:5" s="178" customFormat="1" ht="16.5" customHeight="1">
      <c r="A89" s="298" t="s">
        <v>50</v>
      </c>
      <c r="B89" s="300" t="s">
        <v>160</v>
      </c>
      <c r="C89" s="302" t="str">
        <f>+C3</f>
        <v>2014. évi</v>
      </c>
      <c r="D89" s="302"/>
      <c r="E89" s="303"/>
    </row>
    <row r="90" spans="1:5" ht="37.5" customHeight="1" thickBot="1">
      <c r="A90" s="299"/>
      <c r="B90" s="301"/>
      <c r="C90" s="28" t="s">
        <v>161</v>
      </c>
      <c r="D90" s="28" t="s">
        <v>166</v>
      </c>
      <c r="E90" s="29" t="s">
        <v>167</v>
      </c>
    </row>
    <row r="91" spans="1:5" s="171" customFormat="1" ht="12" customHeight="1" thickBot="1">
      <c r="A91" s="135" t="s">
        <v>299</v>
      </c>
      <c r="B91" s="136" t="s">
        <v>300</v>
      </c>
      <c r="C91" s="136" t="s">
        <v>301</v>
      </c>
      <c r="D91" s="136" t="s">
        <v>302</v>
      </c>
      <c r="E91" s="137" t="s">
        <v>303</v>
      </c>
    </row>
    <row r="92" spans="1:5" ht="12" customHeight="1" thickBot="1">
      <c r="A92" s="132" t="s">
        <v>5</v>
      </c>
      <c r="B92" s="134" t="s">
        <v>305</v>
      </c>
      <c r="C92" s="266">
        <f>SUM(C93:C97)</f>
        <v>18289</v>
      </c>
      <c r="D92" s="266">
        <f>SUM(D93:D97)</f>
        <v>16844</v>
      </c>
      <c r="E92" s="266">
        <f>SUM(E93:E97)</f>
        <v>16757</v>
      </c>
    </row>
    <row r="93" spans="1:5" ht="12" customHeight="1">
      <c r="A93" s="127" t="s">
        <v>62</v>
      </c>
      <c r="B93" s="120" t="s">
        <v>34</v>
      </c>
      <c r="C93" s="267">
        <v>4839</v>
      </c>
      <c r="D93" s="267">
        <v>7496</v>
      </c>
      <c r="E93" s="267">
        <v>7496</v>
      </c>
    </row>
    <row r="94" spans="1:5" ht="12" customHeight="1">
      <c r="A94" s="124" t="s">
        <v>63</v>
      </c>
      <c r="B94" s="118" t="s">
        <v>123</v>
      </c>
      <c r="C94" s="268">
        <v>1380</v>
      </c>
      <c r="D94" s="268">
        <v>1200</v>
      </c>
      <c r="E94" s="268">
        <v>1199</v>
      </c>
    </row>
    <row r="95" spans="1:5" ht="12" customHeight="1">
      <c r="A95" s="124" t="s">
        <v>64</v>
      </c>
      <c r="B95" s="118" t="s">
        <v>90</v>
      </c>
      <c r="C95" s="270">
        <v>8210</v>
      </c>
      <c r="D95" s="270">
        <v>7358</v>
      </c>
      <c r="E95" s="270">
        <v>7284</v>
      </c>
    </row>
    <row r="96" spans="1:5" ht="12" customHeight="1">
      <c r="A96" s="124" t="s">
        <v>65</v>
      </c>
      <c r="B96" s="121" t="s">
        <v>124</v>
      </c>
      <c r="C96" s="270"/>
      <c r="D96" s="270"/>
      <c r="E96" s="270"/>
    </row>
    <row r="97" spans="1:5" ht="12" customHeight="1">
      <c r="A97" s="124" t="s">
        <v>74</v>
      </c>
      <c r="B97" s="129" t="s">
        <v>125</v>
      </c>
      <c r="C97" s="270">
        <v>3860</v>
      </c>
      <c r="D97" s="270">
        <v>790</v>
      </c>
      <c r="E97" s="270">
        <v>778</v>
      </c>
    </row>
    <row r="98" spans="1:5" ht="12" customHeight="1">
      <c r="A98" s="124" t="s">
        <v>66</v>
      </c>
      <c r="B98" s="118" t="s">
        <v>306</v>
      </c>
      <c r="C98" s="270"/>
      <c r="D98" s="270">
        <v>211</v>
      </c>
      <c r="E98" s="270">
        <v>211</v>
      </c>
    </row>
    <row r="99" spans="1:5" ht="12" customHeight="1">
      <c r="A99" s="124" t="s">
        <v>67</v>
      </c>
      <c r="B99" s="141" t="s">
        <v>307</v>
      </c>
      <c r="C99" s="270"/>
      <c r="D99" s="270"/>
      <c r="E99" s="270"/>
    </row>
    <row r="100" spans="1:5" ht="12" customHeight="1">
      <c r="A100" s="124" t="s">
        <v>75</v>
      </c>
      <c r="B100" s="142" t="s">
        <v>308</v>
      </c>
      <c r="C100" s="270"/>
      <c r="D100" s="270"/>
      <c r="E100" s="270"/>
    </row>
    <row r="101" spans="1:5" ht="12" customHeight="1">
      <c r="A101" s="124" t="s">
        <v>76</v>
      </c>
      <c r="B101" s="142" t="s">
        <v>309</v>
      </c>
      <c r="C101" s="270"/>
      <c r="D101" s="270"/>
      <c r="E101" s="270"/>
    </row>
    <row r="102" spans="1:5" ht="12" customHeight="1">
      <c r="A102" s="124" t="s">
        <v>77</v>
      </c>
      <c r="B102" s="141" t="s">
        <v>310</v>
      </c>
      <c r="C102" s="270">
        <v>3620</v>
      </c>
      <c r="D102" s="270"/>
      <c r="E102" s="270"/>
    </row>
    <row r="103" spans="1:5" ht="12" customHeight="1">
      <c r="A103" s="124" t="s">
        <v>78</v>
      </c>
      <c r="B103" s="141" t="s">
        <v>311</v>
      </c>
      <c r="C103" s="270"/>
      <c r="D103" s="270"/>
      <c r="E103" s="270"/>
    </row>
    <row r="104" spans="1:5" ht="12" customHeight="1">
      <c r="A104" s="124" t="s">
        <v>80</v>
      </c>
      <c r="B104" s="142" t="s">
        <v>312</v>
      </c>
      <c r="C104" s="270"/>
      <c r="D104" s="270"/>
      <c r="E104" s="270"/>
    </row>
    <row r="105" spans="1:5" ht="12" customHeight="1">
      <c r="A105" s="123" t="s">
        <v>126</v>
      </c>
      <c r="B105" s="143" t="s">
        <v>313</v>
      </c>
      <c r="C105" s="270"/>
      <c r="D105" s="270"/>
      <c r="E105" s="270"/>
    </row>
    <row r="106" spans="1:5" ht="12" customHeight="1">
      <c r="A106" s="124" t="s">
        <v>314</v>
      </c>
      <c r="B106" s="143" t="s">
        <v>315</v>
      </c>
      <c r="C106" s="270"/>
      <c r="D106" s="270"/>
      <c r="E106" s="270"/>
    </row>
    <row r="107" spans="1:5" ht="12" customHeight="1" thickBot="1">
      <c r="A107" s="128" t="s">
        <v>316</v>
      </c>
      <c r="B107" s="144" t="s">
        <v>317</v>
      </c>
      <c r="C107" s="272">
        <v>240</v>
      </c>
      <c r="D107" s="272">
        <v>579</v>
      </c>
      <c r="E107" s="272">
        <v>579</v>
      </c>
    </row>
    <row r="108" spans="1:5" ht="12" customHeight="1" thickBot="1">
      <c r="A108" s="130" t="s">
        <v>6</v>
      </c>
      <c r="B108" s="133" t="s">
        <v>318</v>
      </c>
      <c r="C108" s="156">
        <f>+C109+C111+C113</f>
        <v>36817</v>
      </c>
      <c r="D108" s="156">
        <f>+D109+D111+D113</f>
        <v>138358</v>
      </c>
      <c r="E108" s="156">
        <f>+E109+E111+E113</f>
        <v>38164</v>
      </c>
    </row>
    <row r="109" spans="1:5" ht="12" customHeight="1">
      <c r="A109" s="125" t="s">
        <v>68</v>
      </c>
      <c r="B109" s="118" t="s">
        <v>138</v>
      </c>
      <c r="C109" s="269">
        <v>13331</v>
      </c>
      <c r="D109" s="269">
        <v>15406</v>
      </c>
      <c r="E109" s="269">
        <v>15406</v>
      </c>
    </row>
    <row r="110" spans="1:5" ht="12" customHeight="1">
      <c r="A110" s="125" t="s">
        <v>69</v>
      </c>
      <c r="B110" s="122" t="s">
        <v>319</v>
      </c>
      <c r="C110" s="269"/>
      <c r="D110" s="269"/>
      <c r="E110" s="269"/>
    </row>
    <row r="111" spans="1:5" ht="15.75">
      <c r="A111" s="125" t="s">
        <v>70</v>
      </c>
      <c r="B111" s="122" t="s">
        <v>127</v>
      </c>
      <c r="C111" s="268">
        <v>23486</v>
      </c>
      <c r="D111" s="268">
        <v>122952</v>
      </c>
      <c r="E111" s="268">
        <v>22758</v>
      </c>
    </row>
    <row r="112" spans="1:5" ht="12" customHeight="1">
      <c r="A112" s="125" t="s">
        <v>71</v>
      </c>
      <c r="B112" s="122" t="s">
        <v>320</v>
      </c>
      <c r="C112" s="146"/>
      <c r="D112" s="146"/>
      <c r="E112" s="146"/>
    </row>
    <row r="113" spans="1:5" ht="12" customHeight="1">
      <c r="A113" s="125" t="s">
        <v>72</v>
      </c>
      <c r="B113" s="154" t="s">
        <v>141</v>
      </c>
      <c r="C113" s="146"/>
      <c r="D113" s="146"/>
      <c r="E113" s="146"/>
    </row>
    <row r="114" spans="1:5" ht="21.75" customHeight="1">
      <c r="A114" s="125" t="s">
        <v>79</v>
      </c>
      <c r="B114" s="153" t="s">
        <v>321</v>
      </c>
      <c r="C114" s="146"/>
      <c r="D114" s="146"/>
      <c r="E114" s="146"/>
    </row>
    <row r="115" spans="1:5" ht="24" customHeight="1">
      <c r="A115" s="125" t="s">
        <v>81</v>
      </c>
      <c r="B115" s="169" t="s">
        <v>322</v>
      </c>
      <c r="C115" s="146"/>
      <c r="D115" s="146"/>
      <c r="E115" s="146"/>
    </row>
    <row r="116" spans="1:5" ht="12" customHeight="1">
      <c r="A116" s="125" t="s">
        <v>128</v>
      </c>
      <c r="B116" s="142" t="s">
        <v>309</v>
      </c>
      <c r="C116" s="146"/>
      <c r="D116" s="146"/>
      <c r="E116" s="146"/>
    </row>
    <row r="117" spans="1:5" ht="12" customHeight="1">
      <c r="A117" s="125" t="s">
        <v>129</v>
      </c>
      <c r="B117" s="142" t="s">
        <v>323</v>
      </c>
      <c r="C117" s="146"/>
      <c r="D117" s="146"/>
      <c r="E117" s="146"/>
    </row>
    <row r="118" spans="1:5" ht="12" customHeight="1">
      <c r="A118" s="125" t="s">
        <v>130</v>
      </c>
      <c r="B118" s="142" t="s">
        <v>324</v>
      </c>
      <c r="C118" s="146"/>
      <c r="D118" s="146"/>
      <c r="E118" s="146"/>
    </row>
    <row r="119" spans="1:5" s="191" customFormat="1" ht="12" customHeight="1">
      <c r="A119" s="125" t="s">
        <v>325</v>
      </c>
      <c r="B119" s="142" t="s">
        <v>312</v>
      </c>
      <c r="C119" s="146"/>
      <c r="D119" s="146"/>
      <c r="E119" s="146"/>
    </row>
    <row r="120" spans="1:5" ht="12" customHeight="1">
      <c r="A120" s="125" t="s">
        <v>326</v>
      </c>
      <c r="B120" s="142" t="s">
        <v>327</v>
      </c>
      <c r="C120" s="146"/>
      <c r="D120" s="146"/>
      <c r="E120" s="146"/>
    </row>
    <row r="121" spans="1:5" ht="12" customHeight="1" thickBot="1">
      <c r="A121" s="123" t="s">
        <v>328</v>
      </c>
      <c r="B121" s="142" t="s">
        <v>329</v>
      </c>
      <c r="C121" s="148"/>
      <c r="D121" s="148"/>
      <c r="E121" s="148"/>
    </row>
    <row r="122" spans="1:5" ht="12" customHeight="1" thickBot="1">
      <c r="A122" s="130" t="s">
        <v>7</v>
      </c>
      <c r="B122" s="138" t="s">
        <v>330</v>
      </c>
      <c r="C122" s="156">
        <f>+C123+C124</f>
        <v>47582</v>
      </c>
      <c r="D122" s="156">
        <f>+D123+D124</f>
        <v>5094</v>
      </c>
      <c r="E122" s="156">
        <f>+E123+E124</f>
        <v>0</v>
      </c>
    </row>
    <row r="123" spans="1:5" ht="12" customHeight="1">
      <c r="A123" s="125" t="s">
        <v>51</v>
      </c>
      <c r="B123" s="119" t="s">
        <v>40</v>
      </c>
      <c r="C123" s="269">
        <v>47582</v>
      </c>
      <c r="D123" s="269">
        <v>5094</v>
      </c>
      <c r="E123" s="269"/>
    </row>
    <row r="124" spans="1:5" ht="12" customHeight="1" thickBot="1">
      <c r="A124" s="126" t="s">
        <v>52</v>
      </c>
      <c r="B124" s="122" t="s">
        <v>41</v>
      </c>
      <c r="C124" s="270"/>
      <c r="D124" s="270"/>
      <c r="E124" s="270"/>
    </row>
    <row r="125" spans="1:5" ht="12" customHeight="1" thickBot="1">
      <c r="A125" s="130" t="s">
        <v>8</v>
      </c>
      <c r="B125" s="138" t="s">
        <v>331</v>
      </c>
      <c r="C125" s="156">
        <f>+C92+C108+C122</f>
        <v>102688</v>
      </c>
      <c r="D125" s="156">
        <f>+D92+D108+D122</f>
        <v>160296</v>
      </c>
      <c r="E125" s="156">
        <f>+E92+E108+E122</f>
        <v>54921</v>
      </c>
    </row>
    <row r="126" spans="1:5" ht="12" customHeight="1" thickBot="1">
      <c r="A126" s="130" t="s">
        <v>9</v>
      </c>
      <c r="B126" s="138" t="s">
        <v>332</v>
      </c>
      <c r="C126" s="156">
        <f>+C127+C128+C129</f>
        <v>0</v>
      </c>
      <c r="D126" s="156">
        <f>+D127+D128+D129</f>
        <v>0</v>
      </c>
      <c r="E126" s="156">
        <f>+E127+E128+E129</f>
        <v>0</v>
      </c>
    </row>
    <row r="127" spans="1:5" ht="12" customHeight="1">
      <c r="A127" s="125" t="s">
        <v>55</v>
      </c>
      <c r="B127" s="119" t="s">
        <v>333</v>
      </c>
      <c r="C127" s="146"/>
      <c r="D127" s="146"/>
      <c r="E127" s="146"/>
    </row>
    <row r="128" spans="1:5" ht="12" customHeight="1">
      <c r="A128" s="125" t="s">
        <v>56</v>
      </c>
      <c r="B128" s="119" t="s">
        <v>334</v>
      </c>
      <c r="C128" s="146"/>
      <c r="D128" s="146"/>
      <c r="E128" s="146"/>
    </row>
    <row r="129" spans="1:5" ht="12" customHeight="1" thickBot="1">
      <c r="A129" s="123" t="s">
        <v>57</v>
      </c>
      <c r="B129" s="117" t="s">
        <v>335</v>
      </c>
      <c r="C129" s="146"/>
      <c r="D129" s="146"/>
      <c r="E129" s="146"/>
    </row>
    <row r="130" spans="1:5" ht="12" customHeight="1" thickBot="1">
      <c r="A130" s="130" t="s">
        <v>10</v>
      </c>
      <c r="B130" s="138" t="s">
        <v>336</v>
      </c>
      <c r="C130" s="156">
        <f>+C131+C132+C133+C134</f>
        <v>0</v>
      </c>
      <c r="D130" s="156">
        <f>+D131+D132+D133+D134</f>
        <v>50000</v>
      </c>
      <c r="E130" s="156">
        <f>+E131+E132+E133+E134</f>
        <v>50000</v>
      </c>
    </row>
    <row r="131" spans="1:5" ht="12" customHeight="1">
      <c r="A131" s="125" t="s">
        <v>58</v>
      </c>
      <c r="B131" s="119" t="s">
        <v>337</v>
      </c>
      <c r="C131" s="146"/>
      <c r="D131" s="146">
        <v>50000</v>
      </c>
      <c r="E131" s="146">
        <v>50000</v>
      </c>
    </row>
    <row r="132" spans="1:5" ht="12" customHeight="1">
      <c r="A132" s="125" t="s">
        <v>59</v>
      </c>
      <c r="B132" s="119" t="s">
        <v>338</v>
      </c>
      <c r="C132" s="146"/>
      <c r="D132" s="146"/>
      <c r="E132" s="146"/>
    </row>
    <row r="133" spans="1:5" ht="12" customHeight="1">
      <c r="A133" s="125" t="s">
        <v>234</v>
      </c>
      <c r="B133" s="119" t="s">
        <v>339</v>
      </c>
      <c r="C133" s="146"/>
      <c r="D133" s="146"/>
      <c r="E133" s="146"/>
    </row>
    <row r="134" spans="1:5" ht="12" customHeight="1" thickBot="1">
      <c r="A134" s="123" t="s">
        <v>236</v>
      </c>
      <c r="B134" s="117" t="s">
        <v>340</v>
      </c>
      <c r="C134" s="146"/>
      <c r="D134" s="146"/>
      <c r="E134" s="146"/>
    </row>
    <row r="135" spans="1:5" ht="12" customHeight="1" thickBot="1">
      <c r="A135" s="130" t="s">
        <v>11</v>
      </c>
      <c r="B135" s="138" t="s">
        <v>341</v>
      </c>
      <c r="C135" s="271">
        <f>+C136+C137+C138+C139</f>
        <v>0</v>
      </c>
      <c r="D135" s="271">
        <f>+D136+D137+D138+D139</f>
        <v>0</v>
      </c>
      <c r="E135" s="271">
        <f>+E136+E137+E138+E139</f>
        <v>0</v>
      </c>
    </row>
    <row r="136" spans="1:5" ht="12" customHeight="1">
      <c r="A136" s="125" t="s">
        <v>60</v>
      </c>
      <c r="B136" s="119" t="s">
        <v>342</v>
      </c>
      <c r="C136" s="146"/>
      <c r="D136" s="146"/>
      <c r="E136" s="146"/>
    </row>
    <row r="137" spans="1:5" ht="12" customHeight="1">
      <c r="A137" s="125" t="s">
        <v>61</v>
      </c>
      <c r="B137" s="119" t="s">
        <v>343</v>
      </c>
      <c r="C137" s="146"/>
      <c r="D137" s="146"/>
      <c r="E137" s="146"/>
    </row>
    <row r="138" spans="1:5" ht="12" customHeight="1">
      <c r="A138" s="125" t="s">
        <v>243</v>
      </c>
      <c r="B138" s="119" t="s">
        <v>344</v>
      </c>
      <c r="C138" s="146"/>
      <c r="D138" s="146"/>
      <c r="E138" s="146"/>
    </row>
    <row r="139" spans="1:5" ht="12" customHeight="1" thickBot="1">
      <c r="A139" s="123" t="s">
        <v>245</v>
      </c>
      <c r="B139" s="117" t="s">
        <v>345</v>
      </c>
      <c r="C139" s="146"/>
      <c r="D139" s="146"/>
      <c r="E139" s="146"/>
    </row>
    <row r="140" spans="1:9" ht="15" customHeight="1" thickBot="1">
      <c r="A140" s="130" t="s">
        <v>12</v>
      </c>
      <c r="B140" s="138" t="s">
        <v>346</v>
      </c>
      <c r="C140" s="273">
        <f>+C141+C142+C143+C144</f>
        <v>0</v>
      </c>
      <c r="D140" s="273">
        <f>+D141+D142+D143+D144</f>
        <v>0</v>
      </c>
      <c r="E140" s="273">
        <f>+E141+E142+E143+E144</f>
        <v>0</v>
      </c>
      <c r="F140" s="179"/>
      <c r="G140" s="180"/>
      <c r="H140" s="180"/>
      <c r="I140" s="180"/>
    </row>
    <row r="141" spans="1:5" s="172" customFormat="1" ht="12.75" customHeight="1">
      <c r="A141" s="125" t="s">
        <v>121</v>
      </c>
      <c r="B141" s="119" t="s">
        <v>347</v>
      </c>
      <c r="C141" s="146"/>
      <c r="D141" s="146"/>
      <c r="E141" s="146"/>
    </row>
    <row r="142" spans="1:5" ht="12.75" customHeight="1">
      <c r="A142" s="125" t="s">
        <v>122</v>
      </c>
      <c r="B142" s="119" t="s">
        <v>348</v>
      </c>
      <c r="C142" s="146"/>
      <c r="D142" s="146"/>
      <c r="E142" s="146"/>
    </row>
    <row r="143" spans="1:5" ht="12.75" customHeight="1">
      <c r="A143" s="125" t="s">
        <v>140</v>
      </c>
      <c r="B143" s="119" t="s">
        <v>349</v>
      </c>
      <c r="C143" s="146"/>
      <c r="D143" s="146"/>
      <c r="E143" s="146"/>
    </row>
    <row r="144" spans="1:5" ht="12.75" customHeight="1" thickBot="1">
      <c r="A144" s="125" t="s">
        <v>251</v>
      </c>
      <c r="B144" s="119" t="s">
        <v>350</v>
      </c>
      <c r="C144" s="146"/>
      <c r="D144" s="146"/>
      <c r="E144" s="146"/>
    </row>
    <row r="145" spans="1:5" ht="16.5" thickBot="1">
      <c r="A145" s="130" t="s">
        <v>13</v>
      </c>
      <c r="B145" s="138" t="s">
        <v>351</v>
      </c>
      <c r="C145" s="274">
        <f>+C126+C130+C135+C140</f>
        <v>0</v>
      </c>
      <c r="D145" s="274">
        <f>+D126+D130+D135+D140</f>
        <v>50000</v>
      </c>
      <c r="E145" s="274">
        <f>+E126+E130+E135+E140</f>
        <v>50000</v>
      </c>
    </row>
    <row r="146" spans="1:5" ht="16.5" thickBot="1">
      <c r="A146" s="155" t="s">
        <v>14</v>
      </c>
      <c r="B146" s="158" t="s">
        <v>352</v>
      </c>
      <c r="C146" s="274">
        <f>+C125+C145</f>
        <v>102688</v>
      </c>
      <c r="D146" s="274">
        <f>+D125+D145</f>
        <v>210296</v>
      </c>
      <c r="E146" s="274">
        <f>+E125+E145</f>
        <v>104921</v>
      </c>
    </row>
    <row r="148" spans="1:5" ht="18.75" customHeight="1">
      <c r="A148" s="296" t="s">
        <v>353</v>
      </c>
      <c r="B148" s="296"/>
      <c r="C148" s="296"/>
      <c r="D148" s="296"/>
      <c r="E148" s="296"/>
    </row>
    <row r="149" spans="1:5" ht="13.5" customHeight="1" thickBot="1">
      <c r="A149" s="140" t="s">
        <v>103</v>
      </c>
      <c r="B149" s="140"/>
      <c r="C149" s="170"/>
      <c r="E149" s="157" t="s">
        <v>139</v>
      </c>
    </row>
    <row r="150" spans="1:5" ht="21.75" thickBot="1">
      <c r="A150" s="130">
        <v>1</v>
      </c>
      <c r="B150" s="133" t="s">
        <v>354</v>
      </c>
      <c r="C150" s="156">
        <f>+C61-C125</f>
        <v>-47010</v>
      </c>
      <c r="D150" s="156">
        <f>+D61-D125</f>
        <v>13249</v>
      </c>
      <c r="E150" s="156">
        <f>+E61-E125</f>
        <v>118529</v>
      </c>
    </row>
    <row r="151" spans="1:5" ht="21.75" thickBot="1">
      <c r="A151" s="130" t="s">
        <v>6</v>
      </c>
      <c r="B151" s="133" t="s">
        <v>355</v>
      </c>
      <c r="C151" s="156">
        <f>+C84-C145</f>
        <v>47010</v>
      </c>
      <c r="D151" s="156">
        <f>+D84-D145</f>
        <v>-13249</v>
      </c>
      <c r="E151" s="156">
        <f>+E84-E145</f>
        <v>-13096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159" customFormat="1" ht="12.75" customHeight="1">
      <c r="C161" s="160"/>
      <c r="D161" s="160"/>
      <c r="E161" s="160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Hejőkürt Önkormányzat
2014. ÉVI ZÁRSZÁMADÁS
KÖTELEZŐ FELADATAINAK MÉRLEGE 
&amp;R&amp;"Times New Roman CE,Félkövér dőlt"&amp;11 1.2. melléklet a 5/2015. (IV.24.) önkormányzati rendelethez</oddHeader>
  </headerFooter>
  <rowBreaks count="1" manualBreakCount="1">
    <brk id="8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E92" sqref="E92:E146"/>
    </sheetView>
  </sheetViews>
  <sheetFormatPr defaultColWidth="9.00390625" defaultRowHeight="12.75"/>
  <cols>
    <col min="1" max="1" width="9.50390625" style="159" customWidth="1"/>
    <col min="2" max="2" width="60.875" style="159" customWidth="1"/>
    <col min="3" max="5" width="15.875" style="160" customWidth="1"/>
    <col min="6" max="16384" width="9.375" style="170" customWidth="1"/>
  </cols>
  <sheetData>
    <row r="1" spans="1:5" ht="15.75" customHeight="1">
      <c r="A1" s="297" t="s">
        <v>3</v>
      </c>
      <c r="B1" s="297"/>
      <c r="C1" s="297"/>
      <c r="D1" s="297"/>
      <c r="E1" s="297"/>
    </row>
    <row r="2" spans="1:5" ht="15.75" customHeight="1" thickBot="1">
      <c r="A2" s="26" t="s">
        <v>101</v>
      </c>
      <c r="B2" s="26"/>
      <c r="C2" s="157"/>
      <c r="D2" s="157"/>
      <c r="E2" s="157" t="s">
        <v>139</v>
      </c>
    </row>
    <row r="3" spans="1:5" ht="15.75" customHeight="1">
      <c r="A3" s="298" t="s">
        <v>50</v>
      </c>
      <c r="B3" s="300" t="s">
        <v>4</v>
      </c>
      <c r="C3" s="302" t="str">
        <f>+'1.1.sz.mell.'!C3:E3</f>
        <v>2014. évi</v>
      </c>
      <c r="D3" s="302"/>
      <c r="E3" s="303"/>
    </row>
    <row r="4" spans="1:5" ht="37.5" customHeight="1" thickBot="1">
      <c r="A4" s="299"/>
      <c r="B4" s="301"/>
      <c r="C4" s="28" t="s">
        <v>161</v>
      </c>
      <c r="D4" s="28" t="s">
        <v>166</v>
      </c>
      <c r="E4" s="29" t="s">
        <v>167</v>
      </c>
    </row>
    <row r="5" spans="1:5" s="171" customFormat="1" ht="12" customHeight="1" thickBot="1">
      <c r="A5" s="135" t="s">
        <v>299</v>
      </c>
      <c r="B5" s="136" t="s">
        <v>300</v>
      </c>
      <c r="C5" s="136" t="s">
        <v>301</v>
      </c>
      <c r="D5" s="136" t="s">
        <v>302</v>
      </c>
      <c r="E5" s="184" t="s">
        <v>303</v>
      </c>
    </row>
    <row r="6" spans="1:5" s="172" customFormat="1" ht="12" customHeight="1" thickBot="1">
      <c r="A6" s="130" t="s">
        <v>5</v>
      </c>
      <c r="B6" s="131" t="s">
        <v>184</v>
      </c>
      <c r="C6" s="156">
        <f>+C7+C8+C9+C10+C11+C12</f>
        <v>0</v>
      </c>
      <c r="D6" s="162">
        <f>SUM(D7:D12)</f>
        <v>0</v>
      </c>
      <c r="E6" s="145">
        <f>SUM(E7:E12)</f>
        <v>0</v>
      </c>
    </row>
    <row r="7" spans="1:5" s="172" customFormat="1" ht="12" customHeight="1">
      <c r="A7" s="125" t="s">
        <v>62</v>
      </c>
      <c r="B7" s="173" t="s">
        <v>185</v>
      </c>
      <c r="C7" s="269"/>
      <c r="D7" s="164"/>
      <c r="E7" s="147"/>
    </row>
    <row r="8" spans="1:5" s="172" customFormat="1" ht="12" customHeight="1">
      <c r="A8" s="124" t="s">
        <v>63</v>
      </c>
      <c r="B8" s="174" t="s">
        <v>186</v>
      </c>
      <c r="C8" s="268"/>
      <c r="D8" s="163"/>
      <c r="E8" s="146"/>
    </row>
    <row r="9" spans="1:5" s="172" customFormat="1" ht="12" customHeight="1">
      <c r="A9" s="124" t="s">
        <v>64</v>
      </c>
      <c r="B9" s="174" t="s">
        <v>187</v>
      </c>
      <c r="C9" s="268"/>
      <c r="D9" s="163"/>
      <c r="E9" s="146"/>
    </row>
    <row r="10" spans="1:5" s="172" customFormat="1" ht="12" customHeight="1">
      <c r="A10" s="124" t="s">
        <v>65</v>
      </c>
      <c r="B10" s="174" t="s">
        <v>188</v>
      </c>
      <c r="C10" s="268"/>
      <c r="D10" s="163"/>
      <c r="E10" s="146"/>
    </row>
    <row r="11" spans="1:5" s="172" customFormat="1" ht="12" customHeight="1">
      <c r="A11" s="124" t="s">
        <v>97</v>
      </c>
      <c r="B11" s="174" t="s">
        <v>189</v>
      </c>
      <c r="C11" s="268"/>
      <c r="D11" s="163"/>
      <c r="E11" s="146"/>
    </row>
    <row r="12" spans="1:5" s="172" customFormat="1" ht="12" customHeight="1" thickBot="1">
      <c r="A12" s="126" t="s">
        <v>66</v>
      </c>
      <c r="B12" s="175" t="s">
        <v>190</v>
      </c>
      <c r="C12" s="268"/>
      <c r="D12" s="165"/>
      <c r="E12" s="148"/>
    </row>
    <row r="13" spans="1:5" s="172" customFormat="1" ht="12" customHeight="1" thickBot="1">
      <c r="A13" s="130" t="s">
        <v>6</v>
      </c>
      <c r="B13" s="152" t="s">
        <v>191</v>
      </c>
      <c r="C13" s="156">
        <f>+C14+C15+C16+C17+C18</f>
        <v>0</v>
      </c>
      <c r="D13" s="162">
        <f>SUM(D14:D18)</f>
        <v>0</v>
      </c>
      <c r="E13" s="145">
        <f>SUM(E14:E18)</f>
        <v>0</v>
      </c>
    </row>
    <row r="14" spans="1:5" s="172" customFormat="1" ht="12" customHeight="1">
      <c r="A14" s="125" t="s">
        <v>68</v>
      </c>
      <c r="B14" s="173" t="s">
        <v>192</v>
      </c>
      <c r="C14" s="269"/>
      <c r="D14" s="164"/>
      <c r="E14" s="147"/>
    </row>
    <row r="15" spans="1:5" s="172" customFormat="1" ht="12" customHeight="1">
      <c r="A15" s="124" t="s">
        <v>69</v>
      </c>
      <c r="B15" s="174" t="s">
        <v>193</v>
      </c>
      <c r="C15" s="268"/>
      <c r="D15" s="163"/>
      <c r="E15" s="146"/>
    </row>
    <row r="16" spans="1:5" s="172" customFormat="1" ht="12" customHeight="1">
      <c r="A16" s="124" t="s">
        <v>70</v>
      </c>
      <c r="B16" s="174" t="s">
        <v>194</v>
      </c>
      <c r="C16" s="268"/>
      <c r="D16" s="163"/>
      <c r="E16" s="146"/>
    </row>
    <row r="17" spans="1:5" s="172" customFormat="1" ht="12" customHeight="1">
      <c r="A17" s="124" t="s">
        <v>71</v>
      </c>
      <c r="B17" s="174" t="s">
        <v>195</v>
      </c>
      <c r="C17" s="268"/>
      <c r="D17" s="163"/>
      <c r="E17" s="146"/>
    </row>
    <row r="18" spans="1:5" s="172" customFormat="1" ht="12" customHeight="1">
      <c r="A18" s="124" t="s">
        <v>72</v>
      </c>
      <c r="B18" s="174" t="s">
        <v>196</v>
      </c>
      <c r="C18" s="268"/>
      <c r="D18" s="163"/>
      <c r="E18" s="146"/>
    </row>
    <row r="19" spans="1:5" s="172" customFormat="1" ht="12" customHeight="1" thickBot="1">
      <c r="A19" s="126" t="s">
        <v>79</v>
      </c>
      <c r="B19" s="175" t="s">
        <v>197</v>
      </c>
      <c r="C19" s="270"/>
      <c r="D19" s="165"/>
      <c r="E19" s="148"/>
    </row>
    <row r="20" spans="1:5" s="172" customFormat="1" ht="12" customHeight="1" thickBot="1">
      <c r="A20" s="130" t="s">
        <v>7</v>
      </c>
      <c r="B20" s="131" t="s">
        <v>198</v>
      </c>
      <c r="C20" s="156">
        <f>+C21+C22+C23+C24+C25</f>
        <v>0</v>
      </c>
      <c r="D20" s="162">
        <f>SUM(D21:D25)</f>
        <v>0</v>
      </c>
      <c r="E20" s="145">
        <f>SUM(E21:E25)</f>
        <v>0</v>
      </c>
    </row>
    <row r="21" spans="1:5" s="172" customFormat="1" ht="12" customHeight="1">
      <c r="A21" s="125" t="s">
        <v>51</v>
      </c>
      <c r="B21" s="173" t="s">
        <v>199</v>
      </c>
      <c r="C21" s="269"/>
      <c r="D21" s="164"/>
      <c r="E21" s="147"/>
    </row>
    <row r="22" spans="1:5" s="172" customFormat="1" ht="12" customHeight="1">
      <c r="A22" s="124" t="s">
        <v>52</v>
      </c>
      <c r="B22" s="174" t="s">
        <v>200</v>
      </c>
      <c r="C22" s="268"/>
      <c r="D22" s="163"/>
      <c r="E22" s="146"/>
    </row>
    <row r="23" spans="1:5" s="172" customFormat="1" ht="12" customHeight="1">
      <c r="A23" s="124" t="s">
        <v>53</v>
      </c>
      <c r="B23" s="174" t="s">
        <v>201</v>
      </c>
      <c r="C23" s="268"/>
      <c r="D23" s="163"/>
      <c r="E23" s="146"/>
    </row>
    <row r="24" spans="1:5" s="172" customFormat="1" ht="12" customHeight="1">
      <c r="A24" s="124" t="s">
        <v>54</v>
      </c>
      <c r="B24" s="174" t="s">
        <v>202</v>
      </c>
      <c r="C24" s="268"/>
      <c r="D24" s="163"/>
      <c r="E24" s="146"/>
    </row>
    <row r="25" spans="1:5" s="172" customFormat="1" ht="12" customHeight="1">
      <c r="A25" s="124" t="s">
        <v>111</v>
      </c>
      <c r="B25" s="174" t="s">
        <v>203</v>
      </c>
      <c r="C25" s="268"/>
      <c r="D25" s="163"/>
      <c r="E25" s="146"/>
    </row>
    <row r="26" spans="1:5" s="172" customFormat="1" ht="12" customHeight="1" thickBot="1">
      <c r="A26" s="126" t="s">
        <v>112</v>
      </c>
      <c r="B26" s="175" t="s">
        <v>204</v>
      </c>
      <c r="C26" s="270"/>
      <c r="D26" s="165"/>
      <c r="E26" s="148"/>
    </row>
    <row r="27" spans="1:5" s="172" customFormat="1" ht="12" customHeight="1" thickBot="1">
      <c r="A27" s="130" t="s">
        <v>113</v>
      </c>
      <c r="B27" s="131" t="s">
        <v>205</v>
      </c>
      <c r="C27" s="271">
        <f>+C28+C31+C32+C33</f>
        <v>4500</v>
      </c>
      <c r="D27" s="168">
        <f>+D28+D31+D32+D33</f>
        <v>7520</v>
      </c>
      <c r="E27" s="181">
        <f>+E28+E31+E32+E33</f>
        <v>7520</v>
      </c>
    </row>
    <row r="28" spans="1:5" s="172" customFormat="1" ht="12" customHeight="1">
      <c r="A28" s="125" t="s">
        <v>206</v>
      </c>
      <c r="B28" s="173" t="s">
        <v>207</v>
      </c>
      <c r="C28" s="289">
        <f>+C29+C30</f>
        <v>4500</v>
      </c>
      <c r="D28" s="183">
        <v>7520</v>
      </c>
      <c r="E28" s="182">
        <f>+E29+E30</f>
        <v>7520</v>
      </c>
    </row>
    <row r="29" spans="1:5" s="172" customFormat="1" ht="12" customHeight="1">
      <c r="A29" s="124" t="s">
        <v>208</v>
      </c>
      <c r="B29" s="174" t="s">
        <v>209</v>
      </c>
      <c r="C29" s="268"/>
      <c r="D29" s="163"/>
      <c r="E29" s="146"/>
    </row>
    <row r="30" spans="1:5" s="172" customFormat="1" ht="12" customHeight="1">
      <c r="A30" s="124" t="s">
        <v>210</v>
      </c>
      <c r="B30" s="174" t="s">
        <v>211</v>
      </c>
      <c r="C30" s="268">
        <v>4500</v>
      </c>
      <c r="D30" s="163">
        <v>7520</v>
      </c>
      <c r="E30" s="146">
        <v>7520</v>
      </c>
    </row>
    <row r="31" spans="1:5" s="172" customFormat="1" ht="12" customHeight="1">
      <c r="A31" s="124" t="s">
        <v>212</v>
      </c>
      <c r="B31" s="174" t="s">
        <v>213</v>
      </c>
      <c r="C31" s="268"/>
      <c r="D31" s="163"/>
      <c r="E31" s="146"/>
    </row>
    <row r="32" spans="1:5" s="172" customFormat="1" ht="12" customHeight="1">
      <c r="A32" s="124" t="s">
        <v>214</v>
      </c>
      <c r="B32" s="174" t="s">
        <v>215</v>
      </c>
      <c r="C32" s="268"/>
      <c r="D32" s="163"/>
      <c r="E32" s="146"/>
    </row>
    <row r="33" spans="1:5" s="172" customFormat="1" ht="12" customHeight="1" thickBot="1">
      <c r="A33" s="126" t="s">
        <v>216</v>
      </c>
      <c r="B33" s="175" t="s">
        <v>217</v>
      </c>
      <c r="C33" s="270"/>
      <c r="D33" s="165"/>
      <c r="E33" s="148"/>
    </row>
    <row r="34" spans="1:5" s="172" customFormat="1" ht="12" customHeight="1" thickBot="1">
      <c r="A34" s="130" t="s">
        <v>9</v>
      </c>
      <c r="B34" s="131" t="s">
        <v>218</v>
      </c>
      <c r="C34" s="156">
        <f>SUM(C35:C44)</f>
        <v>0</v>
      </c>
      <c r="D34" s="162">
        <f>SUM(D35:D44)</f>
        <v>0</v>
      </c>
      <c r="E34" s="145">
        <f>SUM(E35:E44)</f>
        <v>0</v>
      </c>
    </row>
    <row r="35" spans="1:5" s="172" customFormat="1" ht="12" customHeight="1">
      <c r="A35" s="125" t="s">
        <v>55</v>
      </c>
      <c r="B35" s="173" t="s">
        <v>219</v>
      </c>
      <c r="C35" s="269"/>
      <c r="D35" s="164"/>
      <c r="E35" s="147"/>
    </row>
    <row r="36" spans="1:5" s="172" customFormat="1" ht="12" customHeight="1">
      <c r="A36" s="124" t="s">
        <v>56</v>
      </c>
      <c r="B36" s="174" t="s">
        <v>220</v>
      </c>
      <c r="C36" s="268"/>
      <c r="D36" s="163"/>
      <c r="E36" s="146"/>
    </row>
    <row r="37" spans="1:5" s="172" customFormat="1" ht="12" customHeight="1">
      <c r="A37" s="124" t="s">
        <v>57</v>
      </c>
      <c r="B37" s="174" t="s">
        <v>221</v>
      </c>
      <c r="C37" s="268"/>
      <c r="D37" s="163"/>
      <c r="E37" s="146"/>
    </row>
    <row r="38" spans="1:5" s="172" customFormat="1" ht="12" customHeight="1">
      <c r="A38" s="124" t="s">
        <v>115</v>
      </c>
      <c r="B38" s="174" t="s">
        <v>222</v>
      </c>
      <c r="C38" s="268"/>
      <c r="D38" s="163"/>
      <c r="E38" s="146"/>
    </row>
    <row r="39" spans="1:5" s="172" customFormat="1" ht="12" customHeight="1">
      <c r="A39" s="124" t="s">
        <v>116</v>
      </c>
      <c r="B39" s="174" t="s">
        <v>223</v>
      </c>
      <c r="C39" s="268"/>
      <c r="D39" s="163"/>
      <c r="E39" s="146"/>
    </row>
    <row r="40" spans="1:5" s="172" customFormat="1" ht="12" customHeight="1">
      <c r="A40" s="124" t="s">
        <v>117</v>
      </c>
      <c r="B40" s="174" t="s">
        <v>224</v>
      </c>
      <c r="C40" s="268"/>
      <c r="D40" s="163"/>
      <c r="E40" s="146"/>
    </row>
    <row r="41" spans="1:5" s="172" customFormat="1" ht="12" customHeight="1">
      <c r="A41" s="124" t="s">
        <v>118</v>
      </c>
      <c r="B41" s="174" t="s">
        <v>225</v>
      </c>
      <c r="C41" s="268"/>
      <c r="D41" s="163"/>
      <c r="E41" s="146"/>
    </row>
    <row r="42" spans="1:5" s="172" customFormat="1" ht="12" customHeight="1">
      <c r="A42" s="124" t="s">
        <v>119</v>
      </c>
      <c r="B42" s="174" t="s">
        <v>226</v>
      </c>
      <c r="C42" s="268"/>
      <c r="D42" s="163"/>
      <c r="E42" s="146"/>
    </row>
    <row r="43" spans="1:5" s="172" customFormat="1" ht="12" customHeight="1">
      <c r="A43" s="124" t="s">
        <v>227</v>
      </c>
      <c r="B43" s="174" t="s">
        <v>228</v>
      </c>
      <c r="C43" s="290"/>
      <c r="D43" s="166"/>
      <c r="E43" s="149"/>
    </row>
    <row r="44" spans="1:5" s="172" customFormat="1" ht="12" customHeight="1" thickBot="1">
      <c r="A44" s="126" t="s">
        <v>229</v>
      </c>
      <c r="B44" s="175" t="s">
        <v>230</v>
      </c>
      <c r="C44" s="291"/>
      <c r="D44" s="167"/>
      <c r="E44" s="150"/>
    </row>
    <row r="45" spans="1:5" s="172" customFormat="1" ht="12" customHeight="1" thickBot="1">
      <c r="A45" s="130" t="s">
        <v>10</v>
      </c>
      <c r="B45" s="131" t="s">
        <v>231</v>
      </c>
      <c r="C45" s="156">
        <f>SUM(C46:C50)</f>
        <v>0</v>
      </c>
      <c r="D45" s="162">
        <f>SUM(D46:D50)</f>
        <v>0</v>
      </c>
      <c r="E45" s="145">
        <f>SUM(E46:E50)</f>
        <v>0</v>
      </c>
    </row>
    <row r="46" spans="1:5" s="172" customFormat="1" ht="12" customHeight="1">
      <c r="A46" s="125" t="s">
        <v>58</v>
      </c>
      <c r="B46" s="173" t="s">
        <v>232</v>
      </c>
      <c r="C46" s="292"/>
      <c r="D46" s="185"/>
      <c r="E46" s="151"/>
    </row>
    <row r="47" spans="1:5" s="172" customFormat="1" ht="12" customHeight="1">
      <c r="A47" s="124" t="s">
        <v>59</v>
      </c>
      <c r="B47" s="174" t="s">
        <v>233</v>
      </c>
      <c r="C47" s="290"/>
      <c r="D47" s="166"/>
      <c r="E47" s="149"/>
    </row>
    <row r="48" spans="1:5" s="172" customFormat="1" ht="12" customHeight="1">
      <c r="A48" s="124" t="s">
        <v>234</v>
      </c>
      <c r="B48" s="174" t="s">
        <v>235</v>
      </c>
      <c r="C48" s="290"/>
      <c r="D48" s="166"/>
      <c r="E48" s="149"/>
    </row>
    <row r="49" spans="1:5" s="172" customFormat="1" ht="12" customHeight="1">
      <c r="A49" s="124" t="s">
        <v>236</v>
      </c>
      <c r="B49" s="174" t="s">
        <v>237</v>
      </c>
      <c r="C49" s="290"/>
      <c r="D49" s="166"/>
      <c r="E49" s="149"/>
    </row>
    <row r="50" spans="1:5" s="172" customFormat="1" ht="12" customHeight="1" thickBot="1">
      <c r="A50" s="126" t="s">
        <v>238</v>
      </c>
      <c r="B50" s="175" t="s">
        <v>239</v>
      </c>
      <c r="C50" s="291"/>
      <c r="D50" s="167"/>
      <c r="E50" s="150"/>
    </row>
    <row r="51" spans="1:5" s="172" customFormat="1" ht="17.25" customHeight="1" thickBot="1">
      <c r="A51" s="130" t="s">
        <v>120</v>
      </c>
      <c r="B51" s="131" t="s">
        <v>240</v>
      </c>
      <c r="C51" s="156">
        <f>SUM(C52:C54)</f>
        <v>0</v>
      </c>
      <c r="D51" s="162">
        <f>SUM(D52:D54)</f>
        <v>0</v>
      </c>
      <c r="E51" s="145">
        <f>SUM(E52:E54)</f>
        <v>0</v>
      </c>
    </row>
    <row r="52" spans="1:5" s="172" customFormat="1" ht="12" customHeight="1">
      <c r="A52" s="125" t="s">
        <v>60</v>
      </c>
      <c r="B52" s="173" t="s">
        <v>241</v>
      </c>
      <c r="C52" s="269"/>
      <c r="D52" s="164"/>
      <c r="E52" s="147"/>
    </row>
    <row r="53" spans="1:5" s="172" customFormat="1" ht="12" customHeight="1">
      <c r="A53" s="124" t="s">
        <v>61</v>
      </c>
      <c r="B53" s="174" t="s">
        <v>242</v>
      </c>
      <c r="C53" s="268"/>
      <c r="D53" s="163"/>
      <c r="E53" s="146"/>
    </row>
    <row r="54" spans="1:5" s="172" customFormat="1" ht="12" customHeight="1">
      <c r="A54" s="124" t="s">
        <v>243</v>
      </c>
      <c r="B54" s="174" t="s">
        <v>244</v>
      </c>
      <c r="C54" s="268"/>
      <c r="D54" s="163"/>
      <c r="E54" s="146"/>
    </row>
    <row r="55" spans="1:5" s="172" customFormat="1" ht="12" customHeight="1" thickBot="1">
      <c r="A55" s="126" t="s">
        <v>245</v>
      </c>
      <c r="B55" s="175" t="s">
        <v>246</v>
      </c>
      <c r="C55" s="270"/>
      <c r="D55" s="165"/>
      <c r="E55" s="148"/>
    </row>
    <row r="56" spans="1:5" s="172" customFormat="1" ht="12" customHeight="1" thickBot="1">
      <c r="A56" s="130" t="s">
        <v>12</v>
      </c>
      <c r="B56" s="152" t="s">
        <v>247</v>
      </c>
      <c r="C56" s="156">
        <f>SUM(C57:C59)</f>
        <v>0</v>
      </c>
      <c r="D56" s="162">
        <f>SUM(D57:D59)</f>
        <v>0</v>
      </c>
      <c r="E56" s="145">
        <f>SUM(E57:E59)</f>
        <v>0</v>
      </c>
    </row>
    <row r="57" spans="1:5" s="172" customFormat="1" ht="12" customHeight="1">
      <c r="A57" s="125" t="s">
        <v>121</v>
      </c>
      <c r="B57" s="173" t="s">
        <v>248</v>
      </c>
      <c r="C57" s="290"/>
      <c r="D57" s="166"/>
      <c r="E57" s="149"/>
    </row>
    <row r="58" spans="1:5" s="172" customFormat="1" ht="12" customHeight="1">
      <c r="A58" s="124" t="s">
        <v>122</v>
      </c>
      <c r="B58" s="174" t="s">
        <v>249</v>
      </c>
      <c r="C58" s="290"/>
      <c r="D58" s="166"/>
      <c r="E58" s="149"/>
    </row>
    <row r="59" spans="1:5" s="172" customFormat="1" ht="12" customHeight="1">
      <c r="A59" s="124" t="s">
        <v>140</v>
      </c>
      <c r="B59" s="174" t="s">
        <v>250</v>
      </c>
      <c r="C59" s="290"/>
      <c r="D59" s="166"/>
      <c r="E59" s="149"/>
    </row>
    <row r="60" spans="1:5" s="172" customFormat="1" ht="12" customHeight="1" thickBot="1">
      <c r="A60" s="126" t="s">
        <v>251</v>
      </c>
      <c r="B60" s="175" t="s">
        <v>252</v>
      </c>
      <c r="C60" s="290"/>
      <c r="D60" s="166"/>
      <c r="E60" s="149"/>
    </row>
    <row r="61" spans="1:5" s="172" customFormat="1" ht="12" customHeight="1" thickBot="1">
      <c r="A61" s="130" t="s">
        <v>13</v>
      </c>
      <c r="B61" s="131" t="s">
        <v>253</v>
      </c>
      <c r="C61" s="271">
        <f>+C6+C13+C20+C27+C34+C45+C51+C56</f>
        <v>4500</v>
      </c>
      <c r="D61" s="168">
        <f>+D6+D13+D20+D27+D34+D45+D51+D56</f>
        <v>7520</v>
      </c>
      <c r="E61" s="181">
        <f>+E6+E13+E20+E27+E34+E45+E51+E56</f>
        <v>7520</v>
      </c>
    </row>
    <row r="62" spans="1:5" s="172" customFormat="1" ht="12" customHeight="1" thickBot="1">
      <c r="A62" s="186" t="s">
        <v>254</v>
      </c>
      <c r="B62" s="152" t="s">
        <v>255</v>
      </c>
      <c r="C62" s="156">
        <f>SUM(C63:C65)</f>
        <v>0</v>
      </c>
      <c r="D62" s="162">
        <f>+D63+D64+D65</f>
        <v>0</v>
      </c>
      <c r="E62" s="145">
        <f>+E63+E64+E65</f>
        <v>0</v>
      </c>
    </row>
    <row r="63" spans="1:5" s="172" customFormat="1" ht="12" customHeight="1">
      <c r="A63" s="125" t="s">
        <v>256</v>
      </c>
      <c r="B63" s="173" t="s">
        <v>257</v>
      </c>
      <c r="C63" s="290"/>
      <c r="D63" s="166"/>
      <c r="E63" s="149"/>
    </row>
    <row r="64" spans="1:5" s="172" customFormat="1" ht="12" customHeight="1">
      <c r="A64" s="124" t="s">
        <v>258</v>
      </c>
      <c r="B64" s="174" t="s">
        <v>259</v>
      </c>
      <c r="C64" s="290"/>
      <c r="D64" s="166"/>
      <c r="E64" s="149"/>
    </row>
    <row r="65" spans="1:5" s="172" customFormat="1" ht="12" customHeight="1" thickBot="1">
      <c r="A65" s="126" t="s">
        <v>260</v>
      </c>
      <c r="B65" s="110" t="s">
        <v>304</v>
      </c>
      <c r="C65" s="290"/>
      <c r="D65" s="166"/>
      <c r="E65" s="149"/>
    </row>
    <row r="66" spans="1:5" s="172" customFormat="1" ht="12" customHeight="1" thickBot="1">
      <c r="A66" s="186" t="s">
        <v>261</v>
      </c>
      <c r="B66" s="152" t="s">
        <v>262</v>
      </c>
      <c r="C66" s="156">
        <f>SUM(C67:C70)</f>
        <v>0</v>
      </c>
      <c r="D66" s="162">
        <f>+D67+D68+D69+D70</f>
        <v>0</v>
      </c>
      <c r="E66" s="145">
        <f>+E67+E68+E69+E70</f>
        <v>0</v>
      </c>
    </row>
    <row r="67" spans="1:5" s="172" customFormat="1" ht="13.5" customHeight="1">
      <c r="A67" s="125" t="s">
        <v>98</v>
      </c>
      <c r="B67" s="173" t="s">
        <v>263</v>
      </c>
      <c r="C67" s="290"/>
      <c r="D67" s="166"/>
      <c r="E67" s="149"/>
    </row>
    <row r="68" spans="1:5" s="172" customFormat="1" ht="12" customHeight="1">
      <c r="A68" s="124" t="s">
        <v>99</v>
      </c>
      <c r="B68" s="174" t="s">
        <v>264</v>
      </c>
      <c r="C68" s="290"/>
      <c r="D68" s="166"/>
      <c r="E68" s="149"/>
    </row>
    <row r="69" spans="1:5" s="172" customFormat="1" ht="12" customHeight="1">
      <c r="A69" s="124" t="s">
        <v>265</v>
      </c>
      <c r="B69" s="174" t="s">
        <v>266</v>
      </c>
      <c r="C69" s="290"/>
      <c r="D69" s="166"/>
      <c r="E69" s="149"/>
    </row>
    <row r="70" spans="1:5" s="172" customFormat="1" ht="12" customHeight="1" thickBot="1">
      <c r="A70" s="126" t="s">
        <v>267</v>
      </c>
      <c r="B70" s="175" t="s">
        <v>268</v>
      </c>
      <c r="C70" s="290"/>
      <c r="D70" s="166"/>
      <c r="E70" s="149"/>
    </row>
    <row r="71" spans="1:5" s="172" customFormat="1" ht="12" customHeight="1" thickBot="1">
      <c r="A71" s="186" t="s">
        <v>269</v>
      </c>
      <c r="B71" s="152" t="s">
        <v>270</v>
      </c>
      <c r="C71" s="156">
        <f>SUM(C72:C73)</f>
        <v>0</v>
      </c>
      <c r="D71" s="162">
        <f>+D72+D73</f>
        <v>0</v>
      </c>
      <c r="E71" s="145">
        <f>+E72+E73</f>
        <v>0</v>
      </c>
    </row>
    <row r="72" spans="1:5" s="172" customFormat="1" ht="12" customHeight="1">
      <c r="A72" s="125" t="s">
        <v>271</v>
      </c>
      <c r="B72" s="173" t="s">
        <v>272</v>
      </c>
      <c r="C72" s="290"/>
      <c r="D72" s="166"/>
      <c r="E72" s="149"/>
    </row>
    <row r="73" spans="1:5" s="172" customFormat="1" ht="12" customHeight="1" thickBot="1">
      <c r="A73" s="126" t="s">
        <v>273</v>
      </c>
      <c r="B73" s="175" t="s">
        <v>274</v>
      </c>
      <c r="C73" s="290"/>
      <c r="D73" s="166"/>
      <c r="E73" s="149"/>
    </row>
    <row r="74" spans="1:5" s="172" customFormat="1" ht="12" customHeight="1" thickBot="1">
      <c r="A74" s="186" t="s">
        <v>275</v>
      </c>
      <c r="B74" s="152" t="s">
        <v>276</v>
      </c>
      <c r="C74" s="156">
        <f>SUM(C75:C77)</f>
        <v>0</v>
      </c>
      <c r="D74" s="162">
        <f>+D75+D76+D77</f>
        <v>0</v>
      </c>
      <c r="E74" s="145">
        <f>+E75+E76+E77</f>
        <v>0</v>
      </c>
    </row>
    <row r="75" spans="1:5" s="172" customFormat="1" ht="12" customHeight="1">
      <c r="A75" s="125" t="s">
        <v>277</v>
      </c>
      <c r="B75" s="173" t="s">
        <v>278</v>
      </c>
      <c r="C75" s="290"/>
      <c r="D75" s="166"/>
      <c r="E75" s="149"/>
    </row>
    <row r="76" spans="1:5" s="172" customFormat="1" ht="12" customHeight="1">
      <c r="A76" s="124" t="s">
        <v>279</v>
      </c>
      <c r="B76" s="174" t="s">
        <v>280</v>
      </c>
      <c r="C76" s="290"/>
      <c r="D76" s="166"/>
      <c r="E76" s="149"/>
    </row>
    <row r="77" spans="1:5" s="172" customFormat="1" ht="12" customHeight="1" thickBot="1">
      <c r="A77" s="126" t="s">
        <v>281</v>
      </c>
      <c r="B77" s="154" t="s">
        <v>282</v>
      </c>
      <c r="C77" s="290"/>
      <c r="D77" s="166"/>
      <c r="E77" s="149"/>
    </row>
    <row r="78" spans="1:5" s="172" customFormat="1" ht="12" customHeight="1" thickBot="1">
      <c r="A78" s="186" t="s">
        <v>283</v>
      </c>
      <c r="B78" s="152" t="s">
        <v>284</v>
      </c>
      <c r="C78" s="156">
        <f>SUM(C79:C82)</f>
        <v>0</v>
      </c>
      <c r="D78" s="162">
        <f>+D79+D80+D81+D82</f>
        <v>0</v>
      </c>
      <c r="E78" s="145">
        <f>+E79+E80+E81+E82</f>
        <v>0</v>
      </c>
    </row>
    <row r="79" spans="1:5" s="172" customFormat="1" ht="12" customHeight="1">
      <c r="A79" s="176" t="s">
        <v>285</v>
      </c>
      <c r="B79" s="173" t="s">
        <v>286</v>
      </c>
      <c r="C79" s="290"/>
      <c r="D79" s="166"/>
      <c r="E79" s="149"/>
    </row>
    <row r="80" spans="1:5" s="172" customFormat="1" ht="12" customHeight="1">
      <c r="A80" s="177" t="s">
        <v>287</v>
      </c>
      <c r="B80" s="174" t="s">
        <v>288</v>
      </c>
      <c r="C80" s="290"/>
      <c r="D80" s="166"/>
      <c r="E80" s="149"/>
    </row>
    <row r="81" spans="1:5" s="172" customFormat="1" ht="12" customHeight="1">
      <c r="A81" s="177" t="s">
        <v>289</v>
      </c>
      <c r="B81" s="174" t="s">
        <v>290</v>
      </c>
      <c r="C81" s="290"/>
      <c r="D81" s="166"/>
      <c r="E81" s="149"/>
    </row>
    <row r="82" spans="1:5" s="172" customFormat="1" ht="12" customHeight="1" thickBot="1">
      <c r="A82" s="187" t="s">
        <v>291</v>
      </c>
      <c r="B82" s="154" t="s">
        <v>292</v>
      </c>
      <c r="C82" s="290"/>
      <c r="D82" s="166"/>
      <c r="E82" s="149"/>
    </row>
    <row r="83" spans="1:5" s="172" customFormat="1" ht="12" customHeight="1" thickBot="1">
      <c r="A83" s="186" t="s">
        <v>293</v>
      </c>
      <c r="B83" s="152" t="s">
        <v>294</v>
      </c>
      <c r="C83" s="293"/>
      <c r="D83" s="189"/>
      <c r="E83" s="190"/>
    </row>
    <row r="84" spans="1:5" s="172" customFormat="1" ht="12" customHeight="1" thickBot="1">
      <c r="A84" s="186" t="s">
        <v>295</v>
      </c>
      <c r="B84" s="108" t="s">
        <v>296</v>
      </c>
      <c r="C84" s="271">
        <f>+C62+C66+C71+C74+C78+C83</f>
        <v>0</v>
      </c>
      <c r="D84" s="168">
        <f>+D62+D66+D71+D74+D78+D83</f>
        <v>0</v>
      </c>
      <c r="E84" s="181">
        <f>+E62+E66+E71+E74+E78+E83</f>
        <v>0</v>
      </c>
    </row>
    <row r="85" spans="1:5" s="172" customFormat="1" ht="12" customHeight="1" thickBot="1">
      <c r="A85" s="188" t="s">
        <v>297</v>
      </c>
      <c r="B85" s="111" t="s">
        <v>298</v>
      </c>
      <c r="C85" s="271">
        <f>+C61+C84</f>
        <v>4500</v>
      </c>
      <c r="D85" s="168">
        <f>+D61+D84</f>
        <v>7520</v>
      </c>
      <c r="E85" s="181">
        <f>+E61+E84</f>
        <v>7520</v>
      </c>
    </row>
    <row r="86" spans="1:5" s="172" customFormat="1" ht="12" customHeight="1">
      <c r="A86" s="106"/>
      <c r="B86" s="106"/>
      <c r="C86" s="107"/>
      <c r="D86" s="107"/>
      <c r="E86" s="107"/>
    </row>
    <row r="87" spans="1:5" ht="16.5" customHeight="1">
      <c r="A87" s="297" t="s">
        <v>33</v>
      </c>
      <c r="B87" s="297"/>
      <c r="C87" s="297"/>
      <c r="D87" s="297"/>
      <c r="E87" s="297"/>
    </row>
    <row r="88" spans="1:5" s="178" customFormat="1" ht="16.5" customHeight="1" thickBot="1">
      <c r="A88" s="27" t="s">
        <v>102</v>
      </c>
      <c r="B88" s="27"/>
      <c r="C88" s="139"/>
      <c r="D88" s="139"/>
      <c r="E88" s="139" t="s">
        <v>139</v>
      </c>
    </row>
    <row r="89" spans="1:5" s="178" customFormat="1" ht="16.5" customHeight="1">
      <c r="A89" s="298" t="s">
        <v>50</v>
      </c>
      <c r="B89" s="300" t="s">
        <v>160</v>
      </c>
      <c r="C89" s="302" t="str">
        <f>+C3</f>
        <v>2014. évi</v>
      </c>
      <c r="D89" s="302"/>
      <c r="E89" s="303"/>
    </row>
    <row r="90" spans="1:5" ht="37.5" customHeight="1" thickBot="1">
      <c r="A90" s="299"/>
      <c r="B90" s="301"/>
      <c r="C90" s="28" t="s">
        <v>161</v>
      </c>
      <c r="D90" s="28" t="s">
        <v>166</v>
      </c>
      <c r="E90" s="29" t="s">
        <v>167</v>
      </c>
    </row>
    <row r="91" spans="1:5" s="171" customFormat="1" ht="12" customHeight="1" thickBot="1">
      <c r="A91" s="135" t="s">
        <v>299</v>
      </c>
      <c r="B91" s="136" t="s">
        <v>300</v>
      </c>
      <c r="C91" s="136" t="s">
        <v>301</v>
      </c>
      <c r="D91" s="136" t="s">
        <v>302</v>
      </c>
      <c r="E91" s="137" t="s">
        <v>303</v>
      </c>
    </row>
    <row r="92" spans="1:5" ht="12" customHeight="1" thickBot="1">
      <c r="A92" s="132" t="s">
        <v>5</v>
      </c>
      <c r="B92" s="134" t="s">
        <v>305</v>
      </c>
      <c r="C92" s="266">
        <f>SUM(C93:C97)</f>
        <v>4500</v>
      </c>
      <c r="D92" s="161">
        <f>SUM(D93:D97)</f>
        <v>7520</v>
      </c>
      <c r="E92" s="116">
        <f>SUM(E93:E97)</f>
        <v>7520</v>
      </c>
    </row>
    <row r="93" spans="1:5" ht="12" customHeight="1">
      <c r="A93" s="127" t="s">
        <v>62</v>
      </c>
      <c r="B93" s="120" t="s">
        <v>34</v>
      </c>
      <c r="C93" s="267"/>
      <c r="D93" s="78"/>
      <c r="E93" s="115"/>
    </row>
    <row r="94" spans="1:5" ht="12" customHeight="1">
      <c r="A94" s="124" t="s">
        <v>63</v>
      </c>
      <c r="B94" s="118" t="s">
        <v>123</v>
      </c>
      <c r="C94" s="268"/>
      <c r="D94" s="163"/>
      <c r="E94" s="146"/>
    </row>
    <row r="95" spans="1:5" ht="12" customHeight="1">
      <c r="A95" s="124" t="s">
        <v>64</v>
      </c>
      <c r="B95" s="118" t="s">
        <v>90</v>
      </c>
      <c r="C95" s="270">
        <v>2500</v>
      </c>
      <c r="D95" s="165">
        <v>2500</v>
      </c>
      <c r="E95" s="148">
        <v>2500</v>
      </c>
    </row>
    <row r="96" spans="1:5" ht="12" customHeight="1">
      <c r="A96" s="124" t="s">
        <v>65</v>
      </c>
      <c r="B96" s="121" t="s">
        <v>124</v>
      </c>
      <c r="C96" s="270">
        <v>2000</v>
      </c>
      <c r="D96" s="165">
        <v>5020</v>
      </c>
      <c r="E96" s="148">
        <v>5020</v>
      </c>
    </row>
    <row r="97" spans="1:5" ht="12" customHeight="1">
      <c r="A97" s="124" t="s">
        <v>74</v>
      </c>
      <c r="B97" s="129" t="s">
        <v>125</v>
      </c>
      <c r="C97" s="270"/>
      <c r="D97" s="165"/>
      <c r="E97" s="148"/>
    </row>
    <row r="98" spans="1:5" ht="12" customHeight="1">
      <c r="A98" s="124" t="s">
        <v>66</v>
      </c>
      <c r="B98" s="118" t="s">
        <v>306</v>
      </c>
      <c r="C98" s="270"/>
      <c r="D98" s="165"/>
      <c r="E98" s="148"/>
    </row>
    <row r="99" spans="1:5" ht="12" customHeight="1">
      <c r="A99" s="124" t="s">
        <v>67</v>
      </c>
      <c r="B99" s="141" t="s">
        <v>307</v>
      </c>
      <c r="C99" s="270"/>
      <c r="D99" s="165"/>
      <c r="E99" s="148"/>
    </row>
    <row r="100" spans="1:5" ht="12" customHeight="1">
      <c r="A100" s="124" t="s">
        <v>75</v>
      </c>
      <c r="B100" s="142" t="s">
        <v>308</v>
      </c>
      <c r="C100" s="270"/>
      <c r="D100" s="165"/>
      <c r="E100" s="148"/>
    </row>
    <row r="101" spans="1:5" ht="12" customHeight="1">
      <c r="A101" s="124" t="s">
        <v>76</v>
      </c>
      <c r="B101" s="142" t="s">
        <v>309</v>
      </c>
      <c r="C101" s="270"/>
      <c r="D101" s="165"/>
      <c r="E101" s="148"/>
    </row>
    <row r="102" spans="1:5" ht="12" customHeight="1">
      <c r="A102" s="124" t="s">
        <v>77</v>
      </c>
      <c r="B102" s="141" t="s">
        <v>310</v>
      </c>
      <c r="C102" s="270"/>
      <c r="D102" s="165"/>
      <c r="E102" s="148"/>
    </row>
    <row r="103" spans="1:5" ht="12" customHeight="1">
      <c r="A103" s="124" t="s">
        <v>78</v>
      </c>
      <c r="B103" s="141" t="s">
        <v>311</v>
      </c>
      <c r="C103" s="270"/>
      <c r="D103" s="165"/>
      <c r="E103" s="148"/>
    </row>
    <row r="104" spans="1:5" ht="12" customHeight="1">
      <c r="A104" s="124" t="s">
        <v>80</v>
      </c>
      <c r="B104" s="142" t="s">
        <v>312</v>
      </c>
      <c r="C104" s="270"/>
      <c r="D104" s="165"/>
      <c r="E104" s="148"/>
    </row>
    <row r="105" spans="1:5" ht="12" customHeight="1">
      <c r="A105" s="123" t="s">
        <v>126</v>
      </c>
      <c r="B105" s="143" t="s">
        <v>313</v>
      </c>
      <c r="C105" s="270"/>
      <c r="D105" s="165"/>
      <c r="E105" s="148"/>
    </row>
    <row r="106" spans="1:5" ht="12" customHeight="1">
      <c r="A106" s="124" t="s">
        <v>314</v>
      </c>
      <c r="B106" s="143" t="s">
        <v>315</v>
      </c>
      <c r="C106" s="270"/>
      <c r="D106" s="165"/>
      <c r="E106" s="148"/>
    </row>
    <row r="107" spans="1:5" ht="12" customHeight="1" thickBot="1">
      <c r="A107" s="128" t="s">
        <v>316</v>
      </c>
      <c r="B107" s="144" t="s">
        <v>317</v>
      </c>
      <c r="C107" s="272"/>
      <c r="D107" s="79"/>
      <c r="E107" s="109"/>
    </row>
    <row r="108" spans="1:5" ht="12" customHeight="1" thickBot="1">
      <c r="A108" s="130" t="s">
        <v>6</v>
      </c>
      <c r="B108" s="133" t="s">
        <v>318</v>
      </c>
      <c r="C108" s="156">
        <f>+C109+C111+C113</f>
        <v>0</v>
      </c>
      <c r="D108" s="162">
        <f>+D109+D111+D113</f>
        <v>0</v>
      </c>
      <c r="E108" s="145">
        <f>+E109+E111+E113</f>
        <v>0</v>
      </c>
    </row>
    <row r="109" spans="1:5" ht="12" customHeight="1">
      <c r="A109" s="125" t="s">
        <v>68</v>
      </c>
      <c r="B109" s="118" t="s">
        <v>138</v>
      </c>
      <c r="C109" s="269"/>
      <c r="D109" s="164"/>
      <c r="E109" s="147"/>
    </row>
    <row r="110" spans="1:5" ht="12" customHeight="1">
      <c r="A110" s="125" t="s">
        <v>69</v>
      </c>
      <c r="B110" s="122" t="s">
        <v>319</v>
      </c>
      <c r="C110" s="269"/>
      <c r="D110" s="164"/>
      <c r="E110" s="147"/>
    </row>
    <row r="111" spans="1:5" ht="15.75">
      <c r="A111" s="125" t="s">
        <v>70</v>
      </c>
      <c r="B111" s="122" t="s">
        <v>127</v>
      </c>
      <c r="C111" s="268"/>
      <c r="D111" s="163"/>
      <c r="E111" s="146"/>
    </row>
    <row r="112" spans="1:5" ht="12" customHeight="1">
      <c r="A112" s="125" t="s">
        <v>71</v>
      </c>
      <c r="B112" s="122" t="s">
        <v>320</v>
      </c>
      <c r="C112" s="146"/>
      <c r="D112" s="163"/>
      <c r="E112" s="146"/>
    </row>
    <row r="113" spans="1:5" ht="12" customHeight="1">
      <c r="A113" s="125" t="s">
        <v>72</v>
      </c>
      <c r="B113" s="154" t="s">
        <v>141</v>
      </c>
      <c r="C113" s="146"/>
      <c r="D113" s="163"/>
      <c r="E113" s="146"/>
    </row>
    <row r="114" spans="1:5" ht="21.75" customHeight="1">
      <c r="A114" s="125" t="s">
        <v>79</v>
      </c>
      <c r="B114" s="153" t="s">
        <v>321</v>
      </c>
      <c r="C114" s="146"/>
      <c r="D114" s="163"/>
      <c r="E114" s="146"/>
    </row>
    <row r="115" spans="1:5" ht="24" customHeight="1">
      <c r="A115" s="125" t="s">
        <v>81</v>
      </c>
      <c r="B115" s="169" t="s">
        <v>322</v>
      </c>
      <c r="C115" s="146"/>
      <c r="D115" s="163"/>
      <c r="E115" s="146"/>
    </row>
    <row r="116" spans="1:5" ht="12" customHeight="1">
      <c r="A116" s="125" t="s">
        <v>128</v>
      </c>
      <c r="B116" s="142" t="s">
        <v>309</v>
      </c>
      <c r="C116" s="146"/>
      <c r="D116" s="163"/>
      <c r="E116" s="146"/>
    </row>
    <row r="117" spans="1:5" ht="12" customHeight="1">
      <c r="A117" s="125" t="s">
        <v>129</v>
      </c>
      <c r="B117" s="142" t="s">
        <v>323</v>
      </c>
      <c r="C117" s="146"/>
      <c r="D117" s="163"/>
      <c r="E117" s="146"/>
    </row>
    <row r="118" spans="1:5" ht="12" customHeight="1">
      <c r="A118" s="125" t="s">
        <v>130</v>
      </c>
      <c r="B118" s="142" t="s">
        <v>324</v>
      </c>
      <c r="C118" s="146"/>
      <c r="D118" s="163"/>
      <c r="E118" s="146"/>
    </row>
    <row r="119" spans="1:5" s="191" customFormat="1" ht="12" customHeight="1">
      <c r="A119" s="125" t="s">
        <v>325</v>
      </c>
      <c r="B119" s="142" t="s">
        <v>312</v>
      </c>
      <c r="C119" s="146"/>
      <c r="D119" s="163"/>
      <c r="E119" s="146"/>
    </row>
    <row r="120" spans="1:5" ht="12" customHeight="1">
      <c r="A120" s="125" t="s">
        <v>326</v>
      </c>
      <c r="B120" s="142" t="s">
        <v>327</v>
      </c>
      <c r="C120" s="146"/>
      <c r="D120" s="163"/>
      <c r="E120" s="146"/>
    </row>
    <row r="121" spans="1:5" ht="12" customHeight="1" thickBot="1">
      <c r="A121" s="123" t="s">
        <v>328</v>
      </c>
      <c r="B121" s="142" t="s">
        <v>329</v>
      </c>
      <c r="C121" s="148"/>
      <c r="D121" s="165"/>
      <c r="E121" s="148"/>
    </row>
    <row r="122" spans="1:5" ht="12" customHeight="1" thickBot="1">
      <c r="A122" s="130" t="s">
        <v>7</v>
      </c>
      <c r="B122" s="138" t="s">
        <v>330</v>
      </c>
      <c r="C122" s="156">
        <f>+C123+C124</f>
        <v>0</v>
      </c>
      <c r="D122" s="162">
        <f>+D123+D124</f>
        <v>0</v>
      </c>
      <c r="E122" s="145">
        <f>+E123+E124</f>
        <v>0</v>
      </c>
    </row>
    <row r="123" spans="1:5" ht="12" customHeight="1">
      <c r="A123" s="125" t="s">
        <v>51</v>
      </c>
      <c r="B123" s="119" t="s">
        <v>40</v>
      </c>
      <c r="C123" s="269"/>
      <c r="D123" s="164"/>
      <c r="E123" s="147"/>
    </row>
    <row r="124" spans="1:5" ht="12" customHeight="1" thickBot="1">
      <c r="A124" s="126" t="s">
        <v>52</v>
      </c>
      <c r="B124" s="122" t="s">
        <v>41</v>
      </c>
      <c r="C124" s="270"/>
      <c r="D124" s="165"/>
      <c r="E124" s="148"/>
    </row>
    <row r="125" spans="1:5" ht="12" customHeight="1" thickBot="1">
      <c r="A125" s="130" t="s">
        <v>8</v>
      </c>
      <c r="B125" s="138" t="s">
        <v>331</v>
      </c>
      <c r="C125" s="156">
        <f>+C92+C108+C122</f>
        <v>4500</v>
      </c>
      <c r="D125" s="162">
        <f>+D92+D108+D122</f>
        <v>7520</v>
      </c>
      <c r="E125" s="145">
        <f>+E92+E108+E122</f>
        <v>7520</v>
      </c>
    </row>
    <row r="126" spans="1:5" ht="12" customHeight="1" thickBot="1">
      <c r="A126" s="130" t="s">
        <v>9</v>
      </c>
      <c r="B126" s="138" t="s">
        <v>332</v>
      </c>
      <c r="C126" s="156">
        <f>+C127+C128+C129</f>
        <v>0</v>
      </c>
      <c r="D126" s="162">
        <f>+D127+D128+D129</f>
        <v>0</v>
      </c>
      <c r="E126" s="145">
        <f>+E127+E128+E129</f>
        <v>0</v>
      </c>
    </row>
    <row r="127" spans="1:5" ht="12" customHeight="1">
      <c r="A127" s="125" t="s">
        <v>55</v>
      </c>
      <c r="B127" s="119" t="s">
        <v>333</v>
      </c>
      <c r="C127" s="146"/>
      <c r="D127" s="163"/>
      <c r="E127" s="146"/>
    </row>
    <row r="128" spans="1:5" ht="12" customHeight="1">
      <c r="A128" s="125" t="s">
        <v>56</v>
      </c>
      <c r="B128" s="119" t="s">
        <v>334</v>
      </c>
      <c r="C128" s="146"/>
      <c r="D128" s="163"/>
      <c r="E128" s="146"/>
    </row>
    <row r="129" spans="1:5" ht="12" customHeight="1" thickBot="1">
      <c r="A129" s="123" t="s">
        <v>57</v>
      </c>
      <c r="B129" s="117" t="s">
        <v>335</v>
      </c>
      <c r="C129" s="146"/>
      <c r="D129" s="163"/>
      <c r="E129" s="146"/>
    </row>
    <row r="130" spans="1:5" ht="12" customHeight="1" thickBot="1">
      <c r="A130" s="130" t="s">
        <v>10</v>
      </c>
      <c r="B130" s="138" t="s">
        <v>336</v>
      </c>
      <c r="C130" s="156">
        <f>+C131+C132+C133+C134</f>
        <v>0</v>
      </c>
      <c r="D130" s="162">
        <f>+D131+D132+D134+D133</f>
        <v>0</v>
      </c>
      <c r="E130" s="145">
        <f>+E131+E132+E134+E133</f>
        <v>0</v>
      </c>
    </row>
    <row r="131" spans="1:5" ht="12" customHeight="1">
      <c r="A131" s="125" t="s">
        <v>58</v>
      </c>
      <c r="B131" s="119" t="s">
        <v>337</v>
      </c>
      <c r="C131" s="146"/>
      <c r="D131" s="163"/>
      <c r="E131" s="146"/>
    </row>
    <row r="132" spans="1:5" ht="12" customHeight="1">
      <c r="A132" s="125" t="s">
        <v>59</v>
      </c>
      <c r="B132" s="119" t="s">
        <v>338</v>
      </c>
      <c r="C132" s="146"/>
      <c r="D132" s="163"/>
      <c r="E132" s="146"/>
    </row>
    <row r="133" spans="1:5" ht="12" customHeight="1">
      <c r="A133" s="125" t="s">
        <v>234</v>
      </c>
      <c r="B133" s="119" t="s">
        <v>339</v>
      </c>
      <c r="C133" s="146"/>
      <c r="D133" s="163"/>
      <c r="E133" s="146"/>
    </row>
    <row r="134" spans="1:5" ht="12" customHeight="1" thickBot="1">
      <c r="A134" s="123" t="s">
        <v>236</v>
      </c>
      <c r="B134" s="117" t="s">
        <v>340</v>
      </c>
      <c r="C134" s="146"/>
      <c r="D134" s="163"/>
      <c r="E134" s="146"/>
    </row>
    <row r="135" spans="1:5" ht="12" customHeight="1" thickBot="1">
      <c r="A135" s="130" t="s">
        <v>11</v>
      </c>
      <c r="B135" s="138" t="s">
        <v>341</v>
      </c>
      <c r="C135" s="271">
        <f>+C136+C137+C138+C139</f>
        <v>0</v>
      </c>
      <c r="D135" s="168">
        <f>+D136+D137+D138+D139</f>
        <v>0</v>
      </c>
      <c r="E135" s="181">
        <f>+E136+E137+E138+E139</f>
        <v>0</v>
      </c>
    </row>
    <row r="136" spans="1:5" ht="12" customHeight="1">
      <c r="A136" s="125" t="s">
        <v>60</v>
      </c>
      <c r="B136" s="119" t="s">
        <v>342</v>
      </c>
      <c r="C136" s="146"/>
      <c r="D136" s="163"/>
      <c r="E136" s="146"/>
    </row>
    <row r="137" spans="1:5" ht="12" customHeight="1">
      <c r="A137" s="125" t="s">
        <v>61</v>
      </c>
      <c r="B137" s="119" t="s">
        <v>343</v>
      </c>
      <c r="C137" s="146"/>
      <c r="D137" s="163"/>
      <c r="E137" s="146"/>
    </row>
    <row r="138" spans="1:5" ht="12" customHeight="1">
      <c r="A138" s="125" t="s">
        <v>243</v>
      </c>
      <c r="B138" s="119" t="s">
        <v>344</v>
      </c>
      <c r="C138" s="146"/>
      <c r="D138" s="163"/>
      <c r="E138" s="146"/>
    </row>
    <row r="139" spans="1:5" ht="12" customHeight="1" thickBot="1">
      <c r="A139" s="123" t="s">
        <v>245</v>
      </c>
      <c r="B139" s="117" t="s">
        <v>345</v>
      </c>
      <c r="C139" s="146"/>
      <c r="D139" s="163"/>
      <c r="E139" s="146"/>
    </row>
    <row r="140" spans="1:9" ht="15" customHeight="1" thickBot="1">
      <c r="A140" s="130" t="s">
        <v>12</v>
      </c>
      <c r="B140" s="138" t="s">
        <v>346</v>
      </c>
      <c r="C140" s="273">
        <f>+C141+C142+C143+C144</f>
        <v>0</v>
      </c>
      <c r="D140" s="80">
        <f>+D141+D142+D143+D144</f>
        <v>0</v>
      </c>
      <c r="E140" s="114">
        <f>+E141+E142+E143+E144</f>
        <v>0</v>
      </c>
      <c r="F140" s="179"/>
      <c r="G140" s="180"/>
      <c r="H140" s="180"/>
      <c r="I140" s="180"/>
    </row>
    <row r="141" spans="1:5" s="172" customFormat="1" ht="12.75" customHeight="1">
      <c r="A141" s="125" t="s">
        <v>121</v>
      </c>
      <c r="B141" s="119" t="s">
        <v>347</v>
      </c>
      <c r="C141" s="146"/>
      <c r="D141" s="163"/>
      <c r="E141" s="146"/>
    </row>
    <row r="142" spans="1:5" ht="12.75" customHeight="1">
      <c r="A142" s="125" t="s">
        <v>122</v>
      </c>
      <c r="B142" s="119" t="s">
        <v>348</v>
      </c>
      <c r="C142" s="146"/>
      <c r="D142" s="163"/>
      <c r="E142" s="146"/>
    </row>
    <row r="143" spans="1:5" ht="12.75" customHeight="1">
      <c r="A143" s="125" t="s">
        <v>140</v>
      </c>
      <c r="B143" s="119" t="s">
        <v>349</v>
      </c>
      <c r="C143" s="146"/>
      <c r="D143" s="163"/>
      <c r="E143" s="146"/>
    </row>
    <row r="144" spans="1:5" ht="12.75" customHeight="1" thickBot="1">
      <c r="A144" s="125" t="s">
        <v>251</v>
      </c>
      <c r="B144" s="119" t="s">
        <v>350</v>
      </c>
      <c r="C144" s="146"/>
      <c r="D144" s="163"/>
      <c r="E144" s="146"/>
    </row>
    <row r="145" spans="1:5" ht="16.5" thickBot="1">
      <c r="A145" s="130" t="s">
        <v>13</v>
      </c>
      <c r="B145" s="138" t="s">
        <v>351</v>
      </c>
      <c r="C145" s="274">
        <f>+C126+C130+C135+C140</f>
        <v>0</v>
      </c>
      <c r="D145" s="112">
        <f>+D126+D130+D135+D140</f>
        <v>0</v>
      </c>
      <c r="E145" s="113">
        <f>+E126+E130+E135+E140</f>
        <v>0</v>
      </c>
    </row>
    <row r="146" spans="1:5" ht="16.5" thickBot="1">
      <c r="A146" s="155" t="s">
        <v>14</v>
      </c>
      <c r="B146" s="158" t="s">
        <v>352</v>
      </c>
      <c r="C146" s="274">
        <f>+C125+C145</f>
        <v>4500</v>
      </c>
      <c r="D146" s="112">
        <f>+D125+D145</f>
        <v>7520</v>
      </c>
      <c r="E146" s="113">
        <f>+E125+E145</f>
        <v>7520</v>
      </c>
    </row>
    <row r="148" spans="1:5" ht="18.75" customHeight="1">
      <c r="A148" s="296" t="s">
        <v>353</v>
      </c>
      <c r="B148" s="296"/>
      <c r="C148" s="296"/>
      <c r="D148" s="296"/>
      <c r="E148" s="296"/>
    </row>
    <row r="149" spans="1:5" ht="13.5" customHeight="1" thickBot="1">
      <c r="A149" s="140" t="s">
        <v>103</v>
      </c>
      <c r="B149" s="140"/>
      <c r="C149" s="170"/>
      <c r="E149" s="157" t="s">
        <v>139</v>
      </c>
    </row>
    <row r="150" spans="1:5" ht="21.75" thickBot="1">
      <c r="A150" s="130">
        <v>1</v>
      </c>
      <c r="B150" s="133" t="s">
        <v>354</v>
      </c>
      <c r="C150" s="156">
        <f>+C61-C125</f>
        <v>0</v>
      </c>
      <c r="D150" s="156">
        <f>+D61-D125</f>
        <v>0</v>
      </c>
      <c r="E150" s="156">
        <f>+E61-E125</f>
        <v>0</v>
      </c>
    </row>
    <row r="151" spans="1:5" ht="21.75" thickBot="1">
      <c r="A151" s="130" t="s">
        <v>6</v>
      </c>
      <c r="B151" s="133" t="s">
        <v>355</v>
      </c>
      <c r="C151" s="156">
        <f>+C84-C145</f>
        <v>0</v>
      </c>
      <c r="D151" s="156">
        <f>+D84-D145</f>
        <v>0</v>
      </c>
      <c r="E151" s="156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159" customFormat="1" ht="12.75" customHeight="1">
      <c r="C161" s="160"/>
      <c r="D161" s="160"/>
      <c r="E161" s="160"/>
    </row>
  </sheetData>
  <sheetProtection selectLockedCells="1" selectUnlockedCells="1"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HejőkürtÖnkormányzat
2014. ÉVI ZÁRSZÁMADÁS
ÖNKÉNT VÁLLALT FELADATAINAK MÉRLEGE
&amp;R&amp;"Times New Roman CE,Félkövér dőlt"&amp;11 1.3. melléklet a 5/2015. (IV.24.)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87">
      <selection activeCell="B89" sqref="B89:B90"/>
    </sheetView>
  </sheetViews>
  <sheetFormatPr defaultColWidth="9.00390625" defaultRowHeight="12.75"/>
  <cols>
    <col min="1" max="1" width="9.50390625" style="159" customWidth="1"/>
    <col min="2" max="2" width="60.875" style="159" customWidth="1"/>
    <col min="3" max="5" width="15.875" style="160" customWidth="1"/>
    <col min="6" max="16384" width="9.375" style="170" customWidth="1"/>
  </cols>
  <sheetData>
    <row r="1" spans="1:5" ht="15.75" customHeight="1">
      <c r="A1" s="297" t="s">
        <v>3</v>
      </c>
      <c r="B1" s="297"/>
      <c r="C1" s="297"/>
      <c r="D1" s="297"/>
      <c r="E1" s="297"/>
    </row>
    <row r="2" spans="1:5" ht="15.75" customHeight="1" thickBot="1">
      <c r="A2" s="26" t="s">
        <v>101</v>
      </c>
      <c r="B2" s="26"/>
      <c r="C2" s="157"/>
      <c r="D2" s="157"/>
      <c r="E2" s="157" t="s">
        <v>139</v>
      </c>
    </row>
    <row r="3" spans="1:5" ht="15.75" customHeight="1">
      <c r="A3" s="298" t="s">
        <v>50</v>
      </c>
      <c r="B3" s="300" t="s">
        <v>4</v>
      </c>
      <c r="C3" s="302" t="str">
        <f>+'1.1.sz.mell.'!C3:E3</f>
        <v>2014. évi</v>
      </c>
      <c r="D3" s="302"/>
      <c r="E3" s="303"/>
    </row>
    <row r="4" spans="1:5" ht="37.5" customHeight="1" thickBot="1">
      <c r="A4" s="299"/>
      <c r="B4" s="301"/>
      <c r="C4" s="28" t="s">
        <v>161</v>
      </c>
      <c r="D4" s="28" t="s">
        <v>166</v>
      </c>
      <c r="E4" s="29" t="s">
        <v>167</v>
      </c>
    </row>
    <row r="5" spans="1:5" s="171" customFormat="1" ht="12" customHeight="1" thickBot="1">
      <c r="A5" s="135" t="s">
        <v>299</v>
      </c>
      <c r="B5" s="136" t="s">
        <v>300</v>
      </c>
      <c r="C5" s="136" t="s">
        <v>301</v>
      </c>
      <c r="D5" s="136" t="s">
        <v>302</v>
      </c>
      <c r="E5" s="184" t="s">
        <v>303</v>
      </c>
    </row>
    <row r="6" spans="1:5" s="172" customFormat="1" ht="12" customHeight="1" thickBot="1">
      <c r="A6" s="130" t="s">
        <v>5</v>
      </c>
      <c r="B6" s="131" t="s">
        <v>184</v>
      </c>
      <c r="C6" s="156">
        <f>+C7+C8+C9+C10+C11+C12</f>
        <v>5540</v>
      </c>
      <c r="D6" s="162">
        <f>SUM(D7:D12)</f>
        <v>6842</v>
      </c>
      <c r="E6" s="162">
        <f>SUM(E7:E12)</f>
        <v>6842</v>
      </c>
    </row>
    <row r="7" spans="1:5" s="172" customFormat="1" ht="12" customHeight="1">
      <c r="A7" s="125" t="s">
        <v>62</v>
      </c>
      <c r="B7" s="173" t="s">
        <v>185</v>
      </c>
      <c r="C7" s="269"/>
      <c r="D7" s="164"/>
      <c r="E7" s="164"/>
    </row>
    <row r="8" spans="1:5" s="172" customFormat="1" ht="12" customHeight="1">
      <c r="A8" s="124" t="s">
        <v>63</v>
      </c>
      <c r="B8" s="174" t="s">
        <v>186</v>
      </c>
      <c r="C8" s="268"/>
      <c r="D8" s="163"/>
      <c r="E8" s="163"/>
    </row>
    <row r="9" spans="1:5" s="172" customFormat="1" ht="12" customHeight="1">
      <c r="A9" s="124" t="s">
        <v>64</v>
      </c>
      <c r="B9" s="174" t="s">
        <v>187</v>
      </c>
      <c r="C9" s="268">
        <v>5540</v>
      </c>
      <c r="D9" s="163">
        <v>6842</v>
      </c>
      <c r="E9" s="163">
        <v>6842</v>
      </c>
    </row>
    <row r="10" spans="1:5" s="172" customFormat="1" ht="12" customHeight="1">
      <c r="A10" s="124" t="s">
        <v>65</v>
      </c>
      <c r="B10" s="174" t="s">
        <v>188</v>
      </c>
      <c r="C10" s="268"/>
      <c r="D10" s="163"/>
      <c r="E10" s="163"/>
    </row>
    <row r="11" spans="1:5" s="172" customFormat="1" ht="12" customHeight="1">
      <c r="A11" s="124" t="s">
        <v>97</v>
      </c>
      <c r="B11" s="174" t="s">
        <v>189</v>
      </c>
      <c r="C11" s="268"/>
      <c r="D11" s="163"/>
      <c r="E11" s="163"/>
    </row>
    <row r="12" spans="1:5" s="172" customFormat="1" ht="12" customHeight="1" thickBot="1">
      <c r="A12" s="126" t="s">
        <v>66</v>
      </c>
      <c r="B12" s="175" t="s">
        <v>190</v>
      </c>
      <c r="C12" s="268"/>
      <c r="D12" s="165"/>
      <c r="E12" s="165"/>
    </row>
    <row r="13" spans="1:5" s="172" customFormat="1" ht="12" customHeight="1" thickBot="1">
      <c r="A13" s="130" t="s">
        <v>6</v>
      </c>
      <c r="B13" s="152" t="s">
        <v>191</v>
      </c>
      <c r="C13" s="156">
        <f>+C14+C15+C16+C17+C18</f>
        <v>0</v>
      </c>
      <c r="D13" s="162">
        <f>SUM(D14:D18)</f>
        <v>0</v>
      </c>
      <c r="E13" s="162">
        <f>SUM(E14:E18)</f>
        <v>0</v>
      </c>
    </row>
    <row r="14" spans="1:5" s="172" customFormat="1" ht="12" customHeight="1">
      <c r="A14" s="125" t="s">
        <v>68</v>
      </c>
      <c r="B14" s="173" t="s">
        <v>192</v>
      </c>
      <c r="C14" s="269"/>
      <c r="D14" s="164"/>
      <c r="E14" s="164"/>
    </row>
    <row r="15" spans="1:5" s="172" customFormat="1" ht="12" customHeight="1">
      <c r="A15" s="124" t="s">
        <v>69</v>
      </c>
      <c r="B15" s="174" t="s">
        <v>193</v>
      </c>
      <c r="C15" s="268"/>
      <c r="D15" s="163"/>
      <c r="E15" s="163"/>
    </row>
    <row r="16" spans="1:5" s="172" customFormat="1" ht="12" customHeight="1">
      <c r="A16" s="124" t="s">
        <v>70</v>
      </c>
      <c r="B16" s="174" t="s">
        <v>194</v>
      </c>
      <c r="C16" s="268"/>
      <c r="D16" s="163"/>
      <c r="E16" s="163"/>
    </row>
    <row r="17" spans="1:5" s="172" customFormat="1" ht="12" customHeight="1">
      <c r="A17" s="124" t="s">
        <v>71</v>
      </c>
      <c r="B17" s="174" t="s">
        <v>195</v>
      </c>
      <c r="C17" s="268"/>
      <c r="D17" s="163"/>
      <c r="E17" s="163"/>
    </row>
    <row r="18" spans="1:5" s="172" customFormat="1" ht="12" customHeight="1">
      <c r="A18" s="124" t="s">
        <v>72</v>
      </c>
      <c r="B18" s="174" t="s">
        <v>196</v>
      </c>
      <c r="C18" s="268"/>
      <c r="D18" s="163"/>
      <c r="E18" s="163"/>
    </row>
    <row r="19" spans="1:5" s="172" customFormat="1" ht="12" customHeight="1" thickBot="1">
      <c r="A19" s="126" t="s">
        <v>79</v>
      </c>
      <c r="B19" s="175" t="s">
        <v>197</v>
      </c>
      <c r="C19" s="270"/>
      <c r="D19" s="165"/>
      <c r="E19" s="165"/>
    </row>
    <row r="20" spans="1:5" s="172" customFormat="1" ht="12" customHeight="1" thickBot="1">
      <c r="A20" s="130" t="s">
        <v>7</v>
      </c>
      <c r="B20" s="131" t="s">
        <v>198</v>
      </c>
      <c r="C20" s="156">
        <f>+C21+C22+C23+C24+C25</f>
        <v>0</v>
      </c>
      <c r="D20" s="162">
        <f>SUM(D21:D25)</f>
        <v>0</v>
      </c>
      <c r="E20" s="162">
        <f>SUM(E21:E25)</f>
        <v>0</v>
      </c>
    </row>
    <row r="21" spans="1:5" s="172" customFormat="1" ht="12" customHeight="1">
      <c r="A21" s="125" t="s">
        <v>51</v>
      </c>
      <c r="B21" s="173" t="s">
        <v>199</v>
      </c>
      <c r="C21" s="269"/>
      <c r="D21" s="164"/>
      <c r="E21" s="164"/>
    </row>
    <row r="22" spans="1:5" s="172" customFormat="1" ht="12" customHeight="1">
      <c r="A22" s="124" t="s">
        <v>52</v>
      </c>
      <c r="B22" s="174" t="s">
        <v>200</v>
      </c>
      <c r="C22" s="268"/>
      <c r="D22" s="163"/>
      <c r="E22" s="163"/>
    </row>
    <row r="23" spans="1:5" s="172" customFormat="1" ht="12" customHeight="1">
      <c r="A23" s="124" t="s">
        <v>53</v>
      </c>
      <c r="B23" s="174" t="s">
        <v>201</v>
      </c>
      <c r="C23" s="268"/>
      <c r="D23" s="163"/>
      <c r="E23" s="163"/>
    </row>
    <row r="24" spans="1:5" s="172" customFormat="1" ht="12" customHeight="1">
      <c r="A24" s="124" t="s">
        <v>54</v>
      </c>
      <c r="B24" s="174" t="s">
        <v>202</v>
      </c>
      <c r="C24" s="268"/>
      <c r="D24" s="163"/>
      <c r="E24" s="163"/>
    </row>
    <row r="25" spans="1:5" s="172" customFormat="1" ht="12" customHeight="1">
      <c r="A25" s="124" t="s">
        <v>111</v>
      </c>
      <c r="B25" s="174" t="s">
        <v>203</v>
      </c>
      <c r="C25" s="268"/>
      <c r="D25" s="163"/>
      <c r="E25" s="163"/>
    </row>
    <row r="26" spans="1:5" s="172" customFormat="1" ht="12" customHeight="1" thickBot="1">
      <c r="A26" s="126" t="s">
        <v>112</v>
      </c>
      <c r="B26" s="175" t="s">
        <v>204</v>
      </c>
      <c r="C26" s="270"/>
      <c r="D26" s="165"/>
      <c r="E26" s="165"/>
    </row>
    <row r="27" spans="1:5" s="172" customFormat="1" ht="12" customHeight="1" thickBot="1">
      <c r="A27" s="130" t="s">
        <v>113</v>
      </c>
      <c r="B27" s="131" t="s">
        <v>205</v>
      </c>
      <c r="C27" s="271">
        <f>+C28+C31+C32+C33</f>
        <v>13247</v>
      </c>
      <c r="D27" s="168">
        <f>+D28+D31+D32+D33</f>
        <v>16712</v>
      </c>
      <c r="E27" s="168">
        <f>+E28+E31+E32+E33</f>
        <v>16712</v>
      </c>
    </row>
    <row r="28" spans="1:5" s="172" customFormat="1" ht="12" customHeight="1">
      <c r="A28" s="125" t="s">
        <v>206</v>
      </c>
      <c r="B28" s="173" t="s">
        <v>207</v>
      </c>
      <c r="C28" s="289">
        <f>+C29+C30</f>
        <v>13247</v>
      </c>
      <c r="D28" s="183">
        <f>+D29+D30</f>
        <v>16712</v>
      </c>
      <c r="E28" s="183">
        <f>+E29+E30</f>
        <v>16712</v>
      </c>
    </row>
    <row r="29" spans="1:5" s="172" customFormat="1" ht="12" customHeight="1">
      <c r="A29" s="124" t="s">
        <v>208</v>
      </c>
      <c r="B29" s="174" t="s">
        <v>209</v>
      </c>
      <c r="C29" s="268"/>
      <c r="D29" s="163"/>
      <c r="E29" s="163"/>
    </row>
    <row r="30" spans="1:5" s="172" customFormat="1" ht="12" customHeight="1">
      <c r="A30" s="124" t="s">
        <v>210</v>
      </c>
      <c r="B30" s="174" t="s">
        <v>211</v>
      </c>
      <c r="C30" s="268">
        <v>13247</v>
      </c>
      <c r="D30" s="163">
        <v>16712</v>
      </c>
      <c r="E30" s="163">
        <v>16712</v>
      </c>
    </row>
    <row r="31" spans="1:5" s="172" customFormat="1" ht="12" customHeight="1">
      <c r="A31" s="124" t="s">
        <v>212</v>
      </c>
      <c r="B31" s="174" t="s">
        <v>213</v>
      </c>
      <c r="C31" s="268"/>
      <c r="D31" s="163"/>
      <c r="E31" s="163"/>
    </row>
    <row r="32" spans="1:5" s="172" customFormat="1" ht="12" customHeight="1">
      <c r="A32" s="124" t="s">
        <v>214</v>
      </c>
      <c r="B32" s="174" t="s">
        <v>215</v>
      </c>
      <c r="C32" s="268"/>
      <c r="D32" s="163"/>
      <c r="E32" s="163"/>
    </row>
    <row r="33" spans="1:5" s="172" customFormat="1" ht="12" customHeight="1" thickBot="1">
      <c r="A33" s="126" t="s">
        <v>216</v>
      </c>
      <c r="B33" s="175" t="s">
        <v>217</v>
      </c>
      <c r="C33" s="270"/>
      <c r="D33" s="165"/>
      <c r="E33" s="165"/>
    </row>
    <row r="34" spans="1:5" s="172" customFormat="1" ht="12" customHeight="1" thickBot="1">
      <c r="A34" s="130" t="s">
        <v>9</v>
      </c>
      <c r="B34" s="131" t="s">
        <v>218</v>
      </c>
      <c r="C34" s="156">
        <f>SUM(C35:C44)</f>
        <v>0</v>
      </c>
      <c r="D34" s="162">
        <f>SUM(D35:D44)</f>
        <v>0</v>
      </c>
      <c r="E34" s="162">
        <f>SUM(E35:E44)</f>
        <v>0</v>
      </c>
    </row>
    <row r="35" spans="1:5" s="172" customFormat="1" ht="12" customHeight="1">
      <c r="A35" s="125" t="s">
        <v>55</v>
      </c>
      <c r="B35" s="173" t="s">
        <v>219</v>
      </c>
      <c r="C35" s="269"/>
      <c r="D35" s="164"/>
      <c r="E35" s="164"/>
    </row>
    <row r="36" spans="1:5" s="172" customFormat="1" ht="12" customHeight="1">
      <c r="A36" s="124" t="s">
        <v>56</v>
      </c>
      <c r="B36" s="174" t="s">
        <v>220</v>
      </c>
      <c r="C36" s="268"/>
      <c r="D36" s="163"/>
      <c r="E36" s="163"/>
    </row>
    <row r="37" spans="1:5" s="172" customFormat="1" ht="12" customHeight="1">
      <c r="A37" s="124" t="s">
        <v>57</v>
      </c>
      <c r="B37" s="174" t="s">
        <v>221</v>
      </c>
      <c r="C37" s="268"/>
      <c r="D37" s="163"/>
      <c r="E37" s="163"/>
    </row>
    <row r="38" spans="1:5" s="172" customFormat="1" ht="12" customHeight="1">
      <c r="A38" s="124" t="s">
        <v>115</v>
      </c>
      <c r="B38" s="174" t="s">
        <v>222</v>
      </c>
      <c r="C38" s="268"/>
      <c r="D38" s="163"/>
      <c r="E38" s="163"/>
    </row>
    <row r="39" spans="1:5" s="172" customFormat="1" ht="12" customHeight="1">
      <c r="A39" s="124" t="s">
        <v>116</v>
      </c>
      <c r="B39" s="174" t="s">
        <v>223</v>
      </c>
      <c r="C39" s="268"/>
      <c r="D39" s="163"/>
      <c r="E39" s="163"/>
    </row>
    <row r="40" spans="1:5" s="172" customFormat="1" ht="12" customHeight="1">
      <c r="A40" s="124" t="s">
        <v>117</v>
      </c>
      <c r="B40" s="174" t="s">
        <v>224</v>
      </c>
      <c r="C40" s="268"/>
      <c r="D40" s="163"/>
      <c r="E40" s="163"/>
    </row>
    <row r="41" spans="1:5" s="172" customFormat="1" ht="12" customHeight="1">
      <c r="A41" s="124" t="s">
        <v>118</v>
      </c>
      <c r="B41" s="174" t="s">
        <v>225</v>
      </c>
      <c r="C41" s="268"/>
      <c r="D41" s="163"/>
      <c r="E41" s="163"/>
    </row>
    <row r="42" spans="1:5" s="172" customFormat="1" ht="12" customHeight="1">
      <c r="A42" s="124" t="s">
        <v>119</v>
      </c>
      <c r="B42" s="174" t="s">
        <v>226</v>
      </c>
      <c r="C42" s="268"/>
      <c r="D42" s="163"/>
      <c r="E42" s="163"/>
    </row>
    <row r="43" spans="1:5" s="172" customFormat="1" ht="12" customHeight="1">
      <c r="A43" s="124" t="s">
        <v>227</v>
      </c>
      <c r="B43" s="174" t="s">
        <v>228</v>
      </c>
      <c r="C43" s="290"/>
      <c r="D43" s="166"/>
      <c r="E43" s="166"/>
    </row>
    <row r="44" spans="1:5" s="172" customFormat="1" ht="12" customHeight="1" thickBot="1">
      <c r="A44" s="126" t="s">
        <v>229</v>
      </c>
      <c r="B44" s="175" t="s">
        <v>230</v>
      </c>
      <c r="C44" s="291"/>
      <c r="D44" s="167"/>
      <c r="E44" s="167"/>
    </row>
    <row r="45" spans="1:5" s="172" customFormat="1" ht="12" customHeight="1" thickBot="1">
      <c r="A45" s="130" t="s">
        <v>10</v>
      </c>
      <c r="B45" s="131" t="s">
        <v>231</v>
      </c>
      <c r="C45" s="156">
        <f>SUM(C46:C50)</f>
        <v>0</v>
      </c>
      <c r="D45" s="162">
        <f>SUM(D46:D50)</f>
        <v>0</v>
      </c>
      <c r="E45" s="162">
        <f>SUM(E46:E50)</f>
        <v>0</v>
      </c>
    </row>
    <row r="46" spans="1:5" s="172" customFormat="1" ht="12" customHeight="1">
      <c r="A46" s="125" t="s">
        <v>58</v>
      </c>
      <c r="B46" s="173" t="s">
        <v>232</v>
      </c>
      <c r="C46" s="292"/>
      <c r="D46" s="185"/>
      <c r="E46" s="185"/>
    </row>
    <row r="47" spans="1:5" s="172" customFormat="1" ht="12" customHeight="1">
      <c r="A47" s="124" t="s">
        <v>59</v>
      </c>
      <c r="B47" s="174" t="s">
        <v>233</v>
      </c>
      <c r="C47" s="290"/>
      <c r="D47" s="166"/>
      <c r="E47" s="166"/>
    </row>
    <row r="48" spans="1:5" s="172" customFormat="1" ht="12" customHeight="1">
      <c r="A48" s="124" t="s">
        <v>234</v>
      </c>
      <c r="B48" s="174" t="s">
        <v>235</v>
      </c>
      <c r="C48" s="290"/>
      <c r="D48" s="166"/>
      <c r="E48" s="166"/>
    </row>
    <row r="49" spans="1:5" s="172" customFormat="1" ht="12" customHeight="1">
      <c r="A49" s="124" t="s">
        <v>236</v>
      </c>
      <c r="B49" s="174" t="s">
        <v>237</v>
      </c>
      <c r="C49" s="290"/>
      <c r="D49" s="166"/>
      <c r="E49" s="166"/>
    </row>
    <row r="50" spans="1:5" s="172" customFormat="1" ht="12" customHeight="1" thickBot="1">
      <c r="A50" s="126" t="s">
        <v>238</v>
      </c>
      <c r="B50" s="175" t="s">
        <v>239</v>
      </c>
      <c r="C50" s="291"/>
      <c r="D50" s="167"/>
      <c r="E50" s="167"/>
    </row>
    <row r="51" spans="1:5" s="172" customFormat="1" ht="17.25" customHeight="1" thickBot="1">
      <c r="A51" s="130" t="s">
        <v>120</v>
      </c>
      <c r="B51" s="131" t="s">
        <v>240</v>
      </c>
      <c r="C51" s="156">
        <f>SUM(C52:C54)</f>
        <v>0</v>
      </c>
      <c r="D51" s="162">
        <f>SUM(D52:D54)</f>
        <v>0</v>
      </c>
      <c r="E51" s="162">
        <f>SUM(E52:E54)</f>
        <v>0</v>
      </c>
    </row>
    <row r="52" spans="1:5" s="172" customFormat="1" ht="12" customHeight="1">
      <c r="A52" s="125" t="s">
        <v>60</v>
      </c>
      <c r="B52" s="173" t="s">
        <v>241</v>
      </c>
      <c r="C52" s="269"/>
      <c r="D52" s="164"/>
      <c r="E52" s="164"/>
    </row>
    <row r="53" spans="1:5" s="172" customFormat="1" ht="12" customHeight="1">
      <c r="A53" s="124" t="s">
        <v>61</v>
      </c>
      <c r="B53" s="174" t="s">
        <v>242</v>
      </c>
      <c r="C53" s="268"/>
      <c r="D53" s="163"/>
      <c r="E53" s="163"/>
    </row>
    <row r="54" spans="1:5" s="172" customFormat="1" ht="12" customHeight="1">
      <c r="A54" s="124" t="s">
        <v>243</v>
      </c>
      <c r="B54" s="174" t="s">
        <v>244</v>
      </c>
      <c r="C54" s="268"/>
      <c r="D54" s="163"/>
      <c r="E54" s="163"/>
    </row>
    <row r="55" spans="1:5" s="172" customFormat="1" ht="12" customHeight="1" thickBot="1">
      <c r="A55" s="126" t="s">
        <v>245</v>
      </c>
      <c r="B55" s="175" t="s">
        <v>246</v>
      </c>
      <c r="C55" s="270"/>
      <c r="D55" s="165"/>
      <c r="E55" s="165"/>
    </row>
    <row r="56" spans="1:5" s="172" customFormat="1" ht="12" customHeight="1" thickBot="1">
      <c r="A56" s="130" t="s">
        <v>12</v>
      </c>
      <c r="B56" s="152" t="s">
        <v>247</v>
      </c>
      <c r="C56" s="156">
        <f>SUM(C57:C59)</f>
        <v>0</v>
      </c>
      <c r="D56" s="162">
        <f>SUM(D57:D59)</f>
        <v>0</v>
      </c>
      <c r="E56" s="162">
        <f>SUM(E57:E59)</f>
        <v>0</v>
      </c>
    </row>
    <row r="57" spans="1:5" s="172" customFormat="1" ht="12" customHeight="1">
      <c r="A57" s="125" t="s">
        <v>121</v>
      </c>
      <c r="B57" s="173" t="s">
        <v>248</v>
      </c>
      <c r="C57" s="290"/>
      <c r="D57" s="166"/>
      <c r="E57" s="166"/>
    </row>
    <row r="58" spans="1:5" s="172" customFormat="1" ht="12" customHeight="1">
      <c r="A58" s="124" t="s">
        <v>122</v>
      </c>
      <c r="B58" s="174" t="s">
        <v>249</v>
      </c>
      <c r="C58" s="290"/>
      <c r="D58" s="166"/>
      <c r="E58" s="166"/>
    </row>
    <row r="59" spans="1:5" s="172" customFormat="1" ht="12" customHeight="1">
      <c r="A59" s="124" t="s">
        <v>140</v>
      </c>
      <c r="B59" s="174" t="s">
        <v>250</v>
      </c>
      <c r="C59" s="290"/>
      <c r="D59" s="166"/>
      <c r="E59" s="166"/>
    </row>
    <row r="60" spans="1:5" s="172" customFormat="1" ht="12" customHeight="1" thickBot="1">
      <c r="A60" s="126" t="s">
        <v>251</v>
      </c>
      <c r="B60" s="175" t="s">
        <v>252</v>
      </c>
      <c r="C60" s="290"/>
      <c r="D60" s="166"/>
      <c r="E60" s="166"/>
    </row>
    <row r="61" spans="1:5" s="172" customFormat="1" ht="12" customHeight="1" thickBot="1">
      <c r="A61" s="130" t="s">
        <v>13</v>
      </c>
      <c r="B61" s="131" t="s">
        <v>253</v>
      </c>
      <c r="C61" s="271">
        <f>+C6+C13+C20+C27+C34+C45+C51+C56</f>
        <v>18787</v>
      </c>
      <c r="D61" s="168">
        <f>+D6+D13+D20+D27+D34+D45+D51+D56</f>
        <v>23554</v>
      </c>
      <c r="E61" s="168">
        <f>+E6+E13+E20+E27+E34+E45+E51+E56</f>
        <v>23554</v>
      </c>
    </row>
    <row r="62" spans="1:5" s="172" customFormat="1" ht="12" customHeight="1" thickBot="1">
      <c r="A62" s="186" t="s">
        <v>254</v>
      </c>
      <c r="B62" s="152" t="s">
        <v>255</v>
      </c>
      <c r="C62" s="156">
        <f>SUM(C63:C65)</f>
        <v>0</v>
      </c>
      <c r="D62" s="162">
        <f>+D63+D64+D65</f>
        <v>0</v>
      </c>
      <c r="E62" s="162">
        <f>+E63+E64+E65</f>
        <v>0</v>
      </c>
    </row>
    <row r="63" spans="1:5" s="172" customFormat="1" ht="12" customHeight="1">
      <c r="A63" s="125" t="s">
        <v>256</v>
      </c>
      <c r="B63" s="173" t="s">
        <v>257</v>
      </c>
      <c r="C63" s="290"/>
      <c r="D63" s="166"/>
      <c r="E63" s="166"/>
    </row>
    <row r="64" spans="1:5" s="172" customFormat="1" ht="12" customHeight="1">
      <c r="A64" s="124" t="s">
        <v>258</v>
      </c>
      <c r="B64" s="174" t="s">
        <v>259</v>
      </c>
      <c r="C64" s="290"/>
      <c r="D64" s="166"/>
      <c r="E64" s="166"/>
    </row>
    <row r="65" spans="1:5" s="172" customFormat="1" ht="12" customHeight="1" thickBot="1">
      <c r="A65" s="126" t="s">
        <v>260</v>
      </c>
      <c r="B65" s="110" t="s">
        <v>304</v>
      </c>
      <c r="C65" s="290"/>
      <c r="D65" s="166"/>
      <c r="E65" s="166"/>
    </row>
    <row r="66" spans="1:5" s="172" customFormat="1" ht="12" customHeight="1" thickBot="1">
      <c r="A66" s="186" t="s">
        <v>261</v>
      </c>
      <c r="B66" s="152" t="s">
        <v>262</v>
      </c>
      <c r="C66" s="156">
        <f>SUM(C67:C70)</f>
        <v>0</v>
      </c>
      <c r="D66" s="162">
        <f>+D67+D68+D69+D70</f>
        <v>0</v>
      </c>
      <c r="E66" s="162">
        <f>+E67+E68+E69+E70</f>
        <v>0</v>
      </c>
    </row>
    <row r="67" spans="1:5" s="172" customFormat="1" ht="13.5" customHeight="1">
      <c r="A67" s="125" t="s">
        <v>98</v>
      </c>
      <c r="B67" s="173" t="s">
        <v>263</v>
      </c>
      <c r="C67" s="290"/>
      <c r="D67" s="166"/>
      <c r="E67" s="166"/>
    </row>
    <row r="68" spans="1:5" s="172" customFormat="1" ht="12" customHeight="1">
      <c r="A68" s="124" t="s">
        <v>99</v>
      </c>
      <c r="B68" s="174" t="s">
        <v>264</v>
      </c>
      <c r="C68" s="290"/>
      <c r="D68" s="166"/>
      <c r="E68" s="166"/>
    </row>
    <row r="69" spans="1:5" s="172" customFormat="1" ht="12" customHeight="1">
      <c r="A69" s="124" t="s">
        <v>265</v>
      </c>
      <c r="B69" s="174" t="s">
        <v>266</v>
      </c>
      <c r="C69" s="290"/>
      <c r="D69" s="166"/>
      <c r="E69" s="166"/>
    </row>
    <row r="70" spans="1:5" s="172" customFormat="1" ht="12" customHeight="1" thickBot="1">
      <c r="A70" s="126" t="s">
        <v>267</v>
      </c>
      <c r="B70" s="175" t="s">
        <v>268</v>
      </c>
      <c r="C70" s="290"/>
      <c r="D70" s="166"/>
      <c r="E70" s="166"/>
    </row>
    <row r="71" spans="1:5" s="172" customFormat="1" ht="12" customHeight="1" thickBot="1">
      <c r="A71" s="186" t="s">
        <v>269</v>
      </c>
      <c r="B71" s="152" t="s">
        <v>270</v>
      </c>
      <c r="C71" s="156">
        <f>SUM(C72:C73)</f>
        <v>0</v>
      </c>
      <c r="D71" s="162">
        <f>+D72+D73</f>
        <v>0</v>
      </c>
      <c r="E71" s="162">
        <f>+E72+E73</f>
        <v>0</v>
      </c>
    </row>
    <row r="72" spans="1:5" s="172" customFormat="1" ht="12" customHeight="1">
      <c r="A72" s="125" t="s">
        <v>271</v>
      </c>
      <c r="B72" s="173" t="s">
        <v>272</v>
      </c>
      <c r="C72" s="290"/>
      <c r="D72" s="166"/>
      <c r="E72" s="166"/>
    </row>
    <row r="73" spans="1:5" s="172" customFormat="1" ht="12" customHeight="1" thickBot="1">
      <c r="A73" s="126" t="s">
        <v>273</v>
      </c>
      <c r="B73" s="175" t="s">
        <v>274</v>
      </c>
      <c r="C73" s="290"/>
      <c r="D73" s="166"/>
      <c r="E73" s="166"/>
    </row>
    <row r="74" spans="1:5" s="172" customFormat="1" ht="12" customHeight="1" thickBot="1">
      <c r="A74" s="186" t="s">
        <v>275</v>
      </c>
      <c r="B74" s="152" t="s">
        <v>276</v>
      </c>
      <c r="C74" s="156">
        <f>SUM(C75:C77)</f>
        <v>0</v>
      </c>
      <c r="D74" s="162">
        <f>+D75+D76+D77</f>
        <v>0</v>
      </c>
      <c r="E74" s="162">
        <f>+E75+E76+E77</f>
        <v>0</v>
      </c>
    </row>
    <row r="75" spans="1:5" s="172" customFormat="1" ht="12" customHeight="1">
      <c r="A75" s="125" t="s">
        <v>277</v>
      </c>
      <c r="B75" s="173" t="s">
        <v>278</v>
      </c>
      <c r="C75" s="290"/>
      <c r="D75" s="166"/>
      <c r="E75" s="166"/>
    </row>
    <row r="76" spans="1:5" s="172" customFormat="1" ht="12" customHeight="1">
      <c r="A76" s="124" t="s">
        <v>279</v>
      </c>
      <c r="B76" s="174" t="s">
        <v>280</v>
      </c>
      <c r="C76" s="290"/>
      <c r="D76" s="166"/>
      <c r="E76" s="166"/>
    </row>
    <row r="77" spans="1:5" s="172" customFormat="1" ht="12" customHeight="1" thickBot="1">
      <c r="A77" s="126" t="s">
        <v>281</v>
      </c>
      <c r="B77" s="154" t="s">
        <v>282</v>
      </c>
      <c r="C77" s="290"/>
      <c r="D77" s="166"/>
      <c r="E77" s="166"/>
    </row>
    <row r="78" spans="1:5" s="172" customFormat="1" ht="12" customHeight="1" thickBot="1">
      <c r="A78" s="186" t="s">
        <v>283</v>
      </c>
      <c r="B78" s="152" t="s">
        <v>284</v>
      </c>
      <c r="C78" s="156">
        <f>SUM(C79:C82)</f>
        <v>0</v>
      </c>
      <c r="D78" s="162">
        <f>+D79+D80+D81+D82</f>
        <v>0</v>
      </c>
      <c r="E78" s="162">
        <f>+E79+E80+E81+E82</f>
        <v>0</v>
      </c>
    </row>
    <row r="79" spans="1:5" s="172" customFormat="1" ht="12" customHeight="1">
      <c r="A79" s="176" t="s">
        <v>285</v>
      </c>
      <c r="B79" s="173" t="s">
        <v>286</v>
      </c>
      <c r="C79" s="290"/>
      <c r="D79" s="166"/>
      <c r="E79" s="166"/>
    </row>
    <row r="80" spans="1:5" s="172" customFormat="1" ht="12" customHeight="1">
      <c r="A80" s="177" t="s">
        <v>287</v>
      </c>
      <c r="B80" s="174" t="s">
        <v>288</v>
      </c>
      <c r="C80" s="290"/>
      <c r="D80" s="166"/>
      <c r="E80" s="166"/>
    </row>
    <row r="81" spans="1:5" s="172" customFormat="1" ht="12" customHeight="1">
      <c r="A81" s="177" t="s">
        <v>289</v>
      </c>
      <c r="B81" s="174" t="s">
        <v>290</v>
      </c>
      <c r="C81" s="290"/>
      <c r="D81" s="166"/>
      <c r="E81" s="166"/>
    </row>
    <row r="82" spans="1:5" s="172" customFormat="1" ht="12" customHeight="1" thickBot="1">
      <c r="A82" s="187" t="s">
        <v>291</v>
      </c>
      <c r="B82" s="154" t="s">
        <v>292</v>
      </c>
      <c r="C82" s="290"/>
      <c r="D82" s="166"/>
      <c r="E82" s="166"/>
    </row>
    <row r="83" spans="1:5" s="172" customFormat="1" ht="12" customHeight="1" thickBot="1">
      <c r="A83" s="186" t="s">
        <v>293</v>
      </c>
      <c r="B83" s="152" t="s">
        <v>294</v>
      </c>
      <c r="C83" s="293"/>
      <c r="D83" s="189"/>
      <c r="E83" s="189"/>
    </row>
    <row r="84" spans="1:5" s="172" customFormat="1" ht="12" customHeight="1" thickBot="1">
      <c r="A84" s="186" t="s">
        <v>295</v>
      </c>
      <c r="B84" s="108" t="s">
        <v>296</v>
      </c>
      <c r="C84" s="271">
        <f>+C62+C66+C71+C74+C78+C83</f>
        <v>0</v>
      </c>
      <c r="D84" s="168">
        <f>+D62+D66+D71+D74+D78+D83</f>
        <v>0</v>
      </c>
      <c r="E84" s="168">
        <f>+E62+E66+E71+E74+E78+E83</f>
        <v>0</v>
      </c>
    </row>
    <row r="85" spans="1:5" s="172" customFormat="1" ht="12" customHeight="1" thickBot="1">
      <c r="A85" s="188" t="s">
        <v>297</v>
      </c>
      <c r="B85" s="111" t="s">
        <v>298</v>
      </c>
      <c r="C85" s="271">
        <f>+C61+C84</f>
        <v>18787</v>
      </c>
      <c r="D85" s="168">
        <f>+D61+D84</f>
        <v>23554</v>
      </c>
      <c r="E85" s="168">
        <f>+E61+E84</f>
        <v>23554</v>
      </c>
    </row>
    <row r="86" spans="1:5" s="172" customFormat="1" ht="12" customHeight="1">
      <c r="A86" s="106"/>
      <c r="B86" s="106"/>
      <c r="C86" s="107"/>
      <c r="D86" s="107"/>
      <c r="E86" s="107"/>
    </row>
    <row r="87" spans="1:5" ht="16.5" customHeight="1">
      <c r="A87" s="297" t="s">
        <v>33</v>
      </c>
      <c r="B87" s="297"/>
      <c r="C87" s="297"/>
      <c r="D87" s="297"/>
      <c r="E87" s="297"/>
    </row>
    <row r="88" spans="1:5" s="178" customFormat="1" ht="16.5" customHeight="1" thickBot="1">
      <c r="A88" s="27" t="s">
        <v>102</v>
      </c>
      <c r="B88" s="27"/>
      <c r="C88" s="139"/>
      <c r="D88" s="139"/>
      <c r="E88" s="139" t="s">
        <v>139</v>
      </c>
    </row>
    <row r="89" spans="1:5" s="178" customFormat="1" ht="16.5" customHeight="1">
      <c r="A89" s="298" t="s">
        <v>50</v>
      </c>
      <c r="B89" s="300" t="s">
        <v>160</v>
      </c>
      <c r="C89" s="302" t="str">
        <f>+C3</f>
        <v>2014. évi</v>
      </c>
      <c r="D89" s="302"/>
      <c r="E89" s="303"/>
    </row>
    <row r="90" spans="1:5" ht="37.5" customHeight="1" thickBot="1">
      <c r="A90" s="299"/>
      <c r="B90" s="301"/>
      <c r="C90" s="28" t="s">
        <v>161</v>
      </c>
      <c r="D90" s="28" t="s">
        <v>166</v>
      </c>
      <c r="E90" s="29" t="s">
        <v>167</v>
      </c>
    </row>
    <row r="91" spans="1:5" s="171" customFormat="1" ht="12" customHeight="1" thickBot="1">
      <c r="A91" s="135" t="s">
        <v>299</v>
      </c>
      <c r="B91" s="136" t="s">
        <v>300</v>
      </c>
      <c r="C91" s="136" t="s">
        <v>301</v>
      </c>
      <c r="D91" s="136" t="s">
        <v>302</v>
      </c>
      <c r="E91" s="137" t="s">
        <v>303</v>
      </c>
    </row>
    <row r="92" spans="1:5" ht="12" customHeight="1" thickBot="1">
      <c r="A92" s="132" t="s">
        <v>5</v>
      </c>
      <c r="B92" s="134" t="s">
        <v>305</v>
      </c>
      <c r="C92" s="266">
        <f>SUM(C93:C97)</f>
        <v>18787</v>
      </c>
      <c r="D92" s="266">
        <f>SUM(D93:D97)</f>
        <v>23011</v>
      </c>
      <c r="E92" s="266">
        <f>SUM(E93:E97)</f>
        <v>23011</v>
      </c>
    </row>
    <row r="93" spans="1:5" ht="12" customHeight="1">
      <c r="A93" s="127" t="s">
        <v>62</v>
      </c>
      <c r="B93" s="120" t="s">
        <v>34</v>
      </c>
      <c r="C93" s="267">
        <v>6218</v>
      </c>
      <c r="D93" s="267">
        <v>8010</v>
      </c>
      <c r="E93" s="267">
        <v>8010</v>
      </c>
    </row>
    <row r="94" spans="1:5" ht="12" customHeight="1">
      <c r="A94" s="124" t="s">
        <v>63</v>
      </c>
      <c r="B94" s="118" t="s">
        <v>123</v>
      </c>
      <c r="C94" s="268">
        <v>2069</v>
      </c>
      <c r="D94" s="268">
        <v>2130</v>
      </c>
      <c r="E94" s="268">
        <v>2130</v>
      </c>
    </row>
    <row r="95" spans="1:5" ht="12" customHeight="1">
      <c r="A95" s="124" t="s">
        <v>64</v>
      </c>
      <c r="B95" s="118" t="s">
        <v>90</v>
      </c>
      <c r="C95" s="270">
        <v>3790</v>
      </c>
      <c r="D95" s="270">
        <v>4023</v>
      </c>
      <c r="E95" s="270">
        <v>4023</v>
      </c>
    </row>
    <row r="96" spans="1:5" ht="12" customHeight="1">
      <c r="A96" s="124" t="s">
        <v>65</v>
      </c>
      <c r="B96" s="121" t="s">
        <v>124</v>
      </c>
      <c r="C96" s="270">
        <v>6710</v>
      </c>
      <c r="D96" s="270">
        <v>4732</v>
      </c>
      <c r="E96" s="270">
        <v>4732</v>
      </c>
    </row>
    <row r="97" spans="1:5" ht="12" customHeight="1">
      <c r="A97" s="124" t="s">
        <v>74</v>
      </c>
      <c r="B97" s="129" t="s">
        <v>125</v>
      </c>
      <c r="C97" s="270"/>
      <c r="D97" s="270">
        <v>4116</v>
      </c>
      <c r="E97" s="270">
        <v>4116</v>
      </c>
    </row>
    <row r="98" spans="1:5" ht="12" customHeight="1">
      <c r="A98" s="124" t="s">
        <v>66</v>
      </c>
      <c r="B98" s="118" t="s">
        <v>306</v>
      </c>
      <c r="C98" s="270"/>
      <c r="D98" s="270"/>
      <c r="E98" s="270"/>
    </row>
    <row r="99" spans="1:5" ht="12" customHeight="1">
      <c r="A99" s="124" t="s">
        <v>67</v>
      </c>
      <c r="B99" s="141" t="s">
        <v>307</v>
      </c>
      <c r="C99" s="270"/>
      <c r="D99" s="270"/>
      <c r="E99" s="270"/>
    </row>
    <row r="100" spans="1:5" ht="12" customHeight="1">
      <c r="A100" s="124" t="s">
        <v>75</v>
      </c>
      <c r="B100" s="142" t="s">
        <v>308</v>
      </c>
      <c r="C100" s="270"/>
      <c r="D100" s="270"/>
      <c r="E100" s="270"/>
    </row>
    <row r="101" spans="1:5" ht="12" customHeight="1">
      <c r="A101" s="124" t="s">
        <v>76</v>
      </c>
      <c r="B101" s="142" t="s">
        <v>309</v>
      </c>
      <c r="C101" s="270"/>
      <c r="D101" s="270"/>
      <c r="E101" s="270"/>
    </row>
    <row r="102" spans="1:5" ht="12" customHeight="1">
      <c r="A102" s="124" t="s">
        <v>77</v>
      </c>
      <c r="B102" s="141" t="s">
        <v>310</v>
      </c>
      <c r="C102" s="270"/>
      <c r="D102" s="270">
        <v>4116</v>
      </c>
      <c r="E102" s="270">
        <v>4116</v>
      </c>
    </row>
    <row r="103" spans="1:5" ht="12" customHeight="1">
      <c r="A103" s="124" t="s">
        <v>78</v>
      </c>
      <c r="B103" s="141" t="s">
        <v>311</v>
      </c>
      <c r="C103" s="270"/>
      <c r="D103" s="270"/>
      <c r="E103" s="270"/>
    </row>
    <row r="104" spans="1:5" ht="12" customHeight="1">
      <c r="A104" s="124" t="s">
        <v>80</v>
      </c>
      <c r="B104" s="142" t="s">
        <v>312</v>
      </c>
      <c r="C104" s="270"/>
      <c r="D104" s="270"/>
      <c r="E104" s="270"/>
    </row>
    <row r="105" spans="1:5" ht="12" customHeight="1">
      <c r="A105" s="123" t="s">
        <v>126</v>
      </c>
      <c r="B105" s="143" t="s">
        <v>313</v>
      </c>
      <c r="C105" s="270"/>
      <c r="D105" s="270"/>
      <c r="E105" s="270"/>
    </row>
    <row r="106" spans="1:5" ht="12" customHeight="1">
      <c r="A106" s="124" t="s">
        <v>314</v>
      </c>
      <c r="B106" s="143" t="s">
        <v>315</v>
      </c>
      <c r="C106" s="270"/>
      <c r="D106" s="270"/>
      <c r="E106" s="270"/>
    </row>
    <row r="107" spans="1:5" ht="12" customHeight="1" thickBot="1">
      <c r="A107" s="128" t="s">
        <v>316</v>
      </c>
      <c r="B107" s="144" t="s">
        <v>317</v>
      </c>
      <c r="C107" s="272"/>
      <c r="D107" s="272"/>
      <c r="E107" s="272"/>
    </row>
    <row r="108" spans="1:5" ht="12" customHeight="1" thickBot="1">
      <c r="A108" s="130" t="s">
        <v>6</v>
      </c>
      <c r="B108" s="133" t="s">
        <v>318</v>
      </c>
      <c r="C108" s="156">
        <f>+C109+C111+C113</f>
        <v>0</v>
      </c>
      <c r="D108" s="156">
        <f>+D109+D111+D113</f>
        <v>543</v>
      </c>
      <c r="E108" s="156">
        <f>+E109+E111+E113</f>
        <v>543</v>
      </c>
    </row>
    <row r="109" spans="1:5" ht="12" customHeight="1">
      <c r="A109" s="125" t="s">
        <v>68</v>
      </c>
      <c r="B109" s="118" t="s">
        <v>138</v>
      </c>
      <c r="C109" s="269"/>
      <c r="D109" s="269">
        <v>543</v>
      </c>
      <c r="E109" s="269">
        <v>543</v>
      </c>
    </row>
    <row r="110" spans="1:5" ht="12" customHeight="1">
      <c r="A110" s="125" t="s">
        <v>69</v>
      </c>
      <c r="B110" s="122" t="s">
        <v>319</v>
      </c>
      <c r="C110" s="269"/>
      <c r="D110" s="269"/>
      <c r="E110" s="269"/>
    </row>
    <row r="111" spans="1:5" ht="15.75">
      <c r="A111" s="125" t="s">
        <v>70</v>
      </c>
      <c r="B111" s="122" t="s">
        <v>127</v>
      </c>
      <c r="C111" s="268"/>
      <c r="D111" s="268"/>
      <c r="E111" s="268"/>
    </row>
    <row r="112" spans="1:5" ht="12" customHeight="1">
      <c r="A112" s="125" t="s">
        <v>71</v>
      </c>
      <c r="B112" s="122" t="s">
        <v>320</v>
      </c>
      <c r="C112" s="146"/>
      <c r="D112" s="146"/>
      <c r="E112" s="146"/>
    </row>
    <row r="113" spans="1:5" ht="12" customHeight="1">
      <c r="A113" s="125" t="s">
        <v>72</v>
      </c>
      <c r="B113" s="154" t="s">
        <v>141</v>
      </c>
      <c r="C113" s="146"/>
      <c r="D113" s="146"/>
      <c r="E113" s="146"/>
    </row>
    <row r="114" spans="1:5" ht="21.75" customHeight="1">
      <c r="A114" s="125" t="s">
        <v>79</v>
      </c>
      <c r="B114" s="153" t="s">
        <v>321</v>
      </c>
      <c r="C114" s="146"/>
      <c r="D114" s="146"/>
      <c r="E114" s="146"/>
    </row>
    <row r="115" spans="1:5" ht="24" customHeight="1">
      <c r="A115" s="125" t="s">
        <v>81</v>
      </c>
      <c r="B115" s="169" t="s">
        <v>322</v>
      </c>
      <c r="C115" s="146"/>
      <c r="D115" s="146"/>
      <c r="E115" s="146"/>
    </row>
    <row r="116" spans="1:5" ht="12" customHeight="1">
      <c r="A116" s="125" t="s">
        <v>128</v>
      </c>
      <c r="B116" s="142" t="s">
        <v>309</v>
      </c>
      <c r="C116" s="146"/>
      <c r="D116" s="146"/>
      <c r="E116" s="146"/>
    </row>
    <row r="117" spans="1:5" ht="12" customHeight="1">
      <c r="A117" s="125" t="s">
        <v>129</v>
      </c>
      <c r="B117" s="142" t="s">
        <v>323</v>
      </c>
      <c r="C117" s="146"/>
      <c r="D117" s="146"/>
      <c r="E117" s="146"/>
    </row>
    <row r="118" spans="1:5" ht="12" customHeight="1">
      <c r="A118" s="125" t="s">
        <v>130</v>
      </c>
      <c r="B118" s="142" t="s">
        <v>324</v>
      </c>
      <c r="C118" s="146"/>
      <c r="D118" s="146"/>
      <c r="E118" s="146"/>
    </row>
    <row r="119" spans="1:5" s="191" customFormat="1" ht="12" customHeight="1">
      <c r="A119" s="125" t="s">
        <v>325</v>
      </c>
      <c r="B119" s="142" t="s">
        <v>312</v>
      </c>
      <c r="C119" s="146"/>
      <c r="D119" s="146"/>
      <c r="E119" s="146"/>
    </row>
    <row r="120" spans="1:5" ht="12" customHeight="1">
      <c r="A120" s="125" t="s">
        <v>326</v>
      </c>
      <c r="B120" s="142" t="s">
        <v>327</v>
      </c>
      <c r="C120" s="146"/>
      <c r="D120" s="146"/>
      <c r="E120" s="146"/>
    </row>
    <row r="121" spans="1:5" ht="12" customHeight="1" thickBot="1">
      <c r="A121" s="123" t="s">
        <v>328</v>
      </c>
      <c r="B121" s="142" t="s">
        <v>329</v>
      </c>
      <c r="C121" s="148"/>
      <c r="D121" s="148"/>
      <c r="E121" s="148"/>
    </row>
    <row r="122" spans="1:5" ht="12" customHeight="1" thickBot="1">
      <c r="A122" s="130" t="s">
        <v>7</v>
      </c>
      <c r="B122" s="138" t="s">
        <v>330</v>
      </c>
      <c r="C122" s="156">
        <f>+C123+C124</f>
        <v>0</v>
      </c>
      <c r="D122" s="156">
        <f>+D123+D124</f>
        <v>0</v>
      </c>
      <c r="E122" s="156">
        <f>+E123+E124</f>
        <v>0</v>
      </c>
    </row>
    <row r="123" spans="1:5" ht="12" customHeight="1">
      <c r="A123" s="125" t="s">
        <v>51</v>
      </c>
      <c r="B123" s="119" t="s">
        <v>40</v>
      </c>
      <c r="C123" s="269"/>
      <c r="D123" s="269"/>
      <c r="E123" s="269"/>
    </row>
    <row r="124" spans="1:5" ht="12" customHeight="1" thickBot="1">
      <c r="A124" s="126" t="s">
        <v>52</v>
      </c>
      <c r="B124" s="122" t="s">
        <v>41</v>
      </c>
      <c r="C124" s="270"/>
      <c r="D124" s="270"/>
      <c r="E124" s="270"/>
    </row>
    <row r="125" spans="1:5" ht="12" customHeight="1" thickBot="1">
      <c r="A125" s="130" t="s">
        <v>8</v>
      </c>
      <c r="B125" s="138" t="s">
        <v>331</v>
      </c>
      <c r="C125" s="156">
        <f>+C92+C108+C122</f>
        <v>18787</v>
      </c>
      <c r="D125" s="156">
        <f>+D92+D108+D122</f>
        <v>23554</v>
      </c>
      <c r="E125" s="156">
        <f>+E92+E108+E122</f>
        <v>23554</v>
      </c>
    </row>
    <row r="126" spans="1:5" ht="12" customHeight="1" thickBot="1">
      <c r="A126" s="130" t="s">
        <v>9</v>
      </c>
      <c r="B126" s="138" t="s">
        <v>332</v>
      </c>
      <c r="C126" s="156">
        <f>+C127+C128+C129</f>
        <v>0</v>
      </c>
      <c r="D126" s="156">
        <f>+D127+D128+D129</f>
        <v>0</v>
      </c>
      <c r="E126" s="156">
        <f>+E127+E128+E129</f>
        <v>0</v>
      </c>
    </row>
    <row r="127" spans="1:5" ht="12" customHeight="1">
      <c r="A127" s="125" t="s">
        <v>55</v>
      </c>
      <c r="B127" s="119" t="s">
        <v>333</v>
      </c>
      <c r="C127" s="146"/>
      <c r="D127" s="146"/>
      <c r="E127" s="146"/>
    </row>
    <row r="128" spans="1:5" ht="12" customHeight="1">
      <c r="A128" s="125" t="s">
        <v>56</v>
      </c>
      <c r="B128" s="119" t="s">
        <v>334</v>
      </c>
      <c r="C128" s="146"/>
      <c r="D128" s="146"/>
      <c r="E128" s="146"/>
    </row>
    <row r="129" spans="1:5" ht="12" customHeight="1" thickBot="1">
      <c r="A129" s="123" t="s">
        <v>57</v>
      </c>
      <c r="B129" s="117" t="s">
        <v>335</v>
      </c>
      <c r="C129" s="146"/>
      <c r="D129" s="146"/>
      <c r="E129" s="146"/>
    </row>
    <row r="130" spans="1:5" ht="12" customHeight="1" thickBot="1">
      <c r="A130" s="130" t="s">
        <v>10</v>
      </c>
      <c r="B130" s="138" t="s">
        <v>336</v>
      </c>
      <c r="C130" s="156">
        <f>+C131+C132+C133+C134</f>
        <v>0</v>
      </c>
      <c r="D130" s="156">
        <f>+D131+D132+D133+D134</f>
        <v>0</v>
      </c>
      <c r="E130" s="156">
        <f>+E131+E132+E133+E134</f>
        <v>0</v>
      </c>
    </row>
    <row r="131" spans="1:5" ht="12" customHeight="1">
      <c r="A131" s="125" t="s">
        <v>58</v>
      </c>
      <c r="B131" s="119" t="s">
        <v>337</v>
      </c>
      <c r="C131" s="146"/>
      <c r="D131" s="146"/>
      <c r="E131" s="146"/>
    </row>
    <row r="132" spans="1:5" ht="12" customHeight="1">
      <c r="A132" s="125" t="s">
        <v>59</v>
      </c>
      <c r="B132" s="119" t="s">
        <v>338</v>
      </c>
      <c r="C132" s="146"/>
      <c r="D132" s="146"/>
      <c r="E132" s="146"/>
    </row>
    <row r="133" spans="1:5" ht="12" customHeight="1">
      <c r="A133" s="125" t="s">
        <v>234</v>
      </c>
      <c r="B133" s="119" t="s">
        <v>339</v>
      </c>
      <c r="C133" s="146"/>
      <c r="D133" s="146"/>
      <c r="E133" s="146"/>
    </row>
    <row r="134" spans="1:5" ht="12" customHeight="1" thickBot="1">
      <c r="A134" s="123" t="s">
        <v>236</v>
      </c>
      <c r="B134" s="117" t="s">
        <v>340</v>
      </c>
      <c r="C134" s="146"/>
      <c r="D134" s="146"/>
      <c r="E134" s="146"/>
    </row>
    <row r="135" spans="1:5" ht="12" customHeight="1" thickBot="1">
      <c r="A135" s="130" t="s">
        <v>11</v>
      </c>
      <c r="B135" s="138" t="s">
        <v>341</v>
      </c>
      <c r="C135" s="271">
        <f>+C136+C137+C138+C139</f>
        <v>0</v>
      </c>
      <c r="D135" s="271">
        <f>+D136+D137+D138+D139</f>
        <v>0</v>
      </c>
      <c r="E135" s="271">
        <f>+E136+E137+E138+E139</f>
        <v>0</v>
      </c>
    </row>
    <row r="136" spans="1:5" ht="12" customHeight="1">
      <c r="A136" s="125" t="s">
        <v>60</v>
      </c>
      <c r="B136" s="119" t="s">
        <v>342</v>
      </c>
      <c r="C136" s="146"/>
      <c r="D136" s="146"/>
      <c r="E136" s="146"/>
    </row>
    <row r="137" spans="1:5" ht="12" customHeight="1">
      <c r="A137" s="125" t="s">
        <v>61</v>
      </c>
      <c r="B137" s="119" t="s">
        <v>343</v>
      </c>
      <c r="C137" s="146"/>
      <c r="D137" s="146"/>
      <c r="E137" s="146"/>
    </row>
    <row r="138" spans="1:5" ht="12" customHeight="1">
      <c r="A138" s="125" t="s">
        <v>243</v>
      </c>
      <c r="B138" s="119" t="s">
        <v>344</v>
      </c>
      <c r="C138" s="146"/>
      <c r="D138" s="146"/>
      <c r="E138" s="146"/>
    </row>
    <row r="139" spans="1:5" ht="12" customHeight="1" thickBot="1">
      <c r="A139" s="123" t="s">
        <v>245</v>
      </c>
      <c r="B139" s="117" t="s">
        <v>345</v>
      </c>
      <c r="C139" s="146"/>
      <c r="D139" s="146"/>
      <c r="E139" s="146"/>
    </row>
    <row r="140" spans="1:9" ht="15" customHeight="1" thickBot="1">
      <c r="A140" s="130" t="s">
        <v>12</v>
      </c>
      <c r="B140" s="138" t="s">
        <v>346</v>
      </c>
      <c r="C140" s="273">
        <f>+C141+C142+C143+C144</f>
        <v>0</v>
      </c>
      <c r="D140" s="273">
        <f>+D141+D142+D143+D144</f>
        <v>0</v>
      </c>
      <c r="E140" s="273">
        <f>+E141+E142+E143+E144</f>
        <v>0</v>
      </c>
      <c r="F140" s="179"/>
      <c r="G140" s="180"/>
      <c r="H140" s="180"/>
      <c r="I140" s="180"/>
    </row>
    <row r="141" spans="1:5" s="172" customFormat="1" ht="12.75" customHeight="1">
      <c r="A141" s="125" t="s">
        <v>121</v>
      </c>
      <c r="B141" s="119" t="s">
        <v>347</v>
      </c>
      <c r="C141" s="146"/>
      <c r="D141" s="146"/>
      <c r="E141" s="146"/>
    </row>
    <row r="142" spans="1:5" ht="12.75" customHeight="1">
      <c r="A142" s="125" t="s">
        <v>122</v>
      </c>
      <c r="B142" s="119" t="s">
        <v>348</v>
      </c>
      <c r="C142" s="146"/>
      <c r="D142" s="146"/>
      <c r="E142" s="146"/>
    </row>
    <row r="143" spans="1:5" ht="12.75" customHeight="1">
      <c r="A143" s="125" t="s">
        <v>140</v>
      </c>
      <c r="B143" s="119" t="s">
        <v>349</v>
      </c>
      <c r="C143" s="146"/>
      <c r="D143" s="146"/>
      <c r="E143" s="146"/>
    </row>
    <row r="144" spans="1:5" ht="12.75" customHeight="1" thickBot="1">
      <c r="A144" s="125" t="s">
        <v>251</v>
      </c>
      <c r="B144" s="119" t="s">
        <v>350</v>
      </c>
      <c r="C144" s="146"/>
      <c r="D144" s="146"/>
      <c r="E144" s="146"/>
    </row>
    <row r="145" spans="1:5" ht="16.5" thickBot="1">
      <c r="A145" s="130" t="s">
        <v>13</v>
      </c>
      <c r="B145" s="138" t="s">
        <v>351</v>
      </c>
      <c r="C145" s="274">
        <f>+C126+C130+C135+C140</f>
        <v>0</v>
      </c>
      <c r="D145" s="274">
        <f>+D126+D130+D135+D140</f>
        <v>0</v>
      </c>
      <c r="E145" s="274">
        <f>+E126+E130+E135+E140</f>
        <v>0</v>
      </c>
    </row>
    <row r="146" spans="1:5" ht="16.5" thickBot="1">
      <c r="A146" s="155" t="s">
        <v>14</v>
      </c>
      <c r="B146" s="158" t="s">
        <v>352</v>
      </c>
      <c r="C146" s="274">
        <f>+C125+C145</f>
        <v>18787</v>
      </c>
      <c r="D146" s="274">
        <f>+D125+D145</f>
        <v>23554</v>
      </c>
      <c r="E146" s="274">
        <f>+E125+E145</f>
        <v>23554</v>
      </c>
    </row>
    <row r="148" spans="1:5" ht="18.75" customHeight="1">
      <c r="A148" s="296" t="s">
        <v>353</v>
      </c>
      <c r="B148" s="296"/>
      <c r="C148" s="296"/>
      <c r="D148" s="296"/>
      <c r="E148" s="296"/>
    </row>
    <row r="149" spans="1:5" ht="13.5" customHeight="1" thickBot="1">
      <c r="A149" s="140" t="s">
        <v>103</v>
      </c>
      <c r="B149" s="140"/>
      <c r="C149" s="170"/>
      <c r="E149" s="157" t="s">
        <v>139</v>
      </c>
    </row>
    <row r="150" spans="1:5" ht="21.75" thickBot="1">
      <c r="A150" s="130">
        <v>1</v>
      </c>
      <c r="B150" s="133" t="s">
        <v>354</v>
      </c>
      <c r="C150" s="156">
        <f>+C61-C125</f>
        <v>0</v>
      </c>
      <c r="D150" s="156">
        <f>+D61-D125</f>
        <v>0</v>
      </c>
      <c r="E150" s="156">
        <f>+E61-E125</f>
        <v>0</v>
      </c>
    </row>
    <row r="151" spans="1:5" ht="21.75" thickBot="1">
      <c r="A151" s="130" t="s">
        <v>6</v>
      </c>
      <c r="B151" s="133" t="s">
        <v>355</v>
      </c>
      <c r="C151" s="156">
        <f>+C84-C145</f>
        <v>0</v>
      </c>
      <c r="D151" s="156">
        <f>+D84-D145</f>
        <v>0</v>
      </c>
      <c r="E151" s="156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159" customFormat="1" ht="12.75" customHeight="1">
      <c r="C161" s="160"/>
      <c r="D161" s="160"/>
      <c r="E161" s="160"/>
    </row>
  </sheetData>
  <sheetProtection selectLockedCells="1" selectUnlockedCells="1"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Hejőkürt Önkormányzat
2014. ÉVI ZÁRSZÁMADÁS
ÁLLAMIGAZGATÁSI FELADATOK MÉRLEGE
&amp;R&amp;"Times New Roman CE,Félkövér dőlt"&amp;11 1.4. melléklet a 5/2015. (IV.24.) önkormányzati rendelethez</oddHeader>
  </headerFooter>
  <rowBreaks count="1" manualBreakCount="1">
    <brk id="8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view="pageBreakPreview" zoomScaleSheetLayoutView="100" workbookViewId="0" topLeftCell="C1">
      <selection activeCell="J31" sqref="J31"/>
    </sheetView>
  </sheetViews>
  <sheetFormatPr defaultColWidth="9.00390625" defaultRowHeight="12.75"/>
  <cols>
    <col min="1" max="1" width="6.875" style="9" customWidth="1"/>
    <col min="2" max="2" width="55.125" style="20" customWidth="1"/>
    <col min="3" max="5" width="16.375" style="9" customWidth="1"/>
    <col min="6" max="6" width="55.125" style="9" customWidth="1"/>
    <col min="7" max="9" width="16.375" style="9" customWidth="1"/>
    <col min="10" max="10" width="4.875" style="9" customWidth="1"/>
    <col min="11" max="16384" width="9.375" style="9" customWidth="1"/>
  </cols>
  <sheetData>
    <row r="1" spans="2:10" ht="39.75" customHeight="1">
      <c r="B1" s="204" t="s">
        <v>107</v>
      </c>
      <c r="C1" s="205"/>
      <c r="D1" s="205"/>
      <c r="E1" s="205"/>
      <c r="F1" s="205"/>
      <c r="G1" s="205"/>
      <c r="H1" s="205"/>
      <c r="I1" s="205"/>
      <c r="J1" s="306" t="str">
        <f>+CONCATENATE("2.1. melléklet a 5/2015 (IV.24.) önkormányzati rendelethez")</f>
        <v>2.1. melléklet a 5/2015 (IV.24.) önkormányzati rendelethez</v>
      </c>
    </row>
    <row r="2" spans="7:10" ht="14.25" thickBot="1">
      <c r="G2" s="24"/>
      <c r="H2" s="24"/>
      <c r="I2" s="24" t="s">
        <v>42</v>
      </c>
      <c r="J2" s="306"/>
    </row>
    <row r="3" spans="1:10" ht="18" customHeight="1" thickBot="1">
      <c r="A3" s="304" t="s">
        <v>50</v>
      </c>
      <c r="B3" s="232" t="s">
        <v>38</v>
      </c>
      <c r="C3" s="233"/>
      <c r="D3" s="233"/>
      <c r="E3" s="233"/>
      <c r="F3" s="232" t="s">
        <v>39</v>
      </c>
      <c r="G3" s="234"/>
      <c r="H3" s="234"/>
      <c r="I3" s="234"/>
      <c r="J3" s="306"/>
    </row>
    <row r="4" spans="1:10" s="206" customFormat="1" ht="35.25" customHeight="1" thickBot="1">
      <c r="A4" s="305"/>
      <c r="B4" s="21" t="s">
        <v>43</v>
      </c>
      <c r="C4" s="22" t="str">
        <f>+CONCATENATE(LEFT('1.1.sz.mell.'!C3,4),". évi eredeti előirányzat")</f>
        <v>2014. évi eredeti előirányzat</v>
      </c>
      <c r="D4" s="192" t="str">
        <f>+CONCATENATE(LEFT('1.1.sz.mell.'!C3,4),". évi módosított előirányzat")</f>
        <v>2014. évi módosított előirányzat</v>
      </c>
      <c r="E4" s="22" t="str">
        <f>+CONCATENATE(LEFT('1.1.sz.mell.'!C3,4),". évi teljesítés")</f>
        <v>2014. évi teljesítés</v>
      </c>
      <c r="F4" s="21" t="s">
        <v>43</v>
      </c>
      <c r="G4" s="22" t="str">
        <f>+C4</f>
        <v>2014. évi eredeti előirányzat</v>
      </c>
      <c r="H4" s="192" t="str">
        <f>+D4</f>
        <v>2014. évi módosított előirányzat</v>
      </c>
      <c r="I4" s="222" t="str">
        <f>+E4</f>
        <v>2014. évi teljesítés</v>
      </c>
      <c r="J4" s="306"/>
    </row>
    <row r="5" spans="1:10" s="207" customFormat="1" ht="12" customHeight="1" thickBot="1">
      <c r="A5" s="235" t="s">
        <v>299</v>
      </c>
      <c r="B5" s="236" t="s">
        <v>300</v>
      </c>
      <c r="C5" s="237" t="s">
        <v>301</v>
      </c>
      <c r="D5" s="237" t="s">
        <v>302</v>
      </c>
      <c r="E5" s="237" t="s">
        <v>303</v>
      </c>
      <c r="F5" s="236" t="s">
        <v>380</v>
      </c>
      <c r="G5" s="237" t="s">
        <v>381</v>
      </c>
      <c r="H5" s="237" t="s">
        <v>382</v>
      </c>
      <c r="I5" s="238" t="s">
        <v>383</v>
      </c>
      <c r="J5" s="306"/>
    </row>
    <row r="6" spans="1:10" ht="15" customHeight="1">
      <c r="A6" s="208" t="s">
        <v>5</v>
      </c>
      <c r="B6" s="209" t="s">
        <v>356</v>
      </c>
      <c r="C6" s="195">
        <v>9995</v>
      </c>
      <c r="D6" s="195">
        <v>10644</v>
      </c>
      <c r="E6" s="195">
        <v>10644</v>
      </c>
      <c r="F6" s="209" t="s">
        <v>44</v>
      </c>
      <c r="G6" s="195">
        <v>11057</v>
      </c>
      <c r="H6" s="195">
        <v>15506</v>
      </c>
      <c r="I6" s="201">
        <v>15506</v>
      </c>
      <c r="J6" s="306"/>
    </row>
    <row r="7" spans="1:10" ht="15" customHeight="1">
      <c r="A7" s="210" t="s">
        <v>6</v>
      </c>
      <c r="B7" s="211" t="s">
        <v>357</v>
      </c>
      <c r="C7" s="196">
        <v>2570</v>
      </c>
      <c r="D7" s="196">
        <v>5783</v>
      </c>
      <c r="E7" s="196">
        <v>5783</v>
      </c>
      <c r="F7" s="211" t="s">
        <v>123</v>
      </c>
      <c r="G7" s="196">
        <v>3449</v>
      </c>
      <c r="H7" s="196">
        <v>3330</v>
      </c>
      <c r="I7" s="202">
        <v>3329</v>
      </c>
      <c r="J7" s="306"/>
    </row>
    <row r="8" spans="1:10" ht="15" customHeight="1">
      <c r="A8" s="210" t="s">
        <v>7</v>
      </c>
      <c r="B8" s="211" t="s">
        <v>358</v>
      </c>
      <c r="C8" s="196"/>
      <c r="D8" s="196"/>
      <c r="E8" s="196"/>
      <c r="F8" s="211" t="s">
        <v>144</v>
      </c>
      <c r="G8" s="196">
        <v>14500</v>
      </c>
      <c r="H8" s="196">
        <v>13881</v>
      </c>
      <c r="I8" s="202">
        <v>13807</v>
      </c>
      <c r="J8" s="306"/>
    </row>
    <row r="9" spans="1:10" ht="15" customHeight="1">
      <c r="A9" s="210" t="s">
        <v>8</v>
      </c>
      <c r="B9" s="211" t="s">
        <v>114</v>
      </c>
      <c r="C9" s="196">
        <v>65680</v>
      </c>
      <c r="D9" s="196">
        <v>84134</v>
      </c>
      <c r="E9" s="196">
        <v>84134</v>
      </c>
      <c r="F9" s="211" t="s">
        <v>124</v>
      </c>
      <c r="G9" s="196">
        <v>8710</v>
      </c>
      <c r="H9" s="196">
        <v>9752</v>
      </c>
      <c r="I9" s="202">
        <v>9752</v>
      </c>
      <c r="J9" s="306"/>
    </row>
    <row r="10" spans="1:10" ht="15" customHeight="1">
      <c r="A10" s="210" t="s">
        <v>9</v>
      </c>
      <c r="B10" s="212" t="s">
        <v>359</v>
      </c>
      <c r="C10" s="196"/>
      <c r="D10" s="196"/>
      <c r="E10" s="196">
        <v>65</v>
      </c>
      <c r="F10" s="211" t="s">
        <v>125</v>
      </c>
      <c r="G10" s="196">
        <v>3860</v>
      </c>
      <c r="H10" s="196">
        <v>4906</v>
      </c>
      <c r="I10" s="202">
        <v>4894</v>
      </c>
      <c r="J10" s="306"/>
    </row>
    <row r="11" spans="1:10" ht="15" customHeight="1">
      <c r="A11" s="210" t="s">
        <v>10</v>
      </c>
      <c r="B11" s="211" t="s">
        <v>445</v>
      </c>
      <c r="C11" s="197"/>
      <c r="D11" s="197"/>
      <c r="E11" s="197"/>
      <c r="F11" s="211" t="s">
        <v>35</v>
      </c>
      <c r="G11" s="196">
        <v>47582</v>
      </c>
      <c r="H11" s="196">
        <v>5094</v>
      </c>
      <c r="I11" s="202"/>
      <c r="J11" s="306"/>
    </row>
    <row r="12" spans="1:10" ht="15" customHeight="1">
      <c r="A12" s="210" t="s">
        <v>11</v>
      </c>
      <c r="B12" s="211" t="s">
        <v>230</v>
      </c>
      <c r="C12" s="196">
        <v>320</v>
      </c>
      <c r="D12" s="196">
        <v>708</v>
      </c>
      <c r="E12" s="196">
        <v>708</v>
      </c>
      <c r="F12" s="6"/>
      <c r="G12" s="196"/>
      <c r="H12" s="196"/>
      <c r="I12" s="202"/>
      <c r="J12" s="306"/>
    </row>
    <row r="13" spans="1:10" ht="15" customHeight="1">
      <c r="A13" s="210" t="s">
        <v>12</v>
      </c>
      <c r="B13" s="6"/>
      <c r="C13" s="196"/>
      <c r="D13" s="196"/>
      <c r="E13" s="196"/>
      <c r="F13" s="6"/>
      <c r="G13" s="196"/>
      <c r="H13" s="196"/>
      <c r="I13" s="202"/>
      <c r="J13" s="306"/>
    </row>
    <row r="14" spans="1:10" ht="15" customHeight="1">
      <c r="A14" s="210" t="s">
        <v>13</v>
      </c>
      <c r="B14" s="221"/>
      <c r="C14" s="197"/>
      <c r="D14" s="197"/>
      <c r="E14" s="197"/>
      <c r="F14" s="6"/>
      <c r="G14" s="196"/>
      <c r="H14" s="196"/>
      <c r="I14" s="202"/>
      <c r="J14" s="306"/>
    </row>
    <row r="15" spans="1:10" ht="15" customHeight="1">
      <c r="A15" s="210" t="s">
        <v>14</v>
      </c>
      <c r="B15" s="6"/>
      <c r="C15" s="196"/>
      <c r="D15" s="196"/>
      <c r="E15" s="196"/>
      <c r="F15" s="6"/>
      <c r="G15" s="196"/>
      <c r="H15" s="196"/>
      <c r="I15" s="202"/>
      <c r="J15" s="306"/>
    </row>
    <row r="16" spans="1:10" ht="15" customHeight="1">
      <c r="A16" s="210" t="s">
        <v>15</v>
      </c>
      <c r="B16" s="6"/>
      <c r="C16" s="196"/>
      <c r="D16" s="196"/>
      <c r="E16" s="196"/>
      <c r="F16" s="6"/>
      <c r="G16" s="196"/>
      <c r="H16" s="196"/>
      <c r="I16" s="202"/>
      <c r="J16" s="306"/>
    </row>
    <row r="17" spans="1:10" ht="15" customHeight="1" thickBot="1">
      <c r="A17" s="210" t="s">
        <v>16</v>
      </c>
      <c r="B17" s="11"/>
      <c r="C17" s="198"/>
      <c r="D17" s="198"/>
      <c r="E17" s="198"/>
      <c r="F17" s="6"/>
      <c r="G17" s="198"/>
      <c r="H17" s="198"/>
      <c r="I17" s="203"/>
      <c r="J17" s="306"/>
    </row>
    <row r="18" spans="1:10" ht="17.25" customHeight="1" thickBot="1">
      <c r="A18" s="213" t="s">
        <v>17</v>
      </c>
      <c r="B18" s="194" t="s">
        <v>360</v>
      </c>
      <c r="C18" s="199">
        <f>+C6+C7+C9+C10+C12+C13+C14+C15+C16+C17</f>
        <v>78565</v>
      </c>
      <c r="D18" s="199">
        <f>+D6+D7+D9+D10+D12+D13+D14+D15+D16+D17</f>
        <v>101269</v>
      </c>
      <c r="E18" s="199">
        <f>+E6+E7+E9+E10+E12+E13+E14+E15+E16+E17</f>
        <v>101334</v>
      </c>
      <c r="F18" s="194" t="s">
        <v>367</v>
      </c>
      <c r="G18" s="199">
        <f>SUM(G6:G17)</f>
        <v>89158</v>
      </c>
      <c r="H18" s="199">
        <f>SUM(H6:H17)</f>
        <v>52469</v>
      </c>
      <c r="I18" s="199">
        <f>SUM(I6:I17)</f>
        <v>47288</v>
      </c>
      <c r="J18" s="306"/>
    </row>
    <row r="19" spans="1:10" ht="15" customHeight="1">
      <c r="A19" s="214" t="s">
        <v>18</v>
      </c>
      <c r="B19" s="215" t="s">
        <v>361</v>
      </c>
      <c r="C19" s="25">
        <f>+C20+C21+C22+C23</f>
        <v>10593</v>
      </c>
      <c r="D19" s="25">
        <f>+D20+D21+D22+D23</f>
        <v>1200</v>
      </c>
      <c r="E19" s="25">
        <f>+E20+E21+E22+E23</f>
        <v>1387</v>
      </c>
      <c r="F19" s="216" t="s">
        <v>131</v>
      </c>
      <c r="G19" s="200"/>
      <c r="H19" s="200">
        <v>50000</v>
      </c>
      <c r="I19" s="200">
        <v>50000</v>
      </c>
      <c r="J19" s="306"/>
    </row>
    <row r="20" spans="1:10" ht="15" customHeight="1">
      <c r="A20" s="217" t="s">
        <v>19</v>
      </c>
      <c r="B20" s="216" t="s">
        <v>136</v>
      </c>
      <c r="C20" s="193">
        <v>10593</v>
      </c>
      <c r="D20" s="193">
        <v>1200</v>
      </c>
      <c r="E20" s="193">
        <v>1234</v>
      </c>
      <c r="F20" s="216" t="s">
        <v>368</v>
      </c>
      <c r="G20" s="193"/>
      <c r="H20" s="193"/>
      <c r="I20" s="193"/>
      <c r="J20" s="306"/>
    </row>
    <row r="21" spans="1:10" ht="15" customHeight="1">
      <c r="A21" s="217" t="s">
        <v>20</v>
      </c>
      <c r="B21" s="216" t="s">
        <v>137</v>
      </c>
      <c r="C21" s="193"/>
      <c r="D21" s="193"/>
      <c r="E21" s="193"/>
      <c r="F21" s="216" t="s">
        <v>105</v>
      </c>
      <c r="G21" s="193"/>
      <c r="H21" s="193"/>
      <c r="I21" s="193"/>
      <c r="J21" s="306"/>
    </row>
    <row r="22" spans="1:10" ht="15" customHeight="1">
      <c r="A22" s="217" t="s">
        <v>21</v>
      </c>
      <c r="B22" s="216" t="s">
        <v>142</v>
      </c>
      <c r="C22" s="193"/>
      <c r="D22" s="193"/>
      <c r="E22" s="193"/>
      <c r="F22" s="216" t="s">
        <v>106</v>
      </c>
      <c r="G22" s="193"/>
      <c r="H22" s="193"/>
      <c r="I22" s="193"/>
      <c r="J22" s="306"/>
    </row>
    <row r="23" spans="1:10" ht="15" customHeight="1">
      <c r="A23" s="217" t="s">
        <v>22</v>
      </c>
      <c r="B23" s="216" t="s">
        <v>143</v>
      </c>
      <c r="C23" s="193"/>
      <c r="D23" s="193"/>
      <c r="E23" s="193">
        <v>153</v>
      </c>
      <c r="F23" s="215" t="s">
        <v>145</v>
      </c>
      <c r="G23" s="193"/>
      <c r="H23" s="193"/>
      <c r="I23" s="193"/>
      <c r="J23" s="306"/>
    </row>
    <row r="24" spans="1:10" ht="15" customHeight="1">
      <c r="A24" s="217" t="s">
        <v>23</v>
      </c>
      <c r="B24" s="216" t="s">
        <v>362</v>
      </c>
      <c r="C24" s="218">
        <f>+C25+C26</f>
        <v>0</v>
      </c>
      <c r="D24" s="218">
        <f>+D25+D26</f>
        <v>0</v>
      </c>
      <c r="E24" s="218">
        <f>+E25+E26</f>
        <v>0</v>
      </c>
      <c r="F24" s="216" t="s">
        <v>132</v>
      </c>
      <c r="G24" s="193"/>
      <c r="H24" s="193"/>
      <c r="I24" s="193"/>
      <c r="J24" s="306"/>
    </row>
    <row r="25" spans="1:10" ht="15" customHeight="1">
      <c r="A25" s="214" t="s">
        <v>24</v>
      </c>
      <c r="B25" s="215" t="s">
        <v>363</v>
      </c>
      <c r="C25" s="200"/>
      <c r="D25" s="200"/>
      <c r="E25" s="200"/>
      <c r="F25" s="209" t="s">
        <v>133</v>
      </c>
      <c r="G25" s="200"/>
      <c r="H25" s="200"/>
      <c r="I25" s="200"/>
      <c r="J25" s="306"/>
    </row>
    <row r="26" spans="1:10" ht="15" customHeight="1" thickBot="1">
      <c r="A26" s="217" t="s">
        <v>25</v>
      </c>
      <c r="B26" s="216" t="s">
        <v>364</v>
      </c>
      <c r="C26" s="193"/>
      <c r="D26" s="193"/>
      <c r="E26" s="193"/>
      <c r="F26" s="6"/>
      <c r="G26" s="193"/>
      <c r="H26" s="193"/>
      <c r="I26" s="193"/>
      <c r="J26" s="306"/>
    </row>
    <row r="27" spans="1:10" ht="17.25" customHeight="1" thickBot="1">
      <c r="A27" s="213" t="s">
        <v>26</v>
      </c>
      <c r="B27" s="194" t="s">
        <v>365</v>
      </c>
      <c r="C27" s="199">
        <f>+C19+C24</f>
        <v>10593</v>
      </c>
      <c r="D27" s="199">
        <f>+D19+D24</f>
        <v>1200</v>
      </c>
      <c r="E27" s="199">
        <f>+E19+E24</f>
        <v>1387</v>
      </c>
      <c r="F27" s="194" t="s">
        <v>369</v>
      </c>
      <c r="G27" s="199">
        <f>SUM(G19:G26)</f>
        <v>0</v>
      </c>
      <c r="H27" s="199">
        <f>SUM(H19:H26)</f>
        <v>50000</v>
      </c>
      <c r="I27" s="199">
        <f>SUM(I19:I26)</f>
        <v>50000</v>
      </c>
      <c r="J27" s="306"/>
    </row>
    <row r="28" spans="1:10" ht="17.25" customHeight="1" thickBot="1">
      <c r="A28" s="213" t="s">
        <v>27</v>
      </c>
      <c r="B28" s="219" t="s">
        <v>366</v>
      </c>
      <c r="C28" s="81">
        <f>+C18+C27</f>
        <v>89158</v>
      </c>
      <c r="D28" s="81">
        <f>+D18+D27</f>
        <v>102469</v>
      </c>
      <c r="E28" s="220">
        <f>+E18+E27</f>
        <v>102721</v>
      </c>
      <c r="F28" s="219" t="s">
        <v>370</v>
      </c>
      <c r="G28" s="81">
        <f>+G18+G27</f>
        <v>89158</v>
      </c>
      <c r="H28" s="81">
        <f>+H18+H27</f>
        <v>102469</v>
      </c>
      <c r="I28" s="81">
        <f>+I18+I27</f>
        <v>97288</v>
      </c>
      <c r="J28" s="306"/>
    </row>
    <row r="29" spans="1:10" ht="17.25" customHeight="1" thickBot="1">
      <c r="A29" s="213" t="s">
        <v>28</v>
      </c>
      <c r="B29" s="219" t="s">
        <v>109</v>
      </c>
      <c r="C29" s="81">
        <f>IF(C18-G18&lt;0,G18-C18,"-")</f>
        <v>10593</v>
      </c>
      <c r="D29" s="81" t="str">
        <f>IF(D18-H18&lt;0,H18-D18,"-")</f>
        <v>-</v>
      </c>
      <c r="E29" s="220" t="str">
        <f>IF(E18-I18&lt;0,I18-E18,"-")</f>
        <v>-</v>
      </c>
      <c r="F29" s="219" t="s">
        <v>110</v>
      </c>
      <c r="G29" s="81" t="str">
        <f>IF(C18-G18&gt;0,C18-G18,"-")</f>
        <v>-</v>
      </c>
      <c r="H29" s="81">
        <f>IF(D18-H18&gt;0,D18-H18,"-")</f>
        <v>48800</v>
      </c>
      <c r="I29" s="81">
        <f>IF(E18-I18&gt;0,E18-I18,"-")</f>
        <v>54046</v>
      </c>
      <c r="J29" s="306"/>
    </row>
    <row r="30" spans="1:10" ht="17.25" customHeight="1" thickBot="1">
      <c r="A30" s="213" t="s">
        <v>29</v>
      </c>
      <c r="B30" s="219" t="s">
        <v>146</v>
      </c>
      <c r="C30" s="81" t="str">
        <f>IF(C28-G28&lt;0,G28-C28,"-")</f>
        <v>-</v>
      </c>
      <c r="D30" s="81" t="str">
        <f>IF(D28-H28&lt;0,H28-D28,"-")</f>
        <v>-</v>
      </c>
      <c r="E30" s="220" t="str">
        <f>IF(E28-I28&lt;0,I28-E28,"-")</f>
        <v>-</v>
      </c>
      <c r="F30" s="219" t="s">
        <v>147</v>
      </c>
      <c r="G30" s="81" t="str">
        <f>IF(C28-G28&gt;0,C28-G28,"-")</f>
        <v>-</v>
      </c>
      <c r="H30" s="81" t="str">
        <f>IF(D28-H28&gt;0,D28-H28,"-")</f>
        <v>-</v>
      </c>
      <c r="I30" s="81">
        <f>IF(E28-I28&gt;0,E28-I28,"-")</f>
        <v>5433</v>
      </c>
      <c r="J30" s="306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5" zoomScaleSheetLayoutView="115" workbookViewId="0" topLeftCell="C2">
      <selection activeCell="J34" sqref="J34"/>
    </sheetView>
  </sheetViews>
  <sheetFormatPr defaultColWidth="9.00390625" defaultRowHeight="12.75"/>
  <cols>
    <col min="1" max="1" width="6.875" style="9" customWidth="1"/>
    <col min="2" max="2" width="55.125" style="20" customWidth="1"/>
    <col min="3" max="5" width="16.375" style="9" customWidth="1"/>
    <col min="6" max="6" width="55.125" style="9" customWidth="1"/>
    <col min="7" max="9" width="16.375" style="9" customWidth="1"/>
    <col min="10" max="10" width="4.875" style="9" customWidth="1"/>
    <col min="11" max="16384" width="9.375" style="9" customWidth="1"/>
  </cols>
  <sheetData>
    <row r="1" spans="2:10" ht="39.75" customHeight="1">
      <c r="B1" s="204" t="s">
        <v>108</v>
      </c>
      <c r="C1" s="205"/>
      <c r="D1" s="205"/>
      <c r="E1" s="205"/>
      <c r="F1" s="205"/>
      <c r="G1" s="205"/>
      <c r="H1" s="205"/>
      <c r="I1" s="205"/>
      <c r="J1" s="309" t="str">
        <f>+CONCATENATE("2.2. melléklet a 5/2015. (IV.24.) önkormányzati rendelethez")</f>
        <v>2.2. melléklet a 5/2015. (IV.24.) önkormányzati rendelethez</v>
      </c>
    </row>
    <row r="2" spans="7:10" ht="14.25" thickBot="1">
      <c r="G2" s="24"/>
      <c r="H2" s="24"/>
      <c r="I2" s="24" t="s">
        <v>42</v>
      </c>
      <c r="J2" s="309"/>
    </row>
    <row r="3" spans="1:10" ht="24" customHeight="1" thickBot="1">
      <c r="A3" s="307" t="s">
        <v>50</v>
      </c>
      <c r="B3" s="232" t="s">
        <v>38</v>
      </c>
      <c r="C3" s="233"/>
      <c r="D3" s="233"/>
      <c r="E3" s="233"/>
      <c r="F3" s="232" t="s">
        <v>39</v>
      </c>
      <c r="G3" s="234"/>
      <c r="H3" s="234"/>
      <c r="I3" s="234"/>
      <c r="J3" s="309"/>
    </row>
    <row r="4" spans="1:10" s="206" customFormat="1" ht="35.25" customHeight="1" thickBot="1">
      <c r="A4" s="308"/>
      <c r="B4" s="21" t="s">
        <v>43</v>
      </c>
      <c r="C4" s="22" t="str">
        <f>+'2.1.sz.mell  '!C4</f>
        <v>2014. évi eredeti előirányzat</v>
      </c>
      <c r="D4" s="192" t="str">
        <f>+'2.1.sz.mell  '!D4</f>
        <v>2014. évi módosított előirányzat</v>
      </c>
      <c r="E4" s="22" t="str">
        <f>+'2.1.sz.mell  '!E4</f>
        <v>2014. évi teljesítés</v>
      </c>
      <c r="F4" s="21" t="s">
        <v>43</v>
      </c>
      <c r="G4" s="22" t="str">
        <f>+'2.1.sz.mell  '!C4</f>
        <v>2014. évi eredeti előirányzat</v>
      </c>
      <c r="H4" s="192" t="str">
        <f>+'2.1.sz.mell  '!D4</f>
        <v>2014. évi módosított előirányzat</v>
      </c>
      <c r="I4" s="222" t="str">
        <f>+'2.1.sz.mell  '!E4</f>
        <v>2014. évi teljesítés</v>
      </c>
      <c r="J4" s="309"/>
    </row>
    <row r="5" spans="1:10" s="206" customFormat="1" ht="13.5" thickBot="1">
      <c r="A5" s="235" t="s">
        <v>299</v>
      </c>
      <c r="B5" s="236" t="s">
        <v>300</v>
      </c>
      <c r="C5" s="237" t="s">
        <v>301</v>
      </c>
      <c r="D5" s="237" t="s">
        <v>302</v>
      </c>
      <c r="E5" s="237" t="s">
        <v>303</v>
      </c>
      <c r="F5" s="236" t="s">
        <v>380</v>
      </c>
      <c r="G5" s="237" t="s">
        <v>381</v>
      </c>
      <c r="H5" s="237" t="s">
        <v>382</v>
      </c>
      <c r="I5" s="238" t="s">
        <v>383</v>
      </c>
      <c r="J5" s="309"/>
    </row>
    <row r="6" spans="1:10" ht="12.75" customHeight="1">
      <c r="A6" s="208" t="s">
        <v>5</v>
      </c>
      <c r="B6" s="209" t="s">
        <v>371</v>
      </c>
      <c r="C6" s="195"/>
      <c r="D6" s="195">
        <v>102950</v>
      </c>
      <c r="E6" s="195">
        <v>102950</v>
      </c>
      <c r="F6" s="209" t="s">
        <v>138</v>
      </c>
      <c r="G6" s="195">
        <v>13331</v>
      </c>
      <c r="H6" s="195">
        <v>15949</v>
      </c>
      <c r="I6" s="201">
        <v>15949</v>
      </c>
      <c r="J6" s="309"/>
    </row>
    <row r="7" spans="1:10" ht="12.75">
      <c r="A7" s="210" t="s">
        <v>6</v>
      </c>
      <c r="B7" s="211" t="s">
        <v>372</v>
      </c>
      <c r="C7" s="196"/>
      <c r="D7" s="196"/>
      <c r="E7" s="196"/>
      <c r="F7" s="211" t="s">
        <v>384</v>
      </c>
      <c r="G7" s="196"/>
      <c r="H7" s="196"/>
      <c r="I7" s="202"/>
      <c r="J7" s="309"/>
    </row>
    <row r="8" spans="1:10" ht="12.75" customHeight="1">
      <c r="A8" s="210" t="s">
        <v>7</v>
      </c>
      <c r="B8" s="211" t="s">
        <v>373</v>
      </c>
      <c r="C8" s="196">
        <v>305</v>
      </c>
      <c r="D8" s="196">
        <v>305</v>
      </c>
      <c r="E8" s="196">
        <v>240</v>
      </c>
      <c r="F8" s="211" t="s">
        <v>127</v>
      </c>
      <c r="G8" s="196">
        <v>23486</v>
      </c>
      <c r="H8" s="196">
        <v>122952</v>
      </c>
      <c r="I8" s="202">
        <v>22758</v>
      </c>
      <c r="J8" s="309"/>
    </row>
    <row r="9" spans="1:10" ht="12.75" customHeight="1">
      <c r="A9" s="210" t="s">
        <v>8</v>
      </c>
      <c r="B9" s="211" t="s">
        <v>374</v>
      </c>
      <c r="C9" s="196">
        <v>95</v>
      </c>
      <c r="D9" s="196">
        <v>95</v>
      </c>
      <c r="E9" s="196"/>
      <c r="F9" s="211" t="s">
        <v>385</v>
      </c>
      <c r="G9" s="196"/>
      <c r="H9" s="196"/>
      <c r="I9" s="202"/>
      <c r="J9" s="309"/>
    </row>
    <row r="10" spans="1:10" ht="12.75" customHeight="1">
      <c r="A10" s="210" t="s">
        <v>9</v>
      </c>
      <c r="B10" s="211" t="s">
        <v>375</v>
      </c>
      <c r="C10" s="196"/>
      <c r="D10" s="196"/>
      <c r="E10" s="196"/>
      <c r="F10" s="211" t="s">
        <v>141</v>
      </c>
      <c r="G10" s="196"/>
      <c r="H10" s="196"/>
      <c r="I10" s="202"/>
      <c r="J10" s="309"/>
    </row>
    <row r="11" spans="1:10" ht="12.75" customHeight="1">
      <c r="A11" s="210" t="s">
        <v>10</v>
      </c>
      <c r="B11" s="211" t="s">
        <v>376</v>
      </c>
      <c r="C11" s="197"/>
      <c r="D11" s="197"/>
      <c r="E11" s="197"/>
      <c r="F11" s="253"/>
      <c r="G11" s="196"/>
      <c r="H11" s="196"/>
      <c r="I11" s="202"/>
      <c r="J11" s="309"/>
    </row>
    <row r="12" spans="1:10" ht="12.75" customHeight="1">
      <c r="A12" s="210" t="s">
        <v>11</v>
      </c>
      <c r="B12" s="6"/>
      <c r="C12" s="196"/>
      <c r="D12" s="196"/>
      <c r="E12" s="196"/>
      <c r="F12" s="253"/>
      <c r="G12" s="196"/>
      <c r="H12" s="196"/>
      <c r="I12" s="202"/>
      <c r="J12" s="309"/>
    </row>
    <row r="13" spans="1:10" ht="12.75" customHeight="1">
      <c r="A13" s="210" t="s">
        <v>12</v>
      </c>
      <c r="B13" s="6"/>
      <c r="C13" s="196"/>
      <c r="D13" s="196"/>
      <c r="E13" s="196"/>
      <c r="F13" s="254"/>
      <c r="G13" s="196"/>
      <c r="H13" s="196"/>
      <c r="I13" s="202"/>
      <c r="J13" s="309"/>
    </row>
    <row r="14" spans="1:10" ht="12.75" customHeight="1">
      <c r="A14" s="210" t="s">
        <v>13</v>
      </c>
      <c r="B14" s="251"/>
      <c r="C14" s="197"/>
      <c r="D14" s="197"/>
      <c r="E14" s="197"/>
      <c r="F14" s="253"/>
      <c r="G14" s="196"/>
      <c r="H14" s="196"/>
      <c r="I14" s="202"/>
      <c r="J14" s="309"/>
    </row>
    <row r="15" spans="1:10" ht="12.75">
      <c r="A15" s="210" t="s">
        <v>14</v>
      </c>
      <c r="B15" s="6"/>
      <c r="C15" s="197"/>
      <c r="D15" s="197"/>
      <c r="E15" s="197"/>
      <c r="F15" s="253"/>
      <c r="G15" s="196"/>
      <c r="H15" s="196"/>
      <c r="I15" s="202"/>
      <c r="J15" s="309"/>
    </row>
    <row r="16" spans="1:10" ht="12.75" customHeight="1" thickBot="1">
      <c r="A16" s="248" t="s">
        <v>15</v>
      </c>
      <c r="B16" s="252"/>
      <c r="C16" s="250"/>
      <c r="D16" s="86"/>
      <c r="E16" s="87"/>
      <c r="F16" s="249" t="s">
        <v>35</v>
      </c>
      <c r="G16" s="196"/>
      <c r="H16" s="196"/>
      <c r="I16" s="202"/>
      <c r="J16" s="309"/>
    </row>
    <row r="17" spans="1:10" ht="15.75" customHeight="1" thickBot="1">
      <c r="A17" s="213" t="s">
        <v>16</v>
      </c>
      <c r="B17" s="194" t="s">
        <v>377</v>
      </c>
      <c r="C17" s="199">
        <f>+C6+C8+C9+C11+C12+C13+C14+C15+C16</f>
        <v>400</v>
      </c>
      <c r="D17" s="199">
        <f>+D6+D8+D9+D11+D12+D13+D14+D15+D16</f>
        <v>103350</v>
      </c>
      <c r="E17" s="199">
        <f>+E6+E8+E9+E11+E12+E13+E14+E15+E16</f>
        <v>103190</v>
      </c>
      <c r="F17" s="194" t="s">
        <v>386</v>
      </c>
      <c r="G17" s="199">
        <f>+G6+G8+G10+G11+G12+G13+G14+G15+G16</f>
        <v>36817</v>
      </c>
      <c r="H17" s="199">
        <f>+H6+H8+H10+H11+H12+H13+H14+H15+H16</f>
        <v>138901</v>
      </c>
      <c r="I17" s="231">
        <f>+I6+I8+I10+I11+I12+I13+I14+I15+I16</f>
        <v>38707</v>
      </c>
      <c r="J17" s="309"/>
    </row>
    <row r="18" spans="1:10" ht="12.75" customHeight="1">
      <c r="A18" s="208" t="s">
        <v>17</v>
      </c>
      <c r="B18" s="240" t="s">
        <v>159</v>
      </c>
      <c r="C18" s="247">
        <f>+C19+C20+C21+C22+C23</f>
        <v>36417</v>
      </c>
      <c r="D18" s="247">
        <f>+D19+D20+D21+D22+D23</f>
        <v>35551</v>
      </c>
      <c r="E18" s="247">
        <f>+E19+E20+E21+E22+E23</f>
        <v>35517</v>
      </c>
      <c r="F18" s="216" t="s">
        <v>131</v>
      </c>
      <c r="G18" s="83"/>
      <c r="H18" s="83"/>
      <c r="I18" s="226"/>
      <c r="J18" s="309"/>
    </row>
    <row r="19" spans="1:10" ht="12.75" customHeight="1">
      <c r="A19" s="210" t="s">
        <v>18</v>
      </c>
      <c r="B19" s="241" t="s">
        <v>148</v>
      </c>
      <c r="C19" s="193">
        <v>36417</v>
      </c>
      <c r="D19" s="193">
        <v>1792</v>
      </c>
      <c r="E19" s="193">
        <v>1758</v>
      </c>
      <c r="F19" s="216" t="s">
        <v>134</v>
      </c>
      <c r="G19" s="193"/>
      <c r="H19" s="193"/>
      <c r="I19" s="227"/>
      <c r="J19" s="309"/>
    </row>
    <row r="20" spans="1:10" ht="12.75" customHeight="1">
      <c r="A20" s="208" t="s">
        <v>19</v>
      </c>
      <c r="B20" s="241" t="s">
        <v>149</v>
      </c>
      <c r="C20" s="193"/>
      <c r="D20" s="193"/>
      <c r="E20" s="193"/>
      <c r="F20" s="216" t="s">
        <v>105</v>
      </c>
      <c r="G20" s="193"/>
      <c r="H20" s="193"/>
      <c r="I20" s="227"/>
      <c r="J20" s="309"/>
    </row>
    <row r="21" spans="1:10" ht="12.75" customHeight="1">
      <c r="A21" s="210" t="s">
        <v>20</v>
      </c>
      <c r="B21" s="241" t="s">
        <v>150</v>
      </c>
      <c r="C21" s="193"/>
      <c r="D21" s="193"/>
      <c r="E21" s="193"/>
      <c r="F21" s="216" t="s">
        <v>106</v>
      </c>
      <c r="G21" s="193"/>
      <c r="H21" s="193"/>
      <c r="I21" s="227"/>
      <c r="J21" s="309"/>
    </row>
    <row r="22" spans="1:10" ht="12.75" customHeight="1">
      <c r="A22" s="208" t="s">
        <v>21</v>
      </c>
      <c r="B22" s="241" t="s">
        <v>151</v>
      </c>
      <c r="C22" s="193"/>
      <c r="D22" s="193">
        <v>33759</v>
      </c>
      <c r="E22" s="193">
        <v>33759</v>
      </c>
      <c r="F22" s="215" t="s">
        <v>145</v>
      </c>
      <c r="G22" s="193"/>
      <c r="H22" s="193"/>
      <c r="I22" s="227"/>
      <c r="J22" s="309"/>
    </row>
    <row r="23" spans="1:10" ht="12.75" customHeight="1">
      <c r="A23" s="210" t="s">
        <v>22</v>
      </c>
      <c r="B23" s="242" t="s">
        <v>152</v>
      </c>
      <c r="C23" s="193"/>
      <c r="D23" s="193"/>
      <c r="E23" s="193"/>
      <c r="F23" s="216" t="s">
        <v>135</v>
      </c>
      <c r="G23" s="193"/>
      <c r="H23" s="193"/>
      <c r="I23" s="227"/>
      <c r="J23" s="309"/>
    </row>
    <row r="24" spans="1:10" ht="12.75" customHeight="1">
      <c r="A24" s="208" t="s">
        <v>23</v>
      </c>
      <c r="B24" s="243" t="s">
        <v>153</v>
      </c>
      <c r="C24" s="218">
        <f>+C25+C26+C27+C28+C29</f>
        <v>0</v>
      </c>
      <c r="D24" s="218">
        <f>+D25+D26+D27+D28+D29</f>
        <v>0</v>
      </c>
      <c r="E24" s="218">
        <f>+E25+E26+E27+E28+E29</f>
        <v>0</v>
      </c>
      <c r="F24" s="244" t="s">
        <v>133</v>
      </c>
      <c r="G24" s="193"/>
      <c r="H24" s="193"/>
      <c r="I24" s="227"/>
      <c r="J24" s="309"/>
    </row>
    <row r="25" spans="1:10" ht="12.75" customHeight="1">
      <c r="A25" s="210" t="s">
        <v>24</v>
      </c>
      <c r="B25" s="242" t="s">
        <v>154</v>
      </c>
      <c r="C25" s="193"/>
      <c r="D25" s="193"/>
      <c r="E25" s="193"/>
      <c r="F25" s="244" t="s">
        <v>387</v>
      </c>
      <c r="G25" s="193"/>
      <c r="H25" s="193"/>
      <c r="I25" s="227"/>
      <c r="J25" s="309"/>
    </row>
    <row r="26" spans="1:10" ht="12.75" customHeight="1">
      <c r="A26" s="208" t="s">
        <v>25</v>
      </c>
      <c r="B26" s="242" t="s">
        <v>155</v>
      </c>
      <c r="C26" s="193"/>
      <c r="D26" s="193"/>
      <c r="E26" s="193"/>
      <c r="F26" s="239"/>
      <c r="G26" s="193"/>
      <c r="H26" s="193"/>
      <c r="I26" s="227"/>
      <c r="J26" s="309"/>
    </row>
    <row r="27" spans="1:10" ht="12.75" customHeight="1">
      <c r="A27" s="210" t="s">
        <v>26</v>
      </c>
      <c r="B27" s="241" t="s">
        <v>156</v>
      </c>
      <c r="C27" s="193"/>
      <c r="D27" s="193"/>
      <c r="E27" s="193"/>
      <c r="F27" s="228"/>
      <c r="G27" s="193"/>
      <c r="H27" s="193"/>
      <c r="I27" s="227"/>
      <c r="J27" s="309"/>
    </row>
    <row r="28" spans="1:10" ht="12.75" customHeight="1">
      <c r="A28" s="208" t="s">
        <v>27</v>
      </c>
      <c r="B28" s="245" t="s">
        <v>157</v>
      </c>
      <c r="C28" s="193"/>
      <c r="D28" s="193"/>
      <c r="E28" s="193"/>
      <c r="F28" s="6"/>
      <c r="G28" s="193"/>
      <c r="H28" s="193"/>
      <c r="I28" s="227"/>
      <c r="J28" s="309"/>
    </row>
    <row r="29" spans="1:10" ht="12.75" customHeight="1" thickBot="1">
      <c r="A29" s="210" t="s">
        <v>28</v>
      </c>
      <c r="B29" s="246" t="s">
        <v>158</v>
      </c>
      <c r="C29" s="193"/>
      <c r="D29" s="193"/>
      <c r="E29" s="193"/>
      <c r="F29" s="228"/>
      <c r="G29" s="193"/>
      <c r="H29" s="193"/>
      <c r="I29" s="227"/>
      <c r="J29" s="309"/>
    </row>
    <row r="30" spans="1:10" ht="16.5" customHeight="1" thickBot="1">
      <c r="A30" s="213" t="s">
        <v>29</v>
      </c>
      <c r="B30" s="194" t="s">
        <v>378</v>
      </c>
      <c r="C30" s="199">
        <f>+C18+C24</f>
        <v>36417</v>
      </c>
      <c r="D30" s="199">
        <f>+D18+D24</f>
        <v>35551</v>
      </c>
      <c r="E30" s="199">
        <f>+E18+E24</f>
        <v>35517</v>
      </c>
      <c r="F30" s="194" t="s">
        <v>389</v>
      </c>
      <c r="G30" s="199">
        <f>SUM(G18:G29)</f>
        <v>0</v>
      </c>
      <c r="H30" s="199">
        <f>SUM(H18:H29)</f>
        <v>0</v>
      </c>
      <c r="I30" s="231">
        <f>SUM(I18:I29)</f>
        <v>0</v>
      </c>
      <c r="J30" s="309"/>
    </row>
    <row r="31" spans="1:10" ht="16.5" customHeight="1" thickBot="1">
      <c r="A31" s="213" t="s">
        <v>30</v>
      </c>
      <c r="B31" s="219" t="s">
        <v>379</v>
      </c>
      <c r="C31" s="81">
        <f>+C17+C30</f>
        <v>36817</v>
      </c>
      <c r="D31" s="81">
        <f>+D17+D30</f>
        <v>138901</v>
      </c>
      <c r="E31" s="220">
        <f>+E17+E30</f>
        <v>138707</v>
      </c>
      <c r="F31" s="219" t="s">
        <v>388</v>
      </c>
      <c r="G31" s="81">
        <f>+G17+G30</f>
        <v>36817</v>
      </c>
      <c r="H31" s="81">
        <f>+H17+H30</f>
        <v>138901</v>
      </c>
      <c r="I31" s="82">
        <f>+I17+I30</f>
        <v>38707</v>
      </c>
      <c r="J31" s="309"/>
    </row>
    <row r="32" spans="1:10" ht="16.5" customHeight="1" thickBot="1">
      <c r="A32" s="213" t="s">
        <v>31</v>
      </c>
      <c r="B32" s="219" t="s">
        <v>109</v>
      </c>
      <c r="C32" s="81">
        <f>IF(C17-G17&lt;0,G17-C17,"-")</f>
        <v>36417</v>
      </c>
      <c r="D32" s="81">
        <f>IF(D17-H17&lt;0,H17-D17,"-")</f>
        <v>35551</v>
      </c>
      <c r="E32" s="220" t="str">
        <f>IF(E17-I17&lt;0,I17-E17,"-")</f>
        <v>-</v>
      </c>
      <c r="F32" s="219" t="s">
        <v>110</v>
      </c>
      <c r="G32" s="81" t="str">
        <f>IF(C17-G17&gt;0,C17-G17,"-")</f>
        <v>-</v>
      </c>
      <c r="H32" s="81" t="str">
        <f>IF(D17-H17&gt;0,D17-H17,"-")</f>
        <v>-</v>
      </c>
      <c r="I32" s="82">
        <f>IF(E17-I17&gt;0,E17-I17,"-")</f>
        <v>64483</v>
      </c>
      <c r="J32" s="309"/>
    </row>
    <row r="33" spans="1:10" ht="16.5" customHeight="1" thickBot="1">
      <c r="A33" s="213" t="s">
        <v>32</v>
      </c>
      <c r="B33" s="219" t="s">
        <v>146</v>
      </c>
      <c r="C33" s="81" t="str">
        <f>IF(C26-G26&lt;0,G26-C26,"-")</f>
        <v>-</v>
      </c>
      <c r="D33" s="81" t="str">
        <f>IF(D26-H26&lt;0,H26-D26,"-")</f>
        <v>-</v>
      </c>
      <c r="E33" s="220" t="str">
        <f>IF(E26-I26&lt;0,I26-E26,"-")</f>
        <v>-</v>
      </c>
      <c r="F33" s="219" t="s">
        <v>147</v>
      </c>
      <c r="G33" s="81" t="str">
        <f>IF(C26-G26&gt;0,C26-G26,"-")</f>
        <v>-</v>
      </c>
      <c r="H33" s="81" t="str">
        <f>IF(D26-H26&gt;0,D26-H26,"-")</f>
        <v>-</v>
      </c>
      <c r="I33" s="82" t="str">
        <f>IF(E26-I26&gt;0,E26-I26,"-")</f>
        <v>-</v>
      </c>
      <c r="J33" s="309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workbookViewId="0" topLeftCell="A10">
      <selection activeCell="C44" sqref="C44"/>
    </sheetView>
  </sheetViews>
  <sheetFormatPr defaultColWidth="9.00390625" defaultRowHeight="12.75"/>
  <cols>
    <col min="1" max="1" width="46.375" style="103" customWidth="1"/>
    <col min="2" max="2" width="13.875" style="103" customWidth="1"/>
    <col min="3" max="3" width="66.125" style="103" customWidth="1"/>
    <col min="4" max="5" width="13.875" style="103" customWidth="1"/>
    <col min="6" max="16384" width="9.375" style="103" customWidth="1"/>
  </cols>
  <sheetData>
    <row r="1" spans="1:5" ht="18.75">
      <c r="A1" s="255" t="s">
        <v>100</v>
      </c>
      <c r="E1" s="261" t="s">
        <v>104</v>
      </c>
    </row>
    <row r="3" spans="1:5" ht="12.75">
      <c r="A3" s="256"/>
      <c r="B3" s="262"/>
      <c r="C3" s="256"/>
      <c r="D3" s="263"/>
      <c r="E3" s="262"/>
    </row>
    <row r="4" spans="1:5" ht="15.75">
      <c r="A4" s="230" t="str">
        <f>+ÖSSZEFÜGGÉSEK!A4</f>
        <v>2014. évi eredeti előirányzat BEVÉTELEK</v>
      </c>
      <c r="B4" s="264"/>
      <c r="C4" s="257"/>
      <c r="D4" s="263"/>
      <c r="E4" s="262"/>
    </row>
    <row r="5" spans="1:5" ht="12.75">
      <c r="A5" s="256"/>
      <c r="B5" s="262"/>
      <c r="C5" s="256"/>
      <c r="D5" s="263"/>
      <c r="E5" s="262"/>
    </row>
    <row r="6" spans="1:5" ht="12.75">
      <c r="A6" s="256" t="s">
        <v>394</v>
      </c>
      <c r="B6" s="262">
        <f>+'1.1.sz.mell.'!C61</f>
        <v>78965</v>
      </c>
      <c r="C6" s="256" t="s">
        <v>395</v>
      </c>
      <c r="D6" s="263">
        <f>+'2.1.sz.mell  '!C18+'2.2.sz.mell  '!C17</f>
        <v>78965</v>
      </c>
      <c r="E6" s="262">
        <f>+B6-D6</f>
        <v>0</v>
      </c>
    </row>
    <row r="7" spans="1:5" ht="12.75">
      <c r="A7" s="256" t="s">
        <v>396</v>
      </c>
      <c r="B7" s="262">
        <f>+'1.1.sz.mell.'!C84</f>
        <v>47010</v>
      </c>
      <c r="C7" s="256" t="s">
        <v>397</v>
      </c>
      <c r="D7" s="263">
        <f>+'2.1.sz.mell  '!C27+'2.2.sz.mell  '!C30</f>
        <v>47010</v>
      </c>
      <c r="E7" s="262">
        <f>+B7-D7</f>
        <v>0</v>
      </c>
    </row>
    <row r="8" spans="1:5" ht="12.75">
      <c r="A8" s="256" t="s">
        <v>398</v>
      </c>
      <c r="B8" s="262">
        <f>+'1.1.sz.mell.'!C85</f>
        <v>125975</v>
      </c>
      <c r="C8" s="256" t="s">
        <v>399</v>
      </c>
      <c r="D8" s="263">
        <f>+'2.1.sz.mell  '!C28+'2.2.sz.mell  '!C31</f>
        <v>125975</v>
      </c>
      <c r="E8" s="262">
        <f>+B8-D8</f>
        <v>0</v>
      </c>
    </row>
    <row r="9" spans="1:5" ht="12.75">
      <c r="A9" s="256"/>
      <c r="B9" s="262"/>
      <c r="C9" s="256"/>
      <c r="D9" s="263"/>
      <c r="E9" s="262"/>
    </row>
    <row r="10" spans="1:5" ht="15.75">
      <c r="A10" s="230" t="str">
        <f>+ÖSSZEFÜGGÉSEK!A10</f>
        <v>2014. évi módosított előirányzat BEVÉTELEK</v>
      </c>
      <c r="B10" s="264"/>
      <c r="C10" s="257"/>
      <c r="D10" s="263"/>
      <c r="E10" s="262"/>
    </row>
    <row r="11" spans="1:5" ht="12.75">
      <c r="A11" s="256"/>
      <c r="B11" s="262"/>
      <c r="C11" s="256"/>
      <c r="D11" s="263"/>
      <c r="E11" s="262"/>
    </row>
    <row r="12" spans="1:5" ht="12.75">
      <c r="A12" s="256" t="s">
        <v>400</v>
      </c>
      <c r="B12" s="262">
        <f>+'1.1.sz.mell.'!D61</f>
        <v>204619</v>
      </c>
      <c r="C12" s="256" t="s">
        <v>406</v>
      </c>
      <c r="D12" s="263">
        <f>+'2.1.sz.mell  '!D18+'2.2.sz.mell  '!D17</f>
        <v>204619</v>
      </c>
      <c r="E12" s="262">
        <f>+B12-D12</f>
        <v>0</v>
      </c>
    </row>
    <row r="13" spans="1:5" ht="12.75">
      <c r="A13" s="256" t="s">
        <v>401</v>
      </c>
      <c r="B13" s="262">
        <f>+'1.1.sz.mell.'!D84</f>
        <v>36751</v>
      </c>
      <c r="C13" s="256" t="s">
        <v>407</v>
      </c>
      <c r="D13" s="263">
        <f>+'2.1.sz.mell  '!D27+'2.2.sz.mell  '!D30</f>
        <v>36751</v>
      </c>
      <c r="E13" s="262">
        <f>+B13-D13</f>
        <v>0</v>
      </c>
    </row>
    <row r="14" spans="1:5" ht="12.75">
      <c r="A14" s="256" t="s">
        <v>402</v>
      </c>
      <c r="B14" s="262">
        <f>+'1.1.sz.mell.'!D85</f>
        <v>241370</v>
      </c>
      <c r="C14" s="256" t="s">
        <v>408</v>
      </c>
      <c r="D14" s="263">
        <f>+'2.1.sz.mell  '!D28+'2.2.sz.mell  '!D31</f>
        <v>241370</v>
      </c>
      <c r="E14" s="262">
        <f>+B14-D14</f>
        <v>0</v>
      </c>
    </row>
    <row r="15" spans="1:5" ht="12.75">
      <c r="A15" s="256"/>
      <c r="B15" s="262"/>
      <c r="C15" s="256"/>
      <c r="D15" s="263"/>
      <c r="E15" s="262"/>
    </row>
    <row r="16" spans="1:5" ht="14.25">
      <c r="A16" s="265" t="str">
        <f>+ÖSSZEFÜGGÉSEK!A16</f>
        <v>2014. évi teljesítés BEVÉTELEK</v>
      </c>
      <c r="B16" s="229"/>
      <c r="C16" s="257"/>
      <c r="D16" s="263"/>
      <c r="E16" s="262"/>
    </row>
    <row r="17" spans="1:5" ht="12.75">
      <c r="A17" s="256"/>
      <c r="B17" s="262"/>
      <c r="C17" s="256"/>
      <c r="D17" s="263"/>
      <c r="E17" s="262"/>
    </row>
    <row r="18" spans="1:5" ht="12.75">
      <c r="A18" s="256" t="s">
        <v>403</v>
      </c>
      <c r="B18" s="262">
        <f>+'1.1.sz.mell.'!E61</f>
        <v>204524</v>
      </c>
      <c r="C18" s="256" t="s">
        <v>409</v>
      </c>
      <c r="D18" s="263">
        <f>+'2.1.sz.mell  '!E18+'2.2.sz.mell  '!E17</f>
        <v>204524</v>
      </c>
      <c r="E18" s="262">
        <f>+B18-D18</f>
        <v>0</v>
      </c>
    </row>
    <row r="19" spans="1:5" ht="12.75">
      <c r="A19" s="256" t="s">
        <v>404</v>
      </c>
      <c r="B19" s="262">
        <f>+'1.1.sz.mell.'!E84</f>
        <v>36904</v>
      </c>
      <c r="C19" s="256" t="s">
        <v>410</v>
      </c>
      <c r="D19" s="263">
        <f>+'2.1.sz.mell  '!E27+'2.2.sz.mell  '!E30</f>
        <v>36904</v>
      </c>
      <c r="E19" s="262">
        <f>+B19-D19</f>
        <v>0</v>
      </c>
    </row>
    <row r="20" spans="1:5" ht="12.75">
      <c r="A20" s="256" t="s">
        <v>405</v>
      </c>
      <c r="B20" s="262">
        <f>+'1.1.sz.mell.'!E85</f>
        <v>241428</v>
      </c>
      <c r="C20" s="256" t="s">
        <v>411</v>
      </c>
      <c r="D20" s="263">
        <f>+'2.1.sz.mell  '!E28+'2.2.sz.mell  '!E31</f>
        <v>241428</v>
      </c>
      <c r="E20" s="262">
        <f>+B20-D20</f>
        <v>0</v>
      </c>
    </row>
    <row r="21" spans="1:5" ht="12.75">
      <c r="A21" s="256"/>
      <c r="B21" s="262"/>
      <c r="C21" s="256"/>
      <c r="D21" s="263"/>
      <c r="E21" s="262"/>
    </row>
    <row r="22" spans="1:5" ht="15.75">
      <c r="A22" s="230" t="str">
        <f>+ÖSSZEFÜGGÉSEK!A22</f>
        <v>2014. évi eredeti előirányzat KIADÁSOK</v>
      </c>
      <c r="B22" s="264"/>
      <c r="C22" s="257"/>
      <c r="D22" s="263"/>
      <c r="E22" s="262"/>
    </row>
    <row r="23" spans="1:5" ht="12.75">
      <c r="A23" s="256"/>
      <c r="B23" s="262"/>
      <c r="C23" s="256"/>
      <c r="D23" s="263"/>
      <c r="E23" s="262"/>
    </row>
    <row r="24" spans="1:5" ht="12.75">
      <c r="A24" s="256" t="s">
        <v>412</v>
      </c>
      <c r="B24" s="262">
        <f>+'1.1.sz.mell.'!C125</f>
        <v>125975</v>
      </c>
      <c r="C24" s="256" t="s">
        <v>418</v>
      </c>
      <c r="D24" s="263">
        <f>+'2.1.sz.mell  '!G18+'2.2.sz.mell  '!G17</f>
        <v>125975</v>
      </c>
      <c r="E24" s="262">
        <f>+B24-D24</f>
        <v>0</v>
      </c>
    </row>
    <row r="25" spans="1:5" ht="12.75">
      <c r="A25" s="256" t="s">
        <v>391</v>
      </c>
      <c r="B25" s="262">
        <f>+'1.1.sz.mell.'!C145</f>
        <v>0</v>
      </c>
      <c r="C25" s="256" t="s">
        <v>419</v>
      </c>
      <c r="D25" s="263">
        <f>+'2.1.sz.mell  '!G27+'2.2.sz.mell  '!G30</f>
        <v>0</v>
      </c>
      <c r="E25" s="262">
        <f>+B25-D25</f>
        <v>0</v>
      </c>
    </row>
    <row r="26" spans="1:5" ht="12.75">
      <c r="A26" s="256" t="s">
        <v>413</v>
      </c>
      <c r="B26" s="262">
        <f>+'1.1.sz.mell.'!C146</f>
        <v>125975</v>
      </c>
      <c r="C26" s="256" t="s">
        <v>420</v>
      </c>
      <c r="D26" s="263">
        <f>+'2.1.sz.mell  '!G28+'2.2.sz.mell  '!G31</f>
        <v>125975</v>
      </c>
      <c r="E26" s="262">
        <f>+B26-D26</f>
        <v>0</v>
      </c>
    </row>
    <row r="27" spans="1:5" ht="12.75">
      <c r="A27" s="256"/>
      <c r="B27" s="262"/>
      <c r="C27" s="256"/>
      <c r="D27" s="263"/>
      <c r="E27" s="262"/>
    </row>
    <row r="28" spans="1:5" ht="15.75">
      <c r="A28" s="230" t="str">
        <f>+ÖSSZEFÜGGÉSEK!A28</f>
        <v>2014. évi módosított előirányzat KIADÁSOK</v>
      </c>
      <c r="B28" s="264"/>
      <c r="C28" s="257"/>
      <c r="D28" s="263"/>
      <c r="E28" s="262"/>
    </row>
    <row r="29" spans="1:5" ht="12.75">
      <c r="A29" s="256"/>
      <c r="B29" s="262"/>
      <c r="C29" s="256"/>
      <c r="D29" s="263"/>
      <c r="E29" s="262"/>
    </row>
    <row r="30" spans="1:5" ht="12.75">
      <c r="A30" s="256" t="s">
        <v>414</v>
      </c>
      <c r="B30" s="262">
        <f>+'1.1.sz.mell.'!D125</f>
        <v>191370</v>
      </c>
      <c r="C30" s="256" t="s">
        <v>425</v>
      </c>
      <c r="D30" s="263">
        <f>+'2.1.sz.mell  '!H18+'2.2.sz.mell  '!H17</f>
        <v>191370</v>
      </c>
      <c r="E30" s="262">
        <f>+B30-D30</f>
        <v>0</v>
      </c>
    </row>
    <row r="31" spans="1:5" ht="12.75">
      <c r="A31" s="256" t="s">
        <v>392</v>
      </c>
      <c r="B31" s="262">
        <f>+'1.1.sz.mell.'!D145</f>
        <v>50000</v>
      </c>
      <c r="C31" s="256" t="s">
        <v>422</v>
      </c>
      <c r="D31" s="263">
        <f>+'2.1.sz.mell  '!H27+'2.2.sz.mell  '!H30</f>
        <v>50000</v>
      </c>
      <c r="E31" s="262">
        <f>+B31-D31</f>
        <v>0</v>
      </c>
    </row>
    <row r="32" spans="1:5" ht="12.75">
      <c r="A32" s="256" t="s">
        <v>415</v>
      </c>
      <c r="B32" s="262">
        <f>+'1.1.sz.mell.'!D146</f>
        <v>241370</v>
      </c>
      <c r="C32" s="256" t="s">
        <v>421</v>
      </c>
      <c r="D32" s="263">
        <f>+'2.1.sz.mell  '!H28+'2.2.sz.mell  '!H31</f>
        <v>241370</v>
      </c>
      <c r="E32" s="262">
        <f>+B32-D32</f>
        <v>0</v>
      </c>
    </row>
    <row r="33" spans="1:5" ht="12.75">
      <c r="A33" s="256"/>
      <c r="B33" s="262"/>
      <c r="C33" s="256"/>
      <c r="D33" s="263"/>
      <c r="E33" s="262"/>
    </row>
    <row r="34" spans="1:5" ht="15.75">
      <c r="A34" s="260" t="str">
        <f>+ÖSSZEFÜGGÉSEK!A34</f>
        <v>2014. évi teljesítés KIADÁSOK</v>
      </c>
      <c r="B34" s="264"/>
      <c r="C34" s="257"/>
      <c r="D34" s="263"/>
      <c r="E34" s="262"/>
    </row>
    <row r="35" spans="1:5" ht="12.75">
      <c r="A35" s="256"/>
      <c r="B35" s="262"/>
      <c r="C35" s="256"/>
      <c r="D35" s="263"/>
      <c r="E35" s="262"/>
    </row>
    <row r="36" spans="1:5" ht="12.75">
      <c r="A36" s="256" t="s">
        <v>416</v>
      </c>
      <c r="B36" s="262">
        <f>+'1.1.sz.mell.'!E125</f>
        <v>85995</v>
      </c>
      <c r="C36" s="256" t="s">
        <v>426</v>
      </c>
      <c r="D36" s="263">
        <f>+'2.1.sz.mell  '!I18+'2.2.sz.mell  '!I17</f>
        <v>85995</v>
      </c>
      <c r="E36" s="262">
        <f>+B36-D36</f>
        <v>0</v>
      </c>
    </row>
    <row r="37" spans="1:5" ht="12.75">
      <c r="A37" s="256" t="s">
        <v>393</v>
      </c>
      <c r="B37" s="262">
        <f>+'1.1.sz.mell.'!E145</f>
        <v>50000</v>
      </c>
      <c r="C37" s="256" t="s">
        <v>424</v>
      </c>
      <c r="D37" s="263">
        <f>+'2.1.sz.mell  '!I27+'2.2.sz.mell  '!I30</f>
        <v>50000</v>
      </c>
      <c r="E37" s="262">
        <f>+B37-D37</f>
        <v>0</v>
      </c>
    </row>
    <row r="38" spans="1:5" ht="12.75">
      <c r="A38" s="256" t="s">
        <v>417</v>
      </c>
      <c r="B38" s="262">
        <f>+'1.1.sz.mell.'!E146</f>
        <v>135995</v>
      </c>
      <c r="C38" s="256" t="s">
        <v>423</v>
      </c>
      <c r="D38" s="263">
        <f>+'2.1.sz.mell  '!I28+'2.2.sz.mell  '!I31</f>
        <v>135995</v>
      </c>
      <c r="E38" s="262">
        <f>+B38-D38</f>
        <v>0</v>
      </c>
    </row>
  </sheetData>
  <sheetProtection sheet="1" objects="1" scenarios="1"/>
  <conditionalFormatting sqref="E3:E38">
    <cfRule type="cellIs" priority="1" dxfId="1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Layout" workbookViewId="0" topLeftCell="C1">
      <selection activeCell="H25" sqref="H25"/>
    </sheetView>
  </sheetViews>
  <sheetFormatPr defaultColWidth="9.00390625" defaultRowHeight="12.75"/>
  <cols>
    <col min="1" max="1" width="39.625" style="4" customWidth="1"/>
    <col min="2" max="7" width="15.625" style="3" customWidth="1"/>
    <col min="8" max="8" width="5.125" style="3" customWidth="1"/>
    <col min="9" max="16384" width="9.375" style="3" customWidth="1"/>
  </cols>
  <sheetData>
    <row r="1" spans="1:8" ht="18" customHeight="1">
      <c r="A1" s="311" t="s">
        <v>1</v>
      </c>
      <c r="B1" s="311"/>
      <c r="C1" s="311"/>
      <c r="D1" s="311"/>
      <c r="E1" s="311"/>
      <c r="F1" s="311"/>
      <c r="G1" s="311"/>
      <c r="H1" s="312" t="str">
        <f>+CONCATENATE("3. melléklet a 5/2015. (IV.24.) önkormányzati rendelethez")</f>
        <v>3. melléklet a 5/2015. (IV.24.) önkormányzati rendelethez</v>
      </c>
    </row>
    <row r="2" spans="1:8" ht="22.5" customHeight="1" thickBot="1">
      <c r="A2" s="20"/>
      <c r="B2" s="9"/>
      <c r="C2" s="9"/>
      <c r="D2" s="9"/>
      <c r="E2" s="9"/>
      <c r="F2" s="310" t="s">
        <v>42</v>
      </c>
      <c r="G2" s="310"/>
      <c r="H2" s="312"/>
    </row>
    <row r="3" spans="1:8" s="5" customFormat="1" ht="50.25" customHeight="1" thickBot="1">
      <c r="A3" s="21" t="s">
        <v>46</v>
      </c>
      <c r="B3" s="22" t="s">
        <v>47</v>
      </c>
      <c r="C3" s="22" t="s">
        <v>48</v>
      </c>
      <c r="D3" s="22" t="str">
        <f>+CONCATENATE("Felhasználás ",LEFT(ÖSSZEFÜGGÉSEK!A4,4)-1,". XII.31-ig")</f>
        <v>Felhasználás 2013. XII.31-ig</v>
      </c>
      <c r="E3" s="22" t="str">
        <f>+CONCATENATE(LEFT(ÖSSZEFÜGGÉSEK!A4,4),". évi módosított előirányzat")</f>
        <v>2014. évi módosított előirányzat</v>
      </c>
      <c r="F3" s="85" t="str">
        <f>+CONCATENATE(LEFT(ÖSSZEFÜGGÉSEK!A4,4),". évi teljesítés")</f>
        <v>2014. évi teljesítés</v>
      </c>
      <c r="G3" s="84" t="str">
        <f>+CONCATENATE("Összes teljesítés ",LEFT(ÖSSZEFÜGGÉSEK!A4,4),". dec. 31-ig")</f>
        <v>Összes teljesítés 2014. dec. 31-ig</v>
      </c>
      <c r="H3" s="312"/>
    </row>
    <row r="4" spans="1:8" s="9" customFormat="1" ht="12" customHeight="1" thickBot="1">
      <c r="A4" s="223" t="s">
        <v>299</v>
      </c>
      <c r="B4" s="224" t="s">
        <v>300</v>
      </c>
      <c r="C4" s="224" t="s">
        <v>301</v>
      </c>
      <c r="D4" s="224" t="s">
        <v>302</v>
      </c>
      <c r="E4" s="224" t="s">
        <v>303</v>
      </c>
      <c r="F4" s="30" t="s">
        <v>380</v>
      </c>
      <c r="G4" s="225" t="s">
        <v>427</v>
      </c>
      <c r="H4" s="312"/>
    </row>
    <row r="5" spans="1:8" ht="15.75" customHeight="1">
      <c r="A5" s="284" t="s">
        <v>450</v>
      </c>
      <c r="B5" s="1">
        <v>9457</v>
      </c>
      <c r="C5" s="285" t="s">
        <v>451</v>
      </c>
      <c r="D5" s="1">
        <v>976</v>
      </c>
      <c r="E5" s="1">
        <v>8481</v>
      </c>
      <c r="F5" s="1">
        <v>8481</v>
      </c>
      <c r="G5" s="32">
        <f>+D5+F5</f>
        <v>9457</v>
      </c>
      <c r="H5" s="312"/>
    </row>
    <row r="6" spans="1:8" ht="15.75" customHeight="1">
      <c r="A6" s="284" t="s">
        <v>452</v>
      </c>
      <c r="B6" s="1">
        <v>6418</v>
      </c>
      <c r="C6" s="285" t="s">
        <v>453</v>
      </c>
      <c r="D6" s="1"/>
      <c r="E6" s="1">
        <v>6418</v>
      </c>
      <c r="F6" s="1">
        <v>6418</v>
      </c>
      <c r="G6" s="32">
        <f aca="true" t="shared" si="0" ref="G6:G23">+D6+F6</f>
        <v>6418</v>
      </c>
      <c r="H6" s="312"/>
    </row>
    <row r="7" spans="1:8" ht="15.75" customHeight="1">
      <c r="A7" s="284" t="s">
        <v>454</v>
      </c>
      <c r="B7" s="1">
        <v>508</v>
      </c>
      <c r="C7" s="285" t="s">
        <v>453</v>
      </c>
      <c r="D7" s="1"/>
      <c r="E7" s="1">
        <v>508</v>
      </c>
      <c r="F7" s="1">
        <v>508</v>
      </c>
      <c r="G7" s="32">
        <f t="shared" si="0"/>
        <v>508</v>
      </c>
      <c r="H7" s="312"/>
    </row>
    <row r="8" spans="1:8" ht="15.75" customHeight="1">
      <c r="A8" s="284" t="s">
        <v>455</v>
      </c>
      <c r="B8" s="1">
        <v>10</v>
      </c>
      <c r="C8" s="285" t="s">
        <v>453</v>
      </c>
      <c r="D8" s="1"/>
      <c r="E8" s="1">
        <v>10</v>
      </c>
      <c r="F8" s="1">
        <v>10</v>
      </c>
      <c r="G8" s="32">
        <f t="shared" si="0"/>
        <v>10</v>
      </c>
      <c r="H8" s="312"/>
    </row>
    <row r="9" spans="1:8" ht="15.75" customHeight="1">
      <c r="A9" s="284" t="s">
        <v>456</v>
      </c>
      <c r="B9" s="1">
        <v>30</v>
      </c>
      <c r="C9" s="285" t="s">
        <v>453</v>
      </c>
      <c r="D9" s="1"/>
      <c r="E9" s="1">
        <v>30</v>
      </c>
      <c r="F9" s="1">
        <v>30</v>
      </c>
      <c r="G9" s="32">
        <f t="shared" si="0"/>
        <v>30</v>
      </c>
      <c r="H9" s="312"/>
    </row>
    <row r="10" spans="1:8" ht="15.75" customHeight="1">
      <c r="A10" s="286" t="s">
        <v>457</v>
      </c>
      <c r="B10" s="1">
        <v>130</v>
      </c>
      <c r="C10" s="285" t="s">
        <v>453</v>
      </c>
      <c r="D10" s="1"/>
      <c r="E10" s="1">
        <v>130</v>
      </c>
      <c r="F10" s="1">
        <v>130</v>
      </c>
      <c r="G10" s="32">
        <f t="shared" si="0"/>
        <v>130</v>
      </c>
      <c r="H10" s="312"/>
    </row>
    <row r="11" spans="1:8" ht="15.75" customHeight="1">
      <c r="A11" s="284" t="s">
        <v>458</v>
      </c>
      <c r="B11" s="1">
        <v>137</v>
      </c>
      <c r="C11" s="285" t="s">
        <v>453</v>
      </c>
      <c r="D11" s="1"/>
      <c r="E11" s="1">
        <v>137</v>
      </c>
      <c r="F11" s="1">
        <v>137</v>
      </c>
      <c r="G11" s="32">
        <f t="shared" si="0"/>
        <v>137</v>
      </c>
      <c r="H11" s="312"/>
    </row>
    <row r="12" spans="1:8" ht="15.75" customHeight="1">
      <c r="A12" s="284" t="s">
        <v>459</v>
      </c>
      <c r="B12" s="1">
        <v>81</v>
      </c>
      <c r="C12" s="285" t="s">
        <v>453</v>
      </c>
      <c r="D12" s="1"/>
      <c r="E12" s="1">
        <v>81</v>
      </c>
      <c r="F12" s="1">
        <v>81</v>
      </c>
      <c r="G12" s="32">
        <f t="shared" si="0"/>
        <v>81</v>
      </c>
      <c r="H12" s="312"/>
    </row>
    <row r="13" spans="1:8" ht="15.75" customHeight="1">
      <c r="A13" s="284" t="s">
        <v>460</v>
      </c>
      <c r="B13" s="1">
        <v>89</v>
      </c>
      <c r="C13" s="285" t="s">
        <v>453</v>
      </c>
      <c r="D13" s="1"/>
      <c r="E13" s="1">
        <v>89</v>
      </c>
      <c r="F13" s="1">
        <v>89</v>
      </c>
      <c r="G13" s="32">
        <f t="shared" si="0"/>
        <v>89</v>
      </c>
      <c r="H13" s="312"/>
    </row>
    <row r="14" spans="1:8" ht="15.75" customHeight="1">
      <c r="A14" s="284" t="s">
        <v>461</v>
      </c>
      <c r="B14" s="1">
        <v>26</v>
      </c>
      <c r="C14" s="285" t="s">
        <v>453</v>
      </c>
      <c r="D14" s="1"/>
      <c r="E14" s="1">
        <v>26</v>
      </c>
      <c r="F14" s="1">
        <v>26</v>
      </c>
      <c r="G14" s="32">
        <f t="shared" si="0"/>
        <v>26</v>
      </c>
      <c r="H14" s="312"/>
    </row>
    <row r="15" spans="1:8" ht="15.75" customHeight="1">
      <c r="A15" s="284" t="s">
        <v>462</v>
      </c>
      <c r="B15" s="1">
        <v>19</v>
      </c>
      <c r="C15" s="285" t="s">
        <v>453</v>
      </c>
      <c r="D15" s="1"/>
      <c r="E15" s="1">
        <v>19</v>
      </c>
      <c r="F15" s="1">
        <v>19</v>
      </c>
      <c r="G15" s="32">
        <f t="shared" si="0"/>
        <v>19</v>
      </c>
      <c r="H15" s="312"/>
    </row>
    <row r="16" spans="1:8" ht="15.75" customHeight="1">
      <c r="A16" s="284" t="s">
        <v>463</v>
      </c>
      <c r="B16" s="1">
        <v>20</v>
      </c>
      <c r="C16" s="285" t="s">
        <v>453</v>
      </c>
      <c r="D16" s="1"/>
      <c r="E16" s="1">
        <v>20</v>
      </c>
      <c r="F16" s="1">
        <v>20</v>
      </c>
      <c r="G16" s="32">
        <f t="shared" si="0"/>
        <v>20</v>
      </c>
      <c r="H16" s="312"/>
    </row>
    <row r="17" spans="1:8" ht="15.75" customHeight="1">
      <c r="A17" s="6"/>
      <c r="B17" s="1"/>
      <c r="C17" s="10"/>
      <c r="D17" s="1"/>
      <c r="E17" s="1"/>
      <c r="F17" s="31"/>
      <c r="G17" s="32">
        <f t="shared" si="0"/>
        <v>0</v>
      </c>
      <c r="H17" s="312"/>
    </row>
    <row r="18" spans="1:8" ht="15.75" customHeight="1">
      <c r="A18" s="6"/>
      <c r="B18" s="1"/>
      <c r="C18" s="10"/>
      <c r="D18" s="1"/>
      <c r="E18" s="1"/>
      <c r="F18" s="31"/>
      <c r="G18" s="32">
        <f t="shared" si="0"/>
        <v>0</v>
      </c>
      <c r="H18" s="312"/>
    </row>
    <row r="19" spans="1:8" ht="15.75" customHeight="1">
      <c r="A19" s="6"/>
      <c r="B19" s="1"/>
      <c r="C19" s="10"/>
      <c r="D19" s="1"/>
      <c r="E19" s="1"/>
      <c r="F19" s="31"/>
      <c r="G19" s="32">
        <f t="shared" si="0"/>
        <v>0</v>
      </c>
      <c r="H19" s="312"/>
    </row>
    <row r="20" spans="1:8" ht="15.75" customHeight="1">
      <c r="A20" s="6"/>
      <c r="B20" s="1"/>
      <c r="C20" s="10"/>
      <c r="D20" s="1"/>
      <c r="E20" s="1"/>
      <c r="F20" s="31"/>
      <c r="G20" s="32">
        <f t="shared" si="0"/>
        <v>0</v>
      </c>
      <c r="H20" s="312"/>
    </row>
    <row r="21" spans="1:8" ht="15.75" customHeight="1">
      <c r="A21" s="6"/>
      <c r="B21" s="1"/>
      <c r="C21" s="10"/>
      <c r="D21" s="1"/>
      <c r="E21" s="1"/>
      <c r="F21" s="31"/>
      <c r="G21" s="32">
        <f t="shared" si="0"/>
        <v>0</v>
      </c>
      <c r="H21" s="312"/>
    </row>
    <row r="22" spans="1:8" ht="15.75" customHeight="1">
      <c r="A22" s="6"/>
      <c r="B22" s="1"/>
      <c r="C22" s="10"/>
      <c r="D22" s="1"/>
      <c r="E22" s="1"/>
      <c r="F22" s="31"/>
      <c r="G22" s="32">
        <f t="shared" si="0"/>
        <v>0</v>
      </c>
      <c r="H22" s="312"/>
    </row>
    <row r="23" spans="1:8" ht="15.75" customHeight="1" thickBot="1">
      <c r="A23" s="11"/>
      <c r="B23" s="2"/>
      <c r="C23" s="12"/>
      <c r="D23" s="2"/>
      <c r="E23" s="2"/>
      <c r="F23" s="33"/>
      <c r="G23" s="32">
        <f t="shared" si="0"/>
        <v>0</v>
      </c>
      <c r="H23" s="312"/>
    </row>
    <row r="24" spans="1:8" s="15" customFormat="1" ht="18" customHeight="1" thickBot="1">
      <c r="A24" s="23" t="s">
        <v>45</v>
      </c>
      <c r="B24" s="13">
        <f>SUM(B5:B23)</f>
        <v>16925</v>
      </c>
      <c r="C24" s="19"/>
      <c r="D24" s="13">
        <f>SUM(D5:D23)</f>
        <v>976</v>
      </c>
      <c r="E24" s="13">
        <f>SUM(E5:E23)</f>
        <v>15949</v>
      </c>
      <c r="F24" s="13">
        <f>SUM(F5:F23)</f>
        <v>15949</v>
      </c>
      <c r="G24" s="14">
        <f>SUM(G5:G23)</f>
        <v>16925</v>
      </c>
      <c r="H24" s="312"/>
    </row>
    <row r="25" spans="6:8" ht="12.75">
      <c r="F25" s="15"/>
      <c r="G25" s="15"/>
      <c r="H25" s="283"/>
    </row>
    <row r="26" ht="12.75">
      <c r="H26" s="283"/>
    </row>
    <row r="27" ht="12.75">
      <c r="H27" s="283"/>
    </row>
    <row r="28" ht="12.75">
      <c r="H28" s="283"/>
    </row>
    <row r="29" ht="12.75">
      <c r="H29" s="283"/>
    </row>
    <row r="30" ht="12.75">
      <c r="H30" s="283"/>
    </row>
    <row r="31" ht="12.75">
      <c r="H31" s="283"/>
    </row>
    <row r="32" ht="12.75">
      <c r="H32" s="283"/>
    </row>
    <row r="33" ht="12.75">
      <c r="H33" s="283"/>
    </row>
  </sheetData>
  <sheetProtection sheet="1" objects="1" scenarios="1"/>
  <mergeCells count="3">
    <mergeCell ref="F2:G2"/>
    <mergeCell ref="A1:G1"/>
    <mergeCell ref="H1:H24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2015-05-06T12:56:39Z</cp:lastPrinted>
  <dcterms:created xsi:type="dcterms:W3CDTF">1999-10-30T10:30:45Z</dcterms:created>
  <dcterms:modified xsi:type="dcterms:W3CDTF">2015-05-06T12:56:58Z</dcterms:modified>
  <cp:category/>
  <cp:version/>
  <cp:contentType/>
  <cp:contentStatus/>
</cp:coreProperties>
</file>