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kiemelt ei" sheetId="1" r:id="rId1"/>
    <sheet name="kiadások önkorm" sheetId="2" r:id="rId2"/>
    <sheet name="kiadások kv szerv" sheetId="3" r:id="rId3"/>
    <sheet name="kiadások összetolt" sheetId="4" r:id="rId4"/>
    <sheet name="bevételek önkormányzat" sheetId="5" r:id="rId5"/>
    <sheet name="bevételek kv szerv" sheetId="6" r:id="rId6"/>
    <sheet name="bevételek összetolt" sheetId="7" r:id="rId7"/>
    <sheet name="hitelek" sheetId="8" r:id="rId8"/>
    <sheet name="létszám" sheetId="9" r:id="rId9"/>
    <sheet name="átvett" sheetId="10" r:id="rId10"/>
    <sheet name="helyi adók" sheetId="11" r:id="rId11"/>
    <sheet name="átadott" sheetId="12" r:id="rId12"/>
    <sheet name="beruházások felújítások" sheetId="13" r:id="rId13"/>
    <sheet name="EU projektek" sheetId="14" r:id="rId14"/>
    <sheet name="stabilitási 2" sheetId="15" r:id="rId15"/>
    <sheet name="tartalékok" sheetId="16" r:id="rId16"/>
    <sheet name="szociális kiadások" sheetId="17" r:id="rId17"/>
    <sheet name="finanszírozás" sheetId="18" r:id="rId18"/>
    <sheet name="MÉRLEG" sheetId="19" r:id="rId19"/>
    <sheet name="MÉRLEG (2)" sheetId="20" r:id="rId20"/>
    <sheet name="MÉRLEG (3)" sheetId="21" r:id="rId21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2'!#REF!</definedName>
    <definedName name="_xlnm.Print_Titles" localSheetId="11">'átadott'!$5:$5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11">'átadott'!$A$1:$C$118</definedName>
    <definedName name="_xlnm.Print_Area" localSheetId="9">'átvett'!$A$1:$C$116</definedName>
    <definedName name="_xlnm.Print_Area" localSheetId="12">'beruházások felújítások'!$A$1:$E$45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13">'EU projektek'!$A$1:$B$28</definedName>
    <definedName name="_xlnm.Print_Area" localSheetId="17">'finanszírozás'!$A$1:$D$11</definedName>
    <definedName name="_xlnm.Print_Area" localSheetId="7">'hitelek'!$A$1:$D$71</definedName>
    <definedName name="_xlnm.Print_Area" localSheetId="2">'kiadások kv szerv'!$A$1:$F$123</definedName>
    <definedName name="_xlnm.Print_Area" localSheetId="1">'kiadások önkorm'!$A$1:$F$123</definedName>
    <definedName name="_xlnm.Print_Area" localSheetId="3">'kiadások összetolt'!$A$1:$F$123</definedName>
    <definedName name="_xlnm.Print_Area" localSheetId="0">'kiemelt ei'!$A$2:$A$29</definedName>
    <definedName name="_xlnm.Print_Area" localSheetId="8">'létszám'!$A$1:$D$33</definedName>
    <definedName name="_xlnm.Print_Area" localSheetId="18">'MÉRLEG'!$A$1:$E$154</definedName>
    <definedName name="_xlnm.Print_Area" localSheetId="19">'MÉRLEG (2)'!$A$1:$E$154</definedName>
    <definedName name="_xlnm.Print_Area" localSheetId="20">'MÉRLEG (3)'!$A$1:$E$154</definedName>
    <definedName name="_xlnm.Print_Area" localSheetId="14">'stabilitási 2'!$A$1:$F$38</definedName>
    <definedName name="_xlnm.Print_Area" localSheetId="16">'szociális kiadások'!$A$1:$C$43</definedName>
    <definedName name="_xlnm.Print_Area" localSheetId="15">'tartalékok'!$A$1:$E$16</definedName>
    <definedName name="pr10" localSheetId="14">'stabilitási 2'!#REF!</definedName>
    <definedName name="pr11" localSheetId="14">'stabilitási 2'!#REF!</definedName>
    <definedName name="pr12" localSheetId="14">'stabilitási 2'!#REF!</definedName>
    <definedName name="pr232" localSheetId="18">'MÉRLEG'!#REF!</definedName>
    <definedName name="pr232" localSheetId="19">'MÉRLEG (2)'!$A$17</definedName>
    <definedName name="pr232" localSheetId="20">'MÉRLEG (3)'!$A$17</definedName>
    <definedName name="pr233" localSheetId="18">'MÉRLEG'!#REF!</definedName>
    <definedName name="pr233" localSheetId="19">'MÉRLEG (2)'!$A$18</definedName>
    <definedName name="pr233" localSheetId="20">'MÉRLEG (3)'!$A$18</definedName>
    <definedName name="pr234" localSheetId="18">'MÉRLEG'!#REF!</definedName>
    <definedName name="pr234" localSheetId="19">'MÉRLEG (2)'!$A$19</definedName>
    <definedName name="pr234" localSheetId="20">'MÉRLEG (3)'!$A$19</definedName>
    <definedName name="pr235" localSheetId="18">'MÉRLEG'!#REF!</definedName>
    <definedName name="pr235" localSheetId="19">'MÉRLEG (2)'!$A$20</definedName>
    <definedName name="pr235" localSheetId="20">'MÉRLEG (3)'!$A$20</definedName>
    <definedName name="pr236" localSheetId="18">'MÉRLEG'!#REF!</definedName>
    <definedName name="pr236" localSheetId="19">'MÉRLEG (2)'!$A$21</definedName>
    <definedName name="pr236" localSheetId="20">'MÉRLEG (3)'!$A$21</definedName>
    <definedName name="pr312" localSheetId="18">'MÉRLEG'!#REF!</definedName>
    <definedName name="pr312" localSheetId="19">'MÉRLEG (2)'!$A$8</definedName>
    <definedName name="pr312" localSheetId="20">'MÉRLEG (3)'!$A$8</definedName>
    <definedName name="pr313" localSheetId="18">'MÉRLEG'!#REF!</definedName>
    <definedName name="pr313" localSheetId="19">'MÉRLEG (2)'!$A$9</definedName>
    <definedName name="pr313" localSheetId="20">'MÉRLEG (3)'!$A$9</definedName>
    <definedName name="pr314" localSheetId="18">'MÉRLEG'!#REF!</definedName>
    <definedName name="pr314" localSheetId="19">'MÉRLEG (2)'!$A$10</definedName>
    <definedName name="pr314" localSheetId="20">'MÉRLEG (3)'!$A$10</definedName>
    <definedName name="pr315" localSheetId="18">'MÉRLEG'!#REF!</definedName>
    <definedName name="pr315" localSheetId="19">'MÉRLEG (2)'!$A$11</definedName>
    <definedName name="pr315" localSheetId="20">'MÉRLEG (3)'!$A$11</definedName>
    <definedName name="pr7" localSheetId="14">'stabilitási 2'!#REF!</definedName>
    <definedName name="pr8" localSheetId="14">'stabilitási 2'!#REF!</definedName>
    <definedName name="pr9" localSheetId="14">'stabilitási 2'!#REF!</definedName>
  </definedNames>
  <calcPr fullCalcOnLoad="1"/>
</workbook>
</file>

<file path=xl/sharedStrings.xml><?xml version="1.0" encoding="utf-8"?>
<sst xmlns="http://schemas.openxmlformats.org/spreadsheetml/2006/main" count="3155" uniqueCount="698">
  <si>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</si>
  <si>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</si>
  <si>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</si>
  <si>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</si>
  <si>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</si>
  <si>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</si>
  <si>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</si>
  <si>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</si>
  <si>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</si>
  <si>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</si>
  <si>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</si>
  <si>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</si>
  <si>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</si>
  <si>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</si>
  <si>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</si>
  <si>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 xml:space="preserve"> A költségvetés előterjesztésekor a képviselő-testület részére tájékoztatásul  kell - szöveges indokolással együtt - bemutatni:</t>
  </si>
  <si>
    <t>Beruházások és felújítások (E Ft)</t>
  </si>
  <si>
    <t>Általános- és céltartalékok (E Ft)</t>
  </si>
  <si>
    <t>A helyi önkormányzat költségvetési mérlege közgazdasági tagolásban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</si>
  <si>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</si>
  <si>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</si>
  <si>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</si>
  <si>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</si>
  <si>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</si>
  <si>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</si>
  <si>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</si>
  <si>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</si>
  <si>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</si>
  <si>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</si>
  <si>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</si>
  <si>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</si>
  <si>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</si>
  <si>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</si>
  <si>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</si>
  <si>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</si>
  <si>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</si>
  <si>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</si>
  <si>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</si>
  <si>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</si>
  <si>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</si>
  <si>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Összesen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</si>
  <si>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</si>
  <si>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</si>
  <si>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</si>
  <si>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</si>
  <si>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</si>
  <si>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</si>
  <si>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</si>
  <si>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</si>
  <si>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</si>
  <si>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</si>
  <si>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</si>
  <si>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</si>
  <si>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</si>
  <si>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</si>
  <si>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</si>
  <si>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</si>
  <si>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</si>
  <si>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</si>
  <si>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</si>
  <si>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</si>
  <si>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</si>
  <si>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</si>
  <si>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</si>
  <si>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</si>
  <si>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</si>
  <si>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</si>
  <si>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</si>
  <si>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</si>
  <si>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</si>
  <si>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</si>
  <si>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</si>
  <si>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</si>
  <si>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</si>
  <si>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</si>
  <si>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</si>
  <si>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</si>
  <si>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</si>
  <si>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</si>
  <si>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</si>
  <si>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</si>
  <si>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</si>
  <si>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</si>
  <si>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</si>
  <si>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</si>
  <si>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</si>
  <si>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</si>
  <si>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</si>
  <si>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</si>
  <si>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</si>
  <si>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</si>
  <si>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</si>
  <si>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</si>
  <si>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</si>
  <si>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</si>
  <si>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</si>
  <si>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</si>
  <si>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</si>
  <si>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</si>
  <si>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</si>
  <si>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</si>
  <si>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</si>
  <si>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</si>
  <si>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</si>
  <si>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</si>
  <si>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</si>
  <si>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</si>
  <si>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</si>
  <si>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</si>
  <si>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</si>
  <si>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</si>
  <si>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</si>
  <si>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</si>
  <si>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</si>
  <si>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</si>
  <si>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</si>
  <si>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</si>
  <si>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</si>
  <si>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</si>
  <si>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</si>
  <si>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</si>
  <si>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</si>
  <si>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</si>
  <si>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</si>
  <si>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</si>
  <si>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</si>
  <si>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</si>
  <si>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</si>
  <si>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</si>
  <si>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</si>
  <si>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</si>
  <si>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</si>
  <si>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</si>
  <si>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</si>
  <si>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</si>
  <si>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</si>
  <si>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</si>
  <si>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</si>
  <si>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</si>
  <si>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</si>
  <si>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</si>
  <si>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</si>
  <si>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</si>
  <si>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</si>
  <si>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</si>
  <si>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</si>
  <si>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</si>
  <si>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</si>
  <si>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</si>
  <si>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</si>
  <si>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</si>
  <si>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</si>
  <si>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</si>
  <si>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</si>
  <si>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</si>
  <si>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</si>
  <si>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</si>
  <si>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</si>
  <si>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</si>
  <si>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</si>
  <si>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</si>
  <si>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</si>
  <si>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</si>
  <si>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</si>
  <si>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</si>
  <si>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</si>
  <si>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</si>
  <si>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</si>
  <si>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</si>
  <si>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</si>
  <si>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</si>
  <si>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</si>
  <si>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</si>
  <si>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</si>
  <si>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</si>
  <si>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</si>
  <si>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</si>
  <si>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</si>
  <si>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</si>
  <si>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</si>
  <si>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</si>
  <si>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</si>
  <si>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</si>
  <si>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</si>
  <si>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</si>
  <si>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</si>
  <si>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</si>
  <si>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</si>
  <si>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</si>
  <si>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</si>
  <si>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</si>
  <si>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</si>
  <si>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</si>
  <si>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</si>
  <si>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</si>
  <si>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</si>
  <si>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</si>
  <si>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</si>
  <si>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</si>
  <si>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</si>
  <si>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</si>
  <si>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</si>
  <si>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</si>
  <si>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</si>
  <si>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</si>
  <si>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</si>
  <si>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</si>
  <si>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</si>
  <si>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</si>
  <si>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</si>
  <si>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</si>
  <si>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</si>
  <si>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</si>
  <si>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</si>
  <si>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</si>
  <si>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</si>
  <si>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</si>
  <si>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</si>
  <si>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</si>
  <si>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</si>
  <si>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</si>
  <si>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</si>
  <si>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</si>
  <si>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</si>
  <si>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</si>
  <si>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</si>
  <si>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</si>
  <si>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</si>
  <si>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</si>
  <si>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</si>
  <si>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</si>
  <si>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</si>
  <si>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</si>
  <si>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</si>
  <si>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</si>
  <si>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</si>
  <si>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</si>
  <si>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</si>
  <si>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</si>
  <si>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</si>
  <si>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</si>
  <si>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</si>
  <si>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</si>
  <si>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</si>
  <si>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</si>
  <si>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</si>
  <si>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</si>
  <si>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</si>
  <si>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</si>
  <si>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</si>
  <si>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</si>
  <si>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</si>
  <si>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</si>
  <si>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</si>
  <si>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</si>
  <si>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</si>
  <si>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</si>
  <si>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</si>
  <si>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</si>
  <si>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</si>
  <si>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</si>
  <si>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</si>
  <si>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</si>
  <si>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</si>
  <si>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</si>
  <si>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</si>
  <si>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</si>
  <si>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</si>
  <si>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</si>
  <si>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</si>
  <si>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</si>
  <si>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</si>
  <si>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</si>
  <si>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</si>
  <si>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</si>
  <si>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</si>
  <si>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</si>
  <si>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</si>
  <si>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</si>
  <si>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</si>
  <si>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</si>
  <si>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</si>
  <si>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</si>
  <si>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</si>
  <si>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</si>
  <si>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</si>
  <si>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</si>
  <si>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</si>
  <si>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</si>
  <si>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</si>
  <si>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</si>
  <si>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</si>
  <si>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</si>
  <si>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</si>
  <si>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</si>
  <si>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</si>
  <si>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</si>
  <si>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</si>
  <si>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</si>
  <si>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</si>
  <si>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</si>
  <si>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</si>
  <si>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</si>
  <si>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</si>
  <si>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</si>
  <si>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</si>
  <si>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</si>
  <si>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</si>
  <si>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</si>
  <si>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</si>
  <si>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</si>
  <si>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</si>
  <si>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</si>
  <si>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</si>
  <si>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</si>
  <si>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</si>
  <si>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</si>
  <si>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</si>
  <si>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</si>
  <si>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</si>
  <si>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</si>
  <si>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</si>
  <si>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</si>
  <si>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</si>
  <si>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</si>
  <si>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</si>
  <si>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</si>
  <si>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</si>
  <si>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</si>
  <si>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</si>
  <si>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</si>
  <si>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</si>
  <si>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</si>
  <si>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</si>
  <si>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</si>
  <si>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</si>
  <si>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</si>
  <si>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</si>
  <si>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</si>
  <si>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</si>
  <si>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</si>
  <si>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</si>
  <si>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</si>
  <si>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</si>
  <si>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</si>
  <si>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</si>
  <si>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</si>
  <si>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</si>
  <si>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</si>
  <si>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</si>
  <si>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</si>
  <si>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</si>
  <si>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</si>
  <si>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</si>
  <si>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</si>
  <si>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</si>
  <si>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</si>
  <si>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</si>
  <si>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</si>
  <si>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</si>
  <si>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</si>
  <si>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</si>
  <si>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</si>
  <si>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</si>
  <si>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</si>
  <si>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</si>
  <si>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</si>
  <si>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</si>
  <si>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</si>
  <si>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</si>
  <si>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</si>
  <si>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</si>
  <si>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</si>
  <si>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</si>
  <si>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</si>
  <si>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</si>
  <si>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</si>
  <si>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</si>
  <si>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</si>
  <si>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</si>
  <si>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</si>
  <si>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</si>
  <si>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</si>
  <si>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</si>
  <si>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</si>
  <si>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</si>
  <si>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</si>
  <si>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</si>
  <si>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</si>
  <si>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</si>
  <si>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</si>
  <si>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</si>
  <si>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</si>
  <si>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</si>
  <si>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</si>
  <si>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</si>
  <si>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</si>
  <si>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</si>
  <si>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</si>
  <si>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</si>
  <si>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</si>
  <si>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</si>
  <si>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</si>
  <si>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</si>
  <si>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</si>
  <si>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</si>
  <si>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</si>
  <si>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</si>
  <si>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</si>
  <si>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</si>
  <si>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</si>
  <si>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</si>
  <si>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</si>
  <si>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</si>
  <si>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</si>
  <si>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</si>
  <si>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</si>
  <si>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</si>
  <si>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</si>
  <si>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</si>
  <si>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</si>
  <si>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</si>
  <si>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</si>
  <si>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</si>
  <si>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</si>
  <si>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</si>
  <si>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</si>
  <si>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</si>
  <si>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</si>
  <si>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</si>
  <si>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</si>
  <si>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</si>
  <si>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</si>
  <si>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</si>
  <si>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</si>
  <si>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</si>
  <si>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</si>
  <si>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</si>
  <si>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</si>
  <si>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</si>
  <si>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</si>
  <si>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</si>
  <si>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</si>
  <si>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</si>
  <si>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</si>
  <si>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</si>
  <si>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</si>
  <si>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</si>
  <si>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</si>
  <si>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</si>
  <si>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</si>
  <si>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</si>
  <si>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</si>
  <si>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</si>
  <si>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</si>
  <si>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</si>
  <si>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</si>
  <si>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</si>
  <si>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</si>
  <si>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</si>
  <si>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</si>
  <si>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</si>
  <si>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</si>
  <si>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</si>
  <si>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</si>
  <si>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</si>
  <si>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</si>
  <si>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</si>
  <si>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</si>
  <si>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</si>
  <si>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</si>
  <si>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</si>
  <si>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</si>
  <si>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</si>
  <si>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</si>
  <si>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</si>
  <si>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</si>
  <si>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</si>
  <si>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</si>
  <si>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</si>
  <si>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</si>
  <si>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</si>
  <si>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</si>
  <si>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</si>
  <si>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</si>
  <si>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</si>
  <si>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</si>
  <si>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</si>
  <si>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</si>
  <si>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</si>
  <si>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</si>
  <si>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</si>
  <si>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</si>
  <si>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</si>
  <si>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</si>
  <si>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</si>
  <si>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</si>
  <si>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</si>
  <si>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</si>
  <si>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</si>
  <si>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</si>
  <si>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</si>
  <si>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</si>
  <si>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</si>
  <si>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</si>
  <si>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</si>
  <si>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</si>
  <si>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</si>
  <si>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</si>
  <si>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</si>
  <si>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</si>
  <si>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</si>
  <si>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</si>
  <si>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</si>
  <si>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</si>
  <si>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</si>
  <si>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</si>
  <si>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</si>
  <si>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</si>
  <si>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</si>
  <si>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</si>
  <si>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</si>
  <si>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</si>
  <si>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</si>
  <si>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</si>
  <si>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</si>
  <si>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</si>
  <si>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</si>
  <si>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</si>
  <si>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</si>
  <si>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</si>
  <si>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</si>
  <si>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</si>
  <si>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</si>
  <si>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</si>
  <si>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</si>
  <si>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</si>
  <si>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</si>
  <si>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</si>
  <si>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</si>
  <si>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</si>
  <si>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</si>
  <si>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</si>
  <si>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</si>
  <si>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</si>
  <si>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</si>
  <si>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</si>
  <si>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</si>
  <si>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</si>
  <si>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</si>
  <si>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</si>
  <si>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</si>
  <si>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</si>
  <si>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</si>
  <si>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</si>
  <si>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</si>
  <si>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</si>
  <si>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</si>
  <si>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</si>
  <si>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</si>
  <si>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</si>
  <si>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</si>
  <si>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</si>
  <si>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</si>
  <si>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</si>
  <si>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</si>
  <si>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</si>
  <si>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</si>
  <si>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</si>
  <si>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</si>
  <si>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</si>
  <si>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</si>
  <si>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</si>
  <si>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</si>
  <si>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</si>
  <si>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</si>
  <si>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</si>
  <si>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</si>
  <si>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</si>
  <si>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</si>
  <si>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</si>
  <si>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</si>
  <si>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</si>
  <si>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</si>
  <si>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</si>
  <si>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</si>
  <si>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</si>
  <si>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</si>
  <si>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</si>
  <si>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</si>
  <si>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</si>
  <si>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</si>
  <si>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</si>
  <si>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</si>
  <si>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</si>
  <si>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</si>
  <si>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</si>
  <si>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</si>
  <si>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</si>
  <si>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</si>
  <si>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</si>
  <si>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</si>
  <si>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</si>
  <si>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</si>
  <si>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</si>
  <si>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</si>
  <si>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</si>
  <si>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</si>
  <si>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</si>
  <si>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</si>
  <si>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</si>
  <si>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</si>
  <si>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</si>
  <si>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</si>
  <si>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</si>
  <si>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</si>
  <si>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</si>
  <si>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</si>
  <si>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</si>
  <si>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</si>
  <si>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</si>
  <si>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</si>
  <si>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</si>
  <si>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</si>
  <si>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</si>
  <si>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</si>
  <si>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</si>
  <si>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</si>
  <si>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</si>
  <si>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</si>
  <si>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</si>
  <si>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</si>
  <si>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</si>
  <si>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</si>
  <si>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</si>
  <si>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</si>
  <si>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</si>
  <si>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</si>
  <si>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</si>
  <si>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</si>
  <si>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</si>
  <si>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</si>
  <si>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</si>
  <si>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</si>
  <si>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</si>
  <si>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</si>
  <si>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</si>
  <si>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</si>
  <si>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</si>
  <si>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</si>
  <si>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</si>
  <si>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2015.</t>
  </si>
  <si>
    <t>saját bevételek 2016.</t>
  </si>
  <si>
    <t>Csörötnek Község Önkormányzata 2015. évi költségvetése</t>
  </si>
  <si>
    <t>(adatok ezer Ft-ban)</t>
  </si>
  <si>
    <t>Csörötnek Község Önkormányzata  2015. évi költségvetése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</si>
  <si>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</si>
  <si>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</si>
  <si>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</si>
  <si>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Informatikai eszközök beszerzése (közbiztonsági fejlesztés -kamera)</t>
  </si>
  <si>
    <t>Ivóvízhálózat felújítási munkák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</si>
  <si>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</si>
  <si>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</si>
  <si>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</si>
  <si>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</si>
  <si>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</si>
  <si>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</si>
  <si>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</si>
  <si>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EU Projekt megnevezése: "ÖRRAGO projekt"</t>
  </si>
  <si>
    <t>Kompetencia Hálózat az Őrség-Rába-Goricko hármashatár Naturpark mintarégióvá fejlesztésért</t>
  </si>
  <si>
    <t>Csörötneki Közös Önkormányzati Hivatal</t>
  </si>
  <si>
    <t>Közhatalmi bevételek</t>
  </si>
  <si>
    <t xml:space="preserve"> Csörötnek Község Önkormányzata  2015. évi költségvetése</t>
  </si>
  <si>
    <t>Vis maior helyreállítás</t>
  </si>
  <si>
    <t>Óvodáztatási támogatás</t>
  </si>
  <si>
    <t>Informatikai eszközök beszerzése (laptop, számítógép)</t>
  </si>
  <si>
    <t>Ingatlanok beszerzése, létesítése (ivóvízhálózat ép.munkák)</t>
  </si>
  <si>
    <t>Ingatlanok beszerzése, létesítése (szennyvízcsatorna hálózat ép.munkák)</t>
  </si>
  <si>
    <t>Beruházási célú ÁFA (fűnyíró)</t>
  </si>
  <si>
    <t>Beruházási célú ÁFA (laptop, számítógép)</t>
  </si>
  <si>
    <t>Beruházási célú ÁFA (ívóvízhálózat ép. munkák)</t>
  </si>
  <si>
    <t>Egyéb tárgyi eszközök beszerzése, létesítése (fűnyíró)</t>
  </si>
  <si>
    <t>Egyéb tárgyi eszközök beszerzése, létesítése (körfűrész)</t>
  </si>
  <si>
    <t>Beruházási célú ÁFA (körfűrész)</t>
  </si>
  <si>
    <t>Beruházási célú ÁFA (falubusz)</t>
  </si>
  <si>
    <t>Beruházási célú ÁFA (Rába-Víz Kft-től eszközök)</t>
  </si>
  <si>
    <t>Egyéb tárgyi eszközök beszerzése, létesítése (falubusz)</t>
  </si>
  <si>
    <t>Egyéb tárgyi eszközök beszerzése, létesítése (Rába-Víz Kft-től eszközök)</t>
  </si>
  <si>
    <t>Beruházási célú ÁFA (szenyvízcsatorna hálózat)</t>
  </si>
  <si>
    <t>Beruházási célú ÁFA (közbiztonság-fejlesztés kamera)</t>
  </si>
  <si>
    <t>Beruházási célú ÁFA</t>
  </si>
  <si>
    <t>Szenyvízcsatorna hálózat felújítási munkák</t>
  </si>
  <si>
    <t>Felújítási célú ÁFA (vis maior)</t>
  </si>
  <si>
    <t>Felújítási célú ÁFA (szennyvízcsatornahálózat )</t>
  </si>
  <si>
    <t>Felújítási célú ÁFA (ívóvízhálózat)</t>
  </si>
  <si>
    <t>Egyéb pénzbeli és természetbeni gyermekvédelmi támogatások</t>
  </si>
  <si>
    <t>települési támogatás</t>
  </si>
  <si>
    <t>önkormányzati segély [Szoctv. 45.§]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</si>
</sst>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1"/>
      <color theme="1"/>
      <name val="Bookman Old Style"/>
      <family val="1"/>
    </font>
    <font>
      <i/>
      <sz val="11"/>
      <color theme="1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29" borderId="1" applyNumberFormat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22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28" fillId="0" borderId="0" xfId="0" applyFont="1" applyAlignment="1">
      <alignment horizontal="center" wrapText="1"/>
    </xf>
    <xf numFmtId="16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3" fillId="0" borderId="0" xfId="0" applyFont="1" applyAlignment="1">
      <alignment/>
    </xf>
    <xf numFmtId="0" fontId="11" fillId="34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73" fillId="0" borderId="0" xfId="0" applyFont="1" applyBorder="1" applyAlignment="1">
      <alignment/>
    </xf>
    <xf numFmtId="0" fontId="73" fillId="0" borderId="0" xfId="0" applyFont="1" applyFill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10" fillId="0" borderId="1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165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24" fillId="0" borderId="10" xfId="0" applyFont="1" applyFill="1" applyBorder="1" applyAlignment="1">
      <alignment/>
    </xf>
    <xf numFmtId="165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0" xfId="0" applyFont="1" applyAlignment="1">
      <alignment/>
    </xf>
    <xf numFmtId="0" fontId="83" fillId="0" borderId="10" xfId="0" applyFont="1" applyBorder="1" applyAlignment="1">
      <alignment/>
    </xf>
    <xf numFmtId="0" fontId="83" fillId="0" borderId="0" xfId="0" applyFont="1" applyAlignment="1">
      <alignment/>
    </xf>
    <xf numFmtId="0" fontId="84" fillId="0" borderId="10" xfId="0" applyFont="1" applyBorder="1" applyAlignment="1">
      <alignment/>
    </xf>
    <xf numFmtId="0" fontId="84" fillId="0" borderId="0" xfId="0" applyFont="1" applyAlignment="1">
      <alignment/>
    </xf>
    <xf numFmtId="0" fontId="85" fillId="0" borderId="10" xfId="0" applyFont="1" applyBorder="1" applyAlignment="1">
      <alignment/>
    </xf>
    <xf numFmtId="0" fontId="85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1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2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3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85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24" fillId="35" borderId="10" xfId="0" applyFont="1" applyFill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/>
    </xf>
    <xf numFmtId="0" fontId="86" fillId="0" borderId="10" xfId="0" applyFont="1" applyBorder="1" applyAlignment="1">
      <alignment/>
    </xf>
    <xf numFmtId="0" fontId="86" fillId="0" borderId="0" xfId="0" applyFont="1" applyAlignment="1">
      <alignment/>
    </xf>
    <xf numFmtId="0" fontId="8" fillId="0" borderId="10" xfId="56" applyFont="1" applyFill="1" applyBorder="1" applyAlignment="1">
      <alignment horizontal="center" vertical="center" wrapText="1"/>
      <protection/>
    </xf>
    <xf numFmtId="3" fontId="81" fillId="0" borderId="10" xfId="0" applyNumberFormat="1" applyFont="1" applyBorder="1" applyAlignment="1">
      <alignment/>
    </xf>
    <xf numFmtId="3" fontId="83" fillId="0" borderId="10" xfId="0" applyNumberFormat="1" applyFont="1" applyBorder="1" applyAlignment="1">
      <alignment/>
    </xf>
    <xf numFmtId="3" fontId="8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82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8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81" fillId="0" borderId="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7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33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3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32" borderId="0" xfId="0" applyNumberFormat="1" applyFill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center" wrapText="1"/>
    </xf>
    <xf numFmtId="3" fontId="81" fillId="0" borderId="1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3" fontId="83" fillId="0" borderId="10" xfId="0" applyNumberFormat="1" applyFont="1" applyFill="1" applyBorder="1" applyAlignment="1">
      <alignment/>
    </xf>
    <xf numFmtId="0" fontId="83" fillId="0" borderId="0" xfId="0" applyFont="1" applyFill="1" applyAlignment="1">
      <alignment/>
    </xf>
    <xf numFmtId="0" fontId="81" fillId="0" borderId="0" xfId="0" applyFont="1" applyFill="1" applyAlignment="1">
      <alignment horizontal="center" wrapText="1"/>
    </xf>
    <xf numFmtId="3" fontId="81" fillId="0" borderId="0" xfId="0" applyNumberFormat="1" applyFont="1" applyFill="1" applyAlignment="1">
      <alignment horizontal="center" wrapText="1"/>
    </xf>
    <xf numFmtId="0" fontId="81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8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 wrapText="1"/>
    </xf>
    <xf numFmtId="0" fontId="87" fillId="0" borderId="0" xfId="0" applyFont="1" applyFill="1" applyAlignment="1">
      <alignment/>
    </xf>
    <xf numFmtId="3" fontId="83" fillId="0" borderId="0" xfId="0" applyNumberFormat="1" applyFont="1" applyFill="1" applyAlignment="1">
      <alignment horizontal="center" wrapText="1"/>
    </xf>
    <xf numFmtId="3" fontId="83" fillId="0" borderId="0" xfId="0" applyNumberFormat="1" applyFont="1" applyFill="1" applyAlignment="1">
      <alignment/>
    </xf>
    <xf numFmtId="0" fontId="86" fillId="0" borderId="10" xfId="0" applyFont="1" applyFill="1" applyBorder="1" applyAlignment="1">
      <alignment/>
    </xf>
    <xf numFmtId="3" fontId="86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3" fontId="83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/>
    </xf>
    <xf numFmtId="3" fontId="81" fillId="0" borderId="14" xfId="0" applyNumberFormat="1" applyFont="1" applyFill="1" applyBorder="1" applyAlignment="1">
      <alignment/>
    </xf>
    <xf numFmtId="3" fontId="83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left" vertical="center" wrapText="1"/>
    </xf>
    <xf numFmtId="3" fontId="83" fillId="0" borderId="17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3" fontId="83" fillId="0" borderId="19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3" fontId="83" fillId="0" borderId="21" xfId="0" applyNumberFormat="1" applyFont="1" applyFill="1" applyBorder="1" applyAlignment="1">
      <alignment/>
    </xf>
    <xf numFmtId="3" fontId="83" fillId="0" borderId="22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wrapText="1"/>
    </xf>
    <xf numFmtId="3" fontId="11" fillId="0" borderId="15" xfId="0" applyNumberFormat="1" applyFont="1" applyFill="1" applyBorder="1" applyAlignment="1">
      <alignment wrapText="1"/>
    </xf>
    <xf numFmtId="0" fontId="81" fillId="0" borderId="16" xfId="0" applyFont="1" applyFill="1" applyBorder="1" applyAlignment="1">
      <alignment/>
    </xf>
    <xf numFmtId="3" fontId="81" fillId="0" borderId="17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83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workbookViewId="0" topLeftCell="A3">
      <selection activeCell="A32" sqref="A32"/>
    </sheetView>
  </sheetViews>
  <sheetFormatPr defaultColWidth="9.140625" defaultRowHeight="15"/>
  <cols>
    <col min="1" max="1" width="90.140625" style="0" customWidth="1"/>
    <col min="2" max="2" width="19.7109375" style="101" customWidth="1"/>
    <col min="3" max="3" width="16.00390625" style="101" hidden="1" customWidth="1"/>
    <col min="4" max="4" width="12.140625" style="101" hidden="1" customWidth="1"/>
    <col min="5" max="5" width="12.00390625" style="0" hidden="1" customWidth="1"/>
  </cols>
  <sheetData>
    <row r="2" spans="1:2" ht="50.25" customHeight="1">
      <c r="A2" s="261" t="s">
        <v>653</v>
      </c>
      <c r="B2" s="259"/>
    </row>
    <row r="3" spans="1:2" ht="21" customHeight="1">
      <c r="A3" s="260" t="s">
        <v>517</v>
      </c>
      <c r="B3" s="259"/>
    </row>
    <row r="6" spans="1:9" ht="15">
      <c r="A6" s="259" t="s">
        <v>654</v>
      </c>
      <c r="B6" s="259"/>
      <c r="C6" s="102"/>
      <c r="D6" s="102"/>
      <c r="E6" s="4"/>
      <c r="F6" s="4"/>
      <c r="G6" s="4"/>
      <c r="H6" s="4"/>
      <c r="I6" s="4"/>
    </row>
    <row r="7" spans="2:9" ht="15">
      <c r="B7" s="102"/>
      <c r="C7" s="172" t="s">
        <v>664</v>
      </c>
      <c r="D7" s="172" t="s">
        <v>665</v>
      </c>
      <c r="E7" s="4"/>
      <c r="F7" s="4"/>
      <c r="G7" s="4"/>
      <c r="H7" s="4"/>
      <c r="I7" s="4"/>
    </row>
    <row r="8" spans="1:9" ht="15">
      <c r="A8" s="43" t="s">
        <v>65</v>
      </c>
      <c r="B8" s="103">
        <v>42377</v>
      </c>
      <c r="C8" s="102">
        <v>21459</v>
      </c>
      <c r="D8" s="102">
        <v>20565</v>
      </c>
      <c r="E8" s="102">
        <f>C8+D8</f>
        <v>42024</v>
      </c>
      <c r="F8" s="4"/>
      <c r="G8" s="4"/>
      <c r="H8" s="4"/>
      <c r="I8" s="4"/>
    </row>
    <row r="9" spans="1:9" ht="15">
      <c r="A9" s="43" t="s">
        <v>66</v>
      </c>
      <c r="B9" s="103">
        <v>9965</v>
      </c>
      <c r="C9" s="102">
        <v>4557</v>
      </c>
      <c r="D9" s="102">
        <v>5122</v>
      </c>
      <c r="E9" s="102">
        <f aca="true" t="shared" si="0" ref="E9:E28">C9+D9</f>
        <v>9679</v>
      </c>
      <c r="F9" s="4"/>
      <c r="G9" s="4"/>
      <c r="H9" s="4"/>
      <c r="I9" s="4"/>
    </row>
    <row r="10" spans="1:9" ht="15">
      <c r="A10" s="43" t="s">
        <v>67</v>
      </c>
      <c r="B10" s="103">
        <v>43911</v>
      </c>
      <c r="C10" s="102">
        <v>34042</v>
      </c>
      <c r="D10" s="102">
        <v>7060</v>
      </c>
      <c r="E10" s="102">
        <f t="shared" si="0"/>
        <v>41102</v>
      </c>
      <c r="F10" s="4"/>
      <c r="G10" s="4"/>
      <c r="H10" s="4"/>
      <c r="I10" s="4"/>
    </row>
    <row r="11" spans="1:9" ht="15">
      <c r="A11" s="43" t="s">
        <v>68</v>
      </c>
      <c r="B11" s="103">
        <v>3805</v>
      </c>
      <c r="C11" s="102">
        <v>3018</v>
      </c>
      <c r="D11" s="102"/>
      <c r="E11" s="102">
        <f t="shared" si="0"/>
        <v>3018</v>
      </c>
      <c r="F11" s="4"/>
      <c r="G11" s="4"/>
      <c r="H11" s="4"/>
      <c r="I11" s="4"/>
    </row>
    <row r="12" spans="1:9" ht="15">
      <c r="A12" s="43" t="s">
        <v>69</v>
      </c>
      <c r="B12" s="103">
        <v>24838</v>
      </c>
      <c r="C12" s="102">
        <v>10133</v>
      </c>
      <c r="D12" s="102">
        <v>0</v>
      </c>
      <c r="E12" s="102">
        <f t="shared" si="0"/>
        <v>10133</v>
      </c>
      <c r="F12" s="4"/>
      <c r="G12" s="4"/>
      <c r="H12" s="4"/>
      <c r="I12" s="4"/>
    </row>
    <row r="13" spans="1:9" ht="15">
      <c r="A13" s="43" t="s">
        <v>70</v>
      </c>
      <c r="B13" s="103">
        <v>27994</v>
      </c>
      <c r="C13" s="102">
        <v>6991</v>
      </c>
      <c r="D13" s="102">
        <v>635</v>
      </c>
      <c r="E13" s="102">
        <f t="shared" si="0"/>
        <v>7626</v>
      </c>
      <c r="F13" s="4"/>
      <c r="G13" s="4"/>
      <c r="H13" s="4"/>
      <c r="I13" s="4"/>
    </row>
    <row r="14" spans="1:9" ht="15">
      <c r="A14" s="43" t="s">
        <v>71</v>
      </c>
      <c r="B14" s="103">
        <v>40690</v>
      </c>
      <c r="C14" s="102">
        <v>12761</v>
      </c>
      <c r="D14" s="102">
        <v>0</v>
      </c>
      <c r="E14" s="102">
        <f t="shared" si="0"/>
        <v>12761</v>
      </c>
      <c r="F14" s="4"/>
      <c r="G14" s="4"/>
      <c r="H14" s="4"/>
      <c r="I14" s="4"/>
    </row>
    <row r="15" spans="1:9" s="107" customFormat="1" ht="15">
      <c r="A15" s="43" t="s">
        <v>72</v>
      </c>
      <c r="B15" s="103">
        <v>705</v>
      </c>
      <c r="C15" s="172">
        <v>1093</v>
      </c>
      <c r="D15" s="174"/>
      <c r="E15" s="102">
        <f t="shared" si="0"/>
        <v>1093</v>
      </c>
      <c r="F15" s="106"/>
      <c r="G15" s="106"/>
      <c r="H15" s="106"/>
      <c r="I15" s="106"/>
    </row>
    <row r="16" spans="1:9" s="107" customFormat="1" ht="15">
      <c r="A16" s="104" t="s">
        <v>64</v>
      </c>
      <c r="B16" s="105">
        <f>SUM(B8:B15)</f>
        <v>194285</v>
      </c>
      <c r="C16" s="174">
        <f>SUM(C8:C15)</f>
        <v>94054</v>
      </c>
      <c r="D16" s="174">
        <f>SUM(D8:D15)</f>
        <v>33382</v>
      </c>
      <c r="E16" s="174">
        <f t="shared" si="0"/>
        <v>127436</v>
      </c>
      <c r="F16" s="106"/>
      <c r="G16" s="106"/>
      <c r="H16" s="106"/>
      <c r="I16" s="106"/>
    </row>
    <row r="17" spans="1:9" s="107" customFormat="1" ht="15">
      <c r="A17" s="104" t="s">
        <v>73</v>
      </c>
      <c r="B17" s="105">
        <f>52715-34514</f>
        <v>18201</v>
      </c>
      <c r="C17" s="174">
        <v>32747</v>
      </c>
      <c r="D17" s="174">
        <v>0</v>
      </c>
      <c r="E17" s="174">
        <f t="shared" si="0"/>
        <v>32747</v>
      </c>
      <c r="F17" s="106"/>
      <c r="G17" s="106"/>
      <c r="H17" s="106"/>
      <c r="I17" s="106"/>
    </row>
    <row r="18" spans="1:9" s="107" customFormat="1" ht="15">
      <c r="A18" s="108" t="s">
        <v>515</v>
      </c>
      <c r="B18" s="109">
        <f>B16+B17</f>
        <v>212486</v>
      </c>
      <c r="C18" s="174">
        <f>SUM(C16:C17)</f>
        <v>126801</v>
      </c>
      <c r="D18" s="174">
        <f>SUM(D16:D17)</f>
        <v>33382</v>
      </c>
      <c r="E18" s="174">
        <f t="shared" si="0"/>
        <v>160183</v>
      </c>
      <c r="F18" s="106"/>
      <c r="G18" s="106"/>
      <c r="H18" s="106"/>
      <c r="I18" s="106"/>
    </row>
    <row r="19" spans="1:9" ht="15">
      <c r="A19" s="43" t="s">
        <v>75</v>
      </c>
      <c r="B19" s="103">
        <v>93330</v>
      </c>
      <c r="C19" s="102">
        <v>75683</v>
      </c>
      <c r="D19" s="102"/>
      <c r="E19" s="102">
        <f t="shared" si="0"/>
        <v>75683</v>
      </c>
      <c r="F19" s="4"/>
      <c r="G19" s="4"/>
      <c r="H19" s="4"/>
      <c r="I19" s="4"/>
    </row>
    <row r="20" spans="1:9" ht="15">
      <c r="A20" s="43" t="s">
        <v>76</v>
      </c>
      <c r="B20" s="103">
        <v>42580</v>
      </c>
      <c r="C20" s="102">
        <v>1967</v>
      </c>
      <c r="D20" s="102">
        <v>635</v>
      </c>
      <c r="E20" s="102">
        <f t="shared" si="0"/>
        <v>2602</v>
      </c>
      <c r="F20" s="4"/>
      <c r="G20" s="4"/>
      <c r="H20" s="4"/>
      <c r="I20" s="4"/>
    </row>
    <row r="21" spans="1:9" ht="15">
      <c r="A21" s="43" t="s">
        <v>77</v>
      </c>
      <c r="B21" s="103">
        <v>12223</v>
      </c>
      <c r="C21" s="102">
        <v>8900</v>
      </c>
      <c r="D21" s="102"/>
      <c r="E21" s="102">
        <f t="shared" si="0"/>
        <v>8900</v>
      </c>
      <c r="F21" s="4"/>
      <c r="G21" s="4"/>
      <c r="H21" s="4"/>
      <c r="I21" s="4"/>
    </row>
    <row r="22" spans="1:9" ht="15">
      <c r="A22" s="43" t="s">
        <v>78</v>
      </c>
      <c r="B22" s="103">
        <v>33716</v>
      </c>
      <c r="C22" s="102">
        <v>33404</v>
      </c>
      <c r="D22" s="102"/>
      <c r="E22" s="102">
        <f t="shared" si="0"/>
        <v>33404</v>
      </c>
      <c r="F22" s="4"/>
      <c r="G22" s="4"/>
      <c r="H22" s="4"/>
      <c r="I22" s="4"/>
    </row>
    <row r="23" spans="1:9" ht="15">
      <c r="A23" s="43" t="s">
        <v>79</v>
      </c>
      <c r="B23" s="103">
        <v>2598</v>
      </c>
      <c r="C23" s="102">
        <v>0</v>
      </c>
      <c r="D23" s="102"/>
      <c r="E23" s="102">
        <f t="shared" si="0"/>
        <v>0</v>
      </c>
      <c r="F23" s="4"/>
      <c r="G23" s="4"/>
      <c r="H23" s="4"/>
      <c r="I23" s="4"/>
    </row>
    <row r="24" spans="1:9" ht="15">
      <c r="A24" s="43" t="s">
        <v>80</v>
      </c>
      <c r="B24" s="103">
        <v>1240</v>
      </c>
      <c r="C24" s="102">
        <v>0</v>
      </c>
      <c r="D24" s="102"/>
      <c r="E24" s="102">
        <f t="shared" si="0"/>
        <v>0</v>
      </c>
      <c r="F24" s="4"/>
      <c r="G24" s="4"/>
      <c r="H24" s="4"/>
      <c r="I24" s="4"/>
    </row>
    <row r="25" spans="1:9" s="107" customFormat="1" ht="15">
      <c r="A25" s="43" t="s">
        <v>81</v>
      </c>
      <c r="B25" s="103">
        <v>5261</v>
      </c>
      <c r="C25" s="172">
        <v>600</v>
      </c>
      <c r="D25" s="174"/>
      <c r="E25" s="102">
        <f t="shared" si="0"/>
        <v>600</v>
      </c>
      <c r="F25" s="106"/>
      <c r="G25" s="106"/>
      <c r="H25" s="106"/>
      <c r="I25" s="106"/>
    </row>
    <row r="26" spans="1:9" s="107" customFormat="1" ht="15">
      <c r="A26" s="104" t="s">
        <v>74</v>
      </c>
      <c r="B26" s="105">
        <f>SUM(B19:B25)</f>
        <v>190948</v>
      </c>
      <c r="C26" s="174">
        <f>SUM(C19:C25)</f>
        <v>120554</v>
      </c>
      <c r="D26" s="174">
        <f>SUM(D19:D25)</f>
        <v>635</v>
      </c>
      <c r="E26" s="174">
        <f t="shared" si="0"/>
        <v>121189</v>
      </c>
      <c r="F26" s="106"/>
      <c r="G26" s="106"/>
      <c r="H26" s="106"/>
      <c r="I26" s="106"/>
    </row>
    <row r="27" spans="1:9" s="107" customFormat="1" ht="15">
      <c r="A27" s="104" t="s">
        <v>82</v>
      </c>
      <c r="B27" s="105">
        <f>56052-34514</f>
        <v>21538</v>
      </c>
      <c r="C27" s="174">
        <v>6247</v>
      </c>
      <c r="D27" s="174">
        <v>32747</v>
      </c>
      <c r="E27" s="174">
        <f t="shared" si="0"/>
        <v>38994</v>
      </c>
      <c r="F27" s="106"/>
      <c r="G27" s="106"/>
      <c r="H27" s="106"/>
      <c r="I27" s="106"/>
    </row>
    <row r="28" spans="1:9" s="107" customFormat="1" ht="15">
      <c r="A28" s="108" t="s">
        <v>516</v>
      </c>
      <c r="B28" s="109">
        <f>B26+B27</f>
        <v>212486</v>
      </c>
      <c r="C28" s="174">
        <f>SUM(C26:C27)</f>
        <v>126801</v>
      </c>
      <c r="D28" s="174">
        <f>SUM(D26:D27)</f>
        <v>33382</v>
      </c>
      <c r="E28" s="174">
        <f t="shared" si="0"/>
        <v>160183</v>
      </c>
      <c r="F28" s="106"/>
      <c r="G28" s="106"/>
      <c r="H28" s="106"/>
      <c r="I28" s="106"/>
    </row>
    <row r="29" spans="1:9" ht="15">
      <c r="A29" s="4"/>
      <c r="B29" s="102"/>
      <c r="C29" s="102"/>
      <c r="D29" s="102"/>
      <c r="E29" s="4"/>
      <c r="F29" s="4"/>
      <c r="G29" s="4"/>
      <c r="H29" s="4"/>
      <c r="I29" s="4"/>
    </row>
    <row r="30" spans="1:9" ht="15">
      <c r="A30" s="4"/>
      <c r="B30" s="102"/>
      <c r="C30" s="102"/>
      <c r="D30" s="102"/>
      <c r="E30" s="4"/>
      <c r="F30" s="4"/>
      <c r="G30" s="4"/>
      <c r="H30" s="4"/>
      <c r="I30" s="4"/>
    </row>
    <row r="31" spans="1:9" ht="15">
      <c r="A31" s="4"/>
      <c r="B31" s="102"/>
      <c r="C31" s="102"/>
      <c r="D31" s="102"/>
      <c r="E31" s="4"/>
      <c r="F31" s="4"/>
      <c r="G31" s="4"/>
      <c r="H31" s="4"/>
      <c r="I31" s="4"/>
    </row>
    <row r="32" spans="1:9" ht="15">
      <c r="A32" s="4"/>
      <c r="B32" s="102"/>
      <c r="C32" s="102"/>
      <c r="D32" s="102"/>
      <c r="E32" s="4"/>
      <c r="F32" s="4"/>
      <c r="G32" s="4"/>
      <c r="H32" s="4"/>
      <c r="I32" s="4"/>
    </row>
    <row r="33" spans="1:9" ht="15">
      <c r="A33" s="4"/>
      <c r="B33" s="102"/>
      <c r="C33" s="102"/>
      <c r="D33" s="102"/>
      <c r="E33" s="4"/>
      <c r="F33" s="4"/>
      <c r="G33" s="4"/>
      <c r="H33" s="4"/>
      <c r="I33" s="4"/>
    </row>
    <row r="34" spans="1:9" ht="15">
      <c r="A34" s="4"/>
      <c r="B34" s="102"/>
      <c r="C34" s="102"/>
      <c r="D34" s="102"/>
      <c r="E34" s="4"/>
      <c r="F34" s="4"/>
      <c r="G34" s="4"/>
      <c r="H34" s="4"/>
      <c r="I34" s="4"/>
    </row>
    <row r="35" spans="1:2" ht="15">
      <c r="A35" s="4"/>
      <c r="B35" s="102"/>
    </row>
  </sheetData>
  <sheetProtection/>
  <mergeCells count="3">
    <mergeCell ref="A6:B6"/>
    <mergeCell ref="A3:B3"/>
    <mergeCell ref="A2:B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&amp;C1. melléklet a  3/2016. (IV.18.)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workbookViewId="0" topLeftCell="A1">
      <selection activeCell="E115" sqref="A1:E115"/>
    </sheetView>
  </sheetViews>
  <sheetFormatPr defaultColWidth="9.140625" defaultRowHeight="15"/>
  <cols>
    <col min="1" max="1" width="82.57421875" style="0" customWidth="1"/>
    <col min="3" max="3" width="19.421875" style="101" customWidth="1"/>
    <col min="4" max="4" width="16.28125" style="101" customWidth="1"/>
    <col min="5" max="5" width="18.57421875" style="101" customWidth="1"/>
  </cols>
  <sheetData>
    <row r="1" spans="1:5" ht="27" customHeight="1">
      <c r="A1" s="261" t="s">
        <v>46</v>
      </c>
      <c r="B1" s="259"/>
      <c r="C1" s="259"/>
      <c r="D1" s="262"/>
      <c r="E1" s="262"/>
    </row>
    <row r="2" spans="1:5" ht="25.5" customHeight="1">
      <c r="A2" s="260" t="s">
        <v>37</v>
      </c>
      <c r="B2" s="259"/>
      <c r="C2" s="259"/>
      <c r="D2" s="262"/>
      <c r="E2" s="262"/>
    </row>
    <row r="3" spans="1:5" ht="15.75" customHeight="1">
      <c r="A3" s="68"/>
      <c r="B3" s="69"/>
      <c r="C3" s="190"/>
      <c r="D3" s="190"/>
      <c r="E3" s="190"/>
    </row>
    <row r="4" ht="21" customHeight="1">
      <c r="A4" s="118" t="s">
        <v>662</v>
      </c>
    </row>
    <row r="5" spans="1:5" ht="30">
      <c r="A5" s="44" t="s">
        <v>647</v>
      </c>
      <c r="B5" s="3" t="s">
        <v>84</v>
      </c>
      <c r="C5" s="194" t="s">
        <v>663</v>
      </c>
      <c r="D5" s="195" t="s">
        <v>21</v>
      </c>
      <c r="E5" s="195" t="s">
        <v>40</v>
      </c>
    </row>
    <row r="6" spans="1:5" ht="15">
      <c r="A6" s="13" t="s">
        <v>615</v>
      </c>
      <c r="B6" s="6" t="s">
        <v>280</v>
      </c>
      <c r="C6" s="192"/>
      <c r="D6" s="192"/>
      <c r="E6" s="192">
        <f>C6+D6</f>
        <v>0</v>
      </c>
    </row>
    <row r="7" spans="1:5" ht="15">
      <c r="A7" s="13" t="s">
        <v>624</v>
      </c>
      <c r="B7" s="6" t="s">
        <v>280</v>
      </c>
      <c r="C7" s="192"/>
      <c r="D7" s="192"/>
      <c r="E7" s="192">
        <f aca="true" t="shared" si="0" ref="E7:E70">C7+D7</f>
        <v>0</v>
      </c>
    </row>
    <row r="8" spans="1:5" ht="30">
      <c r="A8" s="13" t="s">
        <v>625</v>
      </c>
      <c r="B8" s="6" t="s">
        <v>280</v>
      </c>
      <c r="C8" s="192"/>
      <c r="D8" s="192"/>
      <c r="E8" s="192">
        <f t="shared" si="0"/>
        <v>0</v>
      </c>
    </row>
    <row r="9" spans="1:5" ht="15">
      <c r="A9" s="13" t="s">
        <v>623</v>
      </c>
      <c r="B9" s="6" t="s">
        <v>280</v>
      </c>
      <c r="C9" s="192"/>
      <c r="D9" s="192"/>
      <c r="E9" s="192">
        <f t="shared" si="0"/>
        <v>0</v>
      </c>
    </row>
    <row r="10" spans="1:5" ht="15">
      <c r="A10" s="13" t="s">
        <v>622</v>
      </c>
      <c r="B10" s="6" t="s">
        <v>280</v>
      </c>
      <c r="C10" s="192"/>
      <c r="D10" s="192"/>
      <c r="E10" s="192">
        <f t="shared" si="0"/>
        <v>0</v>
      </c>
    </row>
    <row r="11" spans="1:5" ht="15">
      <c r="A11" s="13" t="s">
        <v>621</v>
      </c>
      <c r="B11" s="6" t="s">
        <v>280</v>
      </c>
      <c r="C11" s="192"/>
      <c r="D11" s="192"/>
      <c r="E11" s="192">
        <f t="shared" si="0"/>
        <v>0</v>
      </c>
    </row>
    <row r="12" spans="1:5" ht="15">
      <c r="A12" s="13" t="s">
        <v>616</v>
      </c>
      <c r="B12" s="6" t="s">
        <v>280</v>
      </c>
      <c r="C12" s="192"/>
      <c r="D12" s="192"/>
      <c r="E12" s="192">
        <f t="shared" si="0"/>
        <v>0</v>
      </c>
    </row>
    <row r="13" spans="1:5" ht="15">
      <c r="A13" s="13" t="s">
        <v>617</v>
      </c>
      <c r="B13" s="6" t="s">
        <v>280</v>
      </c>
      <c r="C13" s="192"/>
      <c r="D13" s="192"/>
      <c r="E13" s="192">
        <f t="shared" si="0"/>
        <v>0</v>
      </c>
    </row>
    <row r="14" spans="1:5" ht="15">
      <c r="A14" s="13" t="s">
        <v>618</v>
      </c>
      <c r="B14" s="6" t="s">
        <v>280</v>
      </c>
      <c r="C14" s="192"/>
      <c r="D14" s="192"/>
      <c r="E14" s="192">
        <f t="shared" si="0"/>
        <v>0</v>
      </c>
    </row>
    <row r="15" spans="1:5" ht="15">
      <c r="A15" s="13" t="s">
        <v>619</v>
      </c>
      <c r="B15" s="6" t="s">
        <v>280</v>
      </c>
      <c r="C15" s="192"/>
      <c r="D15" s="192"/>
      <c r="E15" s="192">
        <f t="shared" si="0"/>
        <v>0</v>
      </c>
    </row>
    <row r="16" spans="1:5" s="107" customFormat="1" ht="25.5">
      <c r="A16" s="7" t="s">
        <v>480</v>
      </c>
      <c r="B16" s="8" t="s">
        <v>280</v>
      </c>
      <c r="C16" s="193">
        <f>SUM(C6:C15)</f>
        <v>0</v>
      </c>
      <c r="D16" s="193">
        <f>SUM(D6:D15)</f>
        <v>0</v>
      </c>
      <c r="E16" s="193">
        <f t="shared" si="0"/>
        <v>0</v>
      </c>
    </row>
    <row r="17" spans="1:5" ht="15">
      <c r="A17" s="13" t="s">
        <v>615</v>
      </c>
      <c r="B17" s="6" t="s">
        <v>281</v>
      </c>
      <c r="C17" s="192"/>
      <c r="D17" s="192"/>
      <c r="E17" s="192">
        <f t="shared" si="0"/>
        <v>0</v>
      </c>
    </row>
    <row r="18" spans="1:5" ht="15">
      <c r="A18" s="13" t="s">
        <v>624</v>
      </c>
      <c r="B18" s="6" t="s">
        <v>281</v>
      </c>
      <c r="C18" s="192"/>
      <c r="D18" s="192"/>
      <c r="E18" s="192">
        <f t="shared" si="0"/>
        <v>0</v>
      </c>
    </row>
    <row r="19" spans="1:5" ht="30">
      <c r="A19" s="13" t="s">
        <v>625</v>
      </c>
      <c r="B19" s="6" t="s">
        <v>281</v>
      </c>
      <c r="C19" s="192"/>
      <c r="D19" s="192"/>
      <c r="E19" s="192">
        <f t="shared" si="0"/>
        <v>0</v>
      </c>
    </row>
    <row r="20" spans="1:5" ht="15">
      <c r="A20" s="13" t="s">
        <v>623</v>
      </c>
      <c r="B20" s="6" t="s">
        <v>281</v>
      </c>
      <c r="C20" s="192"/>
      <c r="D20" s="192"/>
      <c r="E20" s="192">
        <f t="shared" si="0"/>
        <v>0</v>
      </c>
    </row>
    <row r="21" spans="1:5" ht="15">
      <c r="A21" s="13" t="s">
        <v>622</v>
      </c>
      <c r="B21" s="6" t="s">
        <v>281</v>
      </c>
      <c r="C21" s="192"/>
      <c r="D21" s="192"/>
      <c r="E21" s="192">
        <f t="shared" si="0"/>
        <v>0</v>
      </c>
    </row>
    <row r="22" spans="1:5" ht="15">
      <c r="A22" s="13" t="s">
        <v>621</v>
      </c>
      <c r="B22" s="6" t="s">
        <v>281</v>
      </c>
      <c r="C22" s="192"/>
      <c r="D22" s="192"/>
      <c r="E22" s="192">
        <f t="shared" si="0"/>
        <v>0</v>
      </c>
    </row>
    <row r="23" spans="1:5" ht="15">
      <c r="A23" s="13" t="s">
        <v>616</v>
      </c>
      <c r="B23" s="6" t="s">
        <v>281</v>
      </c>
      <c r="C23" s="192"/>
      <c r="D23" s="192"/>
      <c r="E23" s="192">
        <f t="shared" si="0"/>
        <v>0</v>
      </c>
    </row>
    <row r="24" spans="1:5" ht="15">
      <c r="A24" s="13" t="s">
        <v>617</v>
      </c>
      <c r="B24" s="6" t="s">
        <v>281</v>
      </c>
      <c r="C24" s="192"/>
      <c r="D24" s="192"/>
      <c r="E24" s="192">
        <f t="shared" si="0"/>
        <v>0</v>
      </c>
    </row>
    <row r="25" spans="1:5" ht="15">
      <c r="A25" s="13" t="s">
        <v>618</v>
      </c>
      <c r="B25" s="6" t="s">
        <v>281</v>
      </c>
      <c r="C25" s="192"/>
      <c r="D25" s="192"/>
      <c r="E25" s="192">
        <f t="shared" si="0"/>
        <v>0</v>
      </c>
    </row>
    <row r="26" spans="1:5" ht="15">
      <c r="A26" s="13" t="s">
        <v>619</v>
      </c>
      <c r="B26" s="6" t="s">
        <v>281</v>
      </c>
      <c r="C26" s="192"/>
      <c r="D26" s="192"/>
      <c r="E26" s="192">
        <f t="shared" si="0"/>
        <v>0</v>
      </c>
    </row>
    <row r="27" spans="1:5" s="107" customFormat="1" ht="25.5">
      <c r="A27" s="7" t="s">
        <v>537</v>
      </c>
      <c r="B27" s="8" t="s">
        <v>281</v>
      </c>
      <c r="C27" s="193">
        <f>SUM(C17:C26)</f>
        <v>0</v>
      </c>
      <c r="D27" s="193">
        <f>SUM(D17:D26)</f>
        <v>0</v>
      </c>
      <c r="E27" s="193">
        <f t="shared" si="0"/>
        <v>0</v>
      </c>
    </row>
    <row r="28" spans="1:5" ht="15">
      <c r="A28" s="13" t="s">
        <v>615</v>
      </c>
      <c r="B28" s="6" t="s">
        <v>282</v>
      </c>
      <c r="C28" s="192"/>
      <c r="D28" s="192"/>
      <c r="E28" s="192">
        <f t="shared" si="0"/>
        <v>0</v>
      </c>
    </row>
    <row r="29" spans="1:5" ht="15">
      <c r="A29" s="13" t="s">
        <v>624</v>
      </c>
      <c r="B29" s="6" t="s">
        <v>282</v>
      </c>
      <c r="C29" s="192">
        <v>673</v>
      </c>
      <c r="D29" s="192"/>
      <c r="E29" s="192">
        <f t="shared" si="0"/>
        <v>673</v>
      </c>
    </row>
    <row r="30" spans="1:5" ht="30">
      <c r="A30" s="13" t="s">
        <v>625</v>
      </c>
      <c r="B30" s="6" t="s">
        <v>282</v>
      </c>
      <c r="C30" s="192"/>
      <c r="D30" s="192"/>
      <c r="E30" s="192">
        <f t="shared" si="0"/>
        <v>0</v>
      </c>
    </row>
    <row r="31" spans="1:5" ht="15">
      <c r="A31" s="13" t="s">
        <v>623</v>
      </c>
      <c r="B31" s="6" t="s">
        <v>282</v>
      </c>
      <c r="C31" s="192">
        <v>2700</v>
      </c>
      <c r="D31" s="192">
        <v>174</v>
      </c>
      <c r="E31" s="192">
        <f t="shared" si="0"/>
        <v>2874</v>
      </c>
    </row>
    <row r="32" spans="1:5" ht="15">
      <c r="A32" s="13" t="s">
        <v>622</v>
      </c>
      <c r="B32" s="6" t="s">
        <v>282</v>
      </c>
      <c r="C32" s="192">
        <v>5231</v>
      </c>
      <c r="D32" s="192"/>
      <c r="E32" s="192">
        <f t="shared" si="0"/>
        <v>5231</v>
      </c>
    </row>
    <row r="33" spans="1:5" ht="15">
      <c r="A33" s="13" t="s">
        <v>621</v>
      </c>
      <c r="B33" s="6" t="s">
        <v>282</v>
      </c>
      <c r="C33" s="192">
        <v>5354</v>
      </c>
      <c r="D33" s="192"/>
      <c r="E33" s="192">
        <f t="shared" si="0"/>
        <v>5354</v>
      </c>
    </row>
    <row r="34" spans="1:5" ht="15">
      <c r="A34" s="13" t="s">
        <v>616</v>
      </c>
      <c r="B34" s="6" t="s">
        <v>282</v>
      </c>
      <c r="C34" s="192">
        <v>2740</v>
      </c>
      <c r="D34" s="192">
        <v>18</v>
      </c>
      <c r="E34" s="192">
        <f t="shared" si="0"/>
        <v>2758</v>
      </c>
    </row>
    <row r="35" spans="1:5" ht="15">
      <c r="A35" s="13" t="s">
        <v>617</v>
      </c>
      <c r="B35" s="6" t="s">
        <v>282</v>
      </c>
      <c r="C35" s="192">
        <v>701</v>
      </c>
      <c r="D35" s="192"/>
      <c r="E35" s="192">
        <f t="shared" si="0"/>
        <v>701</v>
      </c>
    </row>
    <row r="36" spans="1:5" ht="15">
      <c r="A36" s="13" t="s">
        <v>618</v>
      </c>
      <c r="B36" s="6" t="s">
        <v>282</v>
      </c>
      <c r="C36" s="192"/>
      <c r="D36" s="192"/>
      <c r="E36" s="192">
        <f t="shared" si="0"/>
        <v>0</v>
      </c>
    </row>
    <row r="37" spans="1:5" ht="15">
      <c r="A37" s="13" t="s">
        <v>619</v>
      </c>
      <c r="B37" s="6" t="s">
        <v>282</v>
      </c>
      <c r="C37" s="192"/>
      <c r="D37" s="192"/>
      <c r="E37" s="192">
        <f t="shared" si="0"/>
        <v>0</v>
      </c>
    </row>
    <row r="38" spans="1:5" s="107" customFormat="1" ht="15">
      <c r="A38" s="7" t="s">
        <v>536</v>
      </c>
      <c r="B38" s="8" t="s">
        <v>282</v>
      </c>
      <c r="C38" s="193">
        <f>SUM(C28:C37)</f>
        <v>17399</v>
      </c>
      <c r="D38" s="193">
        <f>SUM(D28:D37)</f>
        <v>192</v>
      </c>
      <c r="E38" s="193">
        <f t="shared" si="0"/>
        <v>17591</v>
      </c>
    </row>
    <row r="39" spans="1:5" ht="15">
      <c r="A39" s="13" t="s">
        <v>615</v>
      </c>
      <c r="B39" s="6" t="s">
        <v>288</v>
      </c>
      <c r="C39" s="192"/>
      <c r="D39" s="192"/>
      <c r="E39" s="192">
        <f t="shared" si="0"/>
        <v>0</v>
      </c>
    </row>
    <row r="40" spans="1:5" ht="15">
      <c r="A40" s="13" t="s">
        <v>624</v>
      </c>
      <c r="B40" s="6" t="s">
        <v>288</v>
      </c>
      <c r="C40" s="192"/>
      <c r="D40" s="192"/>
      <c r="E40" s="192">
        <f t="shared" si="0"/>
        <v>0</v>
      </c>
    </row>
    <row r="41" spans="1:5" ht="30">
      <c r="A41" s="13" t="s">
        <v>625</v>
      </c>
      <c r="B41" s="6" t="s">
        <v>288</v>
      </c>
      <c r="C41" s="192"/>
      <c r="D41" s="192"/>
      <c r="E41" s="192">
        <f t="shared" si="0"/>
        <v>0</v>
      </c>
    </row>
    <row r="42" spans="1:5" ht="15">
      <c r="A42" s="13" t="s">
        <v>623</v>
      </c>
      <c r="B42" s="6" t="s">
        <v>288</v>
      </c>
      <c r="C42" s="192"/>
      <c r="D42" s="192"/>
      <c r="E42" s="192">
        <f t="shared" si="0"/>
        <v>0</v>
      </c>
    </row>
    <row r="43" spans="1:5" ht="15">
      <c r="A43" s="13" t="s">
        <v>622</v>
      </c>
      <c r="B43" s="6" t="s">
        <v>288</v>
      </c>
      <c r="C43" s="192"/>
      <c r="D43" s="192"/>
      <c r="E43" s="192">
        <f t="shared" si="0"/>
        <v>0</v>
      </c>
    </row>
    <row r="44" spans="1:5" ht="15">
      <c r="A44" s="13" t="s">
        <v>621</v>
      </c>
      <c r="B44" s="6" t="s">
        <v>288</v>
      </c>
      <c r="C44" s="192"/>
      <c r="D44" s="192"/>
      <c r="E44" s="192">
        <f t="shared" si="0"/>
        <v>0</v>
      </c>
    </row>
    <row r="45" spans="1:5" ht="15">
      <c r="A45" s="13" t="s">
        <v>616</v>
      </c>
      <c r="B45" s="6" t="s">
        <v>288</v>
      </c>
      <c r="C45" s="192"/>
      <c r="D45" s="192"/>
      <c r="E45" s="192">
        <f t="shared" si="0"/>
        <v>0</v>
      </c>
    </row>
    <row r="46" spans="1:5" ht="15">
      <c r="A46" s="13" t="s">
        <v>617</v>
      </c>
      <c r="B46" s="6" t="s">
        <v>288</v>
      </c>
      <c r="C46" s="192"/>
      <c r="D46" s="192"/>
      <c r="E46" s="192">
        <f t="shared" si="0"/>
        <v>0</v>
      </c>
    </row>
    <row r="47" spans="1:5" ht="15">
      <c r="A47" s="13" t="s">
        <v>618</v>
      </c>
      <c r="B47" s="6" t="s">
        <v>288</v>
      </c>
      <c r="C47" s="192"/>
      <c r="D47" s="192"/>
      <c r="E47" s="192">
        <f t="shared" si="0"/>
        <v>0</v>
      </c>
    </row>
    <row r="48" spans="1:5" ht="15">
      <c r="A48" s="13" t="s">
        <v>619</v>
      </c>
      <c r="B48" s="6" t="s">
        <v>288</v>
      </c>
      <c r="C48" s="192"/>
      <c r="D48" s="192"/>
      <c r="E48" s="192">
        <f t="shared" si="0"/>
        <v>0</v>
      </c>
    </row>
    <row r="49" spans="1:5" s="107" customFormat="1" ht="25.5">
      <c r="A49" s="7" t="s">
        <v>535</v>
      </c>
      <c r="B49" s="8" t="s">
        <v>288</v>
      </c>
      <c r="C49" s="193">
        <f>SUM(C39:C48)</f>
        <v>0</v>
      </c>
      <c r="D49" s="193">
        <f>SUM(D39:D48)</f>
        <v>0</v>
      </c>
      <c r="E49" s="193">
        <f t="shared" si="0"/>
        <v>0</v>
      </c>
    </row>
    <row r="50" spans="1:5" ht="15">
      <c r="A50" s="13" t="s">
        <v>620</v>
      </c>
      <c r="B50" s="6" t="s">
        <v>289</v>
      </c>
      <c r="C50" s="192"/>
      <c r="D50" s="192"/>
      <c r="E50" s="192">
        <f t="shared" si="0"/>
        <v>0</v>
      </c>
    </row>
    <row r="51" spans="1:5" ht="15">
      <c r="A51" s="13" t="s">
        <v>624</v>
      </c>
      <c r="B51" s="6" t="s">
        <v>289</v>
      </c>
      <c r="C51" s="192"/>
      <c r="D51" s="192"/>
      <c r="E51" s="192">
        <f t="shared" si="0"/>
        <v>0</v>
      </c>
    </row>
    <row r="52" spans="1:5" ht="30">
      <c r="A52" s="13" t="s">
        <v>625</v>
      </c>
      <c r="B52" s="6" t="s">
        <v>289</v>
      </c>
      <c r="C52" s="192"/>
      <c r="D52" s="192"/>
      <c r="E52" s="192">
        <f t="shared" si="0"/>
        <v>0</v>
      </c>
    </row>
    <row r="53" spans="1:5" ht="15">
      <c r="A53" s="13" t="s">
        <v>623</v>
      </c>
      <c r="B53" s="6" t="s">
        <v>289</v>
      </c>
      <c r="C53" s="192"/>
      <c r="D53" s="192"/>
      <c r="E53" s="192">
        <f t="shared" si="0"/>
        <v>0</v>
      </c>
    </row>
    <row r="54" spans="1:5" ht="15">
      <c r="A54" s="13" t="s">
        <v>622</v>
      </c>
      <c r="B54" s="6" t="s">
        <v>289</v>
      </c>
      <c r="C54" s="192"/>
      <c r="D54" s="192"/>
      <c r="E54" s="192">
        <f t="shared" si="0"/>
        <v>0</v>
      </c>
    </row>
    <row r="55" spans="1:5" ht="15">
      <c r="A55" s="13" t="s">
        <v>621</v>
      </c>
      <c r="B55" s="6" t="s">
        <v>289</v>
      </c>
      <c r="C55" s="192"/>
      <c r="D55" s="192"/>
      <c r="E55" s="192">
        <f t="shared" si="0"/>
        <v>0</v>
      </c>
    </row>
    <row r="56" spans="1:5" ht="15">
      <c r="A56" s="13" t="s">
        <v>616</v>
      </c>
      <c r="B56" s="6" t="s">
        <v>289</v>
      </c>
      <c r="C56" s="192"/>
      <c r="D56" s="192"/>
      <c r="E56" s="192">
        <f t="shared" si="0"/>
        <v>0</v>
      </c>
    </row>
    <row r="57" spans="1:5" ht="15">
      <c r="A57" s="13" t="s">
        <v>617</v>
      </c>
      <c r="B57" s="6" t="s">
        <v>289</v>
      </c>
      <c r="C57" s="192"/>
      <c r="D57" s="192"/>
      <c r="E57" s="192">
        <f t="shared" si="0"/>
        <v>0</v>
      </c>
    </row>
    <row r="58" spans="1:5" ht="15">
      <c r="A58" s="13" t="s">
        <v>618</v>
      </c>
      <c r="B58" s="6" t="s">
        <v>289</v>
      </c>
      <c r="C58" s="192"/>
      <c r="D58" s="192"/>
      <c r="E58" s="192">
        <f t="shared" si="0"/>
        <v>0</v>
      </c>
    </row>
    <row r="59" spans="1:5" ht="15">
      <c r="A59" s="13" t="s">
        <v>619</v>
      </c>
      <c r="B59" s="6" t="s">
        <v>289</v>
      </c>
      <c r="C59" s="192"/>
      <c r="D59" s="192"/>
      <c r="E59" s="192">
        <f t="shared" si="0"/>
        <v>0</v>
      </c>
    </row>
    <row r="60" spans="1:5" s="107" customFormat="1" ht="25.5">
      <c r="A60" s="7" t="s">
        <v>538</v>
      </c>
      <c r="B60" s="8" t="s">
        <v>289</v>
      </c>
      <c r="C60" s="193">
        <f>SUM(C50:C59)</f>
        <v>0</v>
      </c>
      <c r="D60" s="193">
        <f>SUM(D50:D59)</f>
        <v>0</v>
      </c>
      <c r="E60" s="193">
        <f t="shared" si="0"/>
        <v>0</v>
      </c>
    </row>
    <row r="61" spans="1:5" ht="15">
      <c r="A61" s="13" t="s">
        <v>615</v>
      </c>
      <c r="B61" s="6" t="s">
        <v>290</v>
      </c>
      <c r="C61" s="192"/>
      <c r="D61" s="192"/>
      <c r="E61" s="192">
        <f t="shared" si="0"/>
        <v>0</v>
      </c>
    </row>
    <row r="62" spans="1:5" ht="15">
      <c r="A62" s="13" t="s">
        <v>624</v>
      </c>
      <c r="B62" s="6" t="s">
        <v>290</v>
      </c>
      <c r="C62" s="192"/>
      <c r="D62" s="192"/>
      <c r="E62" s="192">
        <f t="shared" si="0"/>
        <v>0</v>
      </c>
    </row>
    <row r="63" spans="1:5" ht="30">
      <c r="A63" s="13" t="s">
        <v>625</v>
      </c>
      <c r="B63" s="6" t="s">
        <v>290</v>
      </c>
      <c r="C63" s="192"/>
      <c r="D63" s="192"/>
      <c r="E63" s="192">
        <f t="shared" si="0"/>
        <v>0</v>
      </c>
    </row>
    <row r="64" spans="1:5" ht="15">
      <c r="A64" s="13" t="s">
        <v>623</v>
      </c>
      <c r="B64" s="6" t="s">
        <v>290</v>
      </c>
      <c r="C64" s="192">
        <v>9160</v>
      </c>
      <c r="D64" s="192"/>
      <c r="E64" s="192">
        <f t="shared" si="0"/>
        <v>9160</v>
      </c>
    </row>
    <row r="65" spans="1:5" ht="15">
      <c r="A65" s="13" t="s">
        <v>622</v>
      </c>
      <c r="B65" s="6" t="s">
        <v>290</v>
      </c>
      <c r="C65" s="192"/>
      <c r="D65" s="192"/>
      <c r="E65" s="192">
        <f t="shared" si="0"/>
        <v>0</v>
      </c>
    </row>
    <row r="66" spans="1:5" ht="15">
      <c r="A66" s="13" t="s">
        <v>621</v>
      </c>
      <c r="B66" s="6" t="s">
        <v>290</v>
      </c>
      <c r="C66" s="192"/>
      <c r="D66" s="192"/>
      <c r="E66" s="192">
        <f t="shared" si="0"/>
        <v>0</v>
      </c>
    </row>
    <row r="67" spans="1:5" ht="15">
      <c r="A67" s="13" t="s">
        <v>616</v>
      </c>
      <c r="B67" s="6" t="s">
        <v>290</v>
      </c>
      <c r="C67" s="192">
        <v>388</v>
      </c>
      <c r="D67" s="192">
        <v>635</v>
      </c>
      <c r="E67" s="192">
        <f t="shared" si="0"/>
        <v>1023</v>
      </c>
    </row>
    <row r="68" spans="1:5" ht="15">
      <c r="A68" s="13" t="s">
        <v>617</v>
      </c>
      <c r="B68" s="6" t="s">
        <v>290</v>
      </c>
      <c r="C68" s="192">
        <v>429</v>
      </c>
      <c r="D68" s="192"/>
      <c r="E68" s="192">
        <f t="shared" si="0"/>
        <v>429</v>
      </c>
    </row>
    <row r="69" spans="1:5" ht="15">
      <c r="A69" s="13" t="s">
        <v>618</v>
      </c>
      <c r="B69" s="6" t="s">
        <v>290</v>
      </c>
      <c r="C69" s="192"/>
      <c r="D69" s="192"/>
      <c r="E69" s="192">
        <f t="shared" si="0"/>
        <v>0</v>
      </c>
    </row>
    <row r="70" spans="1:5" ht="15">
      <c r="A70" s="13" t="s">
        <v>619</v>
      </c>
      <c r="B70" s="6" t="s">
        <v>290</v>
      </c>
      <c r="C70" s="192"/>
      <c r="D70" s="192"/>
      <c r="E70" s="192">
        <f t="shared" si="0"/>
        <v>0</v>
      </c>
    </row>
    <row r="71" spans="1:5" s="107" customFormat="1" ht="15">
      <c r="A71" s="7" t="s">
        <v>485</v>
      </c>
      <c r="B71" s="8" t="s">
        <v>290</v>
      </c>
      <c r="C71" s="193">
        <f>SUM(C61:C70)</f>
        <v>9977</v>
      </c>
      <c r="D71" s="193">
        <f>SUM(D61:D70)</f>
        <v>635</v>
      </c>
      <c r="E71" s="193">
        <f aca="true" t="shared" si="1" ref="E71:E115">C71+D71</f>
        <v>10612</v>
      </c>
    </row>
    <row r="72" spans="1:5" ht="15">
      <c r="A72" s="13" t="s">
        <v>626</v>
      </c>
      <c r="B72" s="5" t="s">
        <v>340</v>
      </c>
      <c r="C72" s="192"/>
      <c r="D72" s="192"/>
      <c r="E72" s="192">
        <f t="shared" si="1"/>
        <v>0</v>
      </c>
    </row>
    <row r="73" spans="1:5" ht="15">
      <c r="A73" s="13" t="s">
        <v>627</v>
      </c>
      <c r="B73" s="5" t="s">
        <v>340</v>
      </c>
      <c r="C73" s="192"/>
      <c r="D73" s="192"/>
      <c r="E73" s="192">
        <f t="shared" si="1"/>
        <v>0</v>
      </c>
    </row>
    <row r="74" spans="1:5" ht="15">
      <c r="A74" s="13" t="s">
        <v>635</v>
      </c>
      <c r="B74" s="5" t="s">
        <v>340</v>
      </c>
      <c r="C74" s="192"/>
      <c r="D74" s="192"/>
      <c r="E74" s="192">
        <f t="shared" si="1"/>
        <v>0</v>
      </c>
    </row>
    <row r="75" spans="1:5" ht="15">
      <c r="A75" s="5" t="s">
        <v>634</v>
      </c>
      <c r="B75" s="5" t="s">
        <v>340</v>
      </c>
      <c r="C75" s="192"/>
      <c r="D75" s="192"/>
      <c r="E75" s="192">
        <f t="shared" si="1"/>
        <v>0</v>
      </c>
    </row>
    <row r="76" spans="1:5" ht="15">
      <c r="A76" s="5" t="s">
        <v>633</v>
      </c>
      <c r="B76" s="5" t="s">
        <v>340</v>
      </c>
      <c r="C76" s="192"/>
      <c r="D76" s="192"/>
      <c r="E76" s="192">
        <f t="shared" si="1"/>
        <v>0</v>
      </c>
    </row>
    <row r="77" spans="1:5" ht="15">
      <c r="A77" s="5" t="s">
        <v>632</v>
      </c>
      <c r="B77" s="5" t="s">
        <v>340</v>
      </c>
      <c r="C77" s="192"/>
      <c r="D77" s="192"/>
      <c r="E77" s="192">
        <f t="shared" si="1"/>
        <v>0</v>
      </c>
    </row>
    <row r="78" spans="1:5" ht="15">
      <c r="A78" s="13" t="s">
        <v>631</v>
      </c>
      <c r="B78" s="5" t="s">
        <v>340</v>
      </c>
      <c r="C78" s="192"/>
      <c r="D78" s="192"/>
      <c r="E78" s="192">
        <f t="shared" si="1"/>
        <v>0</v>
      </c>
    </row>
    <row r="79" spans="1:5" ht="15">
      <c r="A79" s="13" t="s">
        <v>636</v>
      </c>
      <c r="B79" s="5" t="s">
        <v>340</v>
      </c>
      <c r="C79" s="192"/>
      <c r="D79" s="192"/>
      <c r="E79" s="192">
        <f t="shared" si="1"/>
        <v>0</v>
      </c>
    </row>
    <row r="80" spans="1:5" ht="15">
      <c r="A80" s="13" t="s">
        <v>628</v>
      </c>
      <c r="B80" s="5" t="s">
        <v>340</v>
      </c>
      <c r="C80" s="192"/>
      <c r="D80" s="192"/>
      <c r="E80" s="192">
        <f t="shared" si="1"/>
        <v>0</v>
      </c>
    </row>
    <row r="81" spans="1:5" ht="15">
      <c r="A81" s="13" t="s">
        <v>629</v>
      </c>
      <c r="B81" s="5" t="s">
        <v>340</v>
      </c>
      <c r="C81" s="192"/>
      <c r="D81" s="192"/>
      <c r="E81" s="192">
        <f t="shared" si="1"/>
        <v>0</v>
      </c>
    </row>
    <row r="82" spans="1:5" s="107" customFormat="1" ht="25.5">
      <c r="A82" s="7" t="s">
        <v>554</v>
      </c>
      <c r="B82" s="8" t="s">
        <v>340</v>
      </c>
      <c r="C82" s="193">
        <f>SUM(C72:C81)</f>
        <v>0</v>
      </c>
      <c r="D82" s="193">
        <f>SUM(D72:D81)</f>
        <v>0</v>
      </c>
      <c r="E82" s="193">
        <f t="shared" si="1"/>
        <v>0</v>
      </c>
    </row>
    <row r="83" spans="1:5" ht="15">
      <c r="A83" s="13" t="s">
        <v>626</v>
      </c>
      <c r="B83" s="5" t="s">
        <v>341</v>
      </c>
      <c r="C83" s="192"/>
      <c r="D83" s="192"/>
      <c r="E83" s="192">
        <f t="shared" si="1"/>
        <v>0</v>
      </c>
    </row>
    <row r="84" spans="1:5" ht="15">
      <c r="A84" s="13" t="s">
        <v>627</v>
      </c>
      <c r="B84" s="5" t="s">
        <v>341</v>
      </c>
      <c r="C84" s="192"/>
      <c r="D84" s="192"/>
      <c r="E84" s="192">
        <f t="shared" si="1"/>
        <v>0</v>
      </c>
    </row>
    <row r="85" spans="1:5" ht="15">
      <c r="A85" s="13" t="s">
        <v>635</v>
      </c>
      <c r="B85" s="5" t="s">
        <v>341</v>
      </c>
      <c r="C85" s="192"/>
      <c r="D85" s="192"/>
      <c r="E85" s="192">
        <f t="shared" si="1"/>
        <v>0</v>
      </c>
    </row>
    <row r="86" spans="1:5" ht="15">
      <c r="A86" s="5" t="s">
        <v>634</v>
      </c>
      <c r="B86" s="5" t="s">
        <v>341</v>
      </c>
      <c r="C86" s="192"/>
      <c r="D86" s="192"/>
      <c r="E86" s="192">
        <f t="shared" si="1"/>
        <v>0</v>
      </c>
    </row>
    <row r="87" spans="1:5" ht="15">
      <c r="A87" s="5" t="s">
        <v>633</v>
      </c>
      <c r="B87" s="5" t="s">
        <v>341</v>
      </c>
      <c r="C87" s="192"/>
      <c r="D87" s="192"/>
      <c r="E87" s="192">
        <f t="shared" si="1"/>
        <v>0</v>
      </c>
    </row>
    <row r="88" spans="1:5" ht="15">
      <c r="A88" s="5" t="s">
        <v>632</v>
      </c>
      <c r="B88" s="5" t="s">
        <v>341</v>
      </c>
      <c r="C88" s="192"/>
      <c r="D88" s="192"/>
      <c r="E88" s="192">
        <f t="shared" si="1"/>
        <v>0</v>
      </c>
    </row>
    <row r="89" spans="1:5" ht="15">
      <c r="A89" s="13" t="s">
        <v>631</v>
      </c>
      <c r="B89" s="5" t="s">
        <v>341</v>
      </c>
      <c r="C89" s="192"/>
      <c r="D89" s="192"/>
      <c r="E89" s="192">
        <f t="shared" si="1"/>
        <v>0</v>
      </c>
    </row>
    <row r="90" spans="1:5" ht="15">
      <c r="A90" s="13" t="s">
        <v>630</v>
      </c>
      <c r="B90" s="5" t="s">
        <v>341</v>
      </c>
      <c r="C90" s="192"/>
      <c r="D90" s="192"/>
      <c r="E90" s="192">
        <f t="shared" si="1"/>
        <v>0</v>
      </c>
    </row>
    <row r="91" spans="1:5" ht="15">
      <c r="A91" s="13" t="s">
        <v>628</v>
      </c>
      <c r="B91" s="5" t="s">
        <v>341</v>
      </c>
      <c r="C91" s="192"/>
      <c r="D91" s="192"/>
      <c r="E91" s="192">
        <f t="shared" si="1"/>
        <v>0</v>
      </c>
    </row>
    <row r="92" spans="1:5" ht="15">
      <c r="A92" s="13" t="s">
        <v>629</v>
      </c>
      <c r="B92" s="5" t="s">
        <v>341</v>
      </c>
      <c r="C92" s="192"/>
      <c r="D92" s="192"/>
      <c r="E92" s="192">
        <f t="shared" si="1"/>
        <v>0</v>
      </c>
    </row>
    <row r="93" spans="1:5" s="107" customFormat="1" ht="15">
      <c r="A93" s="15" t="s">
        <v>555</v>
      </c>
      <c r="B93" s="8" t="s">
        <v>341</v>
      </c>
      <c r="C93" s="193">
        <f>SUM(C83:C92)</f>
        <v>0</v>
      </c>
      <c r="D93" s="193">
        <f>SUM(D83:D92)</f>
        <v>0</v>
      </c>
      <c r="E93" s="193">
        <f t="shared" si="1"/>
        <v>0</v>
      </c>
    </row>
    <row r="94" spans="1:5" ht="15">
      <c r="A94" s="13" t="s">
        <v>626</v>
      </c>
      <c r="B94" s="5" t="s">
        <v>345</v>
      </c>
      <c r="C94" s="192"/>
      <c r="D94" s="192"/>
      <c r="E94" s="192">
        <f t="shared" si="1"/>
        <v>0</v>
      </c>
    </row>
    <row r="95" spans="1:5" ht="15">
      <c r="A95" s="13" t="s">
        <v>627</v>
      </c>
      <c r="B95" s="5" t="s">
        <v>345</v>
      </c>
      <c r="C95" s="192">
        <v>1140</v>
      </c>
      <c r="D95" s="192"/>
      <c r="E95" s="192">
        <f t="shared" si="1"/>
        <v>1140</v>
      </c>
    </row>
    <row r="96" spans="1:5" ht="15">
      <c r="A96" s="13" t="s">
        <v>635</v>
      </c>
      <c r="B96" s="5" t="s">
        <v>345</v>
      </c>
      <c r="C96" s="192">
        <v>100</v>
      </c>
      <c r="D96" s="192"/>
      <c r="E96" s="192">
        <f t="shared" si="1"/>
        <v>100</v>
      </c>
    </row>
    <row r="97" spans="1:5" ht="15">
      <c r="A97" s="5" t="s">
        <v>634</v>
      </c>
      <c r="B97" s="5" t="s">
        <v>345</v>
      </c>
      <c r="C97" s="192"/>
      <c r="D97" s="192"/>
      <c r="E97" s="192">
        <f t="shared" si="1"/>
        <v>0</v>
      </c>
    </row>
    <row r="98" spans="1:5" ht="15">
      <c r="A98" s="5" t="s">
        <v>633</v>
      </c>
      <c r="B98" s="5" t="s">
        <v>345</v>
      </c>
      <c r="C98" s="192"/>
      <c r="D98" s="192"/>
      <c r="E98" s="192">
        <f t="shared" si="1"/>
        <v>0</v>
      </c>
    </row>
    <row r="99" spans="1:5" ht="15">
      <c r="A99" s="5" t="s">
        <v>632</v>
      </c>
      <c r="B99" s="5" t="s">
        <v>345</v>
      </c>
      <c r="C99" s="192"/>
      <c r="D99" s="192"/>
      <c r="E99" s="192">
        <f t="shared" si="1"/>
        <v>0</v>
      </c>
    </row>
    <row r="100" spans="1:5" ht="15">
      <c r="A100" s="13" t="s">
        <v>631</v>
      </c>
      <c r="B100" s="5" t="s">
        <v>345</v>
      </c>
      <c r="C100" s="192"/>
      <c r="D100" s="192"/>
      <c r="E100" s="192">
        <f t="shared" si="1"/>
        <v>0</v>
      </c>
    </row>
    <row r="101" spans="1:5" ht="15">
      <c r="A101" s="13" t="s">
        <v>636</v>
      </c>
      <c r="B101" s="5" t="s">
        <v>345</v>
      </c>
      <c r="C101" s="192"/>
      <c r="D101" s="192"/>
      <c r="E101" s="192">
        <f t="shared" si="1"/>
        <v>0</v>
      </c>
    </row>
    <row r="102" spans="1:5" ht="15">
      <c r="A102" s="13" t="s">
        <v>628</v>
      </c>
      <c r="B102" s="5" t="s">
        <v>345</v>
      </c>
      <c r="C102" s="192"/>
      <c r="D102" s="192"/>
      <c r="E102" s="192">
        <f t="shared" si="1"/>
        <v>0</v>
      </c>
    </row>
    <row r="103" spans="1:5" ht="15">
      <c r="A103" s="13" t="s">
        <v>629</v>
      </c>
      <c r="B103" s="5" t="s">
        <v>345</v>
      </c>
      <c r="C103" s="192"/>
      <c r="D103" s="192"/>
      <c r="E103" s="192">
        <f t="shared" si="1"/>
        <v>0</v>
      </c>
    </row>
    <row r="104" spans="1:5" s="107" customFormat="1" ht="25.5">
      <c r="A104" s="7" t="s">
        <v>556</v>
      </c>
      <c r="B104" s="8" t="s">
        <v>345</v>
      </c>
      <c r="C104" s="193">
        <f>SUM(C94:C103)</f>
        <v>1240</v>
      </c>
      <c r="D104" s="193">
        <f>SUM(D94:D103)</f>
        <v>0</v>
      </c>
      <c r="E104" s="193">
        <f t="shared" si="1"/>
        <v>1240</v>
      </c>
    </row>
    <row r="105" spans="1:5" ht="15">
      <c r="A105" s="13" t="s">
        <v>626</v>
      </c>
      <c r="B105" s="5" t="s">
        <v>346</v>
      </c>
      <c r="C105" s="192"/>
      <c r="D105" s="192"/>
      <c r="E105" s="192">
        <f t="shared" si="1"/>
        <v>0</v>
      </c>
    </row>
    <row r="106" spans="1:5" ht="15">
      <c r="A106" s="13" t="s">
        <v>627</v>
      </c>
      <c r="B106" s="5" t="s">
        <v>346</v>
      </c>
      <c r="C106" s="192"/>
      <c r="D106" s="192"/>
      <c r="E106" s="192">
        <f t="shared" si="1"/>
        <v>0</v>
      </c>
    </row>
    <row r="107" spans="1:5" ht="15">
      <c r="A107" s="13" t="s">
        <v>635</v>
      </c>
      <c r="B107" s="5" t="s">
        <v>346</v>
      </c>
      <c r="C107" s="192">
        <v>740</v>
      </c>
      <c r="D107" s="192"/>
      <c r="E107" s="192">
        <f t="shared" si="1"/>
        <v>740</v>
      </c>
    </row>
    <row r="108" spans="1:5" ht="15">
      <c r="A108" s="5" t="s">
        <v>634</v>
      </c>
      <c r="B108" s="5" t="s">
        <v>346</v>
      </c>
      <c r="C108" s="192"/>
      <c r="D108" s="192"/>
      <c r="E108" s="192">
        <f t="shared" si="1"/>
        <v>0</v>
      </c>
    </row>
    <row r="109" spans="1:5" ht="15">
      <c r="A109" s="5" t="s">
        <v>633</v>
      </c>
      <c r="B109" s="5" t="s">
        <v>346</v>
      </c>
      <c r="C109" s="192"/>
      <c r="D109" s="192"/>
      <c r="E109" s="192">
        <f t="shared" si="1"/>
        <v>0</v>
      </c>
    </row>
    <row r="110" spans="1:5" ht="15">
      <c r="A110" s="5" t="s">
        <v>632</v>
      </c>
      <c r="B110" s="5" t="s">
        <v>346</v>
      </c>
      <c r="C110" s="192">
        <v>1905</v>
      </c>
      <c r="D110" s="192"/>
      <c r="E110" s="192">
        <f t="shared" si="1"/>
        <v>1905</v>
      </c>
    </row>
    <row r="111" spans="1:5" ht="15">
      <c r="A111" s="13" t="s">
        <v>631</v>
      </c>
      <c r="B111" s="5" t="s">
        <v>346</v>
      </c>
      <c r="C111" s="192">
        <v>2616</v>
      </c>
      <c r="D111" s="192"/>
      <c r="E111" s="192">
        <f t="shared" si="1"/>
        <v>2616</v>
      </c>
    </row>
    <row r="112" spans="1:5" ht="15">
      <c r="A112" s="13" t="s">
        <v>630</v>
      </c>
      <c r="B112" s="5" t="s">
        <v>346</v>
      </c>
      <c r="C112" s="192"/>
      <c r="D112" s="192"/>
      <c r="E112" s="192">
        <f t="shared" si="1"/>
        <v>0</v>
      </c>
    </row>
    <row r="113" spans="1:5" ht="15">
      <c r="A113" s="13" t="s">
        <v>628</v>
      </c>
      <c r="B113" s="5" t="s">
        <v>346</v>
      </c>
      <c r="C113" s="192"/>
      <c r="D113" s="192"/>
      <c r="E113" s="192">
        <f t="shared" si="1"/>
        <v>0</v>
      </c>
    </row>
    <row r="114" spans="1:5" ht="15">
      <c r="A114" s="13" t="s">
        <v>629</v>
      </c>
      <c r="B114" s="5" t="s">
        <v>346</v>
      </c>
      <c r="C114" s="192"/>
      <c r="D114" s="192"/>
      <c r="E114" s="192">
        <f t="shared" si="1"/>
        <v>0</v>
      </c>
    </row>
    <row r="115" spans="1:5" s="107" customFormat="1" ht="15">
      <c r="A115" s="15" t="s">
        <v>557</v>
      </c>
      <c r="B115" s="8" t="s">
        <v>346</v>
      </c>
      <c r="C115" s="193">
        <f>SUM(C105:C114)</f>
        <v>5261</v>
      </c>
      <c r="D115" s="193">
        <f>SUM(D105:D114)</f>
        <v>0</v>
      </c>
      <c r="E115" s="193">
        <f t="shared" si="1"/>
        <v>5261</v>
      </c>
    </row>
  </sheetData>
  <sheetProtection/>
  <mergeCells count="2">
    <mergeCell ref="A2:E2"/>
    <mergeCell ref="A1:E1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77" r:id="rId1"/>
  <headerFooter>
    <oddHeader>&amp;C10. melléklet a 3/2016. (IV.18.)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20" sqref="A6:B20"/>
    </sheetView>
  </sheetViews>
  <sheetFormatPr defaultColWidth="9.140625" defaultRowHeight="15"/>
  <cols>
    <col min="1" max="1" width="65.00390625" style="0" customWidth="1"/>
    <col min="3" max="3" width="16.8515625" style="101" customWidth="1"/>
  </cols>
  <sheetData>
    <row r="1" spans="1:3" ht="24" customHeight="1">
      <c r="A1" s="261" t="s">
        <v>655</v>
      </c>
      <c r="B1" s="259"/>
      <c r="C1" s="259"/>
    </row>
    <row r="2" spans="1:3" ht="26.25" customHeight="1">
      <c r="A2" s="260" t="s">
        <v>34</v>
      </c>
      <c r="B2" s="259"/>
      <c r="C2" s="259"/>
    </row>
    <row r="4" spans="1:3" ht="25.5">
      <c r="A4" s="44" t="s">
        <v>647</v>
      </c>
      <c r="B4" s="3" t="s">
        <v>84</v>
      </c>
      <c r="C4" s="203" t="s">
        <v>25</v>
      </c>
    </row>
    <row r="5" spans="1:3" ht="15">
      <c r="A5" s="5" t="s">
        <v>539</v>
      </c>
      <c r="B5" s="5" t="s">
        <v>297</v>
      </c>
      <c r="C5" s="192"/>
    </row>
    <row r="6" spans="1:3" ht="15">
      <c r="A6" s="13" t="s">
        <v>540</v>
      </c>
      <c r="B6" s="13" t="s">
        <v>297</v>
      </c>
      <c r="C6" s="192"/>
    </row>
    <row r="7" spans="1:3" ht="15">
      <c r="A7" s="13" t="s">
        <v>541</v>
      </c>
      <c r="B7" s="13" t="s">
        <v>297</v>
      </c>
      <c r="C7" s="192">
        <v>1743</v>
      </c>
    </row>
    <row r="8" spans="1:3" ht="15">
      <c r="A8" s="13" t="s">
        <v>542</v>
      </c>
      <c r="B8" s="13" t="s">
        <v>297</v>
      </c>
      <c r="C8" s="192"/>
    </row>
    <row r="9" spans="1:3" ht="15">
      <c r="A9" s="15" t="s">
        <v>490</v>
      </c>
      <c r="B9" s="14" t="s">
        <v>297</v>
      </c>
      <c r="C9" s="193">
        <f>SUM(C5:C8)</f>
        <v>1743</v>
      </c>
    </row>
    <row r="10" spans="1:3" ht="15">
      <c r="A10" s="13" t="s">
        <v>491</v>
      </c>
      <c r="B10" s="38" t="s">
        <v>298</v>
      </c>
      <c r="C10" s="192"/>
    </row>
    <row r="11" spans="1:3" ht="27">
      <c r="A11" s="284" t="s">
        <v>299</v>
      </c>
      <c r="B11" s="284" t="s">
        <v>298</v>
      </c>
      <c r="C11" s="192">
        <v>6925</v>
      </c>
    </row>
    <row r="12" spans="1:3" ht="27">
      <c r="A12" s="284" t="s">
        <v>300</v>
      </c>
      <c r="B12" s="284" t="s">
        <v>298</v>
      </c>
      <c r="C12" s="192"/>
    </row>
    <row r="13" spans="1:3" ht="15">
      <c r="A13" s="13" t="s">
        <v>493</v>
      </c>
      <c r="B13" s="38" t="s">
        <v>304</v>
      </c>
      <c r="C13" s="204"/>
    </row>
    <row r="14" spans="1:3" ht="27">
      <c r="A14" s="284" t="s">
        <v>305</v>
      </c>
      <c r="B14" s="284" t="s">
        <v>304</v>
      </c>
      <c r="C14" s="192"/>
    </row>
    <row r="15" spans="1:3" ht="27">
      <c r="A15" s="284" t="s">
        <v>306</v>
      </c>
      <c r="B15" s="284" t="s">
        <v>304</v>
      </c>
      <c r="C15" s="192">
        <v>2148</v>
      </c>
    </row>
    <row r="16" spans="1:3" ht="15">
      <c r="A16" s="284" t="s">
        <v>307</v>
      </c>
      <c r="B16" s="284" t="s">
        <v>304</v>
      </c>
      <c r="C16" s="192"/>
    </row>
    <row r="17" spans="1:3" ht="15">
      <c r="A17" s="284" t="s">
        <v>308</v>
      </c>
      <c r="B17" s="284" t="s">
        <v>304</v>
      </c>
      <c r="C17" s="192"/>
    </row>
    <row r="18" spans="1:3" ht="15">
      <c r="A18" s="13" t="s">
        <v>543</v>
      </c>
      <c r="B18" s="38" t="s">
        <v>309</v>
      </c>
      <c r="C18" s="192"/>
    </row>
    <row r="19" spans="1:3" ht="15">
      <c r="A19" s="284" t="s">
        <v>310</v>
      </c>
      <c r="B19" s="284" t="s">
        <v>309</v>
      </c>
      <c r="C19" s="192"/>
    </row>
    <row r="20" spans="1:3" ht="15">
      <c r="A20" s="284" t="s">
        <v>311</v>
      </c>
      <c r="B20" s="284" t="s">
        <v>309</v>
      </c>
      <c r="C20" s="192">
        <v>958</v>
      </c>
    </row>
    <row r="21" spans="1:3" ht="15">
      <c r="A21" s="7" t="s">
        <v>522</v>
      </c>
      <c r="B21" s="8" t="s">
        <v>312</v>
      </c>
      <c r="C21" s="193">
        <f>SUM(C11:C20)</f>
        <v>10031</v>
      </c>
    </row>
    <row r="22" spans="1:3" ht="15">
      <c r="A22" s="5" t="s">
        <v>544</v>
      </c>
      <c r="B22" s="5" t="s">
        <v>313</v>
      </c>
      <c r="C22" s="192"/>
    </row>
    <row r="23" spans="1:3" ht="15">
      <c r="A23" s="5" t="s">
        <v>545</v>
      </c>
      <c r="B23" s="5" t="s">
        <v>313</v>
      </c>
      <c r="C23" s="192">
        <v>6</v>
      </c>
    </row>
    <row r="24" spans="1:3" ht="15">
      <c r="A24" s="5" t="s">
        <v>546</v>
      </c>
      <c r="B24" s="5" t="s">
        <v>313</v>
      </c>
      <c r="C24" s="192"/>
    </row>
    <row r="25" spans="1:3" ht="15">
      <c r="A25" s="5" t="s">
        <v>547</v>
      </c>
      <c r="B25" s="5" t="s">
        <v>313</v>
      </c>
      <c r="C25" s="192"/>
    </row>
    <row r="26" spans="1:3" ht="15">
      <c r="A26" s="5" t="s">
        <v>548</v>
      </c>
      <c r="B26" s="5" t="s">
        <v>313</v>
      </c>
      <c r="C26" s="192"/>
    </row>
    <row r="27" spans="1:3" ht="15">
      <c r="A27" s="5" t="s">
        <v>549</v>
      </c>
      <c r="B27" s="5" t="s">
        <v>313</v>
      </c>
      <c r="C27" s="192"/>
    </row>
    <row r="28" spans="1:3" ht="15">
      <c r="A28" s="5" t="s">
        <v>550</v>
      </c>
      <c r="B28" s="5" t="s">
        <v>313</v>
      </c>
      <c r="C28" s="192"/>
    </row>
    <row r="29" spans="1:3" ht="15">
      <c r="A29" s="5" t="s">
        <v>551</v>
      </c>
      <c r="B29" s="5" t="s">
        <v>313</v>
      </c>
      <c r="C29" s="192"/>
    </row>
    <row r="30" spans="1:3" ht="45">
      <c r="A30" s="5" t="s">
        <v>552</v>
      </c>
      <c r="B30" s="5" t="s">
        <v>313</v>
      </c>
      <c r="C30" s="192"/>
    </row>
    <row r="31" spans="1:3" ht="15">
      <c r="A31" s="5" t="s">
        <v>553</v>
      </c>
      <c r="B31" s="5" t="s">
        <v>313</v>
      </c>
      <c r="C31" s="192"/>
    </row>
    <row r="32" spans="1:3" ht="15">
      <c r="A32" s="7" t="s">
        <v>495</v>
      </c>
      <c r="B32" s="8" t="s">
        <v>313</v>
      </c>
      <c r="C32" s="192">
        <v>449</v>
      </c>
    </row>
    <row r="34" spans="1:3" s="107" customFormat="1" ht="15">
      <c r="A34" s="7" t="s">
        <v>671</v>
      </c>
      <c r="B34" s="202"/>
      <c r="C34" s="193">
        <f>C21+C9+C32</f>
        <v>12223</v>
      </c>
    </row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&amp;C11. melléklet a 3/2016. (IV.18.)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workbookViewId="0" topLeftCell="A1">
      <selection activeCell="A27" sqref="A2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9.57421875" style="101" customWidth="1"/>
    <col min="4" max="5" width="16.140625" style="101" customWidth="1"/>
  </cols>
  <sheetData>
    <row r="1" spans="1:5" ht="27" customHeight="1">
      <c r="A1" s="261" t="s">
        <v>655</v>
      </c>
      <c r="B1" s="259"/>
      <c r="C1" s="259"/>
      <c r="D1" s="262"/>
      <c r="E1" s="262"/>
    </row>
    <row r="2" spans="1:5" ht="27" customHeight="1">
      <c r="A2" s="260" t="s">
        <v>36</v>
      </c>
      <c r="B2" s="259"/>
      <c r="C2" s="259"/>
      <c r="D2" s="262"/>
      <c r="E2" s="262"/>
    </row>
    <row r="3" spans="1:5" ht="19.5" customHeight="1">
      <c r="A3" s="68"/>
      <c r="B3" s="69"/>
      <c r="C3" s="190"/>
      <c r="D3" s="190"/>
      <c r="E3" s="190"/>
    </row>
    <row r="4" ht="15">
      <c r="A4" s="118" t="s">
        <v>662</v>
      </c>
    </row>
    <row r="5" spans="1:5" ht="30">
      <c r="A5" s="44" t="s">
        <v>647</v>
      </c>
      <c r="B5" s="3" t="s">
        <v>84</v>
      </c>
      <c r="C5" s="191" t="s">
        <v>663</v>
      </c>
      <c r="D5" s="191" t="s">
        <v>21</v>
      </c>
      <c r="E5" s="191" t="s">
        <v>40</v>
      </c>
    </row>
    <row r="6" spans="1:5" ht="15">
      <c r="A6" s="13" t="s">
        <v>594</v>
      </c>
      <c r="B6" s="6" t="s">
        <v>174</v>
      </c>
      <c r="C6" s="192"/>
      <c r="D6" s="192"/>
      <c r="E6" s="192">
        <f>C6+D6</f>
        <v>0</v>
      </c>
    </row>
    <row r="7" spans="1:5" ht="15">
      <c r="A7" s="13" t="s">
        <v>595</v>
      </c>
      <c r="B7" s="6" t="s">
        <v>174</v>
      </c>
      <c r="C7" s="192"/>
      <c r="D7" s="192"/>
      <c r="E7" s="192">
        <f aca="true" t="shared" si="0" ref="E7:E71">C7+D7</f>
        <v>0</v>
      </c>
    </row>
    <row r="8" spans="1:5" ht="15">
      <c r="A8" s="13" t="s">
        <v>596</v>
      </c>
      <c r="B8" s="6" t="s">
        <v>174</v>
      </c>
      <c r="C8" s="192"/>
      <c r="D8" s="192"/>
      <c r="E8" s="192">
        <f t="shared" si="0"/>
        <v>0</v>
      </c>
    </row>
    <row r="9" spans="1:5" ht="15">
      <c r="A9" s="13" t="s">
        <v>597</v>
      </c>
      <c r="B9" s="6" t="s">
        <v>174</v>
      </c>
      <c r="C9" s="192"/>
      <c r="D9" s="192"/>
      <c r="E9" s="192">
        <f t="shared" si="0"/>
        <v>0</v>
      </c>
    </row>
    <row r="10" spans="1:5" ht="15">
      <c r="A10" s="13" t="s">
        <v>598</v>
      </c>
      <c r="B10" s="6" t="s">
        <v>174</v>
      </c>
      <c r="C10" s="192"/>
      <c r="D10" s="192"/>
      <c r="E10" s="192">
        <f t="shared" si="0"/>
        <v>0</v>
      </c>
    </row>
    <row r="11" spans="1:5" ht="15">
      <c r="A11" s="13" t="s">
        <v>599</v>
      </c>
      <c r="B11" s="6" t="s">
        <v>174</v>
      </c>
      <c r="C11" s="192"/>
      <c r="D11" s="192"/>
      <c r="E11" s="192">
        <f t="shared" si="0"/>
        <v>0</v>
      </c>
    </row>
    <row r="12" spans="1:5" ht="15">
      <c r="A12" s="13" t="s">
        <v>600</v>
      </c>
      <c r="B12" s="6" t="s">
        <v>174</v>
      </c>
      <c r="C12" s="192"/>
      <c r="D12" s="192"/>
      <c r="E12" s="192">
        <f t="shared" si="0"/>
        <v>0</v>
      </c>
    </row>
    <row r="13" spans="1:5" ht="15">
      <c r="A13" s="13" t="s">
        <v>601</v>
      </c>
      <c r="B13" s="6" t="s">
        <v>174</v>
      </c>
      <c r="D13" s="192"/>
      <c r="E13" s="192">
        <f t="shared" si="0"/>
        <v>0</v>
      </c>
    </row>
    <row r="14" spans="1:5" ht="15">
      <c r="A14" s="13" t="s">
        <v>602</v>
      </c>
      <c r="B14" s="6" t="s">
        <v>174</v>
      </c>
      <c r="C14" s="192"/>
      <c r="D14" s="192"/>
      <c r="E14" s="192">
        <f t="shared" si="0"/>
        <v>0</v>
      </c>
    </row>
    <row r="15" spans="1:5" ht="15">
      <c r="A15" s="13" t="s">
        <v>603</v>
      </c>
      <c r="B15" s="6" t="s">
        <v>174</v>
      </c>
      <c r="C15" s="192"/>
      <c r="D15" s="192"/>
      <c r="E15" s="192">
        <f t="shared" si="0"/>
        <v>0</v>
      </c>
    </row>
    <row r="16" spans="1:5" s="107" customFormat="1" ht="25.5">
      <c r="A16" s="11" t="s">
        <v>422</v>
      </c>
      <c r="B16" s="8" t="s">
        <v>174</v>
      </c>
      <c r="C16" s="193">
        <f>SUM(C6:C15)</f>
        <v>0</v>
      </c>
      <c r="D16" s="193">
        <f>SUM(D6:D15)</f>
        <v>0</v>
      </c>
      <c r="E16" s="193">
        <f t="shared" si="0"/>
        <v>0</v>
      </c>
    </row>
    <row r="17" spans="1:5" ht="15">
      <c r="A17" s="13" t="s">
        <v>594</v>
      </c>
      <c r="B17" s="6" t="s">
        <v>175</v>
      </c>
      <c r="C17" s="192"/>
      <c r="D17" s="192"/>
      <c r="E17" s="192">
        <f t="shared" si="0"/>
        <v>0</v>
      </c>
    </row>
    <row r="18" spans="1:5" ht="15">
      <c r="A18" s="13" t="s">
        <v>595</v>
      </c>
      <c r="B18" s="6" t="s">
        <v>175</v>
      </c>
      <c r="C18" s="192"/>
      <c r="D18" s="192"/>
      <c r="E18" s="192">
        <f t="shared" si="0"/>
        <v>0</v>
      </c>
    </row>
    <row r="19" spans="1:5" ht="15">
      <c r="A19" s="13" t="s">
        <v>596</v>
      </c>
      <c r="B19" s="6" t="s">
        <v>175</v>
      </c>
      <c r="C19" s="192"/>
      <c r="D19" s="192"/>
      <c r="E19" s="192">
        <f t="shared" si="0"/>
        <v>0</v>
      </c>
    </row>
    <row r="20" spans="1:5" ht="15">
      <c r="A20" s="13" t="s">
        <v>597</v>
      </c>
      <c r="B20" s="6" t="s">
        <v>175</v>
      </c>
      <c r="C20" s="192"/>
      <c r="D20" s="192"/>
      <c r="E20" s="192">
        <f t="shared" si="0"/>
        <v>0</v>
      </c>
    </row>
    <row r="21" spans="1:5" ht="15">
      <c r="A21" s="13" t="s">
        <v>598</v>
      </c>
      <c r="B21" s="6" t="s">
        <v>175</v>
      </c>
      <c r="C21" s="192"/>
      <c r="D21" s="192"/>
      <c r="E21" s="192">
        <f t="shared" si="0"/>
        <v>0</v>
      </c>
    </row>
    <row r="22" spans="1:5" ht="15">
      <c r="A22" s="13" t="s">
        <v>599</v>
      </c>
      <c r="B22" s="6" t="s">
        <v>175</v>
      </c>
      <c r="C22" s="192"/>
      <c r="D22" s="192"/>
      <c r="E22" s="192">
        <f t="shared" si="0"/>
        <v>0</v>
      </c>
    </row>
    <row r="23" spans="1:5" ht="15">
      <c r="A23" s="13" t="s">
        <v>600</v>
      </c>
      <c r="B23" s="6" t="s">
        <v>175</v>
      </c>
      <c r="C23" s="192"/>
      <c r="D23" s="192"/>
      <c r="E23" s="192">
        <f t="shared" si="0"/>
        <v>0</v>
      </c>
    </row>
    <row r="24" spans="1:5" ht="15">
      <c r="A24" s="13" t="s">
        <v>601</v>
      </c>
      <c r="B24" s="6" t="s">
        <v>175</v>
      </c>
      <c r="C24" s="192"/>
      <c r="D24" s="192"/>
      <c r="E24" s="192">
        <f t="shared" si="0"/>
        <v>0</v>
      </c>
    </row>
    <row r="25" spans="1:5" ht="15">
      <c r="A25" s="13" t="s">
        <v>602</v>
      </c>
      <c r="B25" s="6" t="s">
        <v>175</v>
      </c>
      <c r="C25" s="192"/>
      <c r="D25" s="192"/>
      <c r="E25" s="192">
        <f t="shared" si="0"/>
        <v>0</v>
      </c>
    </row>
    <row r="26" spans="1:5" ht="15">
      <c r="A26" s="13" t="s">
        <v>603</v>
      </c>
      <c r="B26" s="6" t="s">
        <v>175</v>
      </c>
      <c r="C26" s="192"/>
      <c r="D26" s="192"/>
      <c r="E26" s="192">
        <f t="shared" si="0"/>
        <v>0</v>
      </c>
    </row>
    <row r="27" spans="1:5" s="107" customFormat="1" ht="25.5">
      <c r="A27" s="11" t="s">
        <v>423</v>
      </c>
      <c r="B27" s="8" t="s">
        <v>175</v>
      </c>
      <c r="C27" s="193">
        <f>SUM(C17:C26)</f>
        <v>0</v>
      </c>
      <c r="D27" s="193">
        <f>SUM(D17:D26)</f>
        <v>0</v>
      </c>
      <c r="E27" s="193">
        <f t="shared" si="0"/>
        <v>0</v>
      </c>
    </row>
    <row r="28" spans="1:5" ht="15">
      <c r="A28" s="13" t="s">
        <v>594</v>
      </c>
      <c r="B28" s="6" t="s">
        <v>176</v>
      </c>
      <c r="C28" s="192"/>
      <c r="D28" s="192"/>
      <c r="E28" s="192">
        <f t="shared" si="0"/>
        <v>0</v>
      </c>
    </row>
    <row r="29" spans="1:5" ht="15">
      <c r="A29" s="13" t="s">
        <v>595</v>
      </c>
      <c r="B29" s="6" t="s">
        <v>176</v>
      </c>
      <c r="C29" s="192"/>
      <c r="D29" s="192"/>
      <c r="E29" s="192">
        <f t="shared" si="0"/>
        <v>0</v>
      </c>
    </row>
    <row r="30" spans="1:5" ht="15">
      <c r="A30" s="13" t="s">
        <v>596</v>
      </c>
      <c r="B30" s="6" t="s">
        <v>176</v>
      </c>
      <c r="C30" s="192"/>
      <c r="D30" s="192"/>
      <c r="E30" s="192">
        <f t="shared" si="0"/>
        <v>0</v>
      </c>
    </row>
    <row r="31" spans="1:5" ht="15">
      <c r="A31" s="13" t="s">
        <v>597</v>
      </c>
      <c r="B31" s="6" t="s">
        <v>176</v>
      </c>
      <c r="C31" s="192"/>
      <c r="D31" s="192"/>
      <c r="E31" s="192">
        <f t="shared" si="0"/>
        <v>0</v>
      </c>
    </row>
    <row r="32" spans="1:5" ht="15">
      <c r="A32" s="13" t="s">
        <v>598</v>
      </c>
      <c r="B32" s="6" t="s">
        <v>176</v>
      </c>
      <c r="C32" s="192"/>
      <c r="D32" s="192"/>
      <c r="E32" s="192">
        <f t="shared" si="0"/>
        <v>0</v>
      </c>
    </row>
    <row r="33" spans="1:5" ht="15">
      <c r="A33" s="13" t="s">
        <v>599</v>
      </c>
      <c r="B33" s="6" t="s">
        <v>176</v>
      </c>
      <c r="C33" s="192"/>
      <c r="D33" s="192"/>
      <c r="E33" s="192">
        <f t="shared" si="0"/>
        <v>0</v>
      </c>
    </row>
    <row r="34" spans="1:5" ht="15">
      <c r="A34" s="13" t="s">
        <v>600</v>
      </c>
      <c r="B34" s="6" t="s">
        <v>176</v>
      </c>
      <c r="C34" s="192">
        <v>388</v>
      </c>
      <c r="D34" s="192"/>
      <c r="E34" s="192">
        <f t="shared" si="0"/>
        <v>388</v>
      </c>
    </row>
    <row r="35" spans="1:5" ht="15">
      <c r="A35" s="13" t="s">
        <v>601</v>
      </c>
      <c r="B35" s="6" t="s">
        <v>176</v>
      </c>
      <c r="C35" s="192">
        <v>5759</v>
      </c>
      <c r="D35" s="192"/>
      <c r="E35" s="192">
        <f t="shared" si="0"/>
        <v>5759</v>
      </c>
    </row>
    <row r="36" spans="1:5" ht="15">
      <c r="A36" s="13" t="s">
        <v>602</v>
      </c>
      <c r="B36" s="6" t="s">
        <v>176</v>
      </c>
      <c r="C36" s="192"/>
      <c r="D36" s="192"/>
      <c r="E36" s="192">
        <f t="shared" si="0"/>
        <v>0</v>
      </c>
    </row>
    <row r="37" spans="1:5" ht="15">
      <c r="A37" s="13" t="s">
        <v>603</v>
      </c>
      <c r="B37" s="6" t="s">
        <v>176</v>
      </c>
      <c r="C37" s="192"/>
      <c r="D37" s="192"/>
      <c r="E37" s="192">
        <f t="shared" si="0"/>
        <v>0</v>
      </c>
    </row>
    <row r="38" spans="1:5" s="107" customFormat="1" ht="15">
      <c r="A38" s="11" t="s">
        <v>424</v>
      </c>
      <c r="B38" s="8" t="s">
        <v>176</v>
      </c>
      <c r="C38" s="193">
        <f>SUM(C28:C37)</f>
        <v>6147</v>
      </c>
      <c r="D38" s="193">
        <f>SUM(D28:D37)</f>
        <v>0</v>
      </c>
      <c r="E38" s="193">
        <f t="shared" si="0"/>
        <v>6147</v>
      </c>
    </row>
    <row r="39" spans="1:5" ht="15">
      <c r="A39" s="13" t="s">
        <v>604</v>
      </c>
      <c r="B39" s="5" t="s">
        <v>178</v>
      </c>
      <c r="C39" s="192"/>
      <c r="D39" s="192"/>
      <c r="E39" s="192">
        <f t="shared" si="0"/>
        <v>0</v>
      </c>
    </row>
    <row r="40" spans="1:5" ht="15">
      <c r="A40" s="13" t="s">
        <v>605</v>
      </c>
      <c r="B40" s="5" t="s">
        <v>178</v>
      </c>
      <c r="C40" s="192">
        <v>1140</v>
      </c>
      <c r="D40" s="192"/>
      <c r="E40" s="192">
        <f t="shared" si="0"/>
        <v>1140</v>
      </c>
    </row>
    <row r="41" spans="1:5" ht="15">
      <c r="A41" s="13" t="s">
        <v>606</v>
      </c>
      <c r="B41" s="5" t="s">
        <v>178</v>
      </c>
      <c r="C41" s="192">
        <v>100</v>
      </c>
      <c r="D41" s="192"/>
      <c r="E41" s="192">
        <f t="shared" si="0"/>
        <v>100</v>
      </c>
    </row>
    <row r="42" spans="1:5" ht="15">
      <c r="A42" s="5" t="s">
        <v>607</v>
      </c>
      <c r="B42" s="5" t="s">
        <v>178</v>
      </c>
      <c r="C42" s="192"/>
      <c r="D42" s="192"/>
      <c r="E42" s="192">
        <f t="shared" si="0"/>
        <v>0</v>
      </c>
    </row>
    <row r="43" spans="1:5" ht="15">
      <c r="A43" s="5" t="s">
        <v>608</v>
      </c>
      <c r="B43" s="5" t="s">
        <v>178</v>
      </c>
      <c r="C43" s="192"/>
      <c r="D43" s="192"/>
      <c r="E43" s="192">
        <f t="shared" si="0"/>
        <v>0</v>
      </c>
    </row>
    <row r="44" spans="1:5" ht="15">
      <c r="A44" s="5" t="s">
        <v>609</v>
      </c>
      <c r="B44" s="5" t="s">
        <v>178</v>
      </c>
      <c r="C44" s="192"/>
      <c r="D44" s="192"/>
      <c r="E44" s="192">
        <f t="shared" si="0"/>
        <v>0</v>
      </c>
    </row>
    <row r="45" spans="1:5" ht="15">
      <c r="A45" s="13" t="s">
        <v>610</v>
      </c>
      <c r="B45" s="5" t="s">
        <v>178</v>
      </c>
      <c r="C45" s="192"/>
      <c r="D45" s="192"/>
      <c r="E45" s="192">
        <f t="shared" si="0"/>
        <v>0</v>
      </c>
    </row>
    <row r="46" spans="1:5" ht="15">
      <c r="A46" s="13" t="s">
        <v>611</v>
      </c>
      <c r="B46" s="5" t="s">
        <v>178</v>
      </c>
      <c r="C46" s="192"/>
      <c r="D46" s="192"/>
      <c r="E46" s="192">
        <f t="shared" si="0"/>
        <v>0</v>
      </c>
    </row>
    <row r="47" spans="1:5" ht="15">
      <c r="A47" s="13" t="s">
        <v>612</v>
      </c>
      <c r="B47" s="5" t="s">
        <v>178</v>
      </c>
      <c r="C47" s="192"/>
      <c r="D47" s="192"/>
      <c r="E47" s="192">
        <f t="shared" si="0"/>
        <v>0</v>
      </c>
    </row>
    <row r="48" spans="1:5" ht="15">
      <c r="A48" s="13" t="s">
        <v>613</v>
      </c>
      <c r="B48" s="5" t="s">
        <v>178</v>
      </c>
      <c r="C48" s="192"/>
      <c r="D48" s="192"/>
      <c r="E48" s="192">
        <f t="shared" si="0"/>
        <v>0</v>
      </c>
    </row>
    <row r="49" spans="1:5" s="107" customFormat="1" ht="25.5">
      <c r="A49" s="11" t="s">
        <v>425</v>
      </c>
      <c r="B49" s="8" t="s">
        <v>178</v>
      </c>
      <c r="C49" s="193">
        <f>SUM(C39:C48)</f>
        <v>1240</v>
      </c>
      <c r="D49" s="193">
        <f>SUM(D39:D48)</f>
        <v>0</v>
      </c>
      <c r="E49" s="193">
        <f t="shared" si="0"/>
        <v>1240</v>
      </c>
    </row>
    <row r="50" spans="1:5" ht="15">
      <c r="A50" s="13" t="s">
        <v>604</v>
      </c>
      <c r="B50" s="5" t="s">
        <v>183</v>
      </c>
      <c r="C50" s="192"/>
      <c r="D50" s="192"/>
      <c r="E50" s="192">
        <f t="shared" si="0"/>
        <v>0</v>
      </c>
    </row>
    <row r="51" spans="1:5" ht="15">
      <c r="A51" s="13" t="s">
        <v>605</v>
      </c>
      <c r="B51" s="5" t="s">
        <v>183</v>
      </c>
      <c r="C51" s="192">
        <v>4280</v>
      </c>
      <c r="D51" s="192"/>
      <c r="E51" s="192">
        <f t="shared" si="0"/>
        <v>4280</v>
      </c>
    </row>
    <row r="52" spans="1:5" ht="15">
      <c r="A52" s="13" t="s">
        <v>666</v>
      </c>
      <c r="B52" s="5" t="s">
        <v>183</v>
      </c>
      <c r="C52" s="192">
        <v>136</v>
      </c>
      <c r="D52" s="192"/>
      <c r="E52" s="192"/>
    </row>
    <row r="53" spans="1:5" ht="15">
      <c r="A53" s="13" t="s">
        <v>606</v>
      </c>
      <c r="B53" s="5" t="s">
        <v>183</v>
      </c>
      <c r="C53" s="192"/>
      <c r="D53" s="192"/>
      <c r="E53" s="192">
        <f t="shared" si="0"/>
        <v>0</v>
      </c>
    </row>
    <row r="54" spans="1:5" ht="15">
      <c r="A54" s="5" t="s">
        <v>607</v>
      </c>
      <c r="B54" s="5" t="s">
        <v>183</v>
      </c>
      <c r="C54" s="192"/>
      <c r="D54" s="192"/>
      <c r="E54" s="192">
        <f t="shared" si="0"/>
        <v>0</v>
      </c>
    </row>
    <row r="55" spans="1:5" ht="15">
      <c r="A55" s="5" t="s">
        <v>608</v>
      </c>
      <c r="B55" s="5" t="s">
        <v>183</v>
      </c>
      <c r="C55" s="192"/>
      <c r="D55" s="192"/>
      <c r="E55" s="192">
        <f t="shared" si="0"/>
        <v>0</v>
      </c>
    </row>
    <row r="56" spans="1:5" ht="15">
      <c r="A56" s="5" t="s">
        <v>609</v>
      </c>
      <c r="B56" s="5" t="s">
        <v>183</v>
      </c>
      <c r="C56" s="192">
        <v>12442</v>
      </c>
      <c r="D56" s="192"/>
      <c r="E56" s="192">
        <f t="shared" si="0"/>
        <v>12442</v>
      </c>
    </row>
    <row r="57" spans="1:5" ht="15">
      <c r="A57" s="13" t="s">
        <v>610</v>
      </c>
      <c r="B57" s="5" t="s">
        <v>183</v>
      </c>
      <c r="C57" s="192">
        <v>10</v>
      </c>
      <c r="D57" s="192"/>
      <c r="E57" s="192">
        <f t="shared" si="0"/>
        <v>10</v>
      </c>
    </row>
    <row r="58" spans="1:5" ht="15">
      <c r="A58" s="13" t="s">
        <v>614</v>
      </c>
      <c r="B58" s="5" t="s">
        <v>183</v>
      </c>
      <c r="C58" s="192"/>
      <c r="D58" s="192"/>
      <c r="E58" s="192">
        <f t="shared" si="0"/>
        <v>0</v>
      </c>
    </row>
    <row r="59" spans="1:5" ht="15">
      <c r="A59" s="13" t="s">
        <v>612</v>
      </c>
      <c r="B59" s="5" t="s">
        <v>183</v>
      </c>
      <c r="C59" s="192"/>
      <c r="D59" s="192"/>
      <c r="E59" s="192">
        <f t="shared" si="0"/>
        <v>0</v>
      </c>
    </row>
    <row r="60" spans="1:5" ht="15">
      <c r="A60" s="13" t="s">
        <v>613</v>
      </c>
      <c r="B60" s="5" t="s">
        <v>183</v>
      </c>
      <c r="C60" s="192"/>
      <c r="D60" s="192"/>
      <c r="E60" s="192">
        <f t="shared" si="0"/>
        <v>0</v>
      </c>
    </row>
    <row r="61" spans="1:5" s="107" customFormat="1" ht="15">
      <c r="A61" s="15" t="s">
        <v>426</v>
      </c>
      <c r="B61" s="8" t="s">
        <v>183</v>
      </c>
      <c r="C61" s="193">
        <f>SUM(C50:C60)</f>
        <v>16868</v>
      </c>
      <c r="D61" s="193">
        <f>SUM(D50:D60)</f>
        <v>0</v>
      </c>
      <c r="E61" s="193">
        <f t="shared" si="0"/>
        <v>16868</v>
      </c>
    </row>
    <row r="62" spans="1:5" ht="15">
      <c r="A62" s="13" t="s">
        <v>594</v>
      </c>
      <c r="B62" s="6" t="s">
        <v>211</v>
      </c>
      <c r="C62" s="192"/>
      <c r="D62" s="192"/>
      <c r="E62" s="192">
        <f t="shared" si="0"/>
        <v>0</v>
      </c>
    </row>
    <row r="63" spans="1:5" ht="15">
      <c r="A63" s="13" t="s">
        <v>595</v>
      </c>
      <c r="B63" s="6" t="s">
        <v>211</v>
      </c>
      <c r="C63" s="192"/>
      <c r="D63" s="192"/>
      <c r="E63" s="192">
        <f t="shared" si="0"/>
        <v>0</v>
      </c>
    </row>
    <row r="64" spans="1:5" ht="15">
      <c r="A64" s="13" t="s">
        <v>596</v>
      </c>
      <c r="B64" s="6" t="s">
        <v>211</v>
      </c>
      <c r="C64" s="192"/>
      <c r="D64" s="192"/>
      <c r="E64" s="192">
        <f t="shared" si="0"/>
        <v>0</v>
      </c>
    </row>
    <row r="65" spans="1:5" ht="15">
      <c r="A65" s="13" t="s">
        <v>597</v>
      </c>
      <c r="B65" s="6" t="s">
        <v>211</v>
      </c>
      <c r="C65" s="192"/>
      <c r="D65" s="192"/>
      <c r="E65" s="192">
        <f t="shared" si="0"/>
        <v>0</v>
      </c>
    </row>
    <row r="66" spans="1:5" ht="15">
      <c r="A66" s="13" t="s">
        <v>598</v>
      </c>
      <c r="B66" s="6" t="s">
        <v>211</v>
      </c>
      <c r="C66" s="192"/>
      <c r="D66" s="192"/>
      <c r="E66" s="192">
        <f t="shared" si="0"/>
        <v>0</v>
      </c>
    </row>
    <row r="67" spans="1:5" ht="15">
      <c r="A67" s="13" t="s">
        <v>599</v>
      </c>
      <c r="B67" s="6" t="s">
        <v>211</v>
      </c>
      <c r="C67" s="192"/>
      <c r="D67" s="192"/>
      <c r="E67" s="192">
        <f t="shared" si="0"/>
        <v>0</v>
      </c>
    </row>
    <row r="68" spans="1:5" ht="15">
      <c r="A68" s="13" t="s">
        <v>600</v>
      </c>
      <c r="B68" s="6" t="s">
        <v>211</v>
      </c>
      <c r="C68" s="192"/>
      <c r="D68" s="192"/>
      <c r="E68" s="192">
        <f t="shared" si="0"/>
        <v>0</v>
      </c>
    </row>
    <row r="69" spans="1:5" ht="15">
      <c r="A69" s="13" t="s">
        <v>601</v>
      </c>
      <c r="B69" s="6" t="s">
        <v>211</v>
      </c>
      <c r="C69" s="192"/>
      <c r="D69" s="192"/>
      <c r="E69" s="192">
        <f t="shared" si="0"/>
        <v>0</v>
      </c>
    </row>
    <row r="70" spans="1:5" ht="15">
      <c r="A70" s="13" t="s">
        <v>602</v>
      </c>
      <c r="B70" s="6" t="s">
        <v>211</v>
      </c>
      <c r="C70" s="192"/>
      <c r="D70" s="192"/>
      <c r="E70" s="192">
        <f t="shared" si="0"/>
        <v>0</v>
      </c>
    </row>
    <row r="71" spans="1:5" ht="15">
      <c r="A71" s="13" t="s">
        <v>603</v>
      </c>
      <c r="B71" s="6" t="s">
        <v>211</v>
      </c>
      <c r="C71" s="192"/>
      <c r="D71" s="192"/>
      <c r="E71" s="192">
        <f t="shared" si="0"/>
        <v>0</v>
      </c>
    </row>
    <row r="72" spans="1:5" s="107" customFormat="1" ht="25.5">
      <c r="A72" s="11" t="s">
        <v>434</v>
      </c>
      <c r="B72" s="8" t="s">
        <v>211</v>
      </c>
      <c r="C72" s="193">
        <f>SUM(C62:C71)</f>
        <v>0</v>
      </c>
      <c r="D72" s="193">
        <f>SUM(D62:D71)</f>
        <v>0</v>
      </c>
      <c r="E72" s="193">
        <f aca="true" t="shared" si="1" ref="E72:E116">C72+D72</f>
        <v>0</v>
      </c>
    </row>
    <row r="73" spans="1:5" ht="15">
      <c r="A73" s="13" t="s">
        <v>594</v>
      </c>
      <c r="B73" s="6" t="s">
        <v>212</v>
      </c>
      <c r="C73" s="192"/>
      <c r="D73" s="192"/>
      <c r="E73" s="192">
        <f t="shared" si="1"/>
        <v>0</v>
      </c>
    </row>
    <row r="74" spans="1:5" ht="15">
      <c r="A74" s="13" t="s">
        <v>595</v>
      </c>
      <c r="B74" s="6" t="s">
        <v>212</v>
      </c>
      <c r="C74" s="192"/>
      <c r="D74" s="192"/>
      <c r="E74" s="192">
        <f t="shared" si="1"/>
        <v>0</v>
      </c>
    </row>
    <row r="75" spans="1:5" ht="15">
      <c r="A75" s="13" t="s">
        <v>596</v>
      </c>
      <c r="B75" s="6" t="s">
        <v>212</v>
      </c>
      <c r="C75" s="192"/>
      <c r="D75" s="192"/>
      <c r="E75" s="192">
        <f t="shared" si="1"/>
        <v>0</v>
      </c>
    </row>
    <row r="76" spans="1:5" ht="15">
      <c r="A76" s="13" t="s">
        <v>597</v>
      </c>
      <c r="B76" s="6" t="s">
        <v>212</v>
      </c>
      <c r="C76" s="192"/>
      <c r="D76" s="192"/>
      <c r="E76" s="192">
        <f t="shared" si="1"/>
        <v>0</v>
      </c>
    </row>
    <row r="77" spans="1:5" ht="15">
      <c r="A77" s="13" t="s">
        <v>598</v>
      </c>
      <c r="B77" s="6" t="s">
        <v>212</v>
      </c>
      <c r="C77" s="192"/>
      <c r="D77" s="192"/>
      <c r="E77" s="192">
        <f t="shared" si="1"/>
        <v>0</v>
      </c>
    </row>
    <row r="78" spans="1:5" ht="15">
      <c r="A78" s="13" t="s">
        <v>599</v>
      </c>
      <c r="B78" s="6" t="s">
        <v>212</v>
      </c>
      <c r="C78" s="192"/>
      <c r="D78" s="192"/>
      <c r="E78" s="192">
        <f t="shared" si="1"/>
        <v>0</v>
      </c>
    </row>
    <row r="79" spans="1:5" ht="15">
      <c r="A79" s="13" t="s">
        <v>600</v>
      </c>
      <c r="B79" s="6" t="s">
        <v>212</v>
      </c>
      <c r="C79" s="192"/>
      <c r="D79" s="192"/>
      <c r="E79" s="192">
        <f t="shared" si="1"/>
        <v>0</v>
      </c>
    </row>
    <row r="80" spans="1:5" ht="15">
      <c r="A80" s="13" t="s">
        <v>601</v>
      </c>
      <c r="B80" s="6" t="s">
        <v>212</v>
      </c>
      <c r="C80" s="192"/>
      <c r="D80" s="192"/>
      <c r="E80" s="192">
        <f t="shared" si="1"/>
        <v>0</v>
      </c>
    </row>
    <row r="81" spans="1:5" ht="15">
      <c r="A81" s="13" t="s">
        <v>602</v>
      </c>
      <c r="B81" s="6" t="s">
        <v>212</v>
      </c>
      <c r="C81" s="192"/>
      <c r="D81" s="192"/>
      <c r="E81" s="192">
        <f t="shared" si="1"/>
        <v>0</v>
      </c>
    </row>
    <row r="82" spans="1:5" ht="15">
      <c r="A82" s="13" t="s">
        <v>603</v>
      </c>
      <c r="B82" s="6" t="s">
        <v>212</v>
      </c>
      <c r="C82" s="192"/>
      <c r="D82" s="192"/>
      <c r="E82" s="192">
        <f t="shared" si="1"/>
        <v>0</v>
      </c>
    </row>
    <row r="83" spans="1:5" s="107" customFormat="1" ht="25.5">
      <c r="A83" s="11" t="s">
        <v>433</v>
      </c>
      <c r="B83" s="8" t="s">
        <v>212</v>
      </c>
      <c r="C83" s="193">
        <f>SUM(C73:C82)</f>
        <v>0</v>
      </c>
      <c r="D83" s="193">
        <f>SUM(D73:D82)</f>
        <v>0</v>
      </c>
      <c r="E83" s="193">
        <f t="shared" si="1"/>
        <v>0</v>
      </c>
    </row>
    <row r="84" spans="1:5" ht="15">
      <c r="A84" s="13" t="s">
        <v>594</v>
      </c>
      <c r="B84" s="6" t="s">
        <v>213</v>
      </c>
      <c r="C84" s="192"/>
      <c r="D84" s="192"/>
      <c r="E84" s="192">
        <f t="shared" si="1"/>
        <v>0</v>
      </c>
    </row>
    <row r="85" spans="1:5" ht="15">
      <c r="A85" s="13" t="s">
        <v>595</v>
      </c>
      <c r="B85" s="6" t="s">
        <v>213</v>
      </c>
      <c r="C85" s="192"/>
      <c r="D85" s="192"/>
      <c r="E85" s="192">
        <f t="shared" si="1"/>
        <v>0</v>
      </c>
    </row>
    <row r="86" spans="1:5" ht="15">
      <c r="A86" s="13" t="s">
        <v>596</v>
      </c>
      <c r="B86" s="6" t="s">
        <v>213</v>
      </c>
      <c r="C86" s="192"/>
      <c r="D86" s="192"/>
      <c r="E86" s="192">
        <f t="shared" si="1"/>
        <v>0</v>
      </c>
    </row>
    <row r="87" spans="1:5" ht="15">
      <c r="A87" s="13" t="s">
        <v>597</v>
      </c>
      <c r="B87" s="6" t="s">
        <v>213</v>
      </c>
      <c r="C87" s="192"/>
      <c r="D87" s="192"/>
      <c r="E87" s="192">
        <f t="shared" si="1"/>
        <v>0</v>
      </c>
    </row>
    <row r="88" spans="1:5" ht="15">
      <c r="A88" s="13" t="s">
        <v>598</v>
      </c>
      <c r="B88" s="6" t="s">
        <v>213</v>
      </c>
      <c r="C88" s="192"/>
      <c r="D88" s="192"/>
      <c r="E88" s="192">
        <f t="shared" si="1"/>
        <v>0</v>
      </c>
    </row>
    <row r="89" spans="1:5" ht="15">
      <c r="A89" s="13" t="s">
        <v>599</v>
      </c>
      <c r="B89" s="6" t="s">
        <v>213</v>
      </c>
      <c r="C89" s="192"/>
      <c r="D89" s="192"/>
      <c r="E89" s="192">
        <f t="shared" si="1"/>
        <v>0</v>
      </c>
    </row>
    <row r="90" spans="1:5" ht="15">
      <c r="A90" s="13" t="s">
        <v>600</v>
      </c>
      <c r="B90" s="6" t="s">
        <v>213</v>
      </c>
      <c r="C90" s="192">
        <v>269</v>
      </c>
      <c r="D90" s="192"/>
      <c r="E90" s="192">
        <f t="shared" si="1"/>
        <v>269</v>
      </c>
    </row>
    <row r="91" spans="1:5" ht="15">
      <c r="A91" s="13" t="s">
        <v>601</v>
      </c>
      <c r="B91" s="6" t="s">
        <v>213</v>
      </c>
      <c r="C91" s="192">
        <v>436</v>
      </c>
      <c r="D91" s="192"/>
      <c r="E91" s="192">
        <f t="shared" si="1"/>
        <v>436</v>
      </c>
    </row>
    <row r="92" spans="1:5" ht="15">
      <c r="A92" s="13" t="s">
        <v>602</v>
      </c>
      <c r="B92" s="6" t="s">
        <v>213</v>
      </c>
      <c r="C92" s="192"/>
      <c r="D92" s="192"/>
      <c r="E92" s="192">
        <f t="shared" si="1"/>
        <v>0</v>
      </c>
    </row>
    <row r="93" spans="1:5" ht="15">
      <c r="A93" s="13" t="s">
        <v>603</v>
      </c>
      <c r="B93" s="6" t="s">
        <v>213</v>
      </c>
      <c r="C93" s="192"/>
      <c r="D93" s="192"/>
      <c r="E93" s="192">
        <f t="shared" si="1"/>
        <v>0</v>
      </c>
    </row>
    <row r="94" spans="1:5" s="107" customFormat="1" ht="15">
      <c r="A94" s="11" t="s">
        <v>432</v>
      </c>
      <c r="B94" s="8" t="s">
        <v>213</v>
      </c>
      <c r="C94" s="193">
        <f>SUM(C84:C93)</f>
        <v>705</v>
      </c>
      <c r="D94" s="193">
        <f>SUM(D84:D93)</f>
        <v>0</v>
      </c>
      <c r="E94" s="193">
        <f t="shared" si="1"/>
        <v>705</v>
      </c>
    </row>
    <row r="95" spans="1:5" ht="15">
      <c r="A95" s="13" t="s">
        <v>604</v>
      </c>
      <c r="B95" s="5" t="s">
        <v>215</v>
      </c>
      <c r="C95" s="192"/>
      <c r="D95" s="192"/>
      <c r="E95" s="192">
        <f t="shared" si="1"/>
        <v>0</v>
      </c>
    </row>
    <row r="96" spans="1:5" ht="15">
      <c r="A96" s="13" t="s">
        <v>605</v>
      </c>
      <c r="B96" s="6" t="s">
        <v>215</v>
      </c>
      <c r="C96" s="192"/>
      <c r="D96" s="192"/>
      <c r="E96" s="192">
        <f t="shared" si="1"/>
        <v>0</v>
      </c>
    </row>
    <row r="97" spans="1:5" ht="15">
      <c r="A97" s="13" t="s">
        <v>606</v>
      </c>
      <c r="B97" s="5" t="s">
        <v>215</v>
      </c>
      <c r="C97" s="192"/>
      <c r="D97" s="192"/>
      <c r="E97" s="192">
        <f t="shared" si="1"/>
        <v>0</v>
      </c>
    </row>
    <row r="98" spans="1:5" ht="15">
      <c r="A98" s="5" t="s">
        <v>607</v>
      </c>
      <c r="B98" s="6" t="s">
        <v>215</v>
      </c>
      <c r="C98" s="192"/>
      <c r="D98" s="192"/>
      <c r="E98" s="192">
        <f t="shared" si="1"/>
        <v>0</v>
      </c>
    </row>
    <row r="99" spans="1:5" ht="15">
      <c r="A99" s="5" t="s">
        <v>608</v>
      </c>
      <c r="B99" s="5" t="s">
        <v>215</v>
      </c>
      <c r="C99" s="192"/>
      <c r="D99" s="192"/>
      <c r="E99" s="192">
        <f t="shared" si="1"/>
        <v>0</v>
      </c>
    </row>
    <row r="100" spans="1:5" ht="15">
      <c r="A100" s="5" t="s">
        <v>609</v>
      </c>
      <c r="B100" s="6" t="s">
        <v>215</v>
      </c>
      <c r="C100" s="192"/>
      <c r="D100" s="192"/>
      <c r="E100" s="192">
        <f t="shared" si="1"/>
        <v>0</v>
      </c>
    </row>
    <row r="101" spans="1:5" ht="15">
      <c r="A101" s="13" t="s">
        <v>610</v>
      </c>
      <c r="B101" s="5" t="s">
        <v>215</v>
      </c>
      <c r="C101" s="192"/>
      <c r="D101" s="192"/>
      <c r="E101" s="192">
        <f t="shared" si="1"/>
        <v>0</v>
      </c>
    </row>
    <row r="102" spans="1:5" ht="15">
      <c r="A102" s="13" t="s">
        <v>614</v>
      </c>
      <c r="B102" s="6" t="s">
        <v>215</v>
      </c>
      <c r="C102" s="192"/>
      <c r="D102" s="192"/>
      <c r="E102" s="192">
        <f t="shared" si="1"/>
        <v>0</v>
      </c>
    </row>
    <row r="103" spans="1:5" ht="15">
      <c r="A103" s="13" t="s">
        <v>612</v>
      </c>
      <c r="B103" s="5" t="s">
        <v>215</v>
      </c>
      <c r="C103" s="192"/>
      <c r="D103" s="192"/>
      <c r="E103" s="192">
        <f t="shared" si="1"/>
        <v>0</v>
      </c>
    </row>
    <row r="104" spans="1:5" ht="15">
      <c r="A104" s="13" t="s">
        <v>613</v>
      </c>
      <c r="B104" s="6" t="s">
        <v>215</v>
      </c>
      <c r="C104" s="192"/>
      <c r="D104" s="192"/>
      <c r="E104" s="192">
        <f t="shared" si="1"/>
        <v>0</v>
      </c>
    </row>
    <row r="105" spans="1:5" s="107" customFormat="1" ht="25.5">
      <c r="A105" s="11" t="s">
        <v>431</v>
      </c>
      <c r="B105" s="8" t="s">
        <v>215</v>
      </c>
      <c r="C105" s="193">
        <f>SUM(C95:C104)</f>
        <v>0</v>
      </c>
      <c r="D105" s="193">
        <f>SUM(D95:D104)</f>
        <v>0</v>
      </c>
      <c r="E105" s="193">
        <f t="shared" si="1"/>
        <v>0</v>
      </c>
    </row>
    <row r="106" spans="1:5" ht="15">
      <c r="A106" s="13" t="s">
        <v>604</v>
      </c>
      <c r="B106" s="5" t="s">
        <v>218</v>
      </c>
      <c r="C106" s="192"/>
      <c r="D106" s="192"/>
      <c r="E106" s="192">
        <f t="shared" si="1"/>
        <v>0</v>
      </c>
    </row>
    <row r="107" spans="1:5" ht="15">
      <c r="A107" s="13" t="s">
        <v>605</v>
      </c>
      <c r="B107" s="5" t="s">
        <v>218</v>
      </c>
      <c r="C107" s="192"/>
      <c r="D107" s="192"/>
      <c r="E107" s="192">
        <f t="shared" si="1"/>
        <v>0</v>
      </c>
    </row>
    <row r="108" spans="1:5" ht="15">
      <c r="A108" s="13" t="s">
        <v>606</v>
      </c>
      <c r="B108" s="5" t="s">
        <v>218</v>
      </c>
      <c r="C108" s="192"/>
      <c r="D108" s="192"/>
      <c r="E108" s="192">
        <f t="shared" si="1"/>
        <v>0</v>
      </c>
    </row>
    <row r="109" spans="1:5" ht="15">
      <c r="A109" s="5" t="s">
        <v>607</v>
      </c>
      <c r="B109" s="5" t="s">
        <v>218</v>
      </c>
      <c r="C109" s="192"/>
      <c r="D109" s="192"/>
      <c r="E109" s="192">
        <f t="shared" si="1"/>
        <v>0</v>
      </c>
    </row>
    <row r="110" spans="1:5" ht="15">
      <c r="A110" s="5" t="s">
        <v>608</v>
      </c>
      <c r="B110" s="5" t="s">
        <v>218</v>
      </c>
      <c r="C110" s="192"/>
      <c r="D110" s="192"/>
      <c r="E110" s="192">
        <f t="shared" si="1"/>
        <v>0</v>
      </c>
    </row>
    <row r="111" spans="1:5" ht="15">
      <c r="A111" s="5" t="s">
        <v>609</v>
      </c>
      <c r="B111" s="5" t="s">
        <v>218</v>
      </c>
      <c r="C111" s="192"/>
      <c r="D111" s="192"/>
      <c r="E111" s="192">
        <f t="shared" si="1"/>
        <v>0</v>
      </c>
    </row>
    <row r="112" spans="1:5" ht="15">
      <c r="A112" s="13" t="s">
        <v>610</v>
      </c>
      <c r="B112" s="5" t="s">
        <v>218</v>
      </c>
      <c r="C112" s="192"/>
      <c r="D112" s="192"/>
      <c r="E112" s="192">
        <f t="shared" si="1"/>
        <v>0</v>
      </c>
    </row>
    <row r="113" spans="1:5" ht="15">
      <c r="A113" s="13" t="s">
        <v>614</v>
      </c>
      <c r="B113" s="5" t="s">
        <v>218</v>
      </c>
      <c r="C113" s="192"/>
      <c r="D113" s="192"/>
      <c r="E113" s="192">
        <f t="shared" si="1"/>
        <v>0</v>
      </c>
    </row>
    <row r="114" spans="1:5" ht="15">
      <c r="A114" s="13" t="s">
        <v>612</v>
      </c>
      <c r="B114" s="5" t="s">
        <v>218</v>
      </c>
      <c r="C114" s="192"/>
      <c r="D114" s="192"/>
      <c r="E114" s="192">
        <f t="shared" si="1"/>
        <v>0</v>
      </c>
    </row>
    <row r="115" spans="1:5" ht="15">
      <c r="A115" s="13" t="s">
        <v>613</v>
      </c>
      <c r="B115" s="5" t="s">
        <v>218</v>
      </c>
      <c r="C115" s="192"/>
      <c r="D115" s="192"/>
      <c r="E115" s="192">
        <f t="shared" si="1"/>
        <v>0</v>
      </c>
    </row>
    <row r="116" spans="1:5" s="107" customFormat="1" ht="15">
      <c r="A116" s="15" t="s">
        <v>470</v>
      </c>
      <c r="B116" s="8" t="s">
        <v>218</v>
      </c>
      <c r="C116" s="193">
        <f>SUM(C106:C115)</f>
        <v>0</v>
      </c>
      <c r="D116" s="193">
        <f>SUM(D106:D115)</f>
        <v>0</v>
      </c>
      <c r="E116" s="193">
        <f t="shared" si="1"/>
        <v>0</v>
      </c>
    </row>
  </sheetData>
  <sheetProtection/>
  <mergeCells count="2">
    <mergeCell ref="A2:E2"/>
    <mergeCell ref="A1:E1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77" r:id="rId1"/>
  <headerFooter>
    <oddHeader>&amp;C12. melléklet a 3/2016. (IV.18.)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C25" sqref="C25"/>
    </sheetView>
  </sheetViews>
  <sheetFormatPr defaultColWidth="9.140625" defaultRowHeight="15"/>
  <cols>
    <col min="1" max="1" width="64.7109375" style="218" customWidth="1"/>
    <col min="2" max="2" width="9.421875" style="218" customWidth="1"/>
    <col min="3" max="3" width="22.421875" style="226" customWidth="1"/>
    <col min="4" max="4" width="20.421875" style="226" customWidth="1"/>
    <col min="5" max="5" width="20.00390625" style="232" customWidth="1"/>
    <col min="6" max="16384" width="9.140625" style="218" customWidth="1"/>
  </cols>
  <sheetData>
    <row r="1" spans="1:5" ht="21.75" customHeight="1">
      <c r="A1" s="274" t="s">
        <v>655</v>
      </c>
      <c r="B1" s="275"/>
      <c r="C1" s="275"/>
      <c r="D1" s="275"/>
      <c r="E1" s="275"/>
    </row>
    <row r="2" spans="1:5" s="220" customFormat="1" ht="26.25" customHeight="1">
      <c r="A2" s="276" t="s">
        <v>16</v>
      </c>
      <c r="B2" s="277"/>
      <c r="C2" s="277"/>
      <c r="D2" s="277"/>
      <c r="E2" s="277"/>
    </row>
    <row r="3" spans="1:5" ht="26.25" customHeight="1">
      <c r="A3" s="229"/>
      <c r="B3" s="221"/>
      <c r="C3" s="222"/>
      <c r="D3" s="222"/>
      <c r="E3" s="231"/>
    </row>
    <row r="4" ht="15.75" thickBot="1"/>
    <row r="5" spans="1:5" ht="30">
      <c r="A5" s="250" t="s">
        <v>83</v>
      </c>
      <c r="B5" s="251" t="s">
        <v>84</v>
      </c>
      <c r="C5" s="252" t="s">
        <v>1</v>
      </c>
      <c r="D5" s="252" t="s">
        <v>2</v>
      </c>
      <c r="E5" s="253" t="s">
        <v>3</v>
      </c>
    </row>
    <row r="6" spans="1:5" ht="15" hidden="1">
      <c r="A6" s="254"/>
      <c r="B6" s="223"/>
      <c r="C6" s="217"/>
      <c r="D6" s="217"/>
      <c r="E6" s="242">
        <f>C6+D6</f>
        <v>0</v>
      </c>
    </row>
    <row r="7" spans="1:5" ht="15" hidden="1">
      <c r="A7" s="254"/>
      <c r="B7" s="223"/>
      <c r="C7" s="217"/>
      <c r="D7" s="217"/>
      <c r="E7" s="242">
        <f aca="true" t="shared" si="0" ref="E7:E42">C7+D7</f>
        <v>0</v>
      </c>
    </row>
    <row r="8" spans="1:5" ht="15" hidden="1">
      <c r="A8" s="254"/>
      <c r="B8" s="223"/>
      <c r="C8" s="217"/>
      <c r="D8" s="217"/>
      <c r="E8" s="242">
        <f t="shared" si="0"/>
        <v>0</v>
      </c>
    </row>
    <row r="9" spans="1:5" ht="15" hidden="1">
      <c r="A9" s="254"/>
      <c r="B9" s="223"/>
      <c r="C9" s="217"/>
      <c r="D9" s="217"/>
      <c r="E9" s="242">
        <f t="shared" si="0"/>
        <v>0</v>
      </c>
    </row>
    <row r="10" spans="1:5" ht="15">
      <c r="A10" s="241" t="s">
        <v>186</v>
      </c>
      <c r="B10" s="78" t="s">
        <v>187</v>
      </c>
      <c r="C10" s="217">
        <f>SUM(C6:C9)</f>
        <v>0</v>
      </c>
      <c r="D10" s="217"/>
      <c r="E10" s="242">
        <f t="shared" si="0"/>
        <v>0</v>
      </c>
    </row>
    <row r="11" spans="1:5" ht="30">
      <c r="A11" s="241" t="s">
        <v>676</v>
      </c>
      <c r="B11" s="78" t="s">
        <v>188</v>
      </c>
      <c r="C11" s="217">
        <v>25</v>
      </c>
      <c r="D11" s="217"/>
      <c r="E11" s="255">
        <f t="shared" si="0"/>
        <v>25</v>
      </c>
    </row>
    <row r="12" spans="1:5" ht="30">
      <c r="A12" s="241" t="s">
        <v>677</v>
      </c>
      <c r="B12" s="78" t="s">
        <v>188</v>
      </c>
      <c r="C12" s="217">
        <v>5883</v>
      </c>
      <c r="D12" s="217"/>
      <c r="E12" s="255">
        <f t="shared" si="0"/>
        <v>5883</v>
      </c>
    </row>
    <row r="13" spans="1:5" s="220" customFormat="1" ht="15">
      <c r="A13" s="243" t="s">
        <v>464</v>
      </c>
      <c r="B13" s="53" t="s">
        <v>188</v>
      </c>
      <c r="C13" s="219">
        <f>C11+C12</f>
        <v>5908</v>
      </c>
      <c r="D13" s="219"/>
      <c r="E13" s="242">
        <f>E11+E12</f>
        <v>5908</v>
      </c>
    </row>
    <row r="14" spans="1:5" ht="15">
      <c r="A14" s="256" t="s">
        <v>675</v>
      </c>
      <c r="B14" s="78" t="s">
        <v>190</v>
      </c>
      <c r="C14" s="217">
        <v>340</v>
      </c>
      <c r="D14" s="217"/>
      <c r="E14" s="255">
        <f t="shared" si="0"/>
        <v>340</v>
      </c>
    </row>
    <row r="15" spans="1:5" ht="30">
      <c r="A15" s="256" t="s">
        <v>659</v>
      </c>
      <c r="B15" s="78" t="s">
        <v>190</v>
      </c>
      <c r="C15" s="217">
        <f>4389+1116</f>
        <v>5505</v>
      </c>
      <c r="D15" s="217"/>
      <c r="E15" s="255">
        <f t="shared" si="0"/>
        <v>5505</v>
      </c>
    </row>
    <row r="16" spans="1:5" s="220" customFormat="1" ht="15">
      <c r="A16" s="257" t="s">
        <v>189</v>
      </c>
      <c r="B16" s="53" t="s">
        <v>190</v>
      </c>
      <c r="C16" s="219">
        <f>C14+C15</f>
        <v>5845</v>
      </c>
      <c r="D16" s="219">
        <v>400</v>
      </c>
      <c r="E16" s="242">
        <f>E14+E15</f>
        <v>5845</v>
      </c>
    </row>
    <row r="17" spans="1:5" ht="15">
      <c r="A17" s="241" t="s">
        <v>681</v>
      </c>
      <c r="B17" s="78" t="s">
        <v>192</v>
      </c>
      <c r="C17" s="217">
        <v>43</v>
      </c>
      <c r="D17" s="217"/>
      <c r="E17" s="255">
        <f t="shared" si="0"/>
        <v>43</v>
      </c>
    </row>
    <row r="18" spans="1:5" ht="15">
      <c r="A18" s="241" t="s">
        <v>682</v>
      </c>
      <c r="B18" s="78" t="s">
        <v>192</v>
      </c>
      <c r="C18" s="217">
        <v>29</v>
      </c>
      <c r="D18" s="217"/>
      <c r="E18" s="255">
        <f t="shared" si="0"/>
        <v>29</v>
      </c>
    </row>
    <row r="19" spans="1:5" ht="30">
      <c r="A19" s="241" t="s">
        <v>687</v>
      </c>
      <c r="B19" s="78" t="s">
        <v>192</v>
      </c>
      <c r="C19" s="217">
        <v>1375</v>
      </c>
      <c r="D19" s="217"/>
      <c r="E19" s="255">
        <f t="shared" si="0"/>
        <v>1375</v>
      </c>
    </row>
    <row r="20" spans="1:5" ht="15">
      <c r="A20" s="241" t="s">
        <v>686</v>
      </c>
      <c r="B20" s="78" t="s">
        <v>192</v>
      </c>
      <c r="C20" s="217">
        <f>9394-29-1375</f>
        <v>7990</v>
      </c>
      <c r="D20" s="217"/>
      <c r="E20" s="255">
        <f t="shared" si="0"/>
        <v>7990</v>
      </c>
    </row>
    <row r="21" spans="1:5" s="220" customFormat="1" ht="20.25" customHeight="1">
      <c r="A21" s="243" t="s">
        <v>191</v>
      </c>
      <c r="B21" s="53" t="s">
        <v>192</v>
      </c>
      <c r="C21" s="219">
        <f>C17+C18+C19+C20</f>
        <v>9437</v>
      </c>
      <c r="D21" s="219">
        <v>100</v>
      </c>
      <c r="E21" s="242">
        <f>E17+E18+E19+E20</f>
        <v>9437</v>
      </c>
    </row>
    <row r="22" spans="1:5" s="220" customFormat="1" ht="15">
      <c r="A22" s="243" t="s">
        <v>193</v>
      </c>
      <c r="B22" s="53" t="s">
        <v>194</v>
      </c>
      <c r="C22" s="219">
        <v>450</v>
      </c>
      <c r="D22" s="219"/>
      <c r="E22" s="242">
        <f t="shared" si="0"/>
        <v>450</v>
      </c>
    </row>
    <row r="23" spans="1:5" s="220" customFormat="1" ht="30">
      <c r="A23" s="257" t="s">
        <v>195</v>
      </c>
      <c r="B23" s="53" t="s">
        <v>196</v>
      </c>
      <c r="C23" s="219">
        <v>0</v>
      </c>
      <c r="D23" s="219"/>
      <c r="E23" s="242">
        <f t="shared" si="0"/>
        <v>0</v>
      </c>
    </row>
    <row r="24" spans="1:5" ht="15">
      <c r="A24" s="256" t="s">
        <v>685</v>
      </c>
      <c r="B24" s="78" t="s">
        <v>198</v>
      </c>
      <c r="C24" s="217">
        <v>371</v>
      </c>
      <c r="D24" s="217"/>
      <c r="E24" s="255">
        <f t="shared" si="0"/>
        <v>371</v>
      </c>
    </row>
    <row r="25" spans="1:5" ht="15">
      <c r="A25" s="256" t="s">
        <v>678</v>
      </c>
      <c r="B25" s="78" t="s">
        <v>198</v>
      </c>
      <c r="C25" s="217">
        <v>12</v>
      </c>
      <c r="D25" s="217"/>
      <c r="E25" s="255">
        <f t="shared" si="0"/>
        <v>12</v>
      </c>
    </row>
    <row r="26" spans="1:5" ht="15">
      <c r="A26" s="256" t="s">
        <v>684</v>
      </c>
      <c r="B26" s="78" t="s">
        <v>198</v>
      </c>
      <c r="C26" s="217">
        <v>2134</v>
      </c>
      <c r="D26" s="217"/>
      <c r="E26" s="255">
        <f t="shared" si="0"/>
        <v>2134</v>
      </c>
    </row>
    <row r="27" spans="1:5" ht="15">
      <c r="A27" s="256" t="s">
        <v>683</v>
      </c>
      <c r="B27" s="78" t="s">
        <v>198</v>
      </c>
      <c r="C27" s="217">
        <v>8</v>
      </c>
      <c r="D27" s="217"/>
      <c r="E27" s="255">
        <f t="shared" si="0"/>
        <v>8</v>
      </c>
    </row>
    <row r="28" spans="1:5" ht="15">
      <c r="A28" s="256" t="s">
        <v>679</v>
      </c>
      <c r="B28" s="78" t="s">
        <v>198</v>
      </c>
      <c r="C28" s="217">
        <v>92</v>
      </c>
      <c r="D28" s="217"/>
      <c r="E28" s="255">
        <f t="shared" si="0"/>
        <v>92</v>
      </c>
    </row>
    <row r="29" spans="1:5" ht="15">
      <c r="A29" s="256" t="s">
        <v>680</v>
      </c>
      <c r="B29" s="78" t="s">
        <v>198</v>
      </c>
      <c r="C29" s="217">
        <v>7</v>
      </c>
      <c r="D29" s="217"/>
      <c r="E29" s="255">
        <f t="shared" si="0"/>
        <v>7</v>
      </c>
    </row>
    <row r="30" spans="1:5" ht="15">
      <c r="A30" s="256" t="s">
        <v>688</v>
      </c>
      <c r="B30" s="78" t="s">
        <v>198</v>
      </c>
      <c r="C30" s="217">
        <v>1589</v>
      </c>
      <c r="D30" s="217"/>
      <c r="E30" s="255">
        <f t="shared" si="0"/>
        <v>1589</v>
      </c>
    </row>
    <row r="31" spans="1:5" ht="15">
      <c r="A31" s="256" t="s">
        <v>689</v>
      </c>
      <c r="B31" s="78" t="s">
        <v>198</v>
      </c>
      <c r="C31" s="217">
        <v>1506</v>
      </c>
      <c r="D31" s="217"/>
      <c r="E31" s="255">
        <f t="shared" si="0"/>
        <v>1506</v>
      </c>
    </row>
    <row r="32" spans="1:5" s="220" customFormat="1" ht="15.75" thickBot="1">
      <c r="A32" s="258" t="s">
        <v>690</v>
      </c>
      <c r="B32" s="235" t="s">
        <v>198</v>
      </c>
      <c r="C32" s="236">
        <f>C24+C25+C26+C27+C28+C29+C30+C31</f>
        <v>5719</v>
      </c>
      <c r="D32" s="236">
        <v>135</v>
      </c>
      <c r="E32" s="245">
        <f>E24+E25+E26+E27+E28+E29+E30+E31</f>
        <v>5719</v>
      </c>
    </row>
    <row r="33" spans="1:5" s="220" customFormat="1" ht="15.75" thickBot="1">
      <c r="A33" s="246" t="s">
        <v>428</v>
      </c>
      <c r="B33" s="247" t="s">
        <v>199</v>
      </c>
      <c r="C33" s="248">
        <f>C10+C13+C16+C21+C22+C23+C32</f>
        <v>27359</v>
      </c>
      <c r="D33" s="248">
        <f>D10+D13+D16+D21+D22+D23+D32</f>
        <v>635</v>
      </c>
      <c r="E33" s="249">
        <f>E10+E13+E16+E21+E22+E23+E32</f>
        <v>27359</v>
      </c>
    </row>
    <row r="34" spans="1:5" ht="15">
      <c r="A34" s="237" t="s">
        <v>691</v>
      </c>
      <c r="B34" s="238" t="s">
        <v>201</v>
      </c>
      <c r="C34" s="239">
        <v>1776</v>
      </c>
      <c r="D34" s="239"/>
      <c r="E34" s="240">
        <f t="shared" si="0"/>
        <v>1776</v>
      </c>
    </row>
    <row r="35" spans="1:5" ht="15">
      <c r="A35" s="241" t="s">
        <v>660</v>
      </c>
      <c r="B35" s="78" t="s">
        <v>201</v>
      </c>
      <c r="C35" s="217">
        <v>775</v>
      </c>
      <c r="D35" s="217"/>
      <c r="E35" s="242">
        <f t="shared" si="0"/>
        <v>775</v>
      </c>
    </row>
    <row r="36" spans="1:5" ht="15">
      <c r="A36" s="241" t="s">
        <v>673</v>
      </c>
      <c r="B36" s="78" t="s">
        <v>201</v>
      </c>
      <c r="C36" s="217">
        <v>27900</v>
      </c>
      <c r="D36" s="217"/>
      <c r="E36" s="242">
        <f t="shared" si="0"/>
        <v>27900</v>
      </c>
    </row>
    <row r="37" spans="1:5" s="220" customFormat="1" ht="15">
      <c r="A37" s="243" t="s">
        <v>200</v>
      </c>
      <c r="B37" s="53" t="s">
        <v>201</v>
      </c>
      <c r="C37" s="219">
        <f>SUM(C34:C36)</f>
        <v>30451</v>
      </c>
      <c r="D37" s="219">
        <v>0</v>
      </c>
      <c r="E37" s="242">
        <f t="shared" si="0"/>
        <v>30451</v>
      </c>
    </row>
    <row r="38" spans="1:5" s="220" customFormat="1" ht="15">
      <c r="A38" s="243" t="s">
        <v>202</v>
      </c>
      <c r="B38" s="53" t="s">
        <v>203</v>
      </c>
      <c r="C38" s="219"/>
      <c r="D38" s="219"/>
      <c r="E38" s="242">
        <f t="shared" si="0"/>
        <v>0</v>
      </c>
    </row>
    <row r="39" spans="1:5" s="220" customFormat="1" ht="15">
      <c r="A39" s="243" t="s">
        <v>204</v>
      </c>
      <c r="B39" s="53" t="s">
        <v>205</v>
      </c>
      <c r="C39" s="219"/>
      <c r="D39" s="219"/>
      <c r="E39" s="242">
        <f t="shared" si="0"/>
        <v>0</v>
      </c>
    </row>
    <row r="40" spans="1:5" ht="15">
      <c r="A40" s="241" t="s">
        <v>693</v>
      </c>
      <c r="B40" s="78" t="s">
        <v>207</v>
      </c>
      <c r="C40" s="217">
        <v>2497</v>
      </c>
      <c r="D40" s="217">
        <v>0</v>
      </c>
      <c r="E40" s="242">
        <f t="shared" si="0"/>
        <v>2497</v>
      </c>
    </row>
    <row r="41" spans="1:5" ht="15">
      <c r="A41" s="241" t="s">
        <v>694</v>
      </c>
      <c r="B41" s="78" t="s">
        <v>207</v>
      </c>
      <c r="C41" s="217">
        <v>209</v>
      </c>
      <c r="D41" s="217"/>
      <c r="E41" s="242">
        <f t="shared" si="0"/>
        <v>209</v>
      </c>
    </row>
    <row r="42" spans="1:5" ht="15">
      <c r="A42" s="241" t="s">
        <v>692</v>
      </c>
      <c r="B42" s="78" t="s">
        <v>207</v>
      </c>
      <c r="C42" s="217">
        <v>7533</v>
      </c>
      <c r="D42" s="217"/>
      <c r="E42" s="242">
        <f t="shared" si="0"/>
        <v>7533</v>
      </c>
    </row>
    <row r="43" spans="1:5" s="220" customFormat="1" ht="30.75" thickBot="1">
      <c r="A43" s="244" t="s">
        <v>206</v>
      </c>
      <c r="B43" s="235" t="s">
        <v>207</v>
      </c>
      <c r="C43" s="236">
        <f>C40+C41+C42</f>
        <v>10239</v>
      </c>
      <c r="D43" s="236">
        <f>D40+D41+D42</f>
        <v>0</v>
      </c>
      <c r="E43" s="245">
        <f>E40+E41+E42</f>
        <v>10239</v>
      </c>
    </row>
    <row r="44" spans="1:5" s="220" customFormat="1" ht="15.75" thickBot="1">
      <c r="A44" s="246" t="s">
        <v>429</v>
      </c>
      <c r="B44" s="247" t="s">
        <v>208</v>
      </c>
      <c r="C44" s="248">
        <f>C37+C38+C39+C43</f>
        <v>40690</v>
      </c>
      <c r="D44" s="248">
        <f>D37+D38+D39+D43</f>
        <v>0</v>
      </c>
      <c r="E44" s="249">
        <f>E37+E38+E39+E43</f>
        <v>40690</v>
      </c>
    </row>
    <row r="46" spans="1:5" s="230" customFormat="1" ht="15">
      <c r="A46" s="233" t="s">
        <v>661</v>
      </c>
      <c r="B46" s="233"/>
      <c r="C46" s="234">
        <f>C33+C44</f>
        <v>68049</v>
      </c>
      <c r="D46" s="234">
        <f>D33+D44</f>
        <v>635</v>
      </c>
      <c r="E46" s="234">
        <f>E33+E44</f>
        <v>68049</v>
      </c>
    </row>
    <row r="47" spans="1:4" ht="15">
      <c r="A47" s="224"/>
      <c r="B47" s="224"/>
      <c r="C47" s="225"/>
      <c r="D47" s="225"/>
    </row>
    <row r="48" spans="1:4" ht="15">
      <c r="A48" s="224"/>
      <c r="B48" s="224"/>
      <c r="C48" s="225"/>
      <c r="D48" s="225"/>
    </row>
    <row r="49" spans="1:10" ht="15">
      <c r="A49" s="278" t="s">
        <v>667</v>
      </c>
      <c r="B49" s="279"/>
      <c r="C49" s="279"/>
      <c r="D49" s="279"/>
      <c r="E49" s="279"/>
      <c r="F49" s="227"/>
      <c r="G49" s="227"/>
      <c r="H49" s="227"/>
      <c r="I49" s="227"/>
      <c r="J49" s="227"/>
    </row>
    <row r="50" spans="1:10" ht="15">
      <c r="A50" s="279"/>
      <c r="B50" s="279"/>
      <c r="C50" s="279"/>
      <c r="D50" s="279"/>
      <c r="E50" s="279"/>
      <c r="F50" s="228"/>
      <c r="G50" s="228"/>
      <c r="H50" s="228"/>
      <c r="I50" s="228"/>
      <c r="J50" s="228"/>
    </row>
  </sheetData>
  <sheetProtection/>
  <mergeCells count="3">
    <mergeCell ref="A1:E1"/>
    <mergeCell ref="A2:E2"/>
    <mergeCell ref="A49:E50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Header>&amp;C13. melléklet a 3/2016. (IV.18.)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B34" sqref="B34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61" t="s">
        <v>655</v>
      </c>
      <c r="B1" s="272"/>
    </row>
    <row r="2" spans="1:7" ht="71.25" customHeight="1">
      <c r="A2" s="260" t="s">
        <v>26</v>
      </c>
      <c r="B2" s="260"/>
      <c r="C2" s="72"/>
      <c r="D2" s="72"/>
      <c r="E2" s="72"/>
      <c r="F2" s="72"/>
      <c r="G2" s="72"/>
    </row>
    <row r="3" spans="1:7" ht="24" customHeight="1">
      <c r="A3" s="68"/>
      <c r="B3" s="68"/>
      <c r="C3" s="72"/>
      <c r="D3" s="72"/>
      <c r="E3" s="72"/>
      <c r="F3" s="72"/>
      <c r="G3" s="72"/>
    </row>
    <row r="4" spans="1:7" ht="24" customHeight="1">
      <c r="A4" s="4" t="s">
        <v>1</v>
      </c>
      <c r="B4" s="68"/>
      <c r="C4" s="72"/>
      <c r="D4" s="72"/>
      <c r="E4" s="72"/>
      <c r="F4" s="72"/>
      <c r="G4" s="72"/>
    </row>
    <row r="5" spans="1:7" ht="24" customHeight="1">
      <c r="A5" s="199"/>
      <c r="B5" s="200"/>
      <c r="C5" s="72"/>
      <c r="D5" s="72"/>
      <c r="E5" s="72"/>
      <c r="F5" s="72"/>
      <c r="G5" s="72"/>
    </row>
    <row r="6" spans="1:7" ht="24" customHeight="1">
      <c r="A6" s="196" t="s">
        <v>668</v>
      </c>
      <c r="B6" s="1"/>
      <c r="C6" s="1"/>
      <c r="D6" s="1"/>
      <c r="E6" s="1"/>
      <c r="F6" s="1"/>
      <c r="G6" s="72"/>
    </row>
    <row r="7" spans="1:7" ht="24" customHeight="1">
      <c r="A7" s="196" t="s">
        <v>669</v>
      </c>
      <c r="B7" s="197"/>
      <c r="C7" s="197"/>
      <c r="D7" s="197"/>
      <c r="E7" s="197"/>
      <c r="F7" s="198"/>
      <c r="G7" s="72"/>
    </row>
    <row r="8" ht="22.5" customHeight="1">
      <c r="A8" s="4"/>
    </row>
    <row r="9" spans="1:2" ht="18">
      <c r="A9" s="45"/>
      <c r="B9" s="44" t="s">
        <v>11</v>
      </c>
    </row>
    <row r="10" spans="1:2" ht="15">
      <c r="A10" s="43" t="s">
        <v>65</v>
      </c>
      <c r="B10" s="43"/>
    </row>
    <row r="11" spans="1:2" ht="15">
      <c r="A11" s="73" t="s">
        <v>66</v>
      </c>
      <c r="B11" s="43"/>
    </row>
    <row r="12" spans="1:2" ht="15">
      <c r="A12" s="43" t="s">
        <v>67</v>
      </c>
      <c r="B12" s="43"/>
    </row>
    <row r="13" spans="1:2" ht="15">
      <c r="A13" s="43" t="s">
        <v>68</v>
      </c>
      <c r="B13" s="43"/>
    </row>
    <row r="14" spans="1:2" ht="15">
      <c r="A14" s="43" t="s">
        <v>69</v>
      </c>
      <c r="B14" s="43"/>
    </row>
    <row r="15" spans="1:2" ht="15">
      <c r="A15" s="43" t="s">
        <v>70</v>
      </c>
      <c r="B15" s="43"/>
    </row>
    <row r="16" spans="1:2" ht="15">
      <c r="A16" s="43" t="s">
        <v>71</v>
      </c>
      <c r="B16" s="43"/>
    </row>
    <row r="17" spans="1:2" ht="15">
      <c r="A17" s="43" t="s">
        <v>72</v>
      </c>
      <c r="B17" s="43"/>
    </row>
    <row r="18" spans="1:2" ht="15">
      <c r="A18" s="71" t="s">
        <v>14</v>
      </c>
      <c r="B18" s="76"/>
    </row>
    <row r="19" spans="1:2" ht="30">
      <c r="A19" s="74" t="s">
        <v>6</v>
      </c>
      <c r="B19" s="43">
        <v>1170</v>
      </c>
    </row>
    <row r="20" spans="1:2" ht="30">
      <c r="A20" s="74" t="s">
        <v>7</v>
      </c>
      <c r="B20" s="43"/>
    </row>
    <row r="21" spans="1:2" ht="15">
      <c r="A21" s="75" t="s">
        <v>8</v>
      </c>
      <c r="B21" s="43"/>
    </row>
    <row r="22" spans="1:2" ht="15">
      <c r="A22" s="75" t="s">
        <v>9</v>
      </c>
      <c r="B22" s="43"/>
    </row>
    <row r="23" spans="1:2" ht="15">
      <c r="A23" s="43" t="s">
        <v>12</v>
      </c>
      <c r="B23" s="43"/>
    </row>
    <row r="24" spans="1:2" ht="15">
      <c r="A24" s="52" t="s">
        <v>10</v>
      </c>
      <c r="B24" s="43">
        <f>SUM(B19:B23)</f>
        <v>1170</v>
      </c>
    </row>
    <row r="25" spans="1:2" ht="31.5">
      <c r="A25" s="77" t="s">
        <v>13</v>
      </c>
      <c r="B25" s="22"/>
    </row>
    <row r="26" spans="1:2" ht="15.75">
      <c r="A26" s="46" t="s">
        <v>561</v>
      </c>
      <c r="B26" s="47">
        <v>1170</v>
      </c>
    </row>
  </sheetData>
  <sheetProtection/>
  <mergeCells count="2">
    <mergeCell ref="A2:B2"/>
    <mergeCell ref="A1:B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&amp;C14. melléklet az 3/2016. (IV.18.)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25">
      <selection activeCell="D4" sqref="D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6.28125" style="0" customWidth="1"/>
  </cols>
  <sheetData>
    <row r="1" spans="1:6" ht="25.5" customHeight="1">
      <c r="A1" s="261" t="s">
        <v>655</v>
      </c>
      <c r="B1" s="272"/>
      <c r="C1" s="272"/>
      <c r="D1" s="272"/>
      <c r="E1" s="272"/>
      <c r="F1" s="272"/>
    </row>
    <row r="2" spans="1:6" ht="82.5" customHeight="1">
      <c r="A2" s="268" t="s">
        <v>55</v>
      </c>
      <c r="B2" s="260"/>
      <c r="C2" s="260"/>
      <c r="D2" s="260"/>
      <c r="E2" s="260"/>
      <c r="F2" s="260"/>
    </row>
    <row r="3" spans="1:6" ht="20.25" customHeight="1">
      <c r="A3" s="66"/>
      <c r="B3" s="67"/>
      <c r="C3" s="67"/>
      <c r="D3" s="67"/>
      <c r="E3" s="67"/>
      <c r="F3" s="67"/>
    </row>
    <row r="4" ht="15">
      <c r="A4" s="4" t="s">
        <v>1</v>
      </c>
    </row>
    <row r="5" spans="1:7" ht="86.25" customHeight="1">
      <c r="A5" s="2" t="s">
        <v>83</v>
      </c>
      <c r="B5" s="3" t="s">
        <v>84</v>
      </c>
      <c r="C5" s="62" t="s">
        <v>648</v>
      </c>
      <c r="D5" s="62" t="s">
        <v>649</v>
      </c>
      <c r="E5" s="62" t="s">
        <v>650</v>
      </c>
      <c r="F5" s="94"/>
      <c r="G5" s="95"/>
    </row>
    <row r="6" spans="1:7" ht="15">
      <c r="A6" s="20" t="s">
        <v>509</v>
      </c>
      <c r="B6" s="5" t="s">
        <v>349</v>
      </c>
      <c r="C6" s="43"/>
      <c r="D6" s="43"/>
      <c r="E6" s="65"/>
      <c r="F6" s="96"/>
      <c r="G6" s="97"/>
    </row>
    <row r="7" spans="1:7" ht="15">
      <c r="A7" s="56" t="s">
        <v>222</v>
      </c>
      <c r="B7" s="56" t="s">
        <v>349</v>
      </c>
      <c r="C7" s="43"/>
      <c r="D7" s="43"/>
      <c r="E7" s="43"/>
      <c r="F7" s="96"/>
      <c r="G7" s="97"/>
    </row>
    <row r="8" spans="1:7" ht="30">
      <c r="A8" s="12" t="s">
        <v>350</v>
      </c>
      <c r="B8" s="5" t="s">
        <v>351</v>
      </c>
      <c r="C8" s="43"/>
      <c r="D8" s="43"/>
      <c r="E8" s="43"/>
      <c r="F8" s="96"/>
      <c r="G8" s="97"/>
    </row>
    <row r="9" spans="1:7" ht="15">
      <c r="A9" s="20" t="s">
        <v>558</v>
      </c>
      <c r="B9" s="5" t="s">
        <v>352</v>
      </c>
      <c r="C9" s="43"/>
      <c r="D9" s="43"/>
      <c r="E9" s="43"/>
      <c r="F9" s="96"/>
      <c r="G9" s="97"/>
    </row>
    <row r="10" spans="1:7" ht="15">
      <c r="A10" s="56" t="s">
        <v>222</v>
      </c>
      <c r="B10" s="56" t="s">
        <v>352</v>
      </c>
      <c r="C10" s="43"/>
      <c r="D10" s="43"/>
      <c r="E10" s="43"/>
      <c r="F10" s="96"/>
      <c r="G10" s="97"/>
    </row>
    <row r="11" spans="1:7" ht="15">
      <c r="A11" s="11" t="s">
        <v>529</v>
      </c>
      <c r="B11" s="7" t="s">
        <v>353</v>
      </c>
      <c r="C11" s="43"/>
      <c r="D11" s="43"/>
      <c r="E11" s="43"/>
      <c r="F11" s="96"/>
      <c r="G11" s="97"/>
    </row>
    <row r="12" spans="1:7" ht="15">
      <c r="A12" s="12" t="s">
        <v>559</v>
      </c>
      <c r="B12" s="5" t="s">
        <v>354</v>
      </c>
      <c r="C12" s="43"/>
      <c r="D12" s="43"/>
      <c r="E12" s="43"/>
      <c r="F12" s="96"/>
      <c r="G12" s="97"/>
    </row>
    <row r="13" spans="1:7" ht="15">
      <c r="A13" s="56" t="s">
        <v>230</v>
      </c>
      <c r="B13" s="56" t="s">
        <v>354</v>
      </c>
      <c r="C13" s="43"/>
      <c r="D13" s="43"/>
      <c r="E13" s="43"/>
      <c r="F13" s="96"/>
      <c r="G13" s="97"/>
    </row>
    <row r="14" spans="1:7" ht="15">
      <c r="A14" s="20" t="s">
        <v>355</v>
      </c>
      <c r="B14" s="5" t="s">
        <v>356</v>
      </c>
      <c r="C14" s="43"/>
      <c r="D14" s="43"/>
      <c r="E14" s="43"/>
      <c r="F14" s="96"/>
      <c r="G14" s="97"/>
    </row>
    <row r="15" spans="1:7" ht="15">
      <c r="A15" s="13" t="s">
        <v>560</v>
      </c>
      <c r="B15" s="5" t="s">
        <v>357</v>
      </c>
      <c r="C15" s="28"/>
      <c r="D15" s="28"/>
      <c r="E15" s="28"/>
      <c r="F15" s="98"/>
      <c r="G15" s="24"/>
    </row>
    <row r="16" spans="1:7" ht="15">
      <c r="A16" s="56" t="s">
        <v>231</v>
      </c>
      <c r="B16" s="56" t="s">
        <v>357</v>
      </c>
      <c r="C16" s="28"/>
      <c r="D16" s="28"/>
      <c r="E16" s="28"/>
      <c r="F16" s="98"/>
      <c r="G16" s="24"/>
    </row>
    <row r="17" spans="1:7" ht="15">
      <c r="A17" s="20" t="s">
        <v>358</v>
      </c>
      <c r="B17" s="5" t="s">
        <v>359</v>
      </c>
      <c r="C17" s="28"/>
      <c r="D17" s="28"/>
      <c r="E17" s="28"/>
      <c r="F17" s="98"/>
      <c r="G17" s="24"/>
    </row>
    <row r="18" spans="1:7" ht="15">
      <c r="A18" s="21" t="s">
        <v>530</v>
      </c>
      <c r="B18" s="7" t="s">
        <v>360</v>
      </c>
      <c r="C18" s="28"/>
      <c r="D18" s="28"/>
      <c r="E18" s="28"/>
      <c r="F18" s="98"/>
      <c r="G18" s="24"/>
    </row>
    <row r="19" spans="1:7" ht="15">
      <c r="A19" s="12" t="s">
        <v>375</v>
      </c>
      <c r="B19" s="5" t="s">
        <v>376</v>
      </c>
      <c r="C19" s="28"/>
      <c r="D19" s="28"/>
      <c r="E19" s="28"/>
      <c r="F19" s="98"/>
      <c r="G19" s="24"/>
    </row>
    <row r="20" spans="1:7" ht="15">
      <c r="A20" s="13" t="s">
        <v>377</v>
      </c>
      <c r="B20" s="5" t="s">
        <v>378</v>
      </c>
      <c r="C20" s="28"/>
      <c r="D20" s="28"/>
      <c r="E20" s="28"/>
      <c r="F20" s="98"/>
      <c r="G20" s="24"/>
    </row>
    <row r="21" spans="1:7" ht="15">
      <c r="A21" s="20" t="s">
        <v>379</v>
      </c>
      <c r="B21" s="5" t="s">
        <v>380</v>
      </c>
      <c r="C21" s="28"/>
      <c r="D21" s="28"/>
      <c r="E21" s="28"/>
      <c r="F21" s="98"/>
      <c r="G21" s="24"/>
    </row>
    <row r="22" spans="1:7" ht="15">
      <c r="A22" s="20" t="s">
        <v>514</v>
      </c>
      <c r="B22" s="5" t="s">
        <v>381</v>
      </c>
      <c r="C22" s="28"/>
      <c r="D22" s="28"/>
      <c r="E22" s="28"/>
      <c r="F22" s="98"/>
      <c r="G22" s="24"/>
    </row>
    <row r="23" spans="1:7" ht="15">
      <c r="A23" s="56" t="s">
        <v>256</v>
      </c>
      <c r="B23" s="56" t="s">
        <v>381</v>
      </c>
      <c r="C23" s="28"/>
      <c r="D23" s="28"/>
      <c r="E23" s="28"/>
      <c r="F23" s="98"/>
      <c r="G23" s="24"/>
    </row>
    <row r="24" spans="1:7" ht="15">
      <c r="A24" s="56" t="s">
        <v>257</v>
      </c>
      <c r="B24" s="56" t="s">
        <v>381</v>
      </c>
      <c r="C24" s="28"/>
      <c r="D24" s="28"/>
      <c r="E24" s="28"/>
      <c r="F24" s="98"/>
      <c r="G24" s="24"/>
    </row>
    <row r="25" spans="1:7" ht="15">
      <c r="A25" s="57" t="s">
        <v>258</v>
      </c>
      <c r="B25" s="57" t="s">
        <v>381</v>
      </c>
      <c r="C25" s="28"/>
      <c r="D25" s="28"/>
      <c r="E25" s="28"/>
      <c r="F25" s="98"/>
      <c r="G25" s="24"/>
    </row>
    <row r="26" spans="1:7" ht="15">
      <c r="A26" s="58" t="s">
        <v>533</v>
      </c>
      <c r="B26" s="40" t="s">
        <v>382</v>
      </c>
      <c r="C26" s="28"/>
      <c r="D26" s="28"/>
      <c r="E26" s="28"/>
      <c r="F26" s="98"/>
      <c r="G26" s="24"/>
    </row>
    <row r="27" spans="1:2" ht="15">
      <c r="A27" s="90"/>
      <c r="B27" s="91"/>
    </row>
    <row r="28" spans="1:6" ht="47.25" customHeight="1">
      <c r="A28" s="2" t="s">
        <v>83</v>
      </c>
      <c r="B28" s="3" t="s">
        <v>84</v>
      </c>
      <c r="C28" s="62" t="s">
        <v>651</v>
      </c>
      <c r="D28" s="62" t="s">
        <v>652</v>
      </c>
      <c r="E28" s="62" t="s">
        <v>45</v>
      </c>
      <c r="F28" s="62" t="s">
        <v>57</v>
      </c>
    </row>
    <row r="29" spans="1:6" ht="26.25">
      <c r="A29" s="99" t="s">
        <v>44</v>
      </c>
      <c r="B29" s="40"/>
      <c r="C29" s="28"/>
      <c r="D29" s="28"/>
      <c r="E29" s="28"/>
      <c r="F29" s="28"/>
    </row>
    <row r="30" spans="1:6" ht="15.75">
      <c r="A30" s="100" t="s">
        <v>59</v>
      </c>
      <c r="B30" s="40"/>
      <c r="C30" s="28">
        <v>12223</v>
      </c>
      <c r="D30" s="28">
        <v>8900</v>
      </c>
      <c r="E30" s="28">
        <v>9000</v>
      </c>
      <c r="F30" s="28">
        <v>9000</v>
      </c>
    </row>
    <row r="31" spans="1:6" ht="45">
      <c r="A31" s="100" t="s">
        <v>41</v>
      </c>
      <c r="B31" s="40"/>
      <c r="C31" s="28">
        <v>15879</v>
      </c>
      <c r="D31" s="28">
        <v>800</v>
      </c>
      <c r="E31" s="28">
        <v>1000</v>
      </c>
      <c r="F31" s="28">
        <v>1000</v>
      </c>
    </row>
    <row r="32" spans="1:6" ht="15.75">
      <c r="A32" s="100" t="s">
        <v>42</v>
      </c>
      <c r="B32" s="40"/>
      <c r="C32" s="28">
        <v>0</v>
      </c>
      <c r="D32" s="28"/>
      <c r="E32" s="28"/>
      <c r="F32" s="28"/>
    </row>
    <row r="33" spans="1:6" ht="30.75" customHeight="1">
      <c r="A33" s="100" t="s">
        <v>43</v>
      </c>
      <c r="B33" s="40"/>
      <c r="C33" s="28">
        <v>0</v>
      </c>
      <c r="D33" s="28"/>
      <c r="E33" s="28"/>
      <c r="F33" s="28"/>
    </row>
    <row r="34" spans="1:6" ht="15.75">
      <c r="A34" s="100" t="s">
        <v>60</v>
      </c>
      <c r="B34" s="40"/>
      <c r="C34" s="28">
        <v>0</v>
      </c>
      <c r="D34" s="28"/>
      <c r="E34" s="28"/>
      <c r="F34" s="28"/>
    </row>
    <row r="35" spans="1:6" ht="21" customHeight="1">
      <c r="A35" s="100" t="s">
        <v>58</v>
      </c>
      <c r="B35" s="40"/>
      <c r="C35" s="28">
        <v>0</v>
      </c>
      <c r="D35" s="28"/>
      <c r="E35" s="28"/>
      <c r="F35" s="28"/>
    </row>
    <row r="36" spans="1:6" ht="15">
      <c r="A36" s="21" t="s">
        <v>24</v>
      </c>
      <c r="B36" s="40"/>
      <c r="C36" s="28">
        <f>SUM(C30:C35)</f>
        <v>28102</v>
      </c>
      <c r="D36" s="28">
        <f>SUM(D30:D35)</f>
        <v>9700</v>
      </c>
      <c r="E36" s="28">
        <f>SUM(E30:E35)</f>
        <v>10000</v>
      </c>
      <c r="F36" s="28">
        <f>SUM(F30:F35)</f>
        <v>10000</v>
      </c>
    </row>
    <row r="37" spans="1:2" ht="15">
      <c r="A37" s="90"/>
      <c r="B37" s="91"/>
    </row>
    <row r="38" spans="1:2" ht="15">
      <c r="A38" s="90"/>
      <c r="B38" s="91"/>
    </row>
    <row r="39" spans="1:5" ht="15">
      <c r="A39" s="280" t="s">
        <v>56</v>
      </c>
      <c r="B39" s="280"/>
      <c r="C39" s="280"/>
      <c r="D39" s="280"/>
      <c r="E39" s="280"/>
    </row>
    <row r="40" spans="1:5" ht="15">
      <c r="A40" s="280"/>
      <c r="B40" s="280"/>
      <c r="C40" s="280"/>
      <c r="D40" s="280"/>
      <c r="E40" s="280"/>
    </row>
    <row r="41" spans="1:5" ht="27.75" customHeight="1">
      <c r="A41" s="280"/>
      <c r="B41" s="280"/>
      <c r="C41" s="280"/>
      <c r="D41" s="280"/>
      <c r="E41" s="280"/>
    </row>
    <row r="42" spans="1:2" ht="15">
      <c r="A42" s="90"/>
      <c r="B42" s="91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2"/>
  <headerFooter>
    <oddHeader>&amp;C15. melléklet a 3/2016. (IV.18.)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D24" sqref="D2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261" t="s">
        <v>655</v>
      </c>
      <c r="B1" s="272"/>
      <c r="C1" s="272"/>
      <c r="D1" s="272"/>
      <c r="E1" s="272"/>
    </row>
    <row r="2" spans="1:5" ht="23.25" customHeight="1">
      <c r="A2" s="260" t="s">
        <v>17</v>
      </c>
      <c r="B2" s="259"/>
      <c r="C2" s="259"/>
      <c r="D2" s="259"/>
      <c r="E2" s="259"/>
    </row>
    <row r="3" ht="18">
      <c r="A3" s="51"/>
    </row>
    <row r="5" spans="1:5" ht="30">
      <c r="A5" s="2" t="s">
        <v>83</v>
      </c>
      <c r="B5" s="3" t="s">
        <v>84</v>
      </c>
      <c r="C5" s="62" t="s">
        <v>1</v>
      </c>
      <c r="D5" s="62" t="s">
        <v>2</v>
      </c>
      <c r="E5" s="70" t="s">
        <v>3</v>
      </c>
    </row>
    <row r="6" spans="1:5" ht="15">
      <c r="A6" s="28"/>
      <c r="B6" s="28"/>
      <c r="C6" s="28"/>
      <c r="D6" s="28"/>
      <c r="E6" s="28">
        <f>C6+D6</f>
        <v>0</v>
      </c>
    </row>
    <row r="7" spans="1:5" ht="15">
      <c r="A7" s="28"/>
      <c r="B7" s="28"/>
      <c r="C7" s="28"/>
      <c r="D7" s="28"/>
      <c r="E7" s="28">
        <f aca="true" t="shared" si="0" ref="E7:E15">C7+D7</f>
        <v>0</v>
      </c>
    </row>
    <row r="8" spans="1:5" ht="15">
      <c r="A8" s="28"/>
      <c r="B8" s="28"/>
      <c r="C8" s="28"/>
      <c r="D8" s="28"/>
      <c r="E8" s="28">
        <f t="shared" si="0"/>
        <v>0</v>
      </c>
    </row>
    <row r="9" spans="1:5" ht="15">
      <c r="A9" s="28"/>
      <c r="B9" s="28"/>
      <c r="C9" s="28"/>
      <c r="D9" s="28"/>
      <c r="E9" s="28">
        <f t="shared" si="0"/>
        <v>0</v>
      </c>
    </row>
    <row r="10" spans="1:5" ht="15">
      <c r="A10" s="15" t="s">
        <v>646</v>
      </c>
      <c r="B10" s="8" t="s">
        <v>184</v>
      </c>
      <c r="C10" s="28">
        <v>0</v>
      </c>
      <c r="D10" s="28">
        <v>0</v>
      </c>
      <c r="E10" s="28">
        <f t="shared" si="0"/>
        <v>0</v>
      </c>
    </row>
    <row r="11" spans="1:5" ht="15">
      <c r="A11" s="15"/>
      <c r="B11" s="8"/>
      <c r="C11" s="28"/>
      <c r="D11" s="28"/>
      <c r="E11" s="28">
        <f t="shared" si="0"/>
        <v>0</v>
      </c>
    </row>
    <row r="12" spans="1:5" ht="15">
      <c r="A12" s="15"/>
      <c r="B12" s="8"/>
      <c r="C12" s="28"/>
      <c r="D12" s="28"/>
      <c r="E12" s="28">
        <f t="shared" si="0"/>
        <v>0</v>
      </c>
    </row>
    <row r="13" spans="1:5" ht="15">
      <c r="A13" s="15"/>
      <c r="B13" s="8"/>
      <c r="C13" s="28"/>
      <c r="D13" s="28"/>
      <c r="E13" s="28">
        <f t="shared" si="0"/>
        <v>0</v>
      </c>
    </row>
    <row r="14" spans="1:5" ht="15">
      <c r="A14" s="15"/>
      <c r="B14" s="8"/>
      <c r="C14" s="28"/>
      <c r="D14" s="28"/>
      <c r="E14" s="28">
        <f t="shared" si="0"/>
        <v>0</v>
      </c>
    </row>
    <row r="15" spans="1:5" ht="15">
      <c r="A15" s="15" t="s">
        <v>645</v>
      </c>
      <c r="B15" s="8" t="s">
        <v>184</v>
      </c>
      <c r="C15" s="28">
        <v>0</v>
      </c>
      <c r="D15" s="28">
        <v>0</v>
      </c>
      <c r="E15" s="28">
        <f t="shared" si="0"/>
        <v>0</v>
      </c>
    </row>
  </sheetData>
  <sheetProtection/>
  <mergeCells count="2">
    <mergeCell ref="A1:E1"/>
    <mergeCell ref="A2:E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91" r:id="rId1"/>
  <headerFooter>
    <oddHeader>&amp;C16. melléklet a 3/2016. (IV.18.)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 topLeftCell="A1">
      <selection activeCell="C42" sqref="A1:C4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61" t="s">
        <v>655</v>
      </c>
      <c r="B1" s="272"/>
      <c r="C1" s="272"/>
    </row>
    <row r="2" spans="1:3" ht="26.25" customHeight="1">
      <c r="A2" s="260" t="s">
        <v>39</v>
      </c>
      <c r="B2" s="260"/>
      <c r="C2" s="260"/>
    </row>
    <row r="3" spans="1:3" ht="18.75" customHeight="1">
      <c r="A3" s="84"/>
      <c r="B3" s="87"/>
      <c r="C3" s="87"/>
    </row>
    <row r="4" ht="23.25" customHeight="1">
      <c r="A4" s="4" t="s">
        <v>1</v>
      </c>
    </row>
    <row r="5" spans="1:3" ht="25.5">
      <c r="A5" s="44" t="s">
        <v>647</v>
      </c>
      <c r="B5" s="3" t="s">
        <v>84</v>
      </c>
      <c r="C5" s="83" t="s">
        <v>25</v>
      </c>
    </row>
    <row r="6" spans="1:3" s="213" customFormat="1" ht="15.75">
      <c r="A6" s="212" t="s">
        <v>674</v>
      </c>
      <c r="B6" s="5" t="s">
        <v>161</v>
      </c>
      <c r="C6" s="214">
        <v>120</v>
      </c>
    </row>
    <row r="7" spans="1:3" s="213" customFormat="1" ht="15.75">
      <c r="A7" s="212" t="s">
        <v>695</v>
      </c>
      <c r="B7" s="5" t="s">
        <v>161</v>
      </c>
      <c r="C7" s="214">
        <v>673</v>
      </c>
    </row>
    <row r="8" spans="1:3" s="107" customFormat="1" ht="15">
      <c r="A8" s="120" t="s">
        <v>393</v>
      </c>
      <c r="B8" s="7" t="s">
        <v>161</v>
      </c>
      <c r="C8" s="215">
        <f>SUM(C6:C7)</f>
        <v>793</v>
      </c>
    </row>
    <row r="9" spans="1:3" ht="15">
      <c r="A9" s="12" t="s">
        <v>394</v>
      </c>
      <c r="B9" s="6" t="s">
        <v>163</v>
      </c>
      <c r="C9" s="28"/>
    </row>
    <row r="10" spans="1:3" ht="15">
      <c r="A10" s="12" t="s">
        <v>395</v>
      </c>
      <c r="B10" s="6" t="s">
        <v>163</v>
      </c>
      <c r="C10" s="28"/>
    </row>
    <row r="11" spans="1:3" ht="15">
      <c r="A11" s="12" t="s">
        <v>396</v>
      </c>
      <c r="B11" s="6" t="s">
        <v>163</v>
      </c>
      <c r="C11" s="28"/>
    </row>
    <row r="12" spans="1:3" ht="15">
      <c r="A12" s="12" t="s">
        <v>397</v>
      </c>
      <c r="B12" s="6" t="s">
        <v>163</v>
      </c>
      <c r="C12" s="28"/>
    </row>
    <row r="13" spans="1:3" ht="15">
      <c r="A13" s="13" t="s">
        <v>398</v>
      </c>
      <c r="B13" s="6" t="s">
        <v>163</v>
      </c>
      <c r="C13" s="28"/>
    </row>
    <row r="14" spans="1:3" ht="15">
      <c r="A14" s="13" t="s">
        <v>399</v>
      </c>
      <c r="B14" s="6" t="s">
        <v>163</v>
      </c>
      <c r="C14" s="28"/>
    </row>
    <row r="15" spans="1:3" ht="15">
      <c r="A15" s="15" t="s">
        <v>33</v>
      </c>
      <c r="B15" s="14" t="s">
        <v>163</v>
      </c>
      <c r="C15" s="28"/>
    </row>
    <row r="16" spans="1:3" ht="15">
      <c r="A16" s="12" t="s">
        <v>400</v>
      </c>
      <c r="B16" s="6" t="s">
        <v>164</v>
      </c>
      <c r="C16" s="28">
        <v>663</v>
      </c>
    </row>
    <row r="17" spans="1:3" ht="15">
      <c r="A17" s="16" t="s">
        <v>32</v>
      </c>
      <c r="B17" s="14" t="s">
        <v>164</v>
      </c>
      <c r="C17" s="202">
        <f>SUM(C16)</f>
        <v>663</v>
      </c>
    </row>
    <row r="18" spans="1:3" ht="15">
      <c r="A18" s="12" t="s">
        <v>401</v>
      </c>
      <c r="B18" s="6" t="s">
        <v>165</v>
      </c>
      <c r="C18" s="28"/>
    </row>
    <row r="19" spans="1:3" ht="15">
      <c r="A19" s="12" t="s">
        <v>402</v>
      </c>
      <c r="B19" s="6" t="s">
        <v>165</v>
      </c>
      <c r="C19" s="28"/>
    </row>
    <row r="20" spans="1:3" ht="15">
      <c r="A20" s="13" t="s">
        <v>403</v>
      </c>
      <c r="B20" s="6" t="s">
        <v>165</v>
      </c>
      <c r="C20" s="28">
        <v>646</v>
      </c>
    </row>
    <row r="21" spans="1:3" ht="15">
      <c r="A21" s="13" t="s">
        <v>404</v>
      </c>
      <c r="B21" s="6" t="s">
        <v>165</v>
      </c>
      <c r="C21" s="28"/>
    </row>
    <row r="22" spans="1:3" ht="15">
      <c r="A22" s="13" t="s">
        <v>405</v>
      </c>
      <c r="B22" s="6" t="s">
        <v>165</v>
      </c>
      <c r="C22" s="28"/>
    </row>
    <row r="23" spans="1:3" ht="30">
      <c r="A23" s="17" t="s">
        <v>406</v>
      </c>
      <c r="B23" s="6" t="s">
        <v>165</v>
      </c>
      <c r="C23" s="28"/>
    </row>
    <row r="24" spans="1:3" ht="15">
      <c r="A24" s="11" t="s">
        <v>31</v>
      </c>
      <c r="B24" s="14" t="s">
        <v>165</v>
      </c>
      <c r="C24" s="202">
        <f>SUM(C18:C23)</f>
        <v>646</v>
      </c>
    </row>
    <row r="25" spans="1:3" ht="15">
      <c r="A25" s="12" t="s">
        <v>407</v>
      </c>
      <c r="B25" s="6" t="s">
        <v>166</v>
      </c>
      <c r="C25" s="28"/>
    </row>
    <row r="26" spans="1:3" ht="15">
      <c r="A26" s="12" t="s">
        <v>408</v>
      </c>
      <c r="B26" s="6" t="s">
        <v>166</v>
      </c>
      <c r="C26" s="28"/>
    </row>
    <row r="27" spans="1:3" ht="15">
      <c r="A27" s="11" t="s">
        <v>30</v>
      </c>
      <c r="B27" s="8" t="s">
        <v>166</v>
      </c>
      <c r="C27" s="28"/>
    </row>
    <row r="28" spans="1:3" ht="15">
      <c r="A28" s="12" t="s">
        <v>409</v>
      </c>
      <c r="B28" s="6" t="s">
        <v>167</v>
      </c>
      <c r="C28" s="28"/>
    </row>
    <row r="29" spans="1:3" ht="15">
      <c r="A29" s="12" t="s">
        <v>410</v>
      </c>
      <c r="B29" s="6" t="s">
        <v>167</v>
      </c>
      <c r="C29" s="28">
        <v>103</v>
      </c>
    </row>
    <row r="30" spans="1:3" ht="15">
      <c r="A30" s="13" t="s">
        <v>697</v>
      </c>
      <c r="B30" s="6" t="s">
        <v>167</v>
      </c>
      <c r="C30" s="28">
        <v>10</v>
      </c>
    </row>
    <row r="31" spans="1:3" ht="15">
      <c r="A31" s="13" t="s">
        <v>411</v>
      </c>
      <c r="B31" s="6" t="s">
        <v>167</v>
      </c>
      <c r="C31" s="28"/>
    </row>
    <row r="32" spans="1:3" ht="15">
      <c r="A32" s="13" t="s">
        <v>412</v>
      </c>
      <c r="B32" s="6" t="s">
        <v>167</v>
      </c>
      <c r="C32" s="28"/>
    </row>
    <row r="33" spans="1:3" ht="15">
      <c r="A33" s="13" t="s">
        <v>413</v>
      </c>
      <c r="B33" s="6" t="s">
        <v>167</v>
      </c>
      <c r="C33" s="28"/>
    </row>
    <row r="34" spans="1:3" ht="15">
      <c r="A34" s="13" t="s">
        <v>414</v>
      </c>
      <c r="B34" s="6" t="s">
        <v>167</v>
      </c>
      <c r="C34" s="28"/>
    </row>
    <row r="35" spans="1:3" ht="15">
      <c r="A35" s="13" t="s">
        <v>415</v>
      </c>
      <c r="B35" s="6" t="s">
        <v>167</v>
      </c>
      <c r="C35" s="28"/>
    </row>
    <row r="36" spans="1:3" ht="15">
      <c r="A36" s="13" t="s">
        <v>416</v>
      </c>
      <c r="B36" s="6" t="s">
        <v>167</v>
      </c>
      <c r="C36" s="28"/>
    </row>
    <row r="37" spans="1:3" ht="15">
      <c r="A37" s="13" t="s">
        <v>417</v>
      </c>
      <c r="B37" s="6" t="s">
        <v>167</v>
      </c>
      <c r="C37" s="28"/>
    </row>
    <row r="38" spans="1:3" ht="30">
      <c r="A38" s="13" t="s">
        <v>418</v>
      </c>
      <c r="B38" s="6" t="s">
        <v>167</v>
      </c>
      <c r="C38" s="28"/>
    </row>
    <row r="39" spans="1:3" ht="30">
      <c r="A39" s="13" t="s">
        <v>419</v>
      </c>
      <c r="B39" s="6" t="s">
        <v>167</v>
      </c>
      <c r="C39" s="28"/>
    </row>
    <row r="40" spans="1:3" ht="15">
      <c r="A40" s="13" t="s">
        <v>696</v>
      </c>
      <c r="B40" s="6" t="s">
        <v>167</v>
      </c>
      <c r="C40" s="28">
        <v>1590</v>
      </c>
    </row>
    <row r="41" spans="1:3" ht="15">
      <c r="A41" s="11" t="s">
        <v>420</v>
      </c>
      <c r="B41" s="14" t="s">
        <v>167</v>
      </c>
      <c r="C41" s="202">
        <f>C40+C30+C29</f>
        <v>1703</v>
      </c>
    </row>
    <row r="42" spans="1:3" ht="15.75">
      <c r="A42" s="18" t="s">
        <v>421</v>
      </c>
      <c r="B42" s="9" t="s">
        <v>168</v>
      </c>
      <c r="C42" s="202">
        <f>C41+C27+C24+C17+C15+C8</f>
        <v>3805</v>
      </c>
    </row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&amp;C17. melléklet a 3/2016. (IV.18.)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A14" sqref="A14:B14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61" t="s">
        <v>655</v>
      </c>
      <c r="B1" s="261"/>
      <c r="C1" s="261"/>
      <c r="D1" s="261"/>
    </row>
    <row r="2" spans="1:4" ht="25.5" customHeight="1">
      <c r="A2" s="281" t="s">
        <v>23</v>
      </c>
      <c r="B2" s="281"/>
      <c r="C2" s="281"/>
      <c r="D2" s="281"/>
    </row>
    <row r="3" spans="1:4" ht="25.5" customHeight="1">
      <c r="A3" s="84"/>
      <c r="B3" s="84"/>
      <c r="C3" s="84"/>
      <c r="D3" s="84"/>
    </row>
    <row r="4" spans="1:4" ht="25.5" customHeight="1">
      <c r="A4" s="84"/>
      <c r="B4" s="84"/>
      <c r="C4" s="84"/>
      <c r="D4" s="84"/>
    </row>
    <row r="5" spans="1:4" ht="21.75" customHeight="1">
      <c r="A5" s="84"/>
      <c r="B5" s="69"/>
      <c r="C5" s="69"/>
      <c r="D5" s="69"/>
    </row>
    <row r="6" ht="20.25" customHeight="1">
      <c r="A6" s="4" t="s">
        <v>1</v>
      </c>
    </row>
    <row r="7" spans="1:4" ht="15">
      <c r="A7" s="44" t="s">
        <v>647</v>
      </c>
      <c r="B7" s="3" t="s">
        <v>84</v>
      </c>
      <c r="C7" s="81" t="s">
        <v>21</v>
      </c>
      <c r="D7" s="44" t="s">
        <v>22</v>
      </c>
    </row>
    <row r="8" spans="1:4" ht="36.75" customHeight="1">
      <c r="A8" s="82" t="s">
        <v>19</v>
      </c>
      <c r="B8" s="5" t="s">
        <v>242</v>
      </c>
      <c r="C8" s="201" t="s">
        <v>670</v>
      </c>
      <c r="D8" s="192">
        <v>34514</v>
      </c>
    </row>
    <row r="9" spans="1:4" ht="26.25" customHeight="1">
      <c r="A9" s="82" t="s">
        <v>20</v>
      </c>
      <c r="B9" s="5" t="s">
        <v>242</v>
      </c>
      <c r="C9" s="28"/>
      <c r="D9" s="28"/>
    </row>
    <row r="10" spans="1:4" ht="22.5" customHeight="1">
      <c r="A10" s="44" t="s">
        <v>24</v>
      </c>
      <c r="B10" s="44"/>
      <c r="C10" s="28"/>
      <c r="D10" s="202">
        <v>34514</v>
      </c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&amp;C18. melléklet a 3/2016. (IV.18.)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 topLeftCell="A2">
      <selection activeCell="E153" sqref="A1:E153"/>
    </sheetView>
  </sheetViews>
  <sheetFormatPr defaultColWidth="9.140625" defaultRowHeight="15"/>
  <cols>
    <col min="1" max="1" width="101.28125" style="0" customWidth="1"/>
    <col min="3" max="3" width="13.8515625" style="101" customWidth="1"/>
    <col min="4" max="4" width="12.140625" style="101" customWidth="1"/>
    <col min="5" max="5" width="13.421875" style="101" customWidth="1"/>
  </cols>
  <sheetData>
    <row r="1" spans="1:6" ht="15" hidden="1">
      <c r="A1" s="79" t="s">
        <v>15</v>
      </c>
      <c r="B1" s="80"/>
      <c r="C1" s="205"/>
      <c r="D1" s="205"/>
      <c r="E1" s="205"/>
      <c r="F1" s="89"/>
    </row>
    <row r="2" spans="1:5" ht="26.25" customHeight="1">
      <c r="A2" s="261" t="s">
        <v>672</v>
      </c>
      <c r="B2" s="272"/>
      <c r="C2" s="272"/>
      <c r="D2" s="272"/>
      <c r="E2" s="272"/>
    </row>
    <row r="3" spans="1:5" ht="30" customHeight="1">
      <c r="A3" s="260" t="s">
        <v>18</v>
      </c>
      <c r="B3" s="259"/>
      <c r="C3" s="259"/>
      <c r="D3" s="259"/>
      <c r="E3" s="259"/>
    </row>
    <row r="5" ht="15">
      <c r="A5" s="4" t="s">
        <v>5</v>
      </c>
    </row>
    <row r="6" spans="1:5" ht="45">
      <c r="A6" s="2" t="s">
        <v>83</v>
      </c>
      <c r="B6" s="3" t="s">
        <v>84</v>
      </c>
      <c r="C6" s="206" t="s">
        <v>61</v>
      </c>
      <c r="D6" s="206" t="s">
        <v>62</v>
      </c>
      <c r="E6" s="206" t="s">
        <v>63</v>
      </c>
    </row>
    <row r="7" spans="1:5" ht="15">
      <c r="A7" s="32" t="s">
        <v>386</v>
      </c>
      <c r="B7" s="31" t="s">
        <v>110</v>
      </c>
      <c r="C7" s="103">
        <v>32427</v>
      </c>
      <c r="D7" s="103">
        <v>34040</v>
      </c>
      <c r="E7" s="103">
        <v>34997</v>
      </c>
    </row>
    <row r="8" spans="1:5" ht="15">
      <c r="A8" s="5" t="s">
        <v>387</v>
      </c>
      <c r="B8" s="31" t="s">
        <v>117</v>
      </c>
      <c r="C8" s="103">
        <v>1092</v>
      </c>
      <c r="D8" s="103">
        <v>7435</v>
      </c>
      <c r="E8" s="103">
        <v>7380</v>
      </c>
    </row>
    <row r="9" spans="1:5" s="107" customFormat="1" ht="15">
      <c r="A9" s="54" t="s">
        <v>476</v>
      </c>
      <c r="B9" s="55" t="s">
        <v>118</v>
      </c>
      <c r="C9" s="105">
        <f>SUM(C7:C8)</f>
        <v>33519</v>
      </c>
      <c r="D9" s="105">
        <f>SUM(D7:D8)</f>
        <v>41475</v>
      </c>
      <c r="E9" s="105">
        <f>SUM(E7:E8)</f>
        <v>42377</v>
      </c>
    </row>
    <row r="10" spans="1:5" ht="15">
      <c r="A10" s="40" t="s">
        <v>447</v>
      </c>
      <c r="B10" s="55" t="s">
        <v>119</v>
      </c>
      <c r="C10" s="105">
        <v>7232</v>
      </c>
      <c r="D10" s="105">
        <v>8986</v>
      </c>
      <c r="E10" s="105">
        <v>9965</v>
      </c>
    </row>
    <row r="11" spans="1:5" ht="15">
      <c r="A11" s="5" t="s">
        <v>388</v>
      </c>
      <c r="B11" s="31" t="s">
        <v>126</v>
      </c>
      <c r="C11" s="103">
        <v>3936</v>
      </c>
      <c r="D11" s="103">
        <v>3932</v>
      </c>
      <c r="E11" s="103">
        <v>4436</v>
      </c>
    </row>
    <row r="12" spans="1:5" ht="15">
      <c r="A12" s="5" t="s">
        <v>477</v>
      </c>
      <c r="B12" s="31" t="s">
        <v>131</v>
      </c>
      <c r="C12" s="103">
        <v>1171</v>
      </c>
      <c r="D12" s="103">
        <v>1770</v>
      </c>
      <c r="E12" s="103">
        <v>2453</v>
      </c>
    </row>
    <row r="13" spans="1:5" ht="15">
      <c r="A13" s="5" t="s">
        <v>389</v>
      </c>
      <c r="B13" s="31" t="s">
        <v>143</v>
      </c>
      <c r="C13" s="103">
        <v>14030</v>
      </c>
      <c r="D13" s="103">
        <v>15906</v>
      </c>
      <c r="E13" s="103">
        <v>23286</v>
      </c>
    </row>
    <row r="14" spans="1:5" ht="15">
      <c r="A14" s="5" t="s">
        <v>390</v>
      </c>
      <c r="B14" s="31" t="s">
        <v>148</v>
      </c>
      <c r="C14" s="103">
        <v>148</v>
      </c>
      <c r="D14" s="103">
        <v>111</v>
      </c>
      <c r="E14" s="103">
        <v>170</v>
      </c>
    </row>
    <row r="15" spans="1:5" ht="15">
      <c r="A15" s="5" t="s">
        <v>391</v>
      </c>
      <c r="B15" s="31" t="s">
        <v>157</v>
      </c>
      <c r="C15" s="103">
        <v>71165</v>
      </c>
      <c r="D15" s="103">
        <v>11602</v>
      </c>
      <c r="E15" s="103">
        <v>13566</v>
      </c>
    </row>
    <row r="16" spans="1:5" ht="15">
      <c r="A16" s="40" t="s">
        <v>392</v>
      </c>
      <c r="B16" s="55" t="s">
        <v>158</v>
      </c>
      <c r="C16" s="105">
        <f>SUM(C11:C15)</f>
        <v>90450</v>
      </c>
      <c r="D16" s="105">
        <f>SUM(D11:D15)</f>
        <v>33321</v>
      </c>
      <c r="E16" s="105">
        <f>SUM(E11:E15)</f>
        <v>43911</v>
      </c>
    </row>
    <row r="17" spans="1:5" ht="15">
      <c r="A17" s="13" t="s">
        <v>159</v>
      </c>
      <c r="B17" s="31" t="s">
        <v>160</v>
      </c>
      <c r="C17" s="103"/>
      <c r="D17" s="103"/>
      <c r="E17" s="103"/>
    </row>
    <row r="18" spans="1:5" ht="15">
      <c r="A18" s="13" t="s">
        <v>393</v>
      </c>
      <c r="B18" s="31" t="s">
        <v>161</v>
      </c>
      <c r="C18" s="103">
        <v>1186</v>
      </c>
      <c r="D18" s="103">
        <v>1250</v>
      </c>
      <c r="E18" s="103">
        <v>793</v>
      </c>
    </row>
    <row r="19" spans="1:5" ht="15">
      <c r="A19" s="17" t="s">
        <v>453</v>
      </c>
      <c r="B19" s="31" t="s">
        <v>162</v>
      </c>
      <c r="C19" s="103"/>
      <c r="D19" s="103"/>
      <c r="E19" s="103"/>
    </row>
    <row r="20" spans="1:5" ht="15">
      <c r="A20" s="17" t="s">
        <v>454</v>
      </c>
      <c r="B20" s="31" t="s">
        <v>163</v>
      </c>
      <c r="C20" s="103">
        <v>194</v>
      </c>
      <c r="D20" s="103">
        <v>23</v>
      </c>
      <c r="E20" s="103"/>
    </row>
    <row r="21" spans="1:5" ht="15">
      <c r="A21" s="17" t="s">
        <v>455</v>
      </c>
      <c r="B21" s="31" t="s">
        <v>164</v>
      </c>
      <c r="C21" s="103">
        <v>4477</v>
      </c>
      <c r="D21" s="103">
        <v>3371</v>
      </c>
      <c r="E21" s="103">
        <v>663</v>
      </c>
    </row>
    <row r="22" spans="1:5" ht="15">
      <c r="A22" s="13" t="s">
        <v>456</v>
      </c>
      <c r="B22" s="31" t="s">
        <v>165</v>
      </c>
      <c r="C22" s="103">
        <v>1429</v>
      </c>
      <c r="D22" s="103">
        <v>1526</v>
      </c>
      <c r="E22" s="103">
        <v>646</v>
      </c>
    </row>
    <row r="23" spans="1:5" ht="15">
      <c r="A23" s="13" t="s">
        <v>457</v>
      </c>
      <c r="B23" s="31" t="s">
        <v>166</v>
      </c>
      <c r="C23" s="103"/>
      <c r="D23" s="103"/>
      <c r="E23" s="103"/>
    </row>
    <row r="24" spans="1:5" ht="15">
      <c r="A24" s="13" t="s">
        <v>458</v>
      </c>
      <c r="B24" s="31" t="s">
        <v>167</v>
      </c>
      <c r="C24" s="103">
        <v>927</v>
      </c>
      <c r="D24" s="103">
        <v>759</v>
      </c>
      <c r="E24" s="103">
        <v>1703</v>
      </c>
    </row>
    <row r="25" spans="1:5" ht="15">
      <c r="A25" s="52" t="s">
        <v>421</v>
      </c>
      <c r="B25" s="55" t="s">
        <v>168</v>
      </c>
      <c r="C25" s="105">
        <f>SUM(C17:C24)</f>
        <v>8213</v>
      </c>
      <c r="D25" s="105">
        <f>SUM(D17:D24)</f>
        <v>6929</v>
      </c>
      <c r="E25" s="105">
        <f>SUM(E17:E24)</f>
        <v>3805</v>
      </c>
    </row>
    <row r="26" spans="1:5" ht="15">
      <c r="A26" s="12" t="s">
        <v>459</v>
      </c>
      <c r="B26" s="31" t="s">
        <v>169</v>
      </c>
      <c r="C26" s="103"/>
      <c r="D26" s="103"/>
      <c r="E26" s="103"/>
    </row>
    <row r="27" spans="1:5" ht="15">
      <c r="A27" s="12" t="s">
        <v>170</v>
      </c>
      <c r="B27" s="31" t="s">
        <v>171</v>
      </c>
      <c r="C27" s="103"/>
      <c r="D27" s="103">
        <v>668</v>
      </c>
      <c r="E27" s="103">
        <v>583</v>
      </c>
    </row>
    <row r="28" spans="1:5" ht="15">
      <c r="A28" s="12" t="s">
        <v>172</v>
      </c>
      <c r="B28" s="31" t="s">
        <v>173</v>
      </c>
      <c r="C28" s="103"/>
      <c r="D28" s="103"/>
      <c r="E28" s="103"/>
    </row>
    <row r="29" spans="1:5" ht="15">
      <c r="A29" s="12" t="s">
        <v>422</v>
      </c>
      <c r="B29" s="31" t="s">
        <v>174</v>
      </c>
      <c r="C29" s="103"/>
      <c r="D29" s="103"/>
      <c r="E29" s="103"/>
    </row>
    <row r="30" spans="1:5" ht="15">
      <c r="A30" s="12" t="s">
        <v>460</v>
      </c>
      <c r="B30" s="31" t="s">
        <v>175</v>
      </c>
      <c r="C30" s="103"/>
      <c r="D30" s="103"/>
      <c r="E30" s="103"/>
    </row>
    <row r="31" spans="1:5" ht="15">
      <c r="A31" s="12" t="s">
        <v>424</v>
      </c>
      <c r="B31" s="31" t="s">
        <v>176</v>
      </c>
      <c r="C31" s="103">
        <v>12562</v>
      </c>
      <c r="D31" s="103">
        <v>4542</v>
      </c>
      <c r="E31" s="103">
        <v>6147</v>
      </c>
    </row>
    <row r="32" spans="1:5" ht="15">
      <c r="A32" s="12" t="s">
        <v>461</v>
      </c>
      <c r="B32" s="31" t="s">
        <v>177</v>
      </c>
      <c r="C32" s="103"/>
      <c r="D32" s="103"/>
      <c r="E32" s="103"/>
    </row>
    <row r="33" spans="1:5" ht="15">
      <c r="A33" s="12" t="s">
        <v>462</v>
      </c>
      <c r="B33" s="31" t="s">
        <v>178</v>
      </c>
      <c r="C33" s="103"/>
      <c r="D33" s="103">
        <v>100</v>
      </c>
      <c r="E33" s="103">
        <v>1240</v>
      </c>
    </row>
    <row r="34" spans="1:5" ht="15">
      <c r="A34" s="12" t="s">
        <v>179</v>
      </c>
      <c r="B34" s="31" t="s">
        <v>180</v>
      </c>
      <c r="C34" s="103"/>
      <c r="D34" s="103"/>
      <c r="E34" s="103"/>
    </row>
    <row r="35" spans="1:5" ht="15">
      <c r="A35" s="20" t="s">
        <v>181</v>
      </c>
      <c r="B35" s="31" t="s">
        <v>182</v>
      </c>
      <c r="C35" s="103"/>
      <c r="D35" s="103"/>
      <c r="E35" s="103"/>
    </row>
    <row r="36" spans="1:5" ht="15">
      <c r="A36" s="12" t="s">
        <v>463</v>
      </c>
      <c r="B36" s="31" t="s">
        <v>183</v>
      </c>
      <c r="C36" s="103">
        <v>14902</v>
      </c>
      <c r="D36" s="103">
        <v>6707</v>
      </c>
      <c r="E36" s="103">
        <v>16868</v>
      </c>
    </row>
    <row r="37" spans="1:5" ht="15">
      <c r="A37" s="20" t="s">
        <v>643</v>
      </c>
      <c r="B37" s="31" t="s">
        <v>184</v>
      </c>
      <c r="C37" s="103"/>
      <c r="D37" s="103"/>
      <c r="E37" s="103"/>
    </row>
    <row r="38" spans="1:5" ht="15">
      <c r="A38" s="20" t="s">
        <v>644</v>
      </c>
      <c r="B38" s="31" t="s">
        <v>184</v>
      </c>
      <c r="C38" s="103"/>
      <c r="D38" s="103"/>
      <c r="E38" s="103"/>
    </row>
    <row r="39" spans="1:5" ht="15">
      <c r="A39" s="52" t="s">
        <v>427</v>
      </c>
      <c r="B39" s="55" t="s">
        <v>185</v>
      </c>
      <c r="C39" s="105">
        <f>SUM(C26:C38)</f>
        <v>27464</v>
      </c>
      <c r="D39" s="105">
        <f>SUM(D26:D38)</f>
        <v>12017</v>
      </c>
      <c r="E39" s="105">
        <f>SUM(E26:E38)</f>
        <v>24838</v>
      </c>
    </row>
    <row r="40" spans="1:5" ht="15.75">
      <c r="A40" s="61" t="s">
        <v>47</v>
      </c>
      <c r="B40" s="88"/>
      <c r="C40" s="105">
        <f>C39+C25+C16+C10+C9</f>
        <v>166878</v>
      </c>
      <c r="D40" s="105">
        <f>D39+D25+D16+D10+D9</f>
        <v>102728</v>
      </c>
      <c r="E40" s="105">
        <f>E39+E25+E16+E10+E9</f>
        <v>124896</v>
      </c>
    </row>
    <row r="41" spans="1:5" ht="15">
      <c r="A41" s="35" t="s">
        <v>186</v>
      </c>
      <c r="B41" s="31" t="s">
        <v>187</v>
      </c>
      <c r="C41" s="103"/>
      <c r="D41" s="103">
        <v>210</v>
      </c>
      <c r="E41" s="103"/>
    </row>
    <row r="42" spans="1:5" ht="15">
      <c r="A42" s="35" t="s">
        <v>464</v>
      </c>
      <c r="B42" s="31" t="s">
        <v>188</v>
      </c>
      <c r="C42" s="103">
        <v>221545</v>
      </c>
      <c r="D42" s="103"/>
      <c r="E42" s="103">
        <v>5908</v>
      </c>
    </row>
    <row r="43" spans="1:5" ht="15">
      <c r="A43" s="35" t="s">
        <v>189</v>
      </c>
      <c r="B43" s="31" t="s">
        <v>190</v>
      </c>
      <c r="C43" s="103"/>
      <c r="D43" s="103">
        <v>346</v>
      </c>
      <c r="E43" s="103">
        <v>6245</v>
      </c>
    </row>
    <row r="44" spans="1:5" ht="15">
      <c r="A44" s="35" t="s">
        <v>191</v>
      </c>
      <c r="B44" s="31" t="s">
        <v>192</v>
      </c>
      <c r="C44" s="103"/>
      <c r="D44" s="103">
        <v>484</v>
      </c>
      <c r="E44" s="103">
        <v>9537</v>
      </c>
    </row>
    <row r="45" spans="1:5" ht="15">
      <c r="A45" s="6" t="s">
        <v>193</v>
      </c>
      <c r="B45" s="31" t="s">
        <v>194</v>
      </c>
      <c r="C45" s="103"/>
      <c r="D45" s="103"/>
      <c r="E45" s="103">
        <v>450</v>
      </c>
    </row>
    <row r="46" spans="1:5" ht="15">
      <c r="A46" s="6" t="s">
        <v>195</v>
      </c>
      <c r="B46" s="31" t="s">
        <v>196</v>
      </c>
      <c r="C46" s="103"/>
      <c r="D46" s="103"/>
      <c r="E46" s="103"/>
    </row>
    <row r="47" spans="1:5" ht="15">
      <c r="A47" s="6" t="s">
        <v>197</v>
      </c>
      <c r="B47" s="31" t="s">
        <v>198</v>
      </c>
      <c r="C47" s="103">
        <v>67643</v>
      </c>
      <c r="D47" s="103">
        <v>281</v>
      </c>
      <c r="E47" s="103">
        <v>5854</v>
      </c>
    </row>
    <row r="48" spans="1:5" ht="15">
      <c r="A48" s="53" t="s">
        <v>428</v>
      </c>
      <c r="B48" s="55" t="s">
        <v>199</v>
      </c>
      <c r="C48" s="105">
        <f>SUM(C41:C47)</f>
        <v>289188</v>
      </c>
      <c r="D48" s="105">
        <f>SUM(D41:D47)</f>
        <v>1321</v>
      </c>
      <c r="E48" s="105">
        <f>SUM(E41:E47)</f>
        <v>27994</v>
      </c>
    </row>
    <row r="49" spans="1:5" ht="15">
      <c r="A49" s="13" t="s">
        <v>200</v>
      </c>
      <c r="B49" s="31" t="s">
        <v>201</v>
      </c>
      <c r="C49" s="103"/>
      <c r="D49" s="103">
        <v>10761</v>
      </c>
      <c r="E49" s="103">
        <v>30451</v>
      </c>
    </row>
    <row r="50" spans="1:5" ht="15">
      <c r="A50" s="13" t="s">
        <v>202</v>
      </c>
      <c r="B50" s="31" t="s">
        <v>203</v>
      </c>
      <c r="C50" s="103"/>
      <c r="D50" s="103"/>
      <c r="E50" s="103"/>
    </row>
    <row r="51" spans="1:5" ht="15">
      <c r="A51" s="13" t="s">
        <v>204</v>
      </c>
      <c r="B51" s="31" t="s">
        <v>205</v>
      </c>
      <c r="C51" s="103"/>
      <c r="D51" s="103"/>
      <c r="E51" s="103"/>
    </row>
    <row r="52" spans="1:5" ht="15">
      <c r="A52" s="13" t="s">
        <v>206</v>
      </c>
      <c r="B52" s="31" t="s">
        <v>207</v>
      </c>
      <c r="C52" s="103"/>
      <c r="D52" s="103">
        <v>477</v>
      </c>
      <c r="E52" s="103">
        <v>10239</v>
      </c>
    </row>
    <row r="53" spans="1:5" ht="15">
      <c r="A53" s="52" t="s">
        <v>429</v>
      </c>
      <c r="B53" s="55" t="s">
        <v>208</v>
      </c>
      <c r="C53" s="105">
        <f>SUM(C49:C52)</f>
        <v>0</v>
      </c>
      <c r="D53" s="105">
        <f>SUM(D49:D52)</f>
        <v>11238</v>
      </c>
      <c r="E53" s="105">
        <f>SUM(E49:E52)</f>
        <v>40690</v>
      </c>
    </row>
    <row r="54" spans="1:5" ht="15">
      <c r="A54" s="13" t="s">
        <v>209</v>
      </c>
      <c r="B54" s="31" t="s">
        <v>210</v>
      </c>
      <c r="C54" s="103"/>
      <c r="D54" s="103"/>
      <c r="E54" s="103"/>
    </row>
    <row r="55" spans="1:5" ht="15">
      <c r="A55" s="13" t="s">
        <v>465</v>
      </c>
      <c r="B55" s="31" t="s">
        <v>211</v>
      </c>
      <c r="C55" s="103"/>
      <c r="D55" s="103"/>
      <c r="E55" s="103"/>
    </row>
    <row r="56" spans="1:5" ht="15">
      <c r="A56" s="13" t="s">
        <v>466</v>
      </c>
      <c r="B56" s="31" t="s">
        <v>212</v>
      </c>
      <c r="C56" s="103"/>
      <c r="D56" s="103"/>
      <c r="E56" s="103"/>
    </row>
    <row r="57" spans="1:5" ht="15">
      <c r="A57" s="13" t="s">
        <v>467</v>
      </c>
      <c r="B57" s="31" t="s">
        <v>213</v>
      </c>
      <c r="C57" s="103">
        <v>27123</v>
      </c>
      <c r="D57" s="103">
        <v>780</v>
      </c>
      <c r="E57" s="103">
        <v>705</v>
      </c>
    </row>
    <row r="58" spans="1:5" ht="15">
      <c r="A58" s="13" t="s">
        <v>468</v>
      </c>
      <c r="B58" s="31" t="s">
        <v>214</v>
      </c>
      <c r="C58" s="103"/>
      <c r="D58" s="103"/>
      <c r="E58" s="103"/>
    </row>
    <row r="59" spans="1:5" ht="15">
      <c r="A59" s="13" t="s">
        <v>469</v>
      </c>
      <c r="B59" s="31" t="s">
        <v>215</v>
      </c>
      <c r="C59" s="103"/>
      <c r="D59" s="103"/>
      <c r="E59" s="103"/>
    </row>
    <row r="60" spans="1:5" ht="15">
      <c r="A60" s="13" t="s">
        <v>216</v>
      </c>
      <c r="B60" s="31" t="s">
        <v>217</v>
      </c>
      <c r="C60" s="103"/>
      <c r="D60" s="103"/>
      <c r="E60" s="103"/>
    </row>
    <row r="61" spans="1:5" ht="15">
      <c r="A61" s="13" t="s">
        <v>470</v>
      </c>
      <c r="B61" s="31" t="s">
        <v>218</v>
      </c>
      <c r="C61" s="103"/>
      <c r="D61" s="103"/>
      <c r="E61" s="103"/>
    </row>
    <row r="62" spans="1:5" ht="15">
      <c r="A62" s="52" t="s">
        <v>430</v>
      </c>
      <c r="B62" s="55" t="s">
        <v>219</v>
      </c>
      <c r="C62" s="105">
        <f>SUM(C54:C61)</f>
        <v>27123</v>
      </c>
      <c r="D62" s="105">
        <f>SUM(D54:D61)</f>
        <v>780</v>
      </c>
      <c r="E62" s="105">
        <f>SUM(E54:E61)</f>
        <v>705</v>
      </c>
    </row>
    <row r="63" spans="1:5" ht="15.75">
      <c r="A63" s="61" t="s">
        <v>48</v>
      </c>
      <c r="B63" s="88"/>
      <c r="C63" s="105">
        <f>C62+C53+C48</f>
        <v>316311</v>
      </c>
      <c r="D63" s="105">
        <f>D62+D53+D48</f>
        <v>13339</v>
      </c>
      <c r="E63" s="105">
        <f>E62+E53+E48</f>
        <v>69389</v>
      </c>
    </row>
    <row r="64" spans="1:5" ht="15.75">
      <c r="A64" s="36" t="s">
        <v>478</v>
      </c>
      <c r="B64" s="37" t="s">
        <v>220</v>
      </c>
      <c r="C64" s="105">
        <f>C63+C40</f>
        <v>483189</v>
      </c>
      <c r="D64" s="105">
        <f>D63+D40</f>
        <v>116067</v>
      </c>
      <c r="E64" s="105">
        <f>E63+E40</f>
        <v>194285</v>
      </c>
    </row>
    <row r="65" spans="1:5" ht="15">
      <c r="A65" s="15" t="s">
        <v>435</v>
      </c>
      <c r="B65" s="7" t="s">
        <v>228</v>
      </c>
      <c r="C65" s="183">
        <v>7551</v>
      </c>
      <c r="D65" s="183">
        <v>8000</v>
      </c>
      <c r="E65" s="183">
        <v>12990</v>
      </c>
    </row>
    <row r="66" spans="1:5" ht="15">
      <c r="A66" s="14" t="s">
        <v>438</v>
      </c>
      <c r="B66" s="7" t="s">
        <v>236</v>
      </c>
      <c r="C66" s="208"/>
      <c r="D66" s="208"/>
      <c r="E66" s="208"/>
    </row>
    <row r="67" spans="1:5" ht="15">
      <c r="A67" s="38" t="s">
        <v>237</v>
      </c>
      <c r="B67" s="5" t="s">
        <v>238</v>
      </c>
      <c r="C67" s="184"/>
      <c r="D67" s="184"/>
      <c r="E67" s="184"/>
    </row>
    <row r="68" spans="1:5" ht="15">
      <c r="A68" s="38" t="s">
        <v>239</v>
      </c>
      <c r="B68" s="5" t="s">
        <v>240</v>
      </c>
      <c r="C68" s="184"/>
      <c r="D68" s="184"/>
      <c r="E68" s="209">
        <v>5211</v>
      </c>
    </row>
    <row r="69" spans="1:5" ht="15">
      <c r="A69" s="14" t="s">
        <v>241</v>
      </c>
      <c r="B69" s="7" t="s">
        <v>242</v>
      </c>
      <c r="C69" s="184"/>
      <c r="D69" s="209"/>
      <c r="E69" s="184"/>
    </row>
    <row r="70" spans="1:5" ht="15">
      <c r="A70" s="38" t="s">
        <v>243</v>
      </c>
      <c r="B70" s="5" t="s">
        <v>244</v>
      </c>
      <c r="C70" s="184"/>
      <c r="D70" s="184"/>
      <c r="E70" s="184"/>
    </row>
    <row r="71" spans="1:5" ht="15">
      <c r="A71" s="38" t="s">
        <v>245</v>
      </c>
      <c r="B71" s="5" t="s">
        <v>246</v>
      </c>
      <c r="C71" s="184"/>
      <c r="D71" s="184"/>
      <c r="E71" s="184"/>
    </row>
    <row r="72" spans="1:5" ht="15">
      <c r="A72" s="38" t="s">
        <v>247</v>
      </c>
      <c r="B72" s="5" t="s">
        <v>248</v>
      </c>
      <c r="C72" s="209">
        <v>-93</v>
      </c>
      <c r="D72" s="184"/>
      <c r="E72" s="184"/>
    </row>
    <row r="73" spans="1:5" ht="15">
      <c r="A73" s="39" t="s">
        <v>439</v>
      </c>
      <c r="B73" s="40" t="s">
        <v>249</v>
      </c>
      <c r="C73" s="185">
        <f>SUM(C65:C72)</f>
        <v>7458</v>
      </c>
      <c r="D73" s="185">
        <f>SUM(D65:D72)</f>
        <v>8000</v>
      </c>
      <c r="E73" s="185">
        <f>SUM(E65:E72)</f>
        <v>18201</v>
      </c>
    </row>
    <row r="74" spans="1:5" ht="15">
      <c r="A74" s="38" t="s">
        <v>250</v>
      </c>
      <c r="B74" s="5" t="s">
        <v>251</v>
      </c>
      <c r="C74" s="184"/>
      <c r="D74" s="184"/>
      <c r="E74" s="184"/>
    </row>
    <row r="75" spans="1:5" ht="15">
      <c r="A75" s="13" t="s">
        <v>252</v>
      </c>
      <c r="B75" s="5" t="s">
        <v>253</v>
      </c>
      <c r="C75" s="182"/>
      <c r="D75" s="182"/>
      <c r="E75" s="182"/>
    </row>
    <row r="76" spans="1:5" ht="15">
      <c r="A76" s="38" t="s">
        <v>475</v>
      </c>
      <c r="B76" s="5" t="s">
        <v>254</v>
      </c>
      <c r="C76" s="184"/>
      <c r="D76" s="184"/>
      <c r="E76" s="184"/>
    </row>
    <row r="77" spans="1:5" ht="15">
      <c r="A77" s="38" t="s">
        <v>444</v>
      </c>
      <c r="B77" s="5" t="s">
        <v>255</v>
      </c>
      <c r="C77" s="184"/>
      <c r="D77" s="184"/>
      <c r="E77" s="184"/>
    </row>
    <row r="78" spans="1:5" ht="15">
      <c r="A78" s="39" t="s">
        <v>445</v>
      </c>
      <c r="B78" s="40" t="s">
        <v>259</v>
      </c>
      <c r="C78" s="185">
        <f>SUM(C74:C77)</f>
        <v>0</v>
      </c>
      <c r="D78" s="185">
        <f>SUM(D74:D77)</f>
        <v>0</v>
      </c>
      <c r="E78" s="185">
        <f>SUM(E74:E77)</f>
        <v>0</v>
      </c>
    </row>
    <row r="79" spans="1:5" ht="15">
      <c r="A79" s="13" t="s">
        <v>260</v>
      </c>
      <c r="B79" s="5" t="s">
        <v>261</v>
      </c>
      <c r="C79" s="182"/>
      <c r="D79" s="182"/>
      <c r="E79" s="182"/>
    </row>
    <row r="80" spans="1:5" ht="15.75">
      <c r="A80" s="41" t="s">
        <v>479</v>
      </c>
      <c r="B80" s="42" t="s">
        <v>262</v>
      </c>
      <c r="C80" s="185">
        <f>C79+C78+C73</f>
        <v>7458</v>
      </c>
      <c r="D80" s="185">
        <f>D79+D78+D73</f>
        <v>8000</v>
      </c>
      <c r="E80" s="185">
        <f>E79+E78+E73</f>
        <v>18201</v>
      </c>
    </row>
    <row r="81" spans="1:5" ht="15.75">
      <c r="A81" s="46" t="s">
        <v>515</v>
      </c>
      <c r="B81" s="47"/>
      <c r="C81" s="105">
        <f>C64+C80</f>
        <v>490647</v>
      </c>
      <c r="D81" s="105">
        <f>D64+D80</f>
        <v>124067</v>
      </c>
      <c r="E81" s="105">
        <f>E64+E80</f>
        <v>212486</v>
      </c>
    </row>
    <row r="82" spans="1:5" ht="45">
      <c r="A82" s="2" t="s">
        <v>83</v>
      </c>
      <c r="B82" s="3" t="s">
        <v>38</v>
      </c>
      <c r="C82" s="206" t="s">
        <v>61</v>
      </c>
      <c r="D82" s="206" t="s">
        <v>62</v>
      </c>
      <c r="E82" s="206" t="s">
        <v>63</v>
      </c>
    </row>
    <row r="83" spans="1:5" ht="15">
      <c r="A83" s="5" t="s">
        <v>518</v>
      </c>
      <c r="B83" s="6" t="s">
        <v>275</v>
      </c>
      <c r="C83" s="192">
        <v>39373</v>
      </c>
      <c r="D83" s="192">
        <v>58348</v>
      </c>
      <c r="E83" s="192">
        <v>75739</v>
      </c>
    </row>
    <row r="84" spans="1:5" ht="15">
      <c r="A84" s="5" t="s">
        <v>276</v>
      </c>
      <c r="B84" s="6" t="s">
        <v>277</v>
      </c>
      <c r="C84" s="192"/>
      <c r="D84" s="192"/>
      <c r="E84" s="192"/>
    </row>
    <row r="85" spans="1:5" ht="15">
      <c r="A85" s="5" t="s">
        <v>278</v>
      </c>
      <c r="B85" s="6" t="s">
        <v>279</v>
      </c>
      <c r="C85" s="192"/>
      <c r="D85" s="192"/>
      <c r="E85" s="192"/>
    </row>
    <row r="86" spans="1:5" ht="15">
      <c r="A86" s="5" t="s">
        <v>480</v>
      </c>
      <c r="B86" s="6" t="s">
        <v>280</v>
      </c>
      <c r="C86" s="192"/>
      <c r="D86" s="192"/>
      <c r="E86" s="192"/>
    </row>
    <row r="87" spans="1:5" ht="15">
      <c r="A87" s="5" t="s">
        <v>481</v>
      </c>
      <c r="B87" s="6" t="s">
        <v>281</v>
      </c>
      <c r="C87" s="192"/>
      <c r="D87" s="192"/>
      <c r="E87" s="192"/>
    </row>
    <row r="88" spans="1:5" ht="15">
      <c r="A88" s="5" t="s">
        <v>482</v>
      </c>
      <c r="B88" s="6" t="s">
        <v>282</v>
      </c>
      <c r="C88" s="192">
        <v>30723</v>
      </c>
      <c r="D88" s="192">
        <v>15930</v>
      </c>
      <c r="E88" s="192">
        <v>17591</v>
      </c>
    </row>
    <row r="89" spans="1:5" ht="15">
      <c r="A89" s="40" t="s">
        <v>519</v>
      </c>
      <c r="B89" s="53" t="s">
        <v>283</v>
      </c>
      <c r="C89" s="193">
        <f>SUM(C83:C88)</f>
        <v>70096</v>
      </c>
      <c r="D89" s="193">
        <f>SUM(D83:D88)</f>
        <v>74278</v>
      </c>
      <c r="E89" s="193">
        <f>SUM(E83:E88)</f>
        <v>93330</v>
      </c>
    </row>
    <row r="90" spans="1:5" ht="15">
      <c r="A90" s="5" t="s">
        <v>521</v>
      </c>
      <c r="B90" s="6" t="s">
        <v>294</v>
      </c>
      <c r="C90" s="192"/>
      <c r="D90" s="192"/>
      <c r="E90" s="192"/>
    </row>
    <row r="91" spans="1:5" ht="15">
      <c r="A91" s="5" t="s">
        <v>488</v>
      </c>
      <c r="B91" s="6" t="s">
        <v>295</v>
      </c>
      <c r="C91" s="192"/>
      <c r="D91" s="192"/>
      <c r="E91" s="192"/>
    </row>
    <row r="92" spans="1:5" ht="15">
      <c r="A92" s="5" t="s">
        <v>489</v>
      </c>
      <c r="B92" s="6" t="s">
        <v>296</v>
      </c>
      <c r="C92" s="192"/>
      <c r="D92" s="192"/>
      <c r="E92" s="192"/>
    </row>
    <row r="93" spans="1:5" ht="15">
      <c r="A93" s="5" t="s">
        <v>490</v>
      </c>
      <c r="B93" s="6" t="s">
        <v>297</v>
      </c>
      <c r="C93" s="192">
        <v>1565</v>
      </c>
      <c r="D93" s="192">
        <v>1385</v>
      </c>
      <c r="E93" s="192">
        <v>1743</v>
      </c>
    </row>
    <row r="94" spans="1:5" ht="15">
      <c r="A94" s="5" t="s">
        <v>522</v>
      </c>
      <c r="B94" s="6" t="s">
        <v>312</v>
      </c>
      <c r="C94" s="192">
        <v>9686</v>
      </c>
      <c r="D94" s="192">
        <v>6545</v>
      </c>
      <c r="E94" s="192">
        <v>10031</v>
      </c>
    </row>
    <row r="95" spans="1:5" ht="15">
      <c r="A95" s="5" t="s">
        <v>495</v>
      </c>
      <c r="B95" s="6" t="s">
        <v>313</v>
      </c>
      <c r="C95" s="192">
        <v>23</v>
      </c>
      <c r="D95" s="192">
        <v>178</v>
      </c>
      <c r="E95" s="192">
        <v>449</v>
      </c>
    </row>
    <row r="96" spans="1:5" ht="15">
      <c r="A96" s="40" t="s">
        <v>523</v>
      </c>
      <c r="B96" s="53" t="s">
        <v>314</v>
      </c>
      <c r="C96" s="193">
        <f>SUM(C90:C95)</f>
        <v>11274</v>
      </c>
      <c r="D96" s="193">
        <f>SUM(D90:D95)</f>
        <v>8108</v>
      </c>
      <c r="E96" s="193">
        <f>SUM(E90:E95)</f>
        <v>12223</v>
      </c>
    </row>
    <row r="97" spans="1:5" ht="15">
      <c r="A97" s="13" t="s">
        <v>315</v>
      </c>
      <c r="B97" s="6" t="s">
        <v>316</v>
      </c>
      <c r="C97" s="192"/>
      <c r="D97" s="192"/>
      <c r="E97" s="192"/>
    </row>
    <row r="98" spans="1:5" ht="15">
      <c r="A98" s="13" t="s">
        <v>496</v>
      </c>
      <c r="B98" s="6" t="s">
        <v>317</v>
      </c>
      <c r="C98" s="192">
        <v>4762</v>
      </c>
      <c r="D98" s="192">
        <v>6006</v>
      </c>
      <c r="E98" s="192">
        <v>4908</v>
      </c>
    </row>
    <row r="99" spans="1:5" ht="15">
      <c r="A99" s="13" t="s">
        <v>497</v>
      </c>
      <c r="B99" s="6" t="s">
        <v>318</v>
      </c>
      <c r="C99" s="192"/>
      <c r="D99" s="192"/>
      <c r="E99" s="192"/>
    </row>
    <row r="100" spans="1:5" ht="15">
      <c r="A100" s="13" t="s">
        <v>498</v>
      </c>
      <c r="B100" s="6" t="s">
        <v>319</v>
      </c>
      <c r="C100" s="192">
        <v>1828</v>
      </c>
      <c r="D100" s="192">
        <v>1133</v>
      </c>
      <c r="E100" s="192">
        <v>15879</v>
      </c>
    </row>
    <row r="101" spans="1:5" ht="15">
      <c r="A101" s="13" t="s">
        <v>320</v>
      </c>
      <c r="B101" s="6" t="s">
        <v>321</v>
      </c>
      <c r="C101" s="192">
        <v>4663</v>
      </c>
      <c r="D101" s="192">
        <v>4903</v>
      </c>
      <c r="E101" s="192">
        <v>4559</v>
      </c>
    </row>
    <row r="102" spans="1:5" ht="15">
      <c r="A102" s="13" t="s">
        <v>322</v>
      </c>
      <c r="B102" s="6" t="s">
        <v>323</v>
      </c>
      <c r="C102" s="192">
        <v>6673</v>
      </c>
      <c r="D102" s="192">
        <v>2722</v>
      </c>
      <c r="E102" s="192">
        <v>6668</v>
      </c>
    </row>
    <row r="103" spans="1:5" ht="15">
      <c r="A103" s="13" t="s">
        <v>324</v>
      </c>
      <c r="B103" s="6" t="s">
        <v>325</v>
      </c>
      <c r="C103" s="192">
        <v>58571</v>
      </c>
      <c r="D103" s="192">
        <v>1462</v>
      </c>
      <c r="E103" s="192">
        <v>1501</v>
      </c>
    </row>
    <row r="104" spans="1:5" ht="15">
      <c r="A104" s="13" t="s">
        <v>499</v>
      </c>
      <c r="B104" s="6" t="s">
        <v>326</v>
      </c>
      <c r="C104" s="192">
        <v>44</v>
      </c>
      <c r="D104" s="192">
        <v>200</v>
      </c>
      <c r="E104" s="192">
        <v>200</v>
      </c>
    </row>
    <row r="105" spans="1:5" ht="15">
      <c r="A105" s="13" t="s">
        <v>500</v>
      </c>
      <c r="B105" s="6" t="s">
        <v>327</v>
      </c>
      <c r="C105" s="192"/>
      <c r="D105" s="192"/>
      <c r="E105" s="192"/>
    </row>
    <row r="106" spans="1:5" ht="15">
      <c r="A106" s="13" t="s">
        <v>501</v>
      </c>
      <c r="B106" s="6" t="s">
        <v>328</v>
      </c>
      <c r="C106" s="192"/>
      <c r="D106" s="192">
        <v>732</v>
      </c>
      <c r="E106" s="192">
        <v>1</v>
      </c>
    </row>
    <row r="107" spans="1:5" ht="15">
      <c r="A107" s="52" t="s">
        <v>524</v>
      </c>
      <c r="B107" s="53" t="s">
        <v>329</v>
      </c>
      <c r="C107" s="193">
        <f>SUM(C97:C106)</f>
        <v>76541</v>
      </c>
      <c r="D107" s="193">
        <f>SUM(D97:D106)</f>
        <v>17158</v>
      </c>
      <c r="E107" s="193">
        <f>SUM(E97:E106)</f>
        <v>33716</v>
      </c>
    </row>
    <row r="108" spans="1:5" ht="15">
      <c r="A108" s="13" t="s">
        <v>338</v>
      </c>
      <c r="B108" s="6" t="s">
        <v>339</v>
      </c>
      <c r="C108" s="192"/>
      <c r="D108" s="192"/>
      <c r="E108" s="192"/>
    </row>
    <row r="109" spans="1:5" ht="15">
      <c r="A109" s="5" t="s">
        <v>505</v>
      </c>
      <c r="B109" s="6" t="s">
        <v>340</v>
      </c>
      <c r="C109" s="192"/>
      <c r="D109" s="192"/>
      <c r="E109" s="192">
        <v>1240</v>
      </c>
    </row>
    <row r="110" spans="1:5" ht="15">
      <c r="A110" s="13" t="s">
        <v>506</v>
      </c>
      <c r="B110" s="6" t="s">
        <v>341</v>
      </c>
      <c r="C110" s="192">
        <v>1196</v>
      </c>
      <c r="D110" s="192"/>
      <c r="E110" s="192"/>
    </row>
    <row r="111" spans="1:5" ht="15">
      <c r="A111" s="40" t="s">
        <v>526</v>
      </c>
      <c r="B111" s="53" t="s">
        <v>342</v>
      </c>
      <c r="C111" s="193">
        <f>SUM(C108:C110)</f>
        <v>1196</v>
      </c>
      <c r="D111" s="193">
        <f>SUM(D108:D110)</f>
        <v>0</v>
      </c>
      <c r="E111" s="193">
        <f>SUM(E108:E110)</f>
        <v>1240</v>
      </c>
    </row>
    <row r="112" spans="1:5" ht="15.75">
      <c r="A112" s="61" t="s">
        <v>50</v>
      </c>
      <c r="B112" s="64"/>
      <c r="C112" s="193">
        <f>C111+C107+C96+C89</f>
        <v>159107</v>
      </c>
      <c r="D112" s="193">
        <f>D111+D107+D96+D89</f>
        <v>99544</v>
      </c>
      <c r="E112" s="193">
        <f>E111+E107+E96+E89</f>
        <v>140509</v>
      </c>
    </row>
    <row r="113" spans="1:5" ht="15">
      <c r="A113" s="5" t="s">
        <v>284</v>
      </c>
      <c r="B113" s="6" t="s">
        <v>285</v>
      </c>
      <c r="C113" s="192">
        <v>25914</v>
      </c>
      <c r="D113" s="192">
        <v>5668</v>
      </c>
      <c r="E113" s="192">
        <v>31968</v>
      </c>
    </row>
    <row r="114" spans="1:5" ht="15">
      <c r="A114" s="5" t="s">
        <v>286</v>
      </c>
      <c r="B114" s="6" t="s">
        <v>287</v>
      </c>
      <c r="C114" s="192"/>
      <c r="D114" s="192"/>
      <c r="E114" s="192"/>
    </row>
    <row r="115" spans="1:5" ht="15">
      <c r="A115" s="5" t="s">
        <v>483</v>
      </c>
      <c r="B115" s="6" t="s">
        <v>288</v>
      </c>
      <c r="C115" s="192"/>
      <c r="D115" s="192"/>
      <c r="E115" s="192"/>
    </row>
    <row r="116" spans="1:5" ht="15">
      <c r="A116" s="5" t="s">
        <v>484</v>
      </c>
      <c r="B116" s="6" t="s">
        <v>289</v>
      </c>
      <c r="C116" s="192"/>
      <c r="D116" s="192"/>
      <c r="E116" s="192"/>
    </row>
    <row r="117" spans="1:5" ht="15">
      <c r="A117" s="5" t="s">
        <v>485</v>
      </c>
      <c r="B117" s="6" t="s">
        <v>290</v>
      </c>
      <c r="C117" s="192">
        <v>268373</v>
      </c>
      <c r="D117" s="192">
        <v>10761</v>
      </c>
      <c r="E117" s="192">
        <v>10612</v>
      </c>
    </row>
    <row r="118" spans="1:5" ht="15">
      <c r="A118" s="40" t="s">
        <v>520</v>
      </c>
      <c r="B118" s="53" t="s">
        <v>291</v>
      </c>
      <c r="C118" s="193">
        <f>SUM(C113:C117)</f>
        <v>294287</v>
      </c>
      <c r="D118" s="193">
        <f>SUM(D113:D117)</f>
        <v>16429</v>
      </c>
      <c r="E118" s="193">
        <f>SUM(E113:E117)</f>
        <v>42580</v>
      </c>
    </row>
    <row r="119" spans="1:5" ht="15">
      <c r="A119" s="13" t="s">
        <v>502</v>
      </c>
      <c r="B119" s="6" t="s">
        <v>330</v>
      </c>
      <c r="C119" s="192"/>
      <c r="D119" s="192"/>
      <c r="E119" s="192"/>
    </row>
    <row r="120" spans="1:5" ht="15">
      <c r="A120" s="13" t="s">
        <v>503</v>
      </c>
      <c r="B120" s="6" t="s">
        <v>331</v>
      </c>
      <c r="C120" s="192">
        <v>5276</v>
      </c>
      <c r="D120" s="192"/>
      <c r="E120" s="192"/>
    </row>
    <row r="121" spans="1:5" ht="15">
      <c r="A121" s="13" t="s">
        <v>332</v>
      </c>
      <c r="B121" s="6" t="s">
        <v>333</v>
      </c>
      <c r="C121" s="192">
        <f>15003+331</f>
        <v>15334</v>
      </c>
      <c r="D121" s="192"/>
      <c r="E121" s="192">
        <v>2598</v>
      </c>
    </row>
    <row r="122" spans="1:5" ht="15">
      <c r="A122" s="13" t="s">
        <v>504</v>
      </c>
      <c r="B122" s="6" t="s">
        <v>334</v>
      </c>
      <c r="C122" s="192"/>
      <c r="D122" s="192"/>
      <c r="E122" s="192"/>
    </row>
    <row r="123" spans="1:5" ht="15">
      <c r="A123" s="13" t="s">
        <v>335</v>
      </c>
      <c r="B123" s="6" t="s">
        <v>336</v>
      </c>
      <c r="C123" s="192"/>
      <c r="D123" s="192"/>
      <c r="E123" s="192"/>
    </row>
    <row r="124" spans="1:5" ht="15">
      <c r="A124" s="40" t="s">
        <v>525</v>
      </c>
      <c r="B124" s="53" t="s">
        <v>337</v>
      </c>
      <c r="C124" s="193">
        <f>SUM(C119:C123)</f>
        <v>20610</v>
      </c>
      <c r="D124" s="193">
        <f>SUM(D119:D123)</f>
        <v>0</v>
      </c>
      <c r="E124" s="193">
        <f>SUM(E119:E123)</f>
        <v>2598</v>
      </c>
    </row>
    <row r="125" spans="1:5" ht="15">
      <c r="A125" s="13" t="s">
        <v>343</v>
      </c>
      <c r="B125" s="6" t="s">
        <v>344</v>
      </c>
      <c r="C125" s="192"/>
      <c r="D125" s="192"/>
      <c r="E125" s="192"/>
    </row>
    <row r="126" spans="1:5" ht="15">
      <c r="A126" s="5" t="s">
        <v>507</v>
      </c>
      <c r="B126" s="6" t="s">
        <v>345</v>
      </c>
      <c r="C126" s="192"/>
      <c r="D126" s="192"/>
      <c r="E126" s="192"/>
    </row>
    <row r="127" spans="1:5" ht="15">
      <c r="A127" s="13" t="s">
        <v>508</v>
      </c>
      <c r="B127" s="6" t="s">
        <v>346</v>
      </c>
      <c r="C127" s="192">
        <v>8509</v>
      </c>
      <c r="D127" s="192">
        <v>280</v>
      </c>
      <c r="E127" s="192">
        <v>5261</v>
      </c>
    </row>
    <row r="128" spans="1:5" ht="15">
      <c r="A128" s="40" t="s">
        <v>528</v>
      </c>
      <c r="B128" s="53" t="s">
        <v>347</v>
      </c>
      <c r="C128" s="193">
        <f>SUM(C125:C127)</f>
        <v>8509</v>
      </c>
      <c r="D128" s="193">
        <f>SUM(D125:D127)</f>
        <v>280</v>
      </c>
      <c r="E128" s="193">
        <f>SUM(E125:E127)</f>
        <v>5261</v>
      </c>
    </row>
    <row r="129" spans="1:5" ht="15.75">
      <c r="A129" s="61" t="s">
        <v>51</v>
      </c>
      <c r="B129" s="64"/>
      <c r="C129" s="193">
        <f>C128+C118+C124</f>
        <v>323406</v>
      </c>
      <c r="D129" s="193">
        <f>D128+D118+D124</f>
        <v>16709</v>
      </c>
      <c r="E129" s="193">
        <f>E128+E118+E124</f>
        <v>50439</v>
      </c>
    </row>
    <row r="130" spans="1:5" ht="15.75">
      <c r="A130" s="50" t="s">
        <v>527</v>
      </c>
      <c r="B130" s="36" t="s">
        <v>348</v>
      </c>
      <c r="C130" s="193">
        <f>C129+C112</f>
        <v>482513</v>
      </c>
      <c r="D130" s="193">
        <f>D129+D112</f>
        <v>116253</v>
      </c>
      <c r="E130" s="193">
        <f>E129+E112</f>
        <v>190948</v>
      </c>
    </row>
    <row r="131" spans="1:5" ht="15.75">
      <c r="A131" s="93" t="s">
        <v>52</v>
      </c>
      <c r="B131" s="63"/>
      <c r="C131" s="192">
        <f>C112-C40</f>
        <v>-7771</v>
      </c>
      <c r="D131" s="192">
        <f>D112-D40</f>
        <v>-3184</v>
      </c>
      <c r="E131" s="192">
        <f>E112-E40</f>
        <v>15613</v>
      </c>
    </row>
    <row r="132" spans="1:5" ht="15.75">
      <c r="A132" s="93" t="s">
        <v>53</v>
      </c>
      <c r="B132" s="63"/>
      <c r="C132" s="192">
        <f>C129-C63</f>
        <v>7095</v>
      </c>
      <c r="D132" s="192">
        <f>D129-D63</f>
        <v>3370</v>
      </c>
      <c r="E132" s="192">
        <f>E129-E63</f>
        <v>-18950</v>
      </c>
    </row>
    <row r="133" spans="1:5" ht="15">
      <c r="A133" s="15" t="s">
        <v>529</v>
      </c>
      <c r="B133" s="7" t="s">
        <v>353</v>
      </c>
      <c r="C133" s="192"/>
      <c r="D133" s="192">
        <v>8000</v>
      </c>
      <c r="E133" s="192">
        <v>12990</v>
      </c>
    </row>
    <row r="134" spans="1:5" ht="15">
      <c r="A134" s="14" t="s">
        <v>530</v>
      </c>
      <c r="B134" s="7" t="s">
        <v>360</v>
      </c>
      <c r="C134" s="192"/>
      <c r="D134" s="192"/>
      <c r="E134" s="192"/>
    </row>
    <row r="135" spans="1:5" ht="15">
      <c r="A135" s="5" t="s">
        <v>641</v>
      </c>
      <c r="B135" s="5" t="s">
        <v>361</v>
      </c>
      <c r="C135" s="192">
        <v>10492</v>
      </c>
      <c r="D135" s="192">
        <v>3151</v>
      </c>
      <c r="E135" s="192">
        <v>5565</v>
      </c>
    </row>
    <row r="136" spans="1:5" ht="15">
      <c r="A136" s="5" t="s">
        <v>642</v>
      </c>
      <c r="B136" s="5" t="s">
        <v>361</v>
      </c>
      <c r="C136" s="192">
        <v>6615</v>
      </c>
      <c r="D136" s="192"/>
      <c r="E136" s="192"/>
    </row>
    <row r="137" spans="1:5" ht="15">
      <c r="A137" s="5" t="s">
        <v>639</v>
      </c>
      <c r="B137" s="5" t="s">
        <v>362</v>
      </c>
      <c r="C137" s="192"/>
      <c r="D137" s="192"/>
      <c r="E137" s="192"/>
    </row>
    <row r="138" spans="1:5" ht="15">
      <c r="A138" s="5" t="s">
        <v>640</v>
      </c>
      <c r="B138" s="5" t="s">
        <v>362</v>
      </c>
      <c r="C138" s="192"/>
      <c r="D138" s="192"/>
      <c r="E138" s="192"/>
    </row>
    <row r="139" spans="1:5" ht="15">
      <c r="A139" s="7" t="s">
        <v>531</v>
      </c>
      <c r="B139" s="7" t="s">
        <v>363</v>
      </c>
      <c r="C139" s="193">
        <f>SUM(C135:C138)</f>
        <v>17107</v>
      </c>
      <c r="D139" s="193">
        <f>SUM(D135:D138)</f>
        <v>3151</v>
      </c>
      <c r="E139" s="193">
        <f>SUM(E135:E138)</f>
        <v>5565</v>
      </c>
    </row>
    <row r="140" spans="1:5" ht="15">
      <c r="A140" s="38" t="s">
        <v>364</v>
      </c>
      <c r="B140" s="5" t="s">
        <v>365</v>
      </c>
      <c r="C140" s="192"/>
      <c r="D140" s="192">
        <v>2228</v>
      </c>
      <c r="E140" s="192">
        <v>2983</v>
      </c>
    </row>
    <row r="141" spans="1:5" ht="15">
      <c r="A141" s="38" t="s">
        <v>366</v>
      </c>
      <c r="B141" s="5" t="s">
        <v>367</v>
      </c>
      <c r="C141" s="192"/>
      <c r="D141" s="192"/>
      <c r="E141" s="192"/>
    </row>
    <row r="142" spans="1:5" ht="15">
      <c r="A142" s="38" t="s">
        <v>368</v>
      </c>
      <c r="B142" s="5" t="s">
        <v>369</v>
      </c>
      <c r="C142" s="192"/>
      <c r="D142" s="192"/>
      <c r="E142" s="192"/>
    </row>
    <row r="143" spans="1:5" ht="15">
      <c r="A143" s="38" t="s">
        <v>370</v>
      </c>
      <c r="B143" s="5" t="s">
        <v>371</v>
      </c>
      <c r="C143" s="192"/>
      <c r="D143" s="192"/>
      <c r="E143" s="192"/>
    </row>
    <row r="144" spans="1:5" ht="15">
      <c r="A144" s="13" t="s">
        <v>513</v>
      </c>
      <c r="B144" s="5" t="s">
        <v>372</v>
      </c>
      <c r="C144" s="192"/>
      <c r="D144" s="192"/>
      <c r="E144" s="192"/>
    </row>
    <row r="145" spans="1:5" ht="15">
      <c r="A145" s="15" t="s">
        <v>532</v>
      </c>
      <c r="B145" s="7" t="s">
        <v>374</v>
      </c>
      <c r="C145" s="193">
        <f>C133+C134+C139+C140+C141+C142+C143+C144</f>
        <v>17107</v>
      </c>
      <c r="D145" s="193">
        <f>D133+D134+D139+D140+D141+D142+D143+D144</f>
        <v>13379</v>
      </c>
      <c r="E145" s="193">
        <f>E133+E134+E139+E140+E141+E142+E143+E144</f>
        <v>21538</v>
      </c>
    </row>
    <row r="146" spans="1:5" ht="15">
      <c r="A146" s="13" t="s">
        <v>375</v>
      </c>
      <c r="B146" s="5" t="s">
        <v>376</v>
      </c>
      <c r="C146" s="192"/>
      <c r="D146" s="192"/>
      <c r="E146" s="192"/>
    </row>
    <row r="147" spans="1:5" ht="15">
      <c r="A147" s="13" t="s">
        <v>377</v>
      </c>
      <c r="B147" s="5" t="s">
        <v>378</v>
      </c>
      <c r="C147" s="192"/>
      <c r="D147" s="192"/>
      <c r="E147" s="192"/>
    </row>
    <row r="148" spans="1:5" ht="15">
      <c r="A148" s="38" t="s">
        <v>379</v>
      </c>
      <c r="B148" s="5" t="s">
        <v>380</v>
      </c>
      <c r="C148" s="192"/>
      <c r="D148" s="192"/>
      <c r="E148" s="192"/>
    </row>
    <row r="149" spans="1:5" ht="15">
      <c r="A149" s="38" t="s">
        <v>514</v>
      </c>
      <c r="B149" s="5" t="s">
        <v>381</v>
      </c>
      <c r="C149" s="192"/>
      <c r="D149" s="192"/>
      <c r="E149" s="192"/>
    </row>
    <row r="150" spans="1:5" ht="15">
      <c r="A150" s="14" t="s">
        <v>533</v>
      </c>
      <c r="B150" s="7" t="s">
        <v>382</v>
      </c>
      <c r="C150" s="193">
        <f>SUM(C146:C149)</f>
        <v>0</v>
      </c>
      <c r="D150" s="193">
        <f>SUM(D146:D149)</f>
        <v>0</v>
      </c>
      <c r="E150" s="193">
        <f>SUM(E146:E149)</f>
        <v>0</v>
      </c>
    </row>
    <row r="151" spans="1:5" ht="15">
      <c r="A151" s="15" t="s">
        <v>383</v>
      </c>
      <c r="B151" s="7" t="s">
        <v>384</v>
      </c>
      <c r="C151" s="192"/>
      <c r="D151" s="192"/>
      <c r="E151" s="192"/>
    </row>
    <row r="152" spans="1:5" ht="15.75">
      <c r="A152" s="41" t="s">
        <v>534</v>
      </c>
      <c r="B152" s="42" t="s">
        <v>385</v>
      </c>
      <c r="C152" s="193">
        <f>C151+C150+C145</f>
        <v>17107</v>
      </c>
      <c r="D152" s="193">
        <f>D151+D150+D145</f>
        <v>13379</v>
      </c>
      <c r="E152" s="193">
        <f>E151+E150+E145</f>
        <v>21538</v>
      </c>
    </row>
    <row r="153" spans="1:5" ht="15.75">
      <c r="A153" s="46" t="s">
        <v>516</v>
      </c>
      <c r="B153" s="47"/>
      <c r="C153" s="193">
        <f>C152+C130</f>
        <v>499620</v>
      </c>
      <c r="D153" s="193">
        <f>D152+D130</f>
        <v>129632</v>
      </c>
      <c r="E153" s="193">
        <f>E152+E130</f>
        <v>212486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Header>&amp;C19. melléklet a 3/2016. (IV.18.)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91">
      <selection activeCell="F122" sqref="A1:F122"/>
    </sheetView>
  </sheetViews>
  <sheetFormatPr defaultColWidth="9.140625" defaultRowHeight="15"/>
  <cols>
    <col min="1" max="1" width="89.7109375" style="0" customWidth="1"/>
    <col min="3" max="3" width="17.7109375" style="139" customWidth="1"/>
    <col min="4" max="4" width="20.140625" style="139" customWidth="1"/>
    <col min="5" max="5" width="15.7109375" style="139" customWidth="1"/>
    <col min="6" max="6" width="15.57421875" style="139" customWidth="1"/>
  </cols>
  <sheetData>
    <row r="1" spans="1:6" ht="21" customHeight="1">
      <c r="A1" s="261" t="s">
        <v>655</v>
      </c>
      <c r="B1" s="259"/>
      <c r="C1" s="259"/>
      <c r="D1" s="259"/>
      <c r="E1" s="259"/>
      <c r="F1" s="262"/>
    </row>
    <row r="2" spans="1:6" ht="18.75" customHeight="1">
      <c r="A2" s="260" t="s">
        <v>563</v>
      </c>
      <c r="B2" s="259"/>
      <c r="C2" s="259"/>
      <c r="D2" s="259"/>
      <c r="E2" s="259"/>
      <c r="F2" s="262"/>
    </row>
    <row r="3" ht="18">
      <c r="A3" s="51"/>
    </row>
    <row r="4" ht="15">
      <c r="A4" s="118" t="s">
        <v>1</v>
      </c>
    </row>
    <row r="5" spans="1:6" ht="30">
      <c r="A5" s="2" t="s">
        <v>83</v>
      </c>
      <c r="B5" s="3" t="s">
        <v>84</v>
      </c>
      <c r="C5" s="141" t="s">
        <v>592</v>
      </c>
      <c r="D5" s="141" t="s">
        <v>593</v>
      </c>
      <c r="E5" s="141" t="s">
        <v>49</v>
      </c>
      <c r="F5" s="142" t="s">
        <v>22</v>
      </c>
    </row>
    <row r="6" spans="1:6" ht="15">
      <c r="A6" s="29" t="s">
        <v>85</v>
      </c>
      <c r="B6" s="30" t="s">
        <v>86</v>
      </c>
      <c r="C6" s="119">
        <v>11879</v>
      </c>
      <c r="D6" s="119"/>
      <c r="E6" s="119"/>
      <c r="F6" s="143">
        <f>C6+D6+E6</f>
        <v>11879</v>
      </c>
    </row>
    <row r="7" spans="1:6" ht="15">
      <c r="A7" s="29" t="s">
        <v>87</v>
      </c>
      <c r="B7" s="31" t="s">
        <v>88</v>
      </c>
      <c r="C7" s="119"/>
      <c r="D7" s="119"/>
      <c r="E7" s="119"/>
      <c r="F7" s="143">
        <f aca="true" t="shared" si="0" ref="F7:F70">C7+D7+E7</f>
        <v>0</v>
      </c>
    </row>
    <row r="8" spans="1:6" ht="15">
      <c r="A8" s="29" t="s">
        <v>89</v>
      </c>
      <c r="B8" s="31" t="s">
        <v>90</v>
      </c>
      <c r="C8" s="119"/>
      <c r="D8" s="119"/>
      <c r="E8" s="119"/>
      <c r="F8" s="143">
        <f t="shared" si="0"/>
        <v>0</v>
      </c>
    </row>
    <row r="9" spans="1:6" ht="15">
      <c r="A9" s="32" t="s">
        <v>91</v>
      </c>
      <c r="B9" s="31" t="s">
        <v>92</v>
      </c>
      <c r="C9" s="119"/>
      <c r="D9" s="119"/>
      <c r="E9" s="119"/>
      <c r="F9" s="143">
        <f t="shared" si="0"/>
        <v>0</v>
      </c>
    </row>
    <row r="10" spans="1:6" ht="15">
      <c r="A10" s="32" t="s">
        <v>93</v>
      </c>
      <c r="B10" s="31" t="s">
        <v>94</v>
      </c>
      <c r="C10" s="119"/>
      <c r="D10" s="119"/>
      <c r="E10" s="119"/>
      <c r="F10" s="143">
        <f t="shared" si="0"/>
        <v>0</v>
      </c>
    </row>
    <row r="11" spans="1:6" ht="15">
      <c r="A11" s="32" t="s">
        <v>95</v>
      </c>
      <c r="B11" s="31" t="s">
        <v>96</v>
      </c>
      <c r="C11" s="119"/>
      <c r="D11" s="119"/>
      <c r="E11" s="119"/>
      <c r="F11" s="143">
        <f t="shared" si="0"/>
        <v>0</v>
      </c>
    </row>
    <row r="12" spans="1:6" ht="15">
      <c r="A12" s="32" t="s">
        <v>97</v>
      </c>
      <c r="B12" s="31" t="s">
        <v>98</v>
      </c>
      <c r="C12" s="119">
        <v>288</v>
      </c>
      <c r="D12" s="119"/>
      <c r="E12" s="119"/>
      <c r="F12" s="143">
        <f t="shared" si="0"/>
        <v>288</v>
      </c>
    </row>
    <row r="13" spans="1:6" ht="15">
      <c r="A13" s="32" t="s">
        <v>99</v>
      </c>
      <c r="B13" s="31" t="s">
        <v>100</v>
      </c>
      <c r="C13" s="119"/>
      <c r="D13" s="119"/>
      <c r="E13" s="119"/>
      <c r="F13" s="143">
        <f t="shared" si="0"/>
        <v>0</v>
      </c>
    </row>
    <row r="14" spans="1:6" ht="15">
      <c r="A14" s="5" t="s">
        <v>101</v>
      </c>
      <c r="B14" s="31" t="s">
        <v>102</v>
      </c>
      <c r="C14" s="119">
        <v>40</v>
      </c>
      <c r="D14" s="119"/>
      <c r="E14" s="119"/>
      <c r="F14" s="143">
        <f t="shared" si="0"/>
        <v>40</v>
      </c>
    </row>
    <row r="15" spans="1:6" ht="15">
      <c r="A15" s="5" t="s">
        <v>103</v>
      </c>
      <c r="B15" s="31" t="s">
        <v>104</v>
      </c>
      <c r="C15" s="119">
        <v>36</v>
      </c>
      <c r="D15" s="119"/>
      <c r="E15" s="119"/>
      <c r="F15" s="143">
        <f t="shared" si="0"/>
        <v>36</v>
      </c>
    </row>
    <row r="16" spans="1:6" ht="15">
      <c r="A16" s="5" t="s">
        <v>105</v>
      </c>
      <c r="B16" s="31" t="s">
        <v>106</v>
      </c>
      <c r="C16" s="119"/>
      <c r="D16" s="119"/>
      <c r="E16" s="119"/>
      <c r="F16" s="143">
        <f t="shared" si="0"/>
        <v>0</v>
      </c>
    </row>
    <row r="17" spans="1:6" ht="15">
      <c r="A17" s="5" t="s">
        <v>107</v>
      </c>
      <c r="B17" s="31" t="s">
        <v>108</v>
      </c>
      <c r="C17" s="119"/>
      <c r="D17" s="119"/>
      <c r="E17" s="119"/>
      <c r="F17" s="143">
        <f t="shared" si="0"/>
        <v>0</v>
      </c>
    </row>
    <row r="18" spans="1:6" ht="15">
      <c r="A18" s="5" t="s">
        <v>446</v>
      </c>
      <c r="B18" s="31" t="s">
        <v>109</v>
      </c>
      <c r="C18" s="119">
        <v>615</v>
      </c>
      <c r="D18" s="119"/>
      <c r="E18" s="119"/>
      <c r="F18" s="143">
        <f t="shared" si="0"/>
        <v>615</v>
      </c>
    </row>
    <row r="19" spans="1:6" s="121" customFormat="1" ht="12.75">
      <c r="A19" s="33" t="s">
        <v>386</v>
      </c>
      <c r="B19" s="34" t="s">
        <v>110</v>
      </c>
      <c r="C19" s="120">
        <f>SUM(C6:C18)</f>
        <v>12858</v>
      </c>
      <c r="D19" s="120">
        <f>SUM(D6:D18)</f>
        <v>0</v>
      </c>
      <c r="E19" s="120">
        <f>SUM(E6:E18)</f>
        <v>0</v>
      </c>
      <c r="F19" s="120">
        <f>SUM(F6:F18)</f>
        <v>12858</v>
      </c>
    </row>
    <row r="20" spans="1:6" ht="15">
      <c r="A20" s="5" t="s">
        <v>111</v>
      </c>
      <c r="B20" s="31" t="s">
        <v>112</v>
      </c>
      <c r="C20" s="119">
        <v>4833</v>
      </c>
      <c r="D20" s="119">
        <v>1548</v>
      </c>
      <c r="E20" s="119"/>
      <c r="F20" s="143">
        <f t="shared" si="0"/>
        <v>6381</v>
      </c>
    </row>
    <row r="21" spans="1:6" ht="30">
      <c r="A21" s="5" t="s">
        <v>113</v>
      </c>
      <c r="B21" s="31" t="s">
        <v>114</v>
      </c>
      <c r="C21" s="119">
        <v>951</v>
      </c>
      <c r="D21" s="119"/>
      <c r="E21" s="119"/>
      <c r="F21" s="143">
        <f t="shared" si="0"/>
        <v>951</v>
      </c>
    </row>
    <row r="22" spans="1:6" ht="15">
      <c r="A22" s="6" t="s">
        <v>115</v>
      </c>
      <c r="B22" s="31" t="s">
        <v>116</v>
      </c>
      <c r="C22" s="119">
        <v>48</v>
      </c>
      <c r="D22" s="119"/>
      <c r="E22" s="119"/>
      <c r="F22" s="143">
        <f t="shared" si="0"/>
        <v>48</v>
      </c>
    </row>
    <row r="23" spans="1:6" s="121" customFormat="1" ht="12.75">
      <c r="A23" s="7" t="s">
        <v>387</v>
      </c>
      <c r="B23" s="34" t="s">
        <v>117</v>
      </c>
      <c r="C23" s="120">
        <f>SUM(C20:C22)</f>
        <v>5832</v>
      </c>
      <c r="D23" s="120">
        <f>SUM(D20:D22)</f>
        <v>1548</v>
      </c>
      <c r="E23" s="120">
        <f>SUM(E20:E22)</f>
        <v>0</v>
      </c>
      <c r="F23" s="120">
        <f>SUM(F20:F22)</f>
        <v>7380</v>
      </c>
    </row>
    <row r="24" spans="1:6" s="107" customFormat="1" ht="15">
      <c r="A24" s="54" t="s">
        <v>476</v>
      </c>
      <c r="B24" s="55" t="s">
        <v>118</v>
      </c>
      <c r="C24" s="104">
        <f>C19+C23</f>
        <v>18690</v>
      </c>
      <c r="D24" s="104">
        <f>D19+D23</f>
        <v>1548</v>
      </c>
      <c r="E24" s="104">
        <f>E19+E23</f>
        <v>0</v>
      </c>
      <c r="F24" s="104">
        <f>F19+F23</f>
        <v>20238</v>
      </c>
    </row>
    <row r="25" spans="1:6" s="107" customFormat="1" ht="15">
      <c r="A25" s="40" t="s">
        <v>447</v>
      </c>
      <c r="B25" s="55" t="s">
        <v>119</v>
      </c>
      <c r="C25" s="104">
        <v>4118</v>
      </c>
      <c r="D25" s="104">
        <v>418</v>
      </c>
      <c r="E25" s="104"/>
      <c r="F25" s="146">
        <f t="shared" si="0"/>
        <v>4536</v>
      </c>
    </row>
    <row r="26" spans="1:6" ht="15">
      <c r="A26" s="5" t="s">
        <v>120</v>
      </c>
      <c r="B26" s="31" t="s">
        <v>121</v>
      </c>
      <c r="C26" s="119">
        <v>120</v>
      </c>
      <c r="D26" s="119"/>
      <c r="E26" s="119"/>
      <c r="F26" s="143">
        <f t="shared" si="0"/>
        <v>120</v>
      </c>
    </row>
    <row r="27" spans="1:6" ht="15">
      <c r="A27" s="5" t="s">
        <v>122</v>
      </c>
      <c r="B27" s="31" t="s">
        <v>123</v>
      </c>
      <c r="C27" s="119">
        <v>2456</v>
      </c>
      <c r="D27" s="119"/>
      <c r="E27" s="119"/>
      <c r="F27" s="143">
        <f t="shared" si="0"/>
        <v>2456</v>
      </c>
    </row>
    <row r="28" spans="1:6" ht="15">
      <c r="A28" s="5" t="s">
        <v>124</v>
      </c>
      <c r="B28" s="31" t="s">
        <v>125</v>
      </c>
      <c r="C28" s="119"/>
      <c r="D28" s="119"/>
      <c r="E28" s="119"/>
      <c r="F28" s="143">
        <f t="shared" si="0"/>
        <v>0</v>
      </c>
    </row>
    <row r="29" spans="1:6" s="121" customFormat="1" ht="12.75">
      <c r="A29" s="7" t="s">
        <v>388</v>
      </c>
      <c r="B29" s="34" t="s">
        <v>126</v>
      </c>
      <c r="C29" s="120">
        <f>SUM(C26:C28)</f>
        <v>2576</v>
      </c>
      <c r="D29" s="120">
        <f>SUM(D26:D28)</f>
        <v>0</v>
      </c>
      <c r="E29" s="120">
        <f>SUM(E26:E28)</f>
        <v>0</v>
      </c>
      <c r="F29" s="120">
        <f>SUM(F26:F28)</f>
        <v>2576</v>
      </c>
    </row>
    <row r="30" spans="1:6" ht="15">
      <c r="A30" s="5" t="s">
        <v>127</v>
      </c>
      <c r="B30" s="31" t="s">
        <v>128</v>
      </c>
      <c r="C30" s="119">
        <v>148</v>
      </c>
      <c r="D30" s="119"/>
      <c r="E30" s="119"/>
      <c r="F30" s="143">
        <f t="shared" si="0"/>
        <v>148</v>
      </c>
    </row>
    <row r="31" spans="1:6" ht="15">
      <c r="A31" s="5" t="s">
        <v>129</v>
      </c>
      <c r="B31" s="31" t="s">
        <v>130</v>
      </c>
      <c r="C31" s="119">
        <v>95</v>
      </c>
      <c r="D31" s="119"/>
      <c r="E31" s="119"/>
      <c r="F31" s="143">
        <f t="shared" si="0"/>
        <v>95</v>
      </c>
    </row>
    <row r="32" spans="1:6" s="121" customFormat="1" ht="15" customHeight="1">
      <c r="A32" s="7" t="s">
        <v>477</v>
      </c>
      <c r="B32" s="34" t="s">
        <v>131</v>
      </c>
      <c r="C32" s="120">
        <f>SUM(C30:C31)</f>
        <v>243</v>
      </c>
      <c r="D32" s="120">
        <f>SUM(D30:D31)</f>
        <v>0</v>
      </c>
      <c r="E32" s="120">
        <f>SUM(E30:E31)</f>
        <v>0</v>
      </c>
      <c r="F32" s="120">
        <f>SUM(F30:F31)</f>
        <v>243</v>
      </c>
    </row>
    <row r="33" spans="1:6" ht="15">
      <c r="A33" s="5" t="s">
        <v>132</v>
      </c>
      <c r="B33" s="31" t="s">
        <v>133</v>
      </c>
      <c r="C33" s="119">
        <v>4407</v>
      </c>
      <c r="D33" s="119"/>
      <c r="E33" s="119"/>
      <c r="F33" s="143">
        <f t="shared" si="0"/>
        <v>4407</v>
      </c>
    </row>
    <row r="34" spans="1:6" ht="15">
      <c r="A34" s="5" t="s">
        <v>134</v>
      </c>
      <c r="B34" s="31" t="s">
        <v>135</v>
      </c>
      <c r="C34" s="119">
        <v>5891</v>
      </c>
      <c r="D34" s="119"/>
      <c r="E34" s="119"/>
      <c r="F34" s="143">
        <f t="shared" si="0"/>
        <v>5891</v>
      </c>
    </row>
    <row r="35" spans="1:6" ht="15">
      <c r="A35" s="5" t="s">
        <v>448</v>
      </c>
      <c r="B35" s="31" t="s">
        <v>136</v>
      </c>
      <c r="C35" s="119"/>
      <c r="D35" s="119"/>
      <c r="E35" s="119"/>
      <c r="F35" s="143">
        <f t="shared" si="0"/>
        <v>0</v>
      </c>
    </row>
    <row r="36" spans="1:6" ht="15">
      <c r="A36" s="5" t="s">
        <v>137</v>
      </c>
      <c r="B36" s="31" t="s">
        <v>138</v>
      </c>
      <c r="C36" s="119">
        <v>1234</v>
      </c>
      <c r="D36" s="119"/>
      <c r="E36" s="119"/>
      <c r="F36" s="143">
        <f t="shared" si="0"/>
        <v>1234</v>
      </c>
    </row>
    <row r="37" spans="1:6" ht="15">
      <c r="A37" s="10" t="s">
        <v>449</v>
      </c>
      <c r="B37" s="31" t="s">
        <v>139</v>
      </c>
      <c r="C37" s="119">
        <v>1250</v>
      </c>
      <c r="D37" s="119"/>
      <c r="E37" s="119"/>
      <c r="F37" s="143">
        <f t="shared" si="0"/>
        <v>1250</v>
      </c>
    </row>
    <row r="38" spans="1:6" ht="15">
      <c r="A38" s="6" t="s">
        <v>140</v>
      </c>
      <c r="B38" s="31" t="s">
        <v>141</v>
      </c>
      <c r="C38" s="119">
        <v>2760</v>
      </c>
      <c r="D38" s="119"/>
      <c r="E38" s="119"/>
      <c r="F38" s="143">
        <f t="shared" si="0"/>
        <v>2760</v>
      </c>
    </row>
    <row r="39" spans="1:6" ht="15">
      <c r="A39" s="5" t="s">
        <v>450</v>
      </c>
      <c r="B39" s="31" t="s">
        <v>142</v>
      </c>
      <c r="C39" s="119">
        <v>5661</v>
      </c>
      <c r="D39" s="119"/>
      <c r="E39" s="119"/>
      <c r="F39" s="143">
        <f t="shared" si="0"/>
        <v>5661</v>
      </c>
    </row>
    <row r="40" spans="1:6" s="121" customFormat="1" ht="12.75">
      <c r="A40" s="7" t="s">
        <v>389</v>
      </c>
      <c r="B40" s="34" t="s">
        <v>143</v>
      </c>
      <c r="C40" s="120">
        <f>SUM(C33:C39)</f>
        <v>21203</v>
      </c>
      <c r="D40" s="120">
        <f>SUM(D33:D39)</f>
        <v>0</v>
      </c>
      <c r="E40" s="120">
        <f>SUM(E33:E39)</f>
        <v>0</v>
      </c>
      <c r="F40" s="120">
        <f>SUM(F33:F39)</f>
        <v>21203</v>
      </c>
    </row>
    <row r="41" spans="1:6" ht="15">
      <c r="A41" s="5" t="s">
        <v>144</v>
      </c>
      <c r="B41" s="31" t="s">
        <v>145</v>
      </c>
      <c r="C41" s="119"/>
      <c r="D41" s="119"/>
      <c r="E41" s="119"/>
      <c r="F41" s="143">
        <f t="shared" si="0"/>
        <v>0</v>
      </c>
    </row>
    <row r="42" spans="1:6" ht="15">
      <c r="A42" s="5" t="s">
        <v>146</v>
      </c>
      <c r="B42" s="31" t="s">
        <v>147</v>
      </c>
      <c r="C42" s="119">
        <v>50</v>
      </c>
      <c r="D42" s="119"/>
      <c r="E42" s="119"/>
      <c r="F42" s="143">
        <f t="shared" si="0"/>
        <v>50</v>
      </c>
    </row>
    <row r="43" spans="1:6" s="121" customFormat="1" ht="12.75">
      <c r="A43" s="7" t="s">
        <v>390</v>
      </c>
      <c r="B43" s="34" t="s">
        <v>148</v>
      </c>
      <c r="C43" s="120">
        <f>SUM(C41:C42)</f>
        <v>50</v>
      </c>
      <c r="D43" s="120">
        <f>SUM(D41:D42)</f>
        <v>0</v>
      </c>
      <c r="E43" s="120">
        <f>SUM(E41:E42)</f>
        <v>0</v>
      </c>
      <c r="F43" s="120">
        <f>SUM(F41:F42)</f>
        <v>50</v>
      </c>
    </row>
    <row r="44" spans="1:6" ht="15">
      <c r="A44" s="5" t="s">
        <v>149</v>
      </c>
      <c r="B44" s="31" t="s">
        <v>150</v>
      </c>
      <c r="C44" s="119">
        <v>4976</v>
      </c>
      <c r="D44" s="119"/>
      <c r="E44" s="119"/>
      <c r="F44" s="143">
        <f t="shared" si="0"/>
        <v>4976</v>
      </c>
    </row>
    <row r="45" spans="1:6" ht="15">
      <c r="A45" s="5" t="s">
        <v>151</v>
      </c>
      <c r="B45" s="31" t="s">
        <v>152</v>
      </c>
      <c r="C45" s="119">
        <v>6234</v>
      </c>
      <c r="D45" s="119">
        <f>1007+14</f>
        <v>1021</v>
      </c>
      <c r="E45" s="119"/>
      <c r="F45" s="143">
        <f t="shared" si="0"/>
        <v>7255</v>
      </c>
    </row>
    <row r="46" spans="1:6" ht="15">
      <c r="A46" s="5" t="s">
        <v>451</v>
      </c>
      <c r="B46" s="31" t="s">
        <v>153</v>
      </c>
      <c r="C46" s="119"/>
      <c r="D46" s="119"/>
      <c r="E46" s="119"/>
      <c r="F46" s="143">
        <f t="shared" si="0"/>
        <v>0</v>
      </c>
    </row>
    <row r="47" spans="1:6" ht="15">
      <c r="A47" s="5" t="s">
        <v>452</v>
      </c>
      <c r="B47" s="31" t="s">
        <v>154</v>
      </c>
      <c r="C47" s="119"/>
      <c r="D47" s="119"/>
      <c r="E47" s="119"/>
      <c r="F47" s="143">
        <f t="shared" si="0"/>
        <v>0</v>
      </c>
    </row>
    <row r="48" spans="1:6" ht="15">
      <c r="A48" s="5" t="s">
        <v>155</v>
      </c>
      <c r="B48" s="31" t="s">
        <v>156</v>
      </c>
      <c r="C48" s="119">
        <v>60</v>
      </c>
      <c r="D48" s="119"/>
      <c r="E48" s="119"/>
      <c r="F48" s="143">
        <f t="shared" si="0"/>
        <v>60</v>
      </c>
    </row>
    <row r="49" spans="1:6" s="121" customFormat="1" ht="12.75">
      <c r="A49" s="7" t="s">
        <v>391</v>
      </c>
      <c r="B49" s="34" t="s">
        <v>157</v>
      </c>
      <c r="C49" s="120">
        <f>SUM(C44:C48)</f>
        <v>11270</v>
      </c>
      <c r="D49" s="120">
        <f>SUM(D44:D48)</f>
        <v>1021</v>
      </c>
      <c r="E49" s="120">
        <f>SUM(E44:E48)</f>
        <v>0</v>
      </c>
      <c r="F49" s="120">
        <f>SUM(F44:F48)</f>
        <v>12291</v>
      </c>
    </row>
    <row r="50" spans="1:6" s="107" customFormat="1" ht="15">
      <c r="A50" s="40" t="s">
        <v>392</v>
      </c>
      <c r="B50" s="55" t="s">
        <v>158</v>
      </c>
      <c r="C50" s="104">
        <f>C49+C43+C40+C32+C29</f>
        <v>35342</v>
      </c>
      <c r="D50" s="104">
        <f>D49+D43+D40+D32+D29</f>
        <v>1021</v>
      </c>
      <c r="E50" s="104">
        <f>E49+E43+E40+E32+E29</f>
        <v>0</v>
      </c>
      <c r="F50" s="104">
        <f>F49+F43+F40+F32+F29</f>
        <v>36363</v>
      </c>
    </row>
    <row r="51" spans="1:6" ht="15">
      <c r="A51" s="13" t="s">
        <v>159</v>
      </c>
      <c r="B51" s="31" t="s">
        <v>160</v>
      </c>
      <c r="C51" s="119"/>
      <c r="D51" s="119"/>
      <c r="E51" s="119"/>
      <c r="F51" s="143">
        <f t="shared" si="0"/>
        <v>0</v>
      </c>
    </row>
    <row r="52" spans="1:6" ht="15">
      <c r="A52" s="13" t="s">
        <v>393</v>
      </c>
      <c r="B52" s="31" t="s">
        <v>161</v>
      </c>
      <c r="C52" s="119">
        <v>793</v>
      </c>
      <c r="D52" s="119"/>
      <c r="E52" s="119"/>
      <c r="F52" s="143">
        <f t="shared" si="0"/>
        <v>793</v>
      </c>
    </row>
    <row r="53" spans="1:6" ht="15">
      <c r="A53" s="17" t="s">
        <v>453</v>
      </c>
      <c r="B53" s="31" t="s">
        <v>162</v>
      </c>
      <c r="C53" s="119"/>
      <c r="D53" s="119"/>
      <c r="E53" s="119"/>
      <c r="F53" s="143">
        <f t="shared" si="0"/>
        <v>0</v>
      </c>
    </row>
    <row r="54" spans="1:6" ht="15">
      <c r="A54" s="17" t="s">
        <v>454</v>
      </c>
      <c r="B54" s="31" t="s">
        <v>163</v>
      </c>
      <c r="C54" s="119"/>
      <c r="D54" s="119"/>
      <c r="E54" s="119"/>
      <c r="F54" s="143">
        <f t="shared" si="0"/>
        <v>0</v>
      </c>
    </row>
    <row r="55" spans="1:6" ht="15">
      <c r="A55" s="17" t="s">
        <v>455</v>
      </c>
      <c r="B55" s="31" t="s">
        <v>164</v>
      </c>
      <c r="C55" s="119">
        <v>663</v>
      </c>
      <c r="D55" s="119"/>
      <c r="E55" s="119"/>
      <c r="F55" s="143">
        <f t="shared" si="0"/>
        <v>663</v>
      </c>
    </row>
    <row r="56" spans="1:6" ht="15">
      <c r="A56" s="13" t="s">
        <v>456</v>
      </c>
      <c r="B56" s="31" t="s">
        <v>165</v>
      </c>
      <c r="C56" s="119">
        <v>646</v>
      </c>
      <c r="D56" s="119"/>
      <c r="E56" s="119"/>
      <c r="F56" s="143">
        <f t="shared" si="0"/>
        <v>646</v>
      </c>
    </row>
    <row r="57" spans="1:6" ht="15">
      <c r="A57" s="13" t="s">
        <v>457</v>
      </c>
      <c r="B57" s="31" t="s">
        <v>166</v>
      </c>
      <c r="C57" s="119"/>
      <c r="D57" s="119"/>
      <c r="E57" s="119"/>
      <c r="F57" s="143">
        <f t="shared" si="0"/>
        <v>0</v>
      </c>
    </row>
    <row r="58" spans="1:6" ht="15">
      <c r="A58" s="13" t="s">
        <v>458</v>
      </c>
      <c r="B58" s="31" t="s">
        <v>167</v>
      </c>
      <c r="C58" s="119">
        <v>1703</v>
      </c>
      <c r="D58" s="119"/>
      <c r="E58" s="119"/>
      <c r="F58" s="143">
        <f t="shared" si="0"/>
        <v>1703</v>
      </c>
    </row>
    <row r="59" spans="1:6" s="107" customFormat="1" ht="15">
      <c r="A59" s="52" t="s">
        <v>421</v>
      </c>
      <c r="B59" s="55" t="s">
        <v>168</v>
      </c>
      <c r="C59" s="104">
        <f>SUM(C51:C58)</f>
        <v>3805</v>
      </c>
      <c r="D59" s="104">
        <f>SUM(D51:D58)</f>
        <v>0</v>
      </c>
      <c r="E59" s="104">
        <f>SUM(E51:E58)</f>
        <v>0</v>
      </c>
      <c r="F59" s="104">
        <f>SUM(F51:F58)</f>
        <v>3805</v>
      </c>
    </row>
    <row r="60" spans="1:6" ht="15">
      <c r="A60" s="12" t="s">
        <v>459</v>
      </c>
      <c r="B60" s="31" t="s">
        <v>169</v>
      </c>
      <c r="C60" s="119"/>
      <c r="D60" s="119"/>
      <c r="E60" s="119"/>
      <c r="F60" s="143">
        <f t="shared" si="0"/>
        <v>0</v>
      </c>
    </row>
    <row r="61" spans="1:6" ht="15">
      <c r="A61" s="12" t="s">
        <v>170</v>
      </c>
      <c r="B61" s="31" t="s">
        <v>171</v>
      </c>
      <c r="C61" s="119">
        <v>583</v>
      </c>
      <c r="D61" s="119"/>
      <c r="E61" s="119"/>
      <c r="F61" s="143">
        <f t="shared" si="0"/>
        <v>583</v>
      </c>
    </row>
    <row r="62" spans="1:6" ht="30">
      <c r="A62" s="12" t="s">
        <v>172</v>
      </c>
      <c r="B62" s="31" t="s">
        <v>173</v>
      </c>
      <c r="C62" s="119"/>
      <c r="D62" s="119"/>
      <c r="E62" s="119"/>
      <c r="F62" s="143">
        <f t="shared" si="0"/>
        <v>0</v>
      </c>
    </row>
    <row r="63" spans="1:6" ht="15">
      <c r="A63" s="12" t="s">
        <v>422</v>
      </c>
      <c r="B63" s="31" t="s">
        <v>174</v>
      </c>
      <c r="C63" s="119"/>
      <c r="D63" s="119"/>
      <c r="E63" s="119"/>
      <c r="F63" s="143">
        <f t="shared" si="0"/>
        <v>0</v>
      </c>
    </row>
    <row r="64" spans="1:6" ht="30">
      <c r="A64" s="12" t="s">
        <v>460</v>
      </c>
      <c r="B64" s="31" t="s">
        <v>175</v>
      </c>
      <c r="C64" s="119"/>
      <c r="D64" s="119"/>
      <c r="E64" s="119"/>
      <c r="F64" s="143">
        <f t="shared" si="0"/>
        <v>0</v>
      </c>
    </row>
    <row r="65" spans="1:6" ht="15">
      <c r="A65" s="12" t="s">
        <v>424</v>
      </c>
      <c r="B65" s="31" t="s">
        <v>176</v>
      </c>
      <c r="C65" s="119">
        <v>6147</v>
      </c>
      <c r="D65" s="119"/>
      <c r="E65" s="119"/>
      <c r="F65" s="143">
        <f t="shared" si="0"/>
        <v>6147</v>
      </c>
    </row>
    <row r="66" spans="1:6" ht="30">
      <c r="A66" s="12" t="s">
        <v>461</v>
      </c>
      <c r="B66" s="31" t="s">
        <v>177</v>
      </c>
      <c r="C66" s="119"/>
      <c r="D66" s="119"/>
      <c r="E66" s="119"/>
      <c r="F66" s="143">
        <f t="shared" si="0"/>
        <v>0</v>
      </c>
    </row>
    <row r="67" spans="1:6" ht="15">
      <c r="A67" s="12" t="s">
        <v>462</v>
      </c>
      <c r="B67" s="31" t="s">
        <v>178</v>
      </c>
      <c r="C67" s="119"/>
      <c r="D67" s="119">
        <v>1240</v>
      </c>
      <c r="E67" s="119"/>
      <c r="F67" s="143">
        <f t="shared" si="0"/>
        <v>1240</v>
      </c>
    </row>
    <row r="68" spans="1:6" ht="15">
      <c r="A68" s="12" t="s">
        <v>179</v>
      </c>
      <c r="B68" s="31" t="s">
        <v>180</v>
      </c>
      <c r="C68" s="119"/>
      <c r="D68" s="119"/>
      <c r="E68" s="119"/>
      <c r="F68" s="143">
        <f t="shared" si="0"/>
        <v>0</v>
      </c>
    </row>
    <row r="69" spans="1:6" ht="15">
      <c r="A69" s="20" t="s">
        <v>181</v>
      </c>
      <c r="B69" s="31" t="s">
        <v>182</v>
      </c>
      <c r="C69" s="119"/>
      <c r="D69" s="119"/>
      <c r="E69" s="119"/>
      <c r="F69" s="143">
        <f t="shared" si="0"/>
        <v>0</v>
      </c>
    </row>
    <row r="70" spans="1:6" ht="15">
      <c r="A70" s="12" t="s">
        <v>463</v>
      </c>
      <c r="B70" s="31" t="s">
        <v>183</v>
      </c>
      <c r="C70" s="119">
        <v>15938</v>
      </c>
      <c r="D70" s="119">
        <f>80+850</f>
        <v>930</v>
      </c>
      <c r="E70" s="119"/>
      <c r="F70" s="143">
        <f t="shared" si="0"/>
        <v>16868</v>
      </c>
    </row>
    <row r="71" spans="1:6" ht="15">
      <c r="A71" s="20" t="s">
        <v>643</v>
      </c>
      <c r="B71" s="31" t="s">
        <v>184</v>
      </c>
      <c r="C71" s="119"/>
      <c r="D71" s="119"/>
      <c r="E71" s="119"/>
      <c r="F71" s="143">
        <f aca="true" t="shared" si="1" ref="F71:F120">C71+D71+E71</f>
        <v>0</v>
      </c>
    </row>
    <row r="72" spans="1:6" ht="15">
      <c r="A72" s="20" t="s">
        <v>644</v>
      </c>
      <c r="B72" s="31" t="s">
        <v>184</v>
      </c>
      <c r="C72" s="119"/>
      <c r="D72" s="119"/>
      <c r="E72" s="119"/>
      <c r="F72" s="143">
        <f t="shared" si="1"/>
        <v>0</v>
      </c>
    </row>
    <row r="73" spans="1:6" s="107" customFormat="1" ht="15">
      <c r="A73" s="52" t="s">
        <v>427</v>
      </c>
      <c r="B73" s="55" t="s">
        <v>185</v>
      </c>
      <c r="C73" s="104">
        <f>SUM(C60:C72)</f>
        <v>22668</v>
      </c>
      <c r="D73" s="104">
        <f>SUM(D60:D72)</f>
        <v>2170</v>
      </c>
      <c r="E73" s="104">
        <f>SUM(E60:E72)</f>
        <v>0</v>
      </c>
      <c r="F73" s="104">
        <f>SUM(F60:F72)</f>
        <v>24838</v>
      </c>
    </row>
    <row r="74" spans="1:6" s="133" customFormat="1" ht="15.75">
      <c r="A74" s="110" t="s">
        <v>47</v>
      </c>
      <c r="B74" s="132"/>
      <c r="C74" s="135">
        <f>C73+C59+C50+C25+C24</f>
        <v>84623</v>
      </c>
      <c r="D74" s="135">
        <f>D73+D59+D50+D25+D24</f>
        <v>5157</v>
      </c>
      <c r="E74" s="135">
        <f>E73+E59+E50+E25+E24</f>
        <v>0</v>
      </c>
      <c r="F74" s="135">
        <f>F73+F59+F50+F25+F24</f>
        <v>89780</v>
      </c>
    </row>
    <row r="75" spans="1:6" ht="15">
      <c r="A75" s="35" t="s">
        <v>186</v>
      </c>
      <c r="B75" s="31" t="s">
        <v>187</v>
      </c>
      <c r="C75" s="119"/>
      <c r="D75" s="119"/>
      <c r="E75" s="119"/>
      <c r="F75" s="143">
        <f t="shared" si="1"/>
        <v>0</v>
      </c>
    </row>
    <row r="76" spans="1:6" ht="15">
      <c r="A76" s="35" t="s">
        <v>464</v>
      </c>
      <c r="B76" s="31" t="s">
        <v>188</v>
      </c>
      <c r="C76" s="119">
        <v>5908</v>
      </c>
      <c r="D76" s="119"/>
      <c r="E76" s="119"/>
      <c r="F76" s="143">
        <f t="shared" si="1"/>
        <v>5908</v>
      </c>
    </row>
    <row r="77" spans="1:6" ht="15">
      <c r="A77" s="35" t="s">
        <v>189</v>
      </c>
      <c r="B77" s="31" t="s">
        <v>190</v>
      </c>
      <c r="C77" s="119">
        <v>5845</v>
      </c>
      <c r="D77" s="119"/>
      <c r="E77" s="119"/>
      <c r="F77" s="143">
        <f t="shared" si="1"/>
        <v>5845</v>
      </c>
    </row>
    <row r="78" spans="1:6" ht="15">
      <c r="A78" s="35" t="s">
        <v>191</v>
      </c>
      <c r="B78" s="31" t="s">
        <v>192</v>
      </c>
      <c r="C78" s="119">
        <v>9437</v>
      </c>
      <c r="D78" s="119"/>
      <c r="E78" s="119"/>
      <c r="F78" s="143">
        <f t="shared" si="1"/>
        <v>9437</v>
      </c>
    </row>
    <row r="79" spans="1:6" ht="15">
      <c r="A79" s="6" t="s">
        <v>193</v>
      </c>
      <c r="B79" s="31" t="s">
        <v>194</v>
      </c>
      <c r="C79" s="119"/>
      <c r="D79" s="119">
        <v>450</v>
      </c>
      <c r="E79" s="119"/>
      <c r="F79" s="143">
        <f t="shared" si="1"/>
        <v>450</v>
      </c>
    </row>
    <row r="80" spans="1:6" ht="15">
      <c r="A80" s="6" t="s">
        <v>195</v>
      </c>
      <c r="B80" s="31" t="s">
        <v>196</v>
      </c>
      <c r="C80" s="119"/>
      <c r="D80" s="119"/>
      <c r="E80" s="119"/>
      <c r="F80" s="143">
        <f t="shared" si="1"/>
        <v>0</v>
      </c>
    </row>
    <row r="81" spans="1:6" ht="15">
      <c r="A81" s="6" t="s">
        <v>197</v>
      </c>
      <c r="B81" s="31" t="s">
        <v>198</v>
      </c>
      <c r="C81" s="119">
        <v>5719</v>
      </c>
      <c r="D81" s="119"/>
      <c r="E81" s="119"/>
      <c r="F81" s="143">
        <f t="shared" si="1"/>
        <v>5719</v>
      </c>
    </row>
    <row r="82" spans="1:6" s="107" customFormat="1" ht="15">
      <c r="A82" s="53" t="s">
        <v>428</v>
      </c>
      <c r="B82" s="55" t="s">
        <v>199</v>
      </c>
      <c r="C82" s="104">
        <f>SUM(C75:C81)</f>
        <v>26909</v>
      </c>
      <c r="D82" s="104">
        <f>SUM(D75:D81)</f>
        <v>450</v>
      </c>
      <c r="E82" s="104">
        <f>SUM(E75:E81)</f>
        <v>0</v>
      </c>
      <c r="F82" s="104">
        <f>SUM(F75:F81)</f>
        <v>27359</v>
      </c>
    </row>
    <row r="83" spans="1:6" ht="15">
      <c r="A83" s="13" t="s">
        <v>200</v>
      </c>
      <c r="B83" s="31" t="s">
        <v>201</v>
      </c>
      <c r="C83" s="119">
        <v>30451</v>
      </c>
      <c r="D83" s="119"/>
      <c r="E83" s="119"/>
      <c r="F83" s="143">
        <f t="shared" si="1"/>
        <v>30451</v>
      </c>
    </row>
    <row r="84" spans="1:6" ht="15">
      <c r="A84" s="13" t="s">
        <v>202</v>
      </c>
      <c r="B84" s="31" t="s">
        <v>203</v>
      </c>
      <c r="C84" s="119"/>
      <c r="D84" s="119"/>
      <c r="E84" s="119"/>
      <c r="F84" s="143">
        <f t="shared" si="1"/>
        <v>0</v>
      </c>
    </row>
    <row r="85" spans="1:6" ht="15">
      <c r="A85" s="13" t="s">
        <v>204</v>
      </c>
      <c r="B85" s="31" t="s">
        <v>205</v>
      </c>
      <c r="C85" s="119"/>
      <c r="D85" s="119"/>
      <c r="E85" s="119"/>
      <c r="F85" s="143">
        <f t="shared" si="1"/>
        <v>0</v>
      </c>
    </row>
    <row r="86" spans="1:6" ht="15">
      <c r="A86" s="13" t="s">
        <v>206</v>
      </c>
      <c r="B86" s="31" t="s">
        <v>207</v>
      </c>
      <c r="C86" s="119">
        <v>10239</v>
      </c>
      <c r="D86" s="119"/>
      <c r="E86" s="119"/>
      <c r="F86" s="143">
        <f t="shared" si="1"/>
        <v>10239</v>
      </c>
    </row>
    <row r="87" spans="1:6" s="107" customFormat="1" ht="15">
      <c r="A87" s="52" t="s">
        <v>429</v>
      </c>
      <c r="B87" s="55" t="s">
        <v>208</v>
      </c>
      <c r="C87" s="104">
        <f>SUM(C83:C86)</f>
        <v>40690</v>
      </c>
      <c r="D87" s="104">
        <f>SUM(D83:D86)</f>
        <v>0</v>
      </c>
      <c r="E87" s="104">
        <f>SUM(E83:E86)</f>
        <v>0</v>
      </c>
      <c r="F87" s="104">
        <f>SUM(F83:F86)</f>
        <v>40690</v>
      </c>
    </row>
    <row r="88" spans="1:6" ht="30">
      <c r="A88" s="13" t="s">
        <v>209</v>
      </c>
      <c r="B88" s="31" t="s">
        <v>210</v>
      </c>
      <c r="C88" s="119"/>
      <c r="D88" s="119"/>
      <c r="E88" s="119"/>
      <c r="F88" s="143">
        <f t="shared" si="1"/>
        <v>0</v>
      </c>
    </row>
    <row r="89" spans="1:6" ht="30">
      <c r="A89" s="13" t="s">
        <v>465</v>
      </c>
      <c r="B89" s="31" t="s">
        <v>211</v>
      </c>
      <c r="C89" s="119"/>
      <c r="D89" s="119"/>
      <c r="E89" s="119"/>
      <c r="F89" s="143">
        <f t="shared" si="1"/>
        <v>0</v>
      </c>
    </row>
    <row r="90" spans="1:6" ht="30">
      <c r="A90" s="13" t="s">
        <v>466</v>
      </c>
      <c r="B90" s="31" t="s">
        <v>212</v>
      </c>
      <c r="C90" s="119"/>
      <c r="D90" s="119"/>
      <c r="E90" s="119"/>
      <c r="F90" s="143">
        <f t="shared" si="1"/>
        <v>0</v>
      </c>
    </row>
    <row r="91" spans="1:6" ht="15">
      <c r="A91" s="13" t="s">
        <v>467</v>
      </c>
      <c r="B91" s="31" t="s">
        <v>213</v>
      </c>
      <c r="C91" s="119">
        <v>705</v>
      </c>
      <c r="D91" s="119"/>
      <c r="E91" s="119"/>
      <c r="F91" s="143">
        <f t="shared" si="1"/>
        <v>705</v>
      </c>
    </row>
    <row r="92" spans="1:6" ht="30">
      <c r="A92" s="13" t="s">
        <v>468</v>
      </c>
      <c r="B92" s="31" t="s">
        <v>214</v>
      </c>
      <c r="C92" s="119"/>
      <c r="D92" s="119"/>
      <c r="E92" s="119"/>
      <c r="F92" s="143">
        <f t="shared" si="1"/>
        <v>0</v>
      </c>
    </row>
    <row r="93" spans="1:6" ht="30">
      <c r="A93" s="13" t="s">
        <v>469</v>
      </c>
      <c r="B93" s="31" t="s">
        <v>215</v>
      </c>
      <c r="C93" s="119"/>
      <c r="D93" s="119"/>
      <c r="E93" s="119"/>
      <c r="F93" s="143">
        <f t="shared" si="1"/>
        <v>0</v>
      </c>
    </row>
    <row r="94" spans="1:6" ht="15">
      <c r="A94" s="13" t="s">
        <v>216</v>
      </c>
      <c r="B94" s="31" t="s">
        <v>217</v>
      </c>
      <c r="C94" s="119"/>
      <c r="D94" s="119"/>
      <c r="E94" s="119"/>
      <c r="F94" s="143">
        <f t="shared" si="1"/>
        <v>0</v>
      </c>
    </row>
    <row r="95" spans="1:6" ht="15">
      <c r="A95" s="13" t="s">
        <v>470</v>
      </c>
      <c r="B95" s="31" t="s">
        <v>218</v>
      </c>
      <c r="C95" s="119"/>
      <c r="D95" s="119"/>
      <c r="E95" s="119"/>
      <c r="F95" s="143">
        <f t="shared" si="1"/>
        <v>0</v>
      </c>
    </row>
    <row r="96" spans="1:6" s="107" customFormat="1" ht="15">
      <c r="A96" s="52" t="s">
        <v>430</v>
      </c>
      <c r="B96" s="55" t="s">
        <v>219</v>
      </c>
      <c r="C96" s="104">
        <f>SUM(C88:C95)</f>
        <v>705</v>
      </c>
      <c r="D96" s="104">
        <f>SUM(D88:D95)</f>
        <v>0</v>
      </c>
      <c r="E96" s="104">
        <f>SUM(E88:E95)</f>
        <v>0</v>
      </c>
      <c r="F96" s="104">
        <f>SUM(F88:F95)</f>
        <v>705</v>
      </c>
    </row>
    <row r="97" spans="1:6" s="134" customFormat="1" ht="15.75">
      <c r="A97" s="110" t="s">
        <v>48</v>
      </c>
      <c r="B97" s="136"/>
      <c r="C97" s="137">
        <f>C82+C87+C96</f>
        <v>68304</v>
      </c>
      <c r="D97" s="137">
        <f>D82+D87+D96</f>
        <v>450</v>
      </c>
      <c r="E97" s="137">
        <f>E82+E87+E96</f>
        <v>0</v>
      </c>
      <c r="F97" s="137">
        <f>F82+F87+F96</f>
        <v>68754</v>
      </c>
    </row>
    <row r="98" spans="1:6" s="113" customFormat="1" ht="15.75">
      <c r="A98" s="111" t="s">
        <v>478</v>
      </c>
      <c r="B98" s="128" t="s">
        <v>220</v>
      </c>
      <c r="C98" s="138">
        <f>C97+C74</f>
        <v>152927</v>
      </c>
      <c r="D98" s="138">
        <f>D97+D74</f>
        <v>5607</v>
      </c>
      <c r="E98" s="138">
        <f>E97+E74</f>
        <v>0</v>
      </c>
      <c r="F98" s="138">
        <f>F97+F74</f>
        <v>158534</v>
      </c>
    </row>
    <row r="99" spans="1:25" ht="15">
      <c r="A99" s="13" t="s">
        <v>471</v>
      </c>
      <c r="B99" s="5" t="s">
        <v>221</v>
      </c>
      <c r="C99" s="13"/>
      <c r="D99" s="13"/>
      <c r="E99" s="13"/>
      <c r="F99" s="143">
        <f t="shared" si="1"/>
        <v>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4"/>
      <c r="Y99" s="24"/>
    </row>
    <row r="100" spans="1:25" ht="15">
      <c r="A100" s="13" t="s">
        <v>224</v>
      </c>
      <c r="B100" s="5" t="s">
        <v>225</v>
      </c>
      <c r="C100" s="13"/>
      <c r="D100" s="129">
        <v>5000</v>
      </c>
      <c r="E100" s="13"/>
      <c r="F100" s="143">
        <f t="shared" si="1"/>
        <v>5000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 ht="15">
      <c r="A101" s="13" t="s">
        <v>472</v>
      </c>
      <c r="B101" s="5" t="s">
        <v>226</v>
      </c>
      <c r="C101" s="129">
        <v>7990</v>
      </c>
      <c r="D101" s="13"/>
      <c r="E101" s="13"/>
      <c r="F101" s="143">
        <f t="shared" si="1"/>
        <v>7990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s="121" customFormat="1" ht="12.75">
      <c r="A102" s="15" t="s">
        <v>435</v>
      </c>
      <c r="B102" s="7" t="s">
        <v>228</v>
      </c>
      <c r="C102" s="116">
        <f>SUM(C99:C101)</f>
        <v>7990</v>
      </c>
      <c r="D102" s="116">
        <f>SUM(D99:D101)</f>
        <v>5000</v>
      </c>
      <c r="E102" s="116">
        <f>SUM(E99:E101)</f>
        <v>0</v>
      </c>
      <c r="F102" s="116">
        <f>SUM(F99:F101)</f>
        <v>12990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122"/>
      <c r="Y102" s="122"/>
    </row>
    <row r="103" spans="1:25" ht="15">
      <c r="A103" s="38" t="s">
        <v>473</v>
      </c>
      <c r="B103" s="5" t="s">
        <v>229</v>
      </c>
      <c r="C103" s="38"/>
      <c r="D103" s="38"/>
      <c r="E103" s="38"/>
      <c r="F103" s="143">
        <f t="shared" si="1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4"/>
      <c r="Y103" s="24"/>
    </row>
    <row r="104" spans="1:25" ht="15">
      <c r="A104" s="38" t="s">
        <v>441</v>
      </c>
      <c r="B104" s="5" t="s">
        <v>232</v>
      </c>
      <c r="C104" s="38"/>
      <c r="D104" s="38"/>
      <c r="E104" s="38"/>
      <c r="F104" s="143">
        <f t="shared" si="1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 ht="15">
      <c r="A105" s="13" t="s">
        <v>233</v>
      </c>
      <c r="B105" s="5" t="s">
        <v>234</v>
      </c>
      <c r="C105" s="13"/>
      <c r="D105" s="13"/>
      <c r="E105" s="13"/>
      <c r="F105" s="143">
        <f t="shared" si="1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4"/>
      <c r="Y105" s="24"/>
    </row>
    <row r="106" spans="1:25" ht="15">
      <c r="A106" s="13" t="s">
        <v>474</v>
      </c>
      <c r="B106" s="5" t="s">
        <v>235</v>
      </c>
      <c r="C106" s="13"/>
      <c r="D106" s="13"/>
      <c r="E106" s="13"/>
      <c r="F106" s="143">
        <f t="shared" si="1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 s="121" customFormat="1" ht="12.75">
      <c r="A107" s="14" t="s">
        <v>438</v>
      </c>
      <c r="B107" s="7" t="s">
        <v>236</v>
      </c>
      <c r="C107" s="117">
        <f>SUM(C103:C106)</f>
        <v>0</v>
      </c>
      <c r="D107" s="117">
        <f>SUM(D103:D106)</f>
        <v>0</v>
      </c>
      <c r="E107" s="117">
        <f>SUM(E103:E106)</f>
        <v>0</v>
      </c>
      <c r="F107" s="117">
        <f>SUM(F103:F106)</f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122"/>
      <c r="Y107" s="122"/>
    </row>
    <row r="108" spans="1:25" ht="15">
      <c r="A108" s="38" t="s">
        <v>237</v>
      </c>
      <c r="B108" s="5" t="s">
        <v>238</v>
      </c>
      <c r="C108" s="38"/>
      <c r="D108" s="38"/>
      <c r="E108" s="38"/>
      <c r="F108" s="143">
        <f t="shared" si="1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4"/>
      <c r="Y108" s="24"/>
    </row>
    <row r="109" spans="1:25" ht="15">
      <c r="A109" s="38" t="s">
        <v>239</v>
      </c>
      <c r="B109" s="5" t="s">
        <v>240</v>
      </c>
      <c r="C109" s="211">
        <v>5211</v>
      </c>
      <c r="D109" s="38"/>
      <c r="E109" s="38"/>
      <c r="F109" s="143">
        <f t="shared" si="1"/>
        <v>5211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 s="121" customFormat="1" ht="12.75">
      <c r="A110" s="14" t="s">
        <v>241</v>
      </c>
      <c r="B110" s="7" t="s">
        <v>242</v>
      </c>
      <c r="C110" s="117">
        <v>34514</v>
      </c>
      <c r="D110" s="14"/>
      <c r="E110" s="14"/>
      <c r="F110" s="144">
        <f t="shared" si="1"/>
        <v>34514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122"/>
      <c r="Y110" s="122"/>
    </row>
    <row r="111" spans="1:25" ht="15">
      <c r="A111" s="38" t="s">
        <v>243</v>
      </c>
      <c r="B111" s="5" t="s">
        <v>244</v>
      </c>
      <c r="C111" s="38"/>
      <c r="D111" s="38"/>
      <c r="E111" s="38"/>
      <c r="F111" s="143">
        <f t="shared" si="1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38" t="s">
        <v>245</v>
      </c>
      <c r="B112" s="5" t="s">
        <v>246</v>
      </c>
      <c r="C112" s="38"/>
      <c r="D112" s="38"/>
      <c r="E112" s="38"/>
      <c r="F112" s="143">
        <f t="shared" si="1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8" t="s">
        <v>247</v>
      </c>
      <c r="B113" s="5" t="s">
        <v>248</v>
      </c>
      <c r="C113" s="38"/>
      <c r="D113" s="38"/>
      <c r="E113" s="38"/>
      <c r="F113" s="143">
        <f t="shared" si="1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s="107" customFormat="1" ht="15">
      <c r="A114" s="39" t="s">
        <v>439</v>
      </c>
      <c r="B114" s="40" t="s">
        <v>249</v>
      </c>
      <c r="C114" s="123">
        <f>C102+C107+C108+C109+C110+C111+C112+C113</f>
        <v>47715</v>
      </c>
      <c r="D114" s="123">
        <f>D102+D107+D108+D109+D110+D111+D112+D113</f>
        <v>5000</v>
      </c>
      <c r="E114" s="123">
        <f>E102+E107+E108+E109+E110+E111+E112+E113</f>
        <v>0</v>
      </c>
      <c r="F114" s="123">
        <f>F102+F107+F108+F109+F110+F111+F112+F113</f>
        <v>52715</v>
      </c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12"/>
      <c r="Y114" s="112"/>
    </row>
    <row r="115" spans="1:25" ht="15">
      <c r="A115" s="38" t="s">
        <v>250</v>
      </c>
      <c r="B115" s="5" t="s">
        <v>251</v>
      </c>
      <c r="C115" s="38"/>
      <c r="D115" s="38"/>
      <c r="E115" s="38"/>
      <c r="F115" s="143">
        <f t="shared" si="1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13" t="s">
        <v>252</v>
      </c>
      <c r="B116" s="5" t="s">
        <v>253</v>
      </c>
      <c r="C116" s="13"/>
      <c r="D116" s="13"/>
      <c r="E116" s="13"/>
      <c r="F116" s="143">
        <f t="shared" si="1"/>
        <v>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4"/>
      <c r="Y116" s="24"/>
    </row>
    <row r="117" spans="1:25" ht="15">
      <c r="A117" s="38" t="s">
        <v>475</v>
      </c>
      <c r="B117" s="5" t="s">
        <v>254</v>
      </c>
      <c r="C117" s="38"/>
      <c r="D117" s="38"/>
      <c r="E117" s="38"/>
      <c r="F117" s="143">
        <f t="shared" si="1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38" t="s">
        <v>444</v>
      </c>
      <c r="B118" s="5" t="s">
        <v>255</v>
      </c>
      <c r="C118" s="38"/>
      <c r="D118" s="38"/>
      <c r="E118" s="38"/>
      <c r="F118" s="143">
        <f t="shared" si="1"/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 s="107" customFormat="1" ht="15">
      <c r="A119" s="39" t="s">
        <v>445</v>
      </c>
      <c r="B119" s="40" t="s">
        <v>259</v>
      </c>
      <c r="C119" s="123">
        <f>SUM(C115:C118)</f>
        <v>0</v>
      </c>
      <c r="D119" s="123">
        <f>SUM(D115:D118)</f>
        <v>0</v>
      </c>
      <c r="E119" s="123">
        <f>SUM(E115:E118)</f>
        <v>0</v>
      </c>
      <c r="F119" s="123">
        <f>SUM(F115:F118)</f>
        <v>0</v>
      </c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12"/>
      <c r="Y119" s="112"/>
    </row>
    <row r="120" spans="1:25" ht="15">
      <c r="A120" s="13" t="s">
        <v>260</v>
      </c>
      <c r="B120" s="5" t="s">
        <v>261</v>
      </c>
      <c r="C120" s="13"/>
      <c r="D120" s="13"/>
      <c r="E120" s="13"/>
      <c r="F120" s="143">
        <f t="shared" si="1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/>
      <c r="Y120" s="24"/>
    </row>
    <row r="121" spans="1:25" s="127" customFormat="1" ht="15.75">
      <c r="A121" s="114" t="s">
        <v>479</v>
      </c>
      <c r="B121" s="22" t="s">
        <v>262</v>
      </c>
      <c r="C121" s="130">
        <f>C114+C119</f>
        <v>47715</v>
      </c>
      <c r="D121" s="130">
        <f>D114+D119</f>
        <v>5000</v>
      </c>
      <c r="E121" s="130">
        <f>E114+E119</f>
        <v>0</v>
      </c>
      <c r="F121" s="130">
        <f>F114+F119</f>
        <v>52715</v>
      </c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6"/>
      <c r="Y121" s="126"/>
    </row>
    <row r="122" spans="1:25" s="127" customFormat="1" ht="15.75">
      <c r="A122" s="115" t="s">
        <v>515</v>
      </c>
      <c r="B122" s="131"/>
      <c r="C122" s="131">
        <f>C98+C121</f>
        <v>200642</v>
      </c>
      <c r="D122" s="131">
        <f>D98+D121</f>
        <v>10607</v>
      </c>
      <c r="E122" s="131">
        <f>E98+E121</f>
        <v>0</v>
      </c>
      <c r="F122" s="131">
        <f>F98+F121</f>
        <v>211249</v>
      </c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2:25" ht="15">
      <c r="B123" s="24"/>
      <c r="C123" s="153"/>
      <c r="D123" s="153"/>
      <c r="E123" s="153"/>
      <c r="F123" s="15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2:25" ht="15">
      <c r="B124" s="24"/>
      <c r="C124" s="153"/>
      <c r="D124" s="153"/>
      <c r="E124" s="153"/>
      <c r="F124" s="15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153"/>
      <c r="D125" s="153"/>
      <c r="E125" s="153"/>
      <c r="F125" s="15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153"/>
      <c r="D126" s="153"/>
      <c r="E126" s="153"/>
      <c r="F126" s="15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153"/>
      <c r="D127" s="153"/>
      <c r="E127" s="153"/>
      <c r="F127" s="15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153"/>
      <c r="D128" s="153"/>
      <c r="E128" s="153"/>
      <c r="F128" s="153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153"/>
      <c r="D129" s="153"/>
      <c r="E129" s="153"/>
      <c r="F129" s="153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153"/>
      <c r="D130" s="153"/>
      <c r="E130" s="153"/>
      <c r="F130" s="153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153"/>
      <c r="D131" s="153"/>
      <c r="E131" s="153"/>
      <c r="F131" s="153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153"/>
      <c r="D132" s="153"/>
      <c r="E132" s="153"/>
      <c r="F132" s="153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153"/>
      <c r="D133" s="153"/>
      <c r="E133" s="153"/>
      <c r="F133" s="153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153"/>
      <c r="D134" s="153"/>
      <c r="E134" s="153"/>
      <c r="F134" s="153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153"/>
      <c r="D135" s="153"/>
      <c r="E135" s="153"/>
      <c r="F135" s="153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153"/>
      <c r="D136" s="153"/>
      <c r="E136" s="153"/>
      <c r="F136" s="15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153"/>
      <c r="D137" s="153"/>
      <c r="E137" s="153"/>
      <c r="F137" s="153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153"/>
      <c r="D138" s="153"/>
      <c r="E138" s="153"/>
      <c r="F138" s="153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153"/>
      <c r="D139" s="153"/>
      <c r="E139" s="153"/>
      <c r="F139" s="153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153"/>
      <c r="D140" s="153"/>
      <c r="E140" s="153"/>
      <c r="F140" s="153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153"/>
      <c r="D141" s="153"/>
      <c r="E141" s="153"/>
      <c r="F141" s="153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153"/>
      <c r="D142" s="153"/>
      <c r="E142" s="153"/>
      <c r="F142" s="15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153"/>
      <c r="D143" s="153"/>
      <c r="E143" s="153"/>
      <c r="F143" s="153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153"/>
      <c r="D144" s="153"/>
      <c r="E144" s="153"/>
      <c r="F144" s="153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153"/>
      <c r="D145" s="153"/>
      <c r="E145" s="153"/>
      <c r="F145" s="153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153"/>
      <c r="D146" s="153"/>
      <c r="E146" s="153"/>
      <c r="F146" s="153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153"/>
      <c r="D147" s="153"/>
      <c r="E147" s="153"/>
      <c r="F147" s="153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153"/>
      <c r="D148" s="153"/>
      <c r="E148" s="153"/>
      <c r="F148" s="153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153"/>
      <c r="D149" s="153"/>
      <c r="E149" s="153"/>
      <c r="F149" s="153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153"/>
      <c r="D150" s="153"/>
      <c r="E150" s="153"/>
      <c r="F150" s="153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153"/>
      <c r="D151" s="153"/>
      <c r="E151" s="153"/>
      <c r="F151" s="153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153"/>
      <c r="D152" s="153"/>
      <c r="E152" s="153"/>
      <c r="F152" s="153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153"/>
      <c r="D153" s="153"/>
      <c r="E153" s="153"/>
      <c r="F153" s="153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153"/>
      <c r="D154" s="153"/>
      <c r="E154" s="153"/>
      <c r="F154" s="153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153"/>
      <c r="D155" s="153"/>
      <c r="E155" s="153"/>
      <c r="F155" s="153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153"/>
      <c r="D156" s="153"/>
      <c r="E156" s="153"/>
      <c r="F156" s="153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153"/>
      <c r="D157" s="153"/>
      <c r="E157" s="153"/>
      <c r="F157" s="153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153"/>
      <c r="D158" s="153"/>
      <c r="E158" s="153"/>
      <c r="F158" s="153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153"/>
      <c r="D159" s="153"/>
      <c r="E159" s="153"/>
      <c r="F159" s="153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153"/>
      <c r="D160" s="153"/>
      <c r="E160" s="153"/>
      <c r="F160" s="153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153"/>
      <c r="D161" s="153"/>
      <c r="E161" s="153"/>
      <c r="F161" s="153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153"/>
      <c r="D162" s="153"/>
      <c r="E162" s="153"/>
      <c r="F162" s="153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153"/>
      <c r="D163" s="153"/>
      <c r="E163" s="153"/>
      <c r="F163" s="153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153"/>
      <c r="D164" s="153"/>
      <c r="E164" s="153"/>
      <c r="F164" s="153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153"/>
      <c r="D165" s="153"/>
      <c r="E165" s="153"/>
      <c r="F165" s="153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153"/>
      <c r="D166" s="153"/>
      <c r="E166" s="153"/>
      <c r="F166" s="153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153"/>
      <c r="D167" s="153"/>
      <c r="E167" s="153"/>
      <c r="F167" s="153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153"/>
      <c r="D168" s="153"/>
      <c r="E168" s="153"/>
      <c r="F168" s="153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153"/>
      <c r="D169" s="153"/>
      <c r="E169" s="153"/>
      <c r="F169" s="153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153"/>
      <c r="D170" s="153"/>
      <c r="E170" s="153"/>
      <c r="F170" s="153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153"/>
      <c r="D171" s="153"/>
      <c r="E171" s="153"/>
      <c r="F171" s="153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</sheetData>
  <sheetProtection/>
  <mergeCells count="2">
    <mergeCell ref="A1:F1"/>
    <mergeCell ref="A2:F2"/>
  </mergeCells>
  <printOptions horizontalCentered="1"/>
  <pageMargins left="0.11811023622047245" right="0.1968503937007874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&amp;C2. melléklet a 3/2016. (IV.18.)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 topLeftCell="A2">
      <selection activeCell="E153" sqref="A1:E153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101" customWidth="1"/>
    <col min="4" max="4" width="14.57421875" style="101" customWidth="1"/>
    <col min="5" max="5" width="10.8515625" style="101" customWidth="1"/>
  </cols>
  <sheetData>
    <row r="1" spans="1:6" ht="15" hidden="1">
      <c r="A1" s="79" t="s">
        <v>15</v>
      </c>
      <c r="B1" s="80"/>
      <c r="C1" s="205"/>
      <c r="D1" s="205"/>
      <c r="E1" s="210"/>
      <c r="F1" s="89"/>
    </row>
    <row r="2" spans="1:5" ht="26.25" customHeight="1">
      <c r="A2" s="261" t="s">
        <v>655</v>
      </c>
      <c r="B2" s="272"/>
      <c r="C2" s="272"/>
      <c r="D2" s="272"/>
      <c r="E2" s="272"/>
    </row>
    <row r="3" spans="1:5" ht="30.75" customHeight="1">
      <c r="A3" s="260" t="s">
        <v>18</v>
      </c>
      <c r="B3" s="259"/>
      <c r="C3" s="259"/>
      <c r="D3" s="259"/>
      <c r="E3" s="259"/>
    </row>
    <row r="5" ht="15">
      <c r="A5" s="4" t="s">
        <v>4</v>
      </c>
    </row>
    <row r="6" spans="1:5" ht="48.75" customHeight="1">
      <c r="A6" s="2" t="s">
        <v>83</v>
      </c>
      <c r="B6" s="3" t="s">
        <v>84</v>
      </c>
      <c r="C6" s="206" t="s">
        <v>61</v>
      </c>
      <c r="D6" s="206" t="s">
        <v>62</v>
      </c>
      <c r="E6" s="206" t="s">
        <v>63</v>
      </c>
    </row>
    <row r="7" spans="1:5" ht="15">
      <c r="A7" s="32" t="s">
        <v>386</v>
      </c>
      <c r="B7" s="31" t="s">
        <v>110</v>
      </c>
      <c r="C7" s="103">
        <v>20530</v>
      </c>
      <c r="D7" s="103">
        <v>22379</v>
      </c>
      <c r="E7" s="103">
        <v>22139</v>
      </c>
    </row>
    <row r="8" spans="1:5" ht="15">
      <c r="A8" s="5" t="s">
        <v>387</v>
      </c>
      <c r="B8" s="31" t="s">
        <v>117</v>
      </c>
      <c r="C8" s="103">
        <v>0</v>
      </c>
      <c r="D8" s="103">
        <v>1662</v>
      </c>
      <c r="E8" s="103">
        <v>0</v>
      </c>
    </row>
    <row r="9" spans="1:5" ht="15">
      <c r="A9" s="54" t="s">
        <v>476</v>
      </c>
      <c r="B9" s="55" t="s">
        <v>118</v>
      </c>
      <c r="C9" s="105">
        <f>SUM(C7:C8)</f>
        <v>20530</v>
      </c>
      <c r="D9" s="105">
        <f>SUM(D7:D8)</f>
        <v>24041</v>
      </c>
      <c r="E9" s="105">
        <f>SUM(E7:E8)</f>
        <v>22139</v>
      </c>
    </row>
    <row r="10" spans="1:5" ht="15">
      <c r="A10" s="40" t="s">
        <v>447</v>
      </c>
      <c r="B10" s="55" t="s">
        <v>119</v>
      </c>
      <c r="C10" s="105">
        <v>4483</v>
      </c>
      <c r="D10" s="105">
        <v>5438</v>
      </c>
      <c r="E10" s="105">
        <v>5429</v>
      </c>
    </row>
    <row r="11" spans="1:5" ht="15">
      <c r="A11" s="5" t="s">
        <v>388</v>
      </c>
      <c r="B11" s="31" t="s">
        <v>126</v>
      </c>
      <c r="C11" s="103">
        <v>2330</v>
      </c>
      <c r="D11" s="103">
        <v>1409</v>
      </c>
      <c r="E11" s="103">
        <v>1860</v>
      </c>
    </row>
    <row r="12" spans="1:5" ht="15">
      <c r="A12" s="5" t="s">
        <v>477</v>
      </c>
      <c r="B12" s="31" t="s">
        <v>131</v>
      </c>
      <c r="C12" s="103">
        <v>1098</v>
      </c>
      <c r="D12" s="103">
        <v>1698</v>
      </c>
      <c r="E12" s="103">
        <v>2210</v>
      </c>
    </row>
    <row r="13" spans="1:5" ht="15">
      <c r="A13" s="5" t="s">
        <v>389</v>
      </c>
      <c r="B13" s="31" t="s">
        <v>143</v>
      </c>
      <c r="C13" s="103">
        <v>2796</v>
      </c>
      <c r="D13" s="103">
        <v>2456</v>
      </c>
      <c r="E13" s="103">
        <v>2083</v>
      </c>
    </row>
    <row r="14" spans="1:5" ht="15">
      <c r="A14" s="5" t="s">
        <v>390</v>
      </c>
      <c r="B14" s="31" t="s">
        <v>148</v>
      </c>
      <c r="C14" s="103">
        <v>54</v>
      </c>
      <c r="D14" s="103">
        <v>111</v>
      </c>
      <c r="E14" s="103">
        <v>120</v>
      </c>
    </row>
    <row r="15" spans="1:5" ht="15">
      <c r="A15" s="5" t="s">
        <v>391</v>
      </c>
      <c r="B15" s="31" t="s">
        <v>157</v>
      </c>
      <c r="C15" s="103">
        <v>1422</v>
      </c>
      <c r="D15" s="103">
        <v>1207</v>
      </c>
      <c r="E15" s="103">
        <v>1275</v>
      </c>
    </row>
    <row r="16" spans="1:5" ht="15">
      <c r="A16" s="40" t="s">
        <v>392</v>
      </c>
      <c r="B16" s="55" t="s">
        <v>158</v>
      </c>
      <c r="C16" s="105">
        <f>SUM(C11:C15)</f>
        <v>7700</v>
      </c>
      <c r="D16" s="105">
        <f>SUM(D11:D15)</f>
        <v>6881</v>
      </c>
      <c r="E16" s="105">
        <f>SUM(E11:E15)</f>
        <v>7548</v>
      </c>
    </row>
    <row r="17" spans="1:5" ht="15">
      <c r="A17" s="13" t="s">
        <v>159</v>
      </c>
      <c r="B17" s="31" t="s">
        <v>160</v>
      </c>
      <c r="C17" s="103"/>
      <c r="D17" s="103"/>
      <c r="E17" s="103"/>
    </row>
    <row r="18" spans="1:5" ht="15">
      <c r="A18" s="13" t="s">
        <v>393</v>
      </c>
      <c r="B18" s="31" t="s">
        <v>161</v>
      </c>
      <c r="C18" s="103"/>
      <c r="D18" s="103"/>
      <c r="E18" s="103"/>
    </row>
    <row r="19" spans="1:5" ht="15">
      <c r="A19" s="17" t="s">
        <v>453</v>
      </c>
      <c r="B19" s="31" t="s">
        <v>162</v>
      </c>
      <c r="C19" s="103"/>
      <c r="D19" s="103"/>
      <c r="E19" s="103"/>
    </row>
    <row r="20" spans="1:5" ht="15">
      <c r="A20" s="17" t="s">
        <v>454</v>
      </c>
      <c r="B20" s="31" t="s">
        <v>163</v>
      </c>
      <c r="C20" s="103"/>
      <c r="D20" s="103"/>
      <c r="E20" s="103"/>
    </row>
    <row r="21" spans="1:5" ht="15">
      <c r="A21" s="17" t="s">
        <v>455</v>
      </c>
      <c r="B21" s="31" t="s">
        <v>164</v>
      </c>
      <c r="C21" s="103"/>
      <c r="D21" s="103"/>
      <c r="E21" s="103"/>
    </row>
    <row r="22" spans="1:5" ht="15">
      <c r="A22" s="13" t="s">
        <v>456</v>
      </c>
      <c r="B22" s="31" t="s">
        <v>165</v>
      </c>
      <c r="C22" s="103"/>
      <c r="D22" s="103"/>
      <c r="E22" s="103"/>
    </row>
    <row r="23" spans="1:5" ht="15">
      <c r="A23" s="13" t="s">
        <v>457</v>
      </c>
      <c r="B23" s="31" t="s">
        <v>166</v>
      </c>
      <c r="C23" s="103"/>
      <c r="D23" s="103"/>
      <c r="E23" s="103"/>
    </row>
    <row r="24" spans="1:5" ht="15">
      <c r="A24" s="13" t="s">
        <v>458</v>
      </c>
      <c r="B24" s="31" t="s">
        <v>167</v>
      </c>
      <c r="C24" s="103"/>
      <c r="D24" s="103"/>
      <c r="E24" s="103"/>
    </row>
    <row r="25" spans="1:5" ht="15">
      <c r="A25" s="52" t="s">
        <v>421</v>
      </c>
      <c r="B25" s="55" t="s">
        <v>168</v>
      </c>
      <c r="C25" s="105">
        <f>SUM(C17:C24)</f>
        <v>0</v>
      </c>
      <c r="D25" s="105">
        <f>SUM(D17:D24)</f>
        <v>0</v>
      </c>
      <c r="E25" s="105">
        <f>SUM(E17:E24)</f>
        <v>0</v>
      </c>
    </row>
    <row r="26" spans="1:5" ht="15">
      <c r="A26" s="12" t="s">
        <v>459</v>
      </c>
      <c r="B26" s="31" t="s">
        <v>169</v>
      </c>
      <c r="C26" s="103"/>
      <c r="D26" s="103"/>
      <c r="E26" s="103"/>
    </row>
    <row r="27" spans="1:5" ht="15">
      <c r="A27" s="12" t="s">
        <v>170</v>
      </c>
      <c r="B27" s="31" t="s">
        <v>171</v>
      </c>
      <c r="C27" s="103"/>
      <c r="D27" s="103">
        <v>498</v>
      </c>
      <c r="E27" s="103"/>
    </row>
    <row r="28" spans="1:5" ht="15">
      <c r="A28" s="12" t="s">
        <v>172</v>
      </c>
      <c r="B28" s="31" t="s">
        <v>173</v>
      </c>
      <c r="C28" s="103"/>
      <c r="D28" s="103"/>
      <c r="E28" s="103"/>
    </row>
    <row r="29" spans="1:5" ht="15">
      <c r="A29" s="12" t="s">
        <v>422</v>
      </c>
      <c r="B29" s="31" t="s">
        <v>174</v>
      </c>
      <c r="C29" s="103"/>
      <c r="D29" s="103"/>
      <c r="E29" s="103"/>
    </row>
    <row r="30" spans="1:5" ht="15">
      <c r="A30" s="12" t="s">
        <v>460</v>
      </c>
      <c r="B30" s="31" t="s">
        <v>175</v>
      </c>
      <c r="C30" s="103"/>
      <c r="D30" s="103"/>
      <c r="E30" s="103"/>
    </row>
    <row r="31" spans="1:5" ht="15">
      <c r="A31" s="12" t="s">
        <v>424</v>
      </c>
      <c r="B31" s="31" t="s">
        <v>176</v>
      </c>
      <c r="C31" s="103">
        <v>2209</v>
      </c>
      <c r="D31" s="103"/>
      <c r="E31" s="103"/>
    </row>
    <row r="32" spans="1:5" ht="15">
      <c r="A32" s="12" t="s">
        <v>461</v>
      </c>
      <c r="B32" s="31" t="s">
        <v>177</v>
      </c>
      <c r="C32" s="103"/>
      <c r="D32" s="103"/>
      <c r="E32" s="103"/>
    </row>
    <row r="33" spans="1:5" ht="15">
      <c r="A33" s="12" t="s">
        <v>462</v>
      </c>
      <c r="B33" s="31" t="s">
        <v>178</v>
      </c>
      <c r="C33" s="103"/>
      <c r="D33" s="103"/>
      <c r="E33" s="103"/>
    </row>
    <row r="34" spans="1:5" ht="15">
      <c r="A34" s="12" t="s">
        <v>179</v>
      </c>
      <c r="B34" s="31" t="s">
        <v>180</v>
      </c>
      <c r="C34" s="103"/>
      <c r="D34" s="103"/>
      <c r="E34" s="103"/>
    </row>
    <row r="35" spans="1:5" ht="15">
      <c r="A35" s="20" t="s">
        <v>181</v>
      </c>
      <c r="B35" s="31" t="s">
        <v>182</v>
      </c>
      <c r="C35" s="103"/>
      <c r="D35" s="103"/>
      <c r="E35" s="103"/>
    </row>
    <row r="36" spans="1:5" ht="15">
      <c r="A36" s="12" t="s">
        <v>463</v>
      </c>
      <c r="B36" s="31" t="s">
        <v>183</v>
      </c>
      <c r="C36" s="103"/>
      <c r="D36" s="103"/>
      <c r="E36" s="103"/>
    </row>
    <row r="37" spans="1:5" ht="15">
      <c r="A37" s="20" t="s">
        <v>643</v>
      </c>
      <c r="B37" s="31" t="s">
        <v>184</v>
      </c>
      <c r="C37" s="103"/>
      <c r="D37" s="103"/>
      <c r="E37" s="103"/>
    </row>
    <row r="38" spans="1:5" ht="15">
      <c r="A38" s="20" t="s">
        <v>644</v>
      </c>
      <c r="B38" s="31" t="s">
        <v>184</v>
      </c>
      <c r="C38" s="103"/>
      <c r="D38" s="103"/>
      <c r="E38" s="103"/>
    </row>
    <row r="39" spans="1:5" ht="15">
      <c r="A39" s="52" t="s">
        <v>427</v>
      </c>
      <c r="B39" s="55" t="s">
        <v>185</v>
      </c>
      <c r="C39" s="105">
        <f>SUM(C26:C37)</f>
        <v>2209</v>
      </c>
      <c r="D39" s="105">
        <f>SUM(D26:D37)</f>
        <v>498</v>
      </c>
      <c r="E39" s="105">
        <f>SUM(E26:E37)</f>
        <v>0</v>
      </c>
    </row>
    <row r="40" spans="1:5" ht="15.75">
      <c r="A40" s="61" t="s">
        <v>47</v>
      </c>
      <c r="B40" s="88"/>
      <c r="C40" s="105">
        <f>C39+C25+C16+C10+C9</f>
        <v>34922</v>
      </c>
      <c r="D40" s="105">
        <f>D39+D16+D10+D9</f>
        <v>36858</v>
      </c>
      <c r="E40" s="105">
        <f>E39+E25+E16+E10+E9</f>
        <v>35116</v>
      </c>
    </row>
    <row r="41" spans="1:5" ht="15">
      <c r="A41" s="35" t="s">
        <v>186</v>
      </c>
      <c r="B41" s="31" t="s">
        <v>187</v>
      </c>
      <c r="C41" s="103"/>
      <c r="D41" s="103">
        <v>210</v>
      </c>
      <c r="E41" s="103"/>
    </row>
    <row r="42" spans="1:5" ht="15">
      <c r="A42" s="35" t="s">
        <v>464</v>
      </c>
      <c r="B42" s="31" t="s">
        <v>188</v>
      </c>
      <c r="C42" s="103"/>
      <c r="D42" s="103"/>
      <c r="E42" s="103"/>
    </row>
    <row r="43" spans="1:5" ht="15">
      <c r="A43" s="35" t="s">
        <v>189</v>
      </c>
      <c r="B43" s="31" t="s">
        <v>190</v>
      </c>
      <c r="C43" s="103"/>
      <c r="D43" s="103">
        <v>346</v>
      </c>
      <c r="E43" s="103">
        <v>400</v>
      </c>
    </row>
    <row r="44" spans="1:5" ht="15">
      <c r="A44" s="35" t="s">
        <v>191</v>
      </c>
      <c r="B44" s="31" t="s">
        <v>192</v>
      </c>
      <c r="C44" s="103"/>
      <c r="D44" s="103">
        <v>99</v>
      </c>
      <c r="E44" s="103">
        <v>100</v>
      </c>
    </row>
    <row r="45" spans="1:5" ht="15">
      <c r="A45" s="6" t="s">
        <v>193</v>
      </c>
      <c r="B45" s="31" t="s">
        <v>194</v>
      </c>
      <c r="C45" s="103"/>
      <c r="D45" s="103"/>
      <c r="E45" s="103"/>
    </row>
    <row r="46" spans="1:5" ht="15">
      <c r="A46" s="6" t="s">
        <v>195</v>
      </c>
      <c r="B46" s="31" t="s">
        <v>196</v>
      </c>
      <c r="C46" s="103"/>
      <c r="D46" s="103"/>
      <c r="E46" s="103"/>
    </row>
    <row r="47" spans="1:5" ht="15">
      <c r="A47" s="6" t="s">
        <v>197</v>
      </c>
      <c r="B47" s="31" t="s">
        <v>198</v>
      </c>
      <c r="C47" s="103"/>
      <c r="D47" s="103">
        <v>177</v>
      </c>
      <c r="E47" s="103">
        <v>135</v>
      </c>
    </row>
    <row r="48" spans="1:5" ht="15">
      <c r="A48" s="53" t="s">
        <v>428</v>
      </c>
      <c r="B48" s="55" t="s">
        <v>199</v>
      </c>
      <c r="C48" s="105">
        <f>SUM(C41:C47)</f>
        <v>0</v>
      </c>
      <c r="D48" s="105">
        <f>SUM(D41:D47)</f>
        <v>832</v>
      </c>
      <c r="E48" s="105">
        <f>SUM(E41:E47)</f>
        <v>635</v>
      </c>
    </row>
    <row r="49" spans="1:5" ht="15">
      <c r="A49" s="13" t="s">
        <v>200</v>
      </c>
      <c r="B49" s="31" t="s">
        <v>201</v>
      </c>
      <c r="C49" s="103"/>
      <c r="D49" s="103"/>
      <c r="E49" s="103"/>
    </row>
    <row r="50" spans="1:5" ht="15">
      <c r="A50" s="13" t="s">
        <v>202</v>
      </c>
      <c r="B50" s="31" t="s">
        <v>203</v>
      </c>
      <c r="C50" s="103"/>
      <c r="D50" s="103"/>
      <c r="E50" s="103"/>
    </row>
    <row r="51" spans="1:5" ht="15">
      <c r="A51" s="13" t="s">
        <v>204</v>
      </c>
      <c r="B51" s="31" t="s">
        <v>205</v>
      </c>
      <c r="C51" s="103"/>
      <c r="D51" s="103"/>
      <c r="E51" s="103"/>
    </row>
    <row r="52" spans="1:5" ht="15">
      <c r="A52" s="13" t="s">
        <v>206</v>
      </c>
      <c r="B52" s="31" t="s">
        <v>207</v>
      </c>
      <c r="C52" s="103"/>
      <c r="D52" s="103"/>
      <c r="E52" s="103"/>
    </row>
    <row r="53" spans="1:5" ht="15">
      <c r="A53" s="52" t="s">
        <v>429</v>
      </c>
      <c r="B53" s="55" t="s">
        <v>208</v>
      </c>
      <c r="C53" s="105">
        <f>SUM(C49:C52)</f>
        <v>0</v>
      </c>
      <c r="D53" s="105">
        <f>SUM(D49:D52)</f>
        <v>0</v>
      </c>
      <c r="E53" s="105">
        <f>SUM(E49:E52)</f>
        <v>0</v>
      </c>
    </row>
    <row r="54" spans="1:5" ht="15">
      <c r="A54" s="13" t="s">
        <v>209</v>
      </c>
      <c r="B54" s="31" t="s">
        <v>210</v>
      </c>
      <c r="C54" s="103"/>
      <c r="D54" s="103"/>
      <c r="E54" s="103"/>
    </row>
    <row r="55" spans="1:5" ht="15">
      <c r="A55" s="13" t="s">
        <v>465</v>
      </c>
      <c r="B55" s="31" t="s">
        <v>211</v>
      </c>
      <c r="C55" s="103"/>
      <c r="D55" s="103"/>
      <c r="E55" s="103"/>
    </row>
    <row r="56" spans="1:5" ht="15">
      <c r="A56" s="13" t="s">
        <v>466</v>
      </c>
      <c r="B56" s="31" t="s">
        <v>212</v>
      </c>
      <c r="C56" s="103"/>
      <c r="D56" s="103"/>
      <c r="E56" s="103"/>
    </row>
    <row r="57" spans="1:5" ht="15">
      <c r="A57" s="13" t="s">
        <v>467</v>
      </c>
      <c r="B57" s="31" t="s">
        <v>213</v>
      </c>
      <c r="C57" s="103"/>
      <c r="D57" s="103"/>
      <c r="E57" s="103"/>
    </row>
    <row r="58" spans="1:5" ht="15">
      <c r="A58" s="13" t="s">
        <v>468</v>
      </c>
      <c r="B58" s="31" t="s">
        <v>214</v>
      </c>
      <c r="C58" s="103"/>
      <c r="D58" s="103"/>
      <c r="E58" s="103"/>
    </row>
    <row r="59" spans="1:5" ht="15">
      <c r="A59" s="13" t="s">
        <v>469</v>
      </c>
      <c r="B59" s="31" t="s">
        <v>215</v>
      </c>
      <c r="C59" s="103"/>
      <c r="D59" s="103"/>
      <c r="E59" s="103"/>
    </row>
    <row r="60" spans="1:5" ht="15">
      <c r="A60" s="13" t="s">
        <v>216</v>
      </c>
      <c r="B60" s="31" t="s">
        <v>217</v>
      </c>
      <c r="C60" s="103"/>
      <c r="D60" s="103"/>
      <c r="E60" s="103"/>
    </row>
    <row r="61" spans="1:5" ht="15">
      <c r="A61" s="13" t="s">
        <v>470</v>
      </c>
      <c r="B61" s="31" t="s">
        <v>218</v>
      </c>
      <c r="C61" s="103"/>
      <c r="D61" s="103"/>
      <c r="E61" s="103"/>
    </row>
    <row r="62" spans="1:5" ht="15">
      <c r="A62" s="52" t="s">
        <v>430</v>
      </c>
      <c r="B62" s="55" t="s">
        <v>219</v>
      </c>
      <c r="C62" s="105">
        <f>SUM(C54:C61)</f>
        <v>0</v>
      </c>
      <c r="D62" s="105">
        <f>SUM(D54:D61)</f>
        <v>0</v>
      </c>
      <c r="E62" s="105">
        <f>SUM(E54:E61)</f>
        <v>0</v>
      </c>
    </row>
    <row r="63" spans="1:5" ht="15.75">
      <c r="A63" s="61" t="s">
        <v>48</v>
      </c>
      <c r="B63" s="88"/>
      <c r="C63" s="105">
        <f>C62+C53+C48</f>
        <v>0</v>
      </c>
      <c r="D63" s="105">
        <f>D62+D53+D48</f>
        <v>832</v>
      </c>
      <c r="E63" s="105">
        <f>E62+E53+E48</f>
        <v>635</v>
      </c>
    </row>
    <row r="64" spans="1:5" ht="15.75">
      <c r="A64" s="36" t="s">
        <v>478</v>
      </c>
      <c r="B64" s="37" t="s">
        <v>220</v>
      </c>
      <c r="C64" s="105">
        <f>C63+C40</f>
        <v>34922</v>
      </c>
      <c r="D64" s="105">
        <f>D63+D40</f>
        <v>37690</v>
      </c>
      <c r="E64" s="105">
        <f>E63+E40</f>
        <v>35751</v>
      </c>
    </row>
    <row r="65" spans="1:5" ht="15">
      <c r="A65" s="15" t="s">
        <v>435</v>
      </c>
      <c r="B65" s="7" t="s">
        <v>228</v>
      </c>
      <c r="C65" s="207"/>
      <c r="D65" s="207"/>
      <c r="E65" s="207"/>
    </row>
    <row r="66" spans="1:5" ht="15">
      <c r="A66" s="14" t="s">
        <v>438</v>
      </c>
      <c r="B66" s="7" t="s">
        <v>236</v>
      </c>
      <c r="C66" s="208"/>
      <c r="D66" s="208"/>
      <c r="E66" s="208"/>
    </row>
    <row r="67" spans="1:5" ht="15">
      <c r="A67" s="38" t="s">
        <v>237</v>
      </c>
      <c r="B67" s="5" t="s">
        <v>238</v>
      </c>
      <c r="C67" s="184"/>
      <c r="D67" s="184"/>
      <c r="E67" s="184"/>
    </row>
    <row r="68" spans="1:5" ht="15">
      <c r="A68" s="38" t="s">
        <v>239</v>
      </c>
      <c r="B68" s="5" t="s">
        <v>240</v>
      </c>
      <c r="C68" s="184"/>
      <c r="D68" s="184"/>
      <c r="E68" s="184"/>
    </row>
    <row r="69" spans="1:5" ht="15">
      <c r="A69" s="14" t="s">
        <v>241</v>
      </c>
      <c r="B69" s="7" t="s">
        <v>242</v>
      </c>
      <c r="C69" s="184"/>
      <c r="D69" s="184"/>
      <c r="E69" s="184"/>
    </row>
    <row r="70" spans="1:5" ht="15">
      <c r="A70" s="38" t="s">
        <v>243</v>
      </c>
      <c r="B70" s="5" t="s">
        <v>244</v>
      </c>
      <c r="C70" s="184"/>
      <c r="D70" s="184"/>
      <c r="E70" s="184"/>
    </row>
    <row r="71" spans="1:5" ht="15">
      <c r="A71" s="38" t="s">
        <v>245</v>
      </c>
      <c r="B71" s="5" t="s">
        <v>246</v>
      </c>
      <c r="C71" s="184"/>
      <c r="D71" s="184"/>
      <c r="E71" s="184"/>
    </row>
    <row r="72" spans="1:5" ht="15">
      <c r="A72" s="38" t="s">
        <v>247</v>
      </c>
      <c r="B72" s="5" t="s">
        <v>248</v>
      </c>
      <c r="C72" s="184"/>
      <c r="D72" s="184"/>
      <c r="E72" s="184"/>
    </row>
    <row r="73" spans="1:5" ht="15">
      <c r="A73" s="39" t="s">
        <v>439</v>
      </c>
      <c r="B73" s="40" t="s">
        <v>249</v>
      </c>
      <c r="C73" s="208"/>
      <c r="D73" s="208"/>
      <c r="E73" s="208"/>
    </row>
    <row r="74" spans="1:5" ht="15">
      <c r="A74" s="38" t="s">
        <v>250</v>
      </c>
      <c r="B74" s="5" t="s">
        <v>251</v>
      </c>
      <c r="C74" s="184"/>
      <c r="D74" s="184"/>
      <c r="E74" s="184"/>
    </row>
    <row r="75" spans="1:5" ht="15">
      <c r="A75" s="13" t="s">
        <v>252</v>
      </c>
      <c r="B75" s="5" t="s">
        <v>253</v>
      </c>
      <c r="C75" s="182"/>
      <c r="D75" s="182"/>
      <c r="E75" s="182"/>
    </row>
    <row r="76" spans="1:5" ht="15">
      <c r="A76" s="38" t="s">
        <v>475</v>
      </c>
      <c r="B76" s="5" t="s">
        <v>254</v>
      </c>
      <c r="C76" s="184"/>
      <c r="D76" s="184"/>
      <c r="E76" s="184"/>
    </row>
    <row r="77" spans="1:5" ht="15">
      <c r="A77" s="38" t="s">
        <v>444</v>
      </c>
      <c r="B77" s="5" t="s">
        <v>255</v>
      </c>
      <c r="C77" s="184"/>
      <c r="D77" s="184"/>
      <c r="E77" s="184"/>
    </row>
    <row r="78" spans="1:5" ht="15">
      <c r="A78" s="39" t="s">
        <v>445</v>
      </c>
      <c r="B78" s="40" t="s">
        <v>259</v>
      </c>
      <c r="C78" s="208"/>
      <c r="D78" s="208"/>
      <c r="E78" s="208"/>
    </row>
    <row r="79" spans="1:5" ht="15">
      <c r="A79" s="13" t="s">
        <v>260</v>
      </c>
      <c r="B79" s="5" t="s">
        <v>261</v>
      </c>
      <c r="C79" s="182"/>
      <c r="D79" s="182"/>
      <c r="E79" s="182"/>
    </row>
    <row r="80" spans="1:5" ht="15.75">
      <c r="A80" s="41" t="s">
        <v>479</v>
      </c>
      <c r="B80" s="42" t="s">
        <v>262</v>
      </c>
      <c r="C80" s="185">
        <v>0</v>
      </c>
      <c r="D80" s="185">
        <v>0</v>
      </c>
      <c r="E80" s="185">
        <v>0</v>
      </c>
    </row>
    <row r="81" spans="1:5" ht="15.75">
      <c r="A81" s="46" t="s">
        <v>515</v>
      </c>
      <c r="B81" s="47"/>
      <c r="C81" s="105">
        <f>C80+C64</f>
        <v>34922</v>
      </c>
      <c r="D81" s="105">
        <f>D80+D64</f>
        <v>37690</v>
      </c>
      <c r="E81" s="105">
        <f>E80+E64</f>
        <v>35751</v>
      </c>
    </row>
    <row r="82" spans="1:5" ht="51.75" customHeight="1">
      <c r="A82" s="2" t="s">
        <v>83</v>
      </c>
      <c r="B82" s="3" t="s">
        <v>38</v>
      </c>
      <c r="C82" s="206" t="s">
        <v>61</v>
      </c>
      <c r="D82" s="206" t="s">
        <v>62</v>
      </c>
      <c r="E82" s="206" t="s">
        <v>63</v>
      </c>
    </row>
    <row r="83" spans="1:5" ht="15">
      <c r="A83" s="5" t="s">
        <v>518</v>
      </c>
      <c r="B83" s="6" t="s">
        <v>275</v>
      </c>
      <c r="C83" s="192"/>
      <c r="D83" s="192"/>
      <c r="E83" s="192"/>
    </row>
    <row r="84" spans="1:5" ht="15">
      <c r="A84" s="5" t="s">
        <v>276</v>
      </c>
      <c r="B84" s="6" t="s">
        <v>277</v>
      </c>
      <c r="C84" s="192"/>
      <c r="D84" s="192"/>
      <c r="E84" s="192"/>
    </row>
    <row r="85" spans="1:5" ht="15">
      <c r="A85" s="5" t="s">
        <v>278</v>
      </c>
      <c r="B85" s="6" t="s">
        <v>279</v>
      </c>
      <c r="C85" s="192"/>
      <c r="D85" s="192"/>
      <c r="E85" s="192"/>
    </row>
    <row r="86" spans="1:5" ht="15">
      <c r="A86" s="5" t="s">
        <v>480</v>
      </c>
      <c r="B86" s="6" t="s">
        <v>280</v>
      </c>
      <c r="C86" s="192"/>
      <c r="D86" s="192"/>
      <c r="E86" s="192"/>
    </row>
    <row r="87" spans="1:5" ht="15">
      <c r="A87" s="5" t="s">
        <v>481</v>
      </c>
      <c r="B87" s="6" t="s">
        <v>281</v>
      </c>
      <c r="C87" s="192"/>
      <c r="D87" s="192"/>
      <c r="E87" s="192"/>
    </row>
    <row r="88" spans="1:5" ht="15">
      <c r="A88" s="5" t="s">
        <v>482</v>
      </c>
      <c r="B88" s="6" t="s">
        <v>282</v>
      </c>
      <c r="C88" s="192">
        <v>21000</v>
      </c>
      <c r="D88" s="192">
        <v>3328</v>
      </c>
      <c r="E88" s="192">
        <v>192</v>
      </c>
    </row>
    <row r="89" spans="1:5" ht="15">
      <c r="A89" s="40" t="s">
        <v>519</v>
      </c>
      <c r="B89" s="53" t="s">
        <v>283</v>
      </c>
      <c r="C89" s="193">
        <f>SUM(C83:C88)</f>
        <v>21000</v>
      </c>
      <c r="D89" s="193">
        <f>SUM(D83:D88)</f>
        <v>3328</v>
      </c>
      <c r="E89" s="193">
        <f>SUM(E83:E88)</f>
        <v>192</v>
      </c>
    </row>
    <row r="90" spans="1:5" ht="15">
      <c r="A90" s="5" t="s">
        <v>521</v>
      </c>
      <c r="B90" s="6" t="s">
        <v>294</v>
      </c>
      <c r="C90" s="192"/>
      <c r="D90" s="192"/>
      <c r="E90" s="192"/>
    </row>
    <row r="91" spans="1:5" ht="15">
      <c r="A91" s="5" t="s">
        <v>488</v>
      </c>
      <c r="B91" s="6" t="s">
        <v>295</v>
      </c>
      <c r="C91" s="192"/>
      <c r="D91" s="192"/>
      <c r="E91" s="192"/>
    </row>
    <row r="92" spans="1:5" ht="15">
      <c r="A92" s="5" t="s">
        <v>489</v>
      </c>
      <c r="B92" s="6" t="s">
        <v>296</v>
      </c>
      <c r="C92" s="192"/>
      <c r="D92" s="192"/>
      <c r="E92" s="192"/>
    </row>
    <row r="93" spans="1:5" ht="15">
      <c r="A93" s="5" t="s">
        <v>490</v>
      </c>
      <c r="B93" s="6" t="s">
        <v>297</v>
      </c>
      <c r="C93" s="192"/>
      <c r="D93" s="192"/>
      <c r="E93" s="192"/>
    </row>
    <row r="94" spans="1:5" ht="15">
      <c r="A94" s="5" t="s">
        <v>522</v>
      </c>
      <c r="B94" s="6" t="s">
        <v>312</v>
      </c>
      <c r="C94" s="192"/>
      <c r="D94" s="192"/>
      <c r="E94" s="192"/>
    </row>
    <row r="95" spans="1:5" ht="15">
      <c r="A95" s="5" t="s">
        <v>495</v>
      </c>
      <c r="B95" s="6" t="s">
        <v>313</v>
      </c>
      <c r="C95" s="192"/>
      <c r="D95" s="192"/>
      <c r="E95" s="192">
        <v>10</v>
      </c>
    </row>
    <row r="96" spans="1:5" ht="15">
      <c r="A96" s="40" t="s">
        <v>523</v>
      </c>
      <c r="B96" s="53" t="s">
        <v>314</v>
      </c>
      <c r="C96" s="193">
        <f>SUM(C90:C95)</f>
        <v>0</v>
      </c>
      <c r="D96" s="193">
        <f>SUM(D90:D95)</f>
        <v>0</v>
      </c>
      <c r="E96" s="193">
        <f>SUM(E90:E95)</f>
        <v>10</v>
      </c>
    </row>
    <row r="97" spans="1:5" ht="15">
      <c r="A97" s="13" t="s">
        <v>315</v>
      </c>
      <c r="B97" s="6" t="s">
        <v>316</v>
      </c>
      <c r="C97" s="192"/>
      <c r="D97" s="192"/>
      <c r="E97" s="192"/>
    </row>
    <row r="98" spans="1:5" ht="15">
      <c r="A98" s="13" t="s">
        <v>496</v>
      </c>
      <c r="B98" s="6" t="s">
        <v>317</v>
      </c>
      <c r="C98" s="192"/>
      <c r="D98" s="192"/>
      <c r="E98" s="192"/>
    </row>
    <row r="99" spans="1:5" ht="15">
      <c r="A99" s="13" t="s">
        <v>497</v>
      </c>
      <c r="B99" s="6" t="s">
        <v>318</v>
      </c>
      <c r="C99" s="192"/>
      <c r="D99" s="192"/>
      <c r="E99" s="192"/>
    </row>
    <row r="100" spans="1:5" ht="15">
      <c r="A100" s="13" t="s">
        <v>498</v>
      </c>
      <c r="B100" s="6" t="s">
        <v>319</v>
      </c>
      <c r="C100" s="192"/>
      <c r="D100" s="192"/>
      <c r="E100" s="192"/>
    </row>
    <row r="101" spans="1:5" ht="15">
      <c r="A101" s="13" t="s">
        <v>320</v>
      </c>
      <c r="B101" s="6" t="s">
        <v>321</v>
      </c>
      <c r="C101" s="192"/>
      <c r="D101" s="192"/>
      <c r="E101" s="192"/>
    </row>
    <row r="102" spans="1:5" ht="15">
      <c r="A102" s="13" t="s">
        <v>322</v>
      </c>
      <c r="B102" s="6" t="s">
        <v>323</v>
      </c>
      <c r="C102" s="192"/>
      <c r="D102" s="192"/>
      <c r="E102" s="192"/>
    </row>
    <row r="103" spans="1:5" ht="15">
      <c r="A103" s="13" t="s">
        <v>324</v>
      </c>
      <c r="B103" s="6" t="s">
        <v>325</v>
      </c>
      <c r="C103" s="192"/>
      <c r="D103" s="192"/>
      <c r="E103" s="192"/>
    </row>
    <row r="104" spans="1:5" ht="15">
      <c r="A104" s="13" t="s">
        <v>499</v>
      </c>
      <c r="B104" s="6" t="s">
        <v>326</v>
      </c>
      <c r="C104" s="192">
        <v>7</v>
      </c>
      <c r="D104" s="192">
        <v>1</v>
      </c>
      <c r="E104" s="192"/>
    </row>
    <row r="105" spans="1:5" ht="15">
      <c r="A105" s="13" t="s">
        <v>500</v>
      </c>
      <c r="B105" s="6" t="s">
        <v>327</v>
      </c>
      <c r="C105" s="192"/>
      <c r="D105" s="192"/>
      <c r="E105" s="192"/>
    </row>
    <row r="106" spans="1:5" ht="15">
      <c r="A106" s="13" t="s">
        <v>501</v>
      </c>
      <c r="B106" s="6" t="s">
        <v>328</v>
      </c>
      <c r="C106" s="192">
        <v>95</v>
      </c>
      <c r="D106" s="192">
        <v>191</v>
      </c>
      <c r="E106" s="192"/>
    </row>
    <row r="107" spans="1:5" ht="15">
      <c r="A107" s="52" t="s">
        <v>524</v>
      </c>
      <c r="B107" s="53" t="s">
        <v>329</v>
      </c>
      <c r="C107" s="193">
        <f>SUM(C97:C106)</f>
        <v>102</v>
      </c>
      <c r="D107" s="193">
        <f>SUM(D97:D106)</f>
        <v>192</v>
      </c>
      <c r="E107" s="193">
        <f>SUM(E97:E106)</f>
        <v>0</v>
      </c>
    </row>
    <row r="108" spans="1:5" ht="15">
      <c r="A108" s="13" t="s">
        <v>338</v>
      </c>
      <c r="B108" s="6" t="s">
        <v>339</v>
      </c>
      <c r="C108" s="192"/>
      <c r="D108" s="192"/>
      <c r="E108" s="192"/>
    </row>
    <row r="109" spans="1:5" ht="15">
      <c r="A109" s="5" t="s">
        <v>505</v>
      </c>
      <c r="B109" s="6" t="s">
        <v>340</v>
      </c>
      <c r="C109" s="192"/>
      <c r="D109" s="192"/>
      <c r="E109" s="192"/>
    </row>
    <row r="110" spans="1:5" ht="15">
      <c r="A110" s="13" t="s">
        <v>506</v>
      </c>
      <c r="B110" s="6" t="s">
        <v>341</v>
      </c>
      <c r="C110" s="192"/>
      <c r="D110" s="192"/>
      <c r="E110" s="192"/>
    </row>
    <row r="111" spans="1:5" ht="15">
      <c r="A111" s="40" t="s">
        <v>526</v>
      </c>
      <c r="B111" s="53" t="s">
        <v>342</v>
      </c>
      <c r="C111" s="193">
        <f>SUM(C108:C110)</f>
        <v>0</v>
      </c>
      <c r="D111" s="193">
        <f>SUM(D108:D110)</f>
        <v>0</v>
      </c>
      <c r="E111" s="193">
        <f>SUM(E108:E110)</f>
        <v>0</v>
      </c>
    </row>
    <row r="112" spans="1:5" ht="15.75">
      <c r="A112" s="61" t="s">
        <v>50</v>
      </c>
      <c r="B112" s="64"/>
      <c r="C112" s="193">
        <f>C111+C107+C96+C89</f>
        <v>21102</v>
      </c>
      <c r="D112" s="193">
        <f>D111+D107+D96+D89</f>
        <v>3520</v>
      </c>
      <c r="E112" s="193">
        <f>E111+E107+E96+E89</f>
        <v>202</v>
      </c>
    </row>
    <row r="113" spans="1:5" ht="15">
      <c r="A113" s="5" t="s">
        <v>284</v>
      </c>
      <c r="B113" s="6" t="s">
        <v>285</v>
      </c>
      <c r="C113" s="192"/>
      <c r="D113" s="192"/>
      <c r="E113" s="192"/>
    </row>
    <row r="114" spans="1:5" ht="15">
      <c r="A114" s="5" t="s">
        <v>286</v>
      </c>
      <c r="B114" s="6" t="s">
        <v>287</v>
      </c>
      <c r="C114" s="192"/>
      <c r="D114" s="192"/>
      <c r="E114" s="192"/>
    </row>
    <row r="115" spans="1:5" ht="15">
      <c r="A115" s="5" t="s">
        <v>483</v>
      </c>
      <c r="B115" s="6" t="s">
        <v>288</v>
      </c>
      <c r="C115" s="192"/>
      <c r="D115" s="192"/>
      <c r="E115" s="192"/>
    </row>
    <row r="116" spans="1:5" ht="15">
      <c r="A116" s="5" t="s">
        <v>484</v>
      </c>
      <c r="B116" s="6" t="s">
        <v>289</v>
      </c>
      <c r="C116" s="192"/>
      <c r="D116" s="192"/>
      <c r="E116" s="192"/>
    </row>
    <row r="117" spans="1:5" ht="15">
      <c r="A117" s="5" t="s">
        <v>485</v>
      </c>
      <c r="B117" s="6" t="s">
        <v>290</v>
      </c>
      <c r="C117" s="192"/>
      <c r="D117" s="192">
        <v>837</v>
      </c>
      <c r="E117" s="192">
        <v>635</v>
      </c>
    </row>
    <row r="118" spans="1:5" ht="15">
      <c r="A118" s="40" t="s">
        <v>520</v>
      </c>
      <c r="B118" s="53" t="s">
        <v>291</v>
      </c>
      <c r="C118" s="193">
        <f>SUM(C113:C117)</f>
        <v>0</v>
      </c>
      <c r="D118" s="193">
        <f>SUM(D113:D117)</f>
        <v>837</v>
      </c>
      <c r="E118" s="193">
        <f>SUM(E113:E117)</f>
        <v>635</v>
      </c>
    </row>
    <row r="119" spans="1:5" ht="15">
      <c r="A119" s="13" t="s">
        <v>502</v>
      </c>
      <c r="B119" s="6" t="s">
        <v>330</v>
      </c>
      <c r="C119" s="192"/>
      <c r="D119" s="192"/>
      <c r="E119" s="192"/>
    </row>
    <row r="120" spans="1:5" ht="15">
      <c r="A120" s="13" t="s">
        <v>503</v>
      </c>
      <c r="B120" s="6" t="s">
        <v>331</v>
      </c>
      <c r="C120" s="192"/>
      <c r="D120" s="192"/>
      <c r="E120" s="192"/>
    </row>
    <row r="121" spans="1:5" ht="15">
      <c r="A121" s="13" t="s">
        <v>332</v>
      </c>
      <c r="B121" s="6" t="s">
        <v>333</v>
      </c>
      <c r="C121" s="192"/>
      <c r="D121" s="192"/>
      <c r="E121" s="192"/>
    </row>
    <row r="122" spans="1:5" ht="15">
      <c r="A122" s="13" t="s">
        <v>504</v>
      </c>
      <c r="B122" s="6" t="s">
        <v>334</v>
      </c>
      <c r="C122" s="192"/>
      <c r="D122" s="192"/>
      <c r="E122" s="192"/>
    </row>
    <row r="123" spans="1:5" ht="15">
      <c r="A123" s="13" t="s">
        <v>335</v>
      </c>
      <c r="B123" s="6" t="s">
        <v>336</v>
      </c>
      <c r="C123" s="192"/>
      <c r="D123" s="192"/>
      <c r="E123" s="192"/>
    </row>
    <row r="124" spans="1:5" ht="15">
      <c r="A124" s="40" t="s">
        <v>525</v>
      </c>
      <c r="B124" s="53" t="s">
        <v>337</v>
      </c>
      <c r="C124" s="193">
        <f>SUM(C119:C123)</f>
        <v>0</v>
      </c>
      <c r="D124" s="193">
        <f>SUM(D119:D123)</f>
        <v>0</v>
      </c>
      <c r="E124" s="193">
        <f>SUM(E119:E123)</f>
        <v>0</v>
      </c>
    </row>
    <row r="125" spans="1:5" ht="15">
      <c r="A125" s="13" t="s">
        <v>343</v>
      </c>
      <c r="B125" s="6" t="s">
        <v>344</v>
      </c>
      <c r="C125" s="192"/>
      <c r="D125" s="192"/>
      <c r="E125" s="192"/>
    </row>
    <row r="126" spans="1:5" ht="15">
      <c r="A126" s="5" t="s">
        <v>507</v>
      </c>
      <c r="B126" s="6" t="s">
        <v>345</v>
      </c>
      <c r="C126" s="192"/>
      <c r="D126" s="192"/>
      <c r="E126" s="192"/>
    </row>
    <row r="127" spans="1:5" ht="15">
      <c r="A127" s="13" t="s">
        <v>508</v>
      </c>
      <c r="B127" s="6" t="s">
        <v>346</v>
      </c>
      <c r="C127" s="192"/>
      <c r="D127" s="192"/>
      <c r="E127" s="192"/>
    </row>
    <row r="128" spans="1:5" ht="15">
      <c r="A128" s="40" t="s">
        <v>528</v>
      </c>
      <c r="B128" s="53" t="s">
        <v>347</v>
      </c>
      <c r="C128" s="193">
        <f>SUM(C125:C127)</f>
        <v>0</v>
      </c>
      <c r="D128" s="193">
        <f>SUM(D125:D127)</f>
        <v>0</v>
      </c>
      <c r="E128" s="193">
        <f>SUM(E125:E127)</f>
        <v>0</v>
      </c>
    </row>
    <row r="129" spans="1:5" ht="15.75">
      <c r="A129" s="61" t="s">
        <v>51</v>
      </c>
      <c r="B129" s="64"/>
      <c r="C129" s="193">
        <f>C128+C124+C118</f>
        <v>0</v>
      </c>
      <c r="D129" s="193">
        <f>D128+D124+D118</f>
        <v>837</v>
      </c>
      <c r="E129" s="193">
        <f>E128+E124+E118</f>
        <v>635</v>
      </c>
    </row>
    <row r="130" spans="1:5" ht="15.75">
      <c r="A130" s="50" t="s">
        <v>527</v>
      </c>
      <c r="B130" s="36" t="s">
        <v>348</v>
      </c>
      <c r="C130" s="193">
        <f>C129+C112</f>
        <v>21102</v>
      </c>
      <c r="D130" s="193">
        <f>D129+D112</f>
        <v>4357</v>
      </c>
      <c r="E130" s="193">
        <f>E129+E112</f>
        <v>837</v>
      </c>
    </row>
    <row r="131" spans="1:5" ht="15.75">
      <c r="A131" s="93" t="s">
        <v>52</v>
      </c>
      <c r="B131" s="63"/>
      <c r="C131" s="193">
        <f>C112-C40</f>
        <v>-13820</v>
      </c>
      <c r="D131" s="193">
        <f>D112-D40</f>
        <v>-33338</v>
      </c>
      <c r="E131" s="193">
        <f>E112-E40</f>
        <v>-34914</v>
      </c>
    </row>
    <row r="132" spans="1:5" ht="15.75">
      <c r="A132" s="93" t="s">
        <v>53</v>
      </c>
      <c r="B132" s="63"/>
      <c r="C132" s="193">
        <f>C129-C63</f>
        <v>0</v>
      </c>
      <c r="D132" s="193">
        <f>D129-D63</f>
        <v>5</v>
      </c>
      <c r="E132" s="193">
        <f>E129-E63</f>
        <v>0</v>
      </c>
    </row>
    <row r="133" spans="1:5" ht="15">
      <c r="A133" s="15" t="s">
        <v>529</v>
      </c>
      <c r="B133" s="7" t="s">
        <v>353</v>
      </c>
      <c r="C133" s="192"/>
      <c r="D133" s="192"/>
      <c r="E133" s="192"/>
    </row>
    <row r="134" spans="1:5" ht="15">
      <c r="A134" s="14" t="s">
        <v>530</v>
      </c>
      <c r="B134" s="7" t="s">
        <v>360</v>
      </c>
      <c r="C134" s="192"/>
      <c r="D134" s="192"/>
      <c r="E134" s="192"/>
    </row>
    <row r="135" spans="1:5" ht="15">
      <c r="A135" s="5" t="s">
        <v>641</v>
      </c>
      <c r="B135" s="5" t="s">
        <v>361</v>
      </c>
      <c r="C135" s="192"/>
      <c r="D135" s="192">
        <v>34</v>
      </c>
      <c r="E135" s="192">
        <v>400</v>
      </c>
    </row>
    <row r="136" spans="1:5" ht="15">
      <c r="A136" s="5" t="s">
        <v>642</v>
      </c>
      <c r="B136" s="5" t="s">
        <v>361</v>
      </c>
      <c r="C136" s="192"/>
      <c r="D136" s="192"/>
      <c r="E136" s="192"/>
    </row>
    <row r="137" spans="1:5" ht="15">
      <c r="A137" s="5" t="s">
        <v>639</v>
      </c>
      <c r="B137" s="5" t="s">
        <v>362</v>
      </c>
      <c r="C137" s="192"/>
      <c r="D137" s="192"/>
      <c r="E137" s="192"/>
    </row>
    <row r="138" spans="1:5" ht="15">
      <c r="A138" s="5" t="s">
        <v>640</v>
      </c>
      <c r="B138" s="5" t="s">
        <v>362</v>
      </c>
      <c r="C138" s="192"/>
      <c r="D138" s="192"/>
      <c r="E138" s="192"/>
    </row>
    <row r="139" spans="1:5" ht="15">
      <c r="A139" s="7" t="s">
        <v>531</v>
      </c>
      <c r="B139" s="7" t="s">
        <v>363</v>
      </c>
      <c r="C139" s="192">
        <f>SUM(C135:C138)</f>
        <v>0</v>
      </c>
      <c r="D139" s="192">
        <f>SUM(D135:D138)</f>
        <v>34</v>
      </c>
      <c r="E139" s="192">
        <f>SUM(E135:E138)</f>
        <v>400</v>
      </c>
    </row>
    <row r="140" spans="1:5" ht="15">
      <c r="A140" s="38" t="s">
        <v>364</v>
      </c>
      <c r="B140" s="5" t="s">
        <v>365</v>
      </c>
      <c r="C140" s="192"/>
      <c r="D140" s="192"/>
      <c r="E140" s="192"/>
    </row>
    <row r="141" spans="1:5" ht="15">
      <c r="A141" s="38" t="s">
        <v>366</v>
      </c>
      <c r="B141" s="5" t="s">
        <v>367</v>
      </c>
      <c r="C141" s="192"/>
      <c r="D141" s="192"/>
      <c r="E141" s="192"/>
    </row>
    <row r="142" spans="1:5" ht="15">
      <c r="A142" s="38" t="s">
        <v>368</v>
      </c>
      <c r="B142" s="5" t="s">
        <v>369</v>
      </c>
      <c r="C142" s="192">
        <v>13854</v>
      </c>
      <c r="D142" s="192">
        <v>33699</v>
      </c>
      <c r="E142" s="192">
        <v>34514</v>
      </c>
    </row>
    <row r="143" spans="1:5" ht="15">
      <c r="A143" s="38" t="s">
        <v>370</v>
      </c>
      <c r="B143" s="5" t="s">
        <v>371</v>
      </c>
      <c r="C143" s="192"/>
      <c r="D143" s="192"/>
      <c r="E143" s="192"/>
    </row>
    <row r="144" spans="1:5" ht="15">
      <c r="A144" s="13" t="s">
        <v>513</v>
      </c>
      <c r="B144" s="5" t="s">
        <v>372</v>
      </c>
      <c r="C144" s="192"/>
      <c r="D144" s="192"/>
      <c r="E144" s="192"/>
    </row>
    <row r="145" spans="1:5" ht="15">
      <c r="A145" s="15" t="s">
        <v>532</v>
      </c>
      <c r="B145" s="7" t="s">
        <v>374</v>
      </c>
      <c r="C145" s="193">
        <f>C144+C143+C142+C141+C140+C139+C134+C133</f>
        <v>13854</v>
      </c>
      <c r="D145" s="193">
        <f>D144+D143+D142+D141+D140+D139+D134+D133</f>
        <v>33733</v>
      </c>
      <c r="E145" s="193">
        <f>E144+E143+E142+E141+E140+E139+E134+E133</f>
        <v>34914</v>
      </c>
    </row>
    <row r="146" spans="1:5" ht="15">
      <c r="A146" s="13" t="s">
        <v>375</v>
      </c>
      <c r="B146" s="5" t="s">
        <v>376</v>
      </c>
      <c r="C146" s="192"/>
      <c r="D146" s="192"/>
      <c r="E146" s="192"/>
    </row>
    <row r="147" spans="1:5" ht="15">
      <c r="A147" s="13" t="s">
        <v>377</v>
      </c>
      <c r="B147" s="5" t="s">
        <v>378</v>
      </c>
      <c r="C147" s="192"/>
      <c r="D147" s="192"/>
      <c r="E147" s="192"/>
    </row>
    <row r="148" spans="1:5" ht="15">
      <c r="A148" s="38" t="s">
        <v>379</v>
      </c>
      <c r="B148" s="5" t="s">
        <v>380</v>
      </c>
      <c r="C148" s="192"/>
      <c r="D148" s="192"/>
      <c r="E148" s="192"/>
    </row>
    <row r="149" spans="1:5" ht="15">
      <c r="A149" s="38" t="s">
        <v>514</v>
      </c>
      <c r="B149" s="5" t="s">
        <v>381</v>
      </c>
      <c r="C149" s="192"/>
      <c r="D149" s="192"/>
      <c r="E149" s="192"/>
    </row>
    <row r="150" spans="1:5" ht="15">
      <c r="A150" s="14" t="s">
        <v>533</v>
      </c>
      <c r="B150" s="7" t="s">
        <v>382</v>
      </c>
      <c r="C150" s="192"/>
      <c r="D150" s="192"/>
      <c r="E150" s="192"/>
    </row>
    <row r="151" spans="1:5" ht="15">
      <c r="A151" s="15" t="s">
        <v>383</v>
      </c>
      <c r="B151" s="7" t="s">
        <v>384</v>
      </c>
      <c r="C151" s="192"/>
      <c r="D151" s="192"/>
      <c r="E151" s="192"/>
    </row>
    <row r="152" spans="1:5" ht="15.75">
      <c r="A152" s="41" t="s">
        <v>534</v>
      </c>
      <c r="B152" s="42" t="s">
        <v>385</v>
      </c>
      <c r="C152" s="193">
        <f>C151+C150+C145</f>
        <v>13854</v>
      </c>
      <c r="D152" s="193">
        <f>D151+D150+D145</f>
        <v>33733</v>
      </c>
      <c r="E152" s="193">
        <f>E151+E150+E145</f>
        <v>34914</v>
      </c>
    </row>
    <row r="153" spans="1:5" ht="15.75">
      <c r="A153" s="46" t="s">
        <v>516</v>
      </c>
      <c r="B153" s="47"/>
      <c r="C153" s="193">
        <f>C152+C130</f>
        <v>34956</v>
      </c>
      <c r="D153" s="193">
        <f>D152+D130</f>
        <v>38090</v>
      </c>
      <c r="E153" s="193">
        <f>E152+E130</f>
        <v>35751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2" r:id="rId1"/>
  <headerFooter>
    <oddHeader>&amp;C20. melléklet a 3/2016. (IV.18)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 topLeftCell="A2">
      <selection activeCell="A173" sqref="A173"/>
    </sheetView>
  </sheetViews>
  <sheetFormatPr defaultColWidth="9.140625" defaultRowHeight="15"/>
  <cols>
    <col min="1" max="1" width="95.7109375" style="0" customWidth="1"/>
    <col min="2" max="2" width="10.28125" style="0" customWidth="1"/>
    <col min="3" max="3" width="17.421875" style="101" customWidth="1"/>
    <col min="4" max="4" width="15.8515625" style="101" customWidth="1"/>
    <col min="5" max="5" width="12.421875" style="101" customWidth="1"/>
  </cols>
  <sheetData>
    <row r="1" spans="1:6" ht="15" hidden="1">
      <c r="A1" s="79" t="s">
        <v>15</v>
      </c>
      <c r="B1" s="80"/>
      <c r="C1" s="205"/>
      <c r="D1" s="205"/>
      <c r="E1" s="210"/>
      <c r="F1" s="89"/>
    </row>
    <row r="2" spans="1:5" ht="26.25" customHeight="1">
      <c r="A2" s="261" t="s">
        <v>46</v>
      </c>
      <c r="B2" s="272"/>
      <c r="C2" s="272"/>
      <c r="D2" s="272"/>
      <c r="E2" s="272"/>
    </row>
    <row r="3" spans="1:5" ht="30" customHeight="1">
      <c r="A3" s="260" t="s">
        <v>18</v>
      </c>
      <c r="B3" s="259"/>
      <c r="C3" s="259"/>
      <c r="D3" s="259"/>
      <c r="E3" s="259"/>
    </row>
    <row r="5" ht="15">
      <c r="A5" s="4" t="s">
        <v>1</v>
      </c>
    </row>
    <row r="6" spans="1:5" ht="48.75" customHeight="1">
      <c r="A6" s="2" t="s">
        <v>83</v>
      </c>
      <c r="B6" s="3" t="s">
        <v>84</v>
      </c>
      <c r="C6" s="206" t="s">
        <v>61</v>
      </c>
      <c r="D6" s="206" t="s">
        <v>62</v>
      </c>
      <c r="E6" s="206" t="s">
        <v>63</v>
      </c>
    </row>
    <row r="7" spans="1:5" ht="15">
      <c r="A7" s="32" t="s">
        <v>386</v>
      </c>
      <c r="B7" s="31" t="s">
        <v>110</v>
      </c>
      <c r="C7" s="103">
        <v>11897</v>
      </c>
      <c r="D7" s="103">
        <v>11661</v>
      </c>
      <c r="E7" s="103">
        <v>12858</v>
      </c>
    </row>
    <row r="8" spans="1:5" ht="15">
      <c r="A8" s="5" t="s">
        <v>387</v>
      </c>
      <c r="B8" s="31" t="s">
        <v>117</v>
      </c>
      <c r="C8" s="103">
        <v>1092</v>
      </c>
      <c r="D8" s="103">
        <v>5773</v>
      </c>
      <c r="E8" s="103">
        <v>7380</v>
      </c>
    </row>
    <row r="9" spans="1:5" ht="15">
      <c r="A9" s="54" t="s">
        <v>476</v>
      </c>
      <c r="B9" s="55" t="s">
        <v>118</v>
      </c>
      <c r="C9" s="105">
        <f>SUM(C7:C8)</f>
        <v>12989</v>
      </c>
      <c r="D9" s="105">
        <f>SUM(D7:D8)</f>
        <v>17434</v>
      </c>
      <c r="E9" s="105">
        <f>SUM(E7:E8)</f>
        <v>20238</v>
      </c>
    </row>
    <row r="10" spans="1:5" ht="15">
      <c r="A10" s="40" t="s">
        <v>447</v>
      </c>
      <c r="B10" s="55" t="s">
        <v>119</v>
      </c>
      <c r="C10" s="105">
        <v>2749</v>
      </c>
      <c r="D10" s="105">
        <v>3548</v>
      </c>
      <c r="E10" s="105">
        <v>4536</v>
      </c>
    </row>
    <row r="11" spans="1:5" ht="15">
      <c r="A11" s="5" t="s">
        <v>388</v>
      </c>
      <c r="B11" s="31" t="s">
        <v>126</v>
      </c>
      <c r="C11" s="103">
        <v>1606</v>
      </c>
      <c r="D11" s="103">
        <v>2523</v>
      </c>
      <c r="E11" s="103">
        <v>2576</v>
      </c>
    </row>
    <row r="12" spans="1:5" ht="15">
      <c r="A12" s="5" t="s">
        <v>477</v>
      </c>
      <c r="B12" s="31" t="s">
        <v>131</v>
      </c>
      <c r="C12" s="103">
        <v>73</v>
      </c>
      <c r="D12" s="103">
        <v>72</v>
      </c>
      <c r="E12" s="103">
        <v>243</v>
      </c>
    </row>
    <row r="13" spans="1:5" ht="15">
      <c r="A13" s="5" t="s">
        <v>389</v>
      </c>
      <c r="B13" s="31" t="s">
        <v>143</v>
      </c>
      <c r="C13" s="103">
        <v>11234</v>
      </c>
      <c r="D13" s="103">
        <v>13450</v>
      </c>
      <c r="E13" s="103">
        <v>21203</v>
      </c>
    </row>
    <row r="14" spans="1:5" ht="15">
      <c r="A14" s="5" t="s">
        <v>390</v>
      </c>
      <c r="B14" s="31" t="s">
        <v>148</v>
      </c>
      <c r="C14" s="103">
        <v>94</v>
      </c>
      <c r="D14" s="103">
        <v>0</v>
      </c>
      <c r="E14" s="103">
        <v>50</v>
      </c>
    </row>
    <row r="15" spans="1:5" ht="15">
      <c r="A15" s="5" t="s">
        <v>391</v>
      </c>
      <c r="B15" s="31" t="s">
        <v>157</v>
      </c>
      <c r="C15" s="103">
        <v>69743</v>
      </c>
      <c r="D15" s="103">
        <v>10395</v>
      </c>
      <c r="E15" s="103">
        <v>12291</v>
      </c>
    </row>
    <row r="16" spans="1:5" ht="15">
      <c r="A16" s="40" t="s">
        <v>392</v>
      </c>
      <c r="B16" s="55" t="s">
        <v>158</v>
      </c>
      <c r="C16" s="105">
        <f>SUM(C11:C15)</f>
        <v>82750</v>
      </c>
      <c r="D16" s="105">
        <f>SUM(D11:D15)</f>
        <v>26440</v>
      </c>
      <c r="E16" s="105">
        <f>SUM(E11:E15)</f>
        <v>36363</v>
      </c>
    </row>
    <row r="17" spans="1:5" ht="15">
      <c r="A17" s="13" t="s">
        <v>159</v>
      </c>
      <c r="B17" s="31" t="s">
        <v>160</v>
      </c>
      <c r="C17" s="103"/>
      <c r="D17" s="103"/>
      <c r="E17" s="103"/>
    </row>
    <row r="18" spans="1:5" ht="15">
      <c r="A18" s="13" t="s">
        <v>393</v>
      </c>
      <c r="B18" s="31" t="s">
        <v>161</v>
      </c>
      <c r="C18" s="103">
        <v>1186</v>
      </c>
      <c r="D18" s="103">
        <v>1250</v>
      </c>
      <c r="E18" s="103">
        <v>793</v>
      </c>
    </row>
    <row r="19" spans="1:5" ht="15">
      <c r="A19" s="17" t="s">
        <v>453</v>
      </c>
      <c r="B19" s="31" t="s">
        <v>162</v>
      </c>
      <c r="C19" s="103"/>
      <c r="D19" s="103"/>
      <c r="E19" s="103"/>
    </row>
    <row r="20" spans="1:5" ht="15">
      <c r="A20" s="17" t="s">
        <v>454</v>
      </c>
      <c r="B20" s="31" t="s">
        <v>163</v>
      </c>
      <c r="C20" s="103">
        <v>194</v>
      </c>
      <c r="D20" s="103">
        <v>23</v>
      </c>
      <c r="E20" s="103"/>
    </row>
    <row r="21" spans="1:5" ht="15">
      <c r="A21" s="17" t="s">
        <v>455</v>
      </c>
      <c r="B21" s="31" t="s">
        <v>164</v>
      </c>
      <c r="C21" s="103">
        <v>4477</v>
      </c>
      <c r="D21" s="103">
        <v>3371</v>
      </c>
      <c r="E21" s="103">
        <v>663</v>
      </c>
    </row>
    <row r="22" spans="1:5" ht="15">
      <c r="A22" s="13" t="s">
        <v>456</v>
      </c>
      <c r="B22" s="31" t="s">
        <v>165</v>
      </c>
      <c r="C22" s="103">
        <v>1429</v>
      </c>
      <c r="D22" s="103">
        <v>1526</v>
      </c>
      <c r="E22" s="103">
        <v>646</v>
      </c>
    </row>
    <row r="23" spans="1:5" ht="15">
      <c r="A23" s="13" t="s">
        <v>457</v>
      </c>
      <c r="B23" s="31" t="s">
        <v>166</v>
      </c>
      <c r="C23" s="103"/>
      <c r="D23" s="103"/>
      <c r="E23" s="103"/>
    </row>
    <row r="24" spans="1:5" ht="15">
      <c r="A24" s="13" t="s">
        <v>458</v>
      </c>
      <c r="B24" s="31" t="s">
        <v>167</v>
      </c>
      <c r="C24" s="103">
        <v>927</v>
      </c>
      <c r="D24" s="103">
        <v>759</v>
      </c>
      <c r="E24" s="103">
        <v>1703</v>
      </c>
    </row>
    <row r="25" spans="1:5" ht="15">
      <c r="A25" s="52" t="s">
        <v>421</v>
      </c>
      <c r="B25" s="55" t="s">
        <v>168</v>
      </c>
      <c r="C25" s="105">
        <f>SUM(C17:C24)</f>
        <v>8213</v>
      </c>
      <c r="D25" s="105">
        <f>SUM(D17:D24)</f>
        <v>6929</v>
      </c>
      <c r="E25" s="105">
        <f>SUM(E17:E24)</f>
        <v>3805</v>
      </c>
    </row>
    <row r="26" spans="1:5" ht="15">
      <c r="A26" s="12" t="s">
        <v>459</v>
      </c>
      <c r="B26" s="31" t="s">
        <v>169</v>
      </c>
      <c r="C26" s="103"/>
      <c r="D26" s="103"/>
      <c r="E26" s="103"/>
    </row>
    <row r="27" spans="1:5" ht="15">
      <c r="A27" s="12" t="s">
        <v>170</v>
      </c>
      <c r="B27" s="31" t="s">
        <v>171</v>
      </c>
      <c r="C27" s="103"/>
      <c r="D27" s="103">
        <v>170</v>
      </c>
      <c r="E27" s="103">
        <v>583</v>
      </c>
    </row>
    <row r="28" spans="1:5" ht="15">
      <c r="A28" s="12" t="s">
        <v>172</v>
      </c>
      <c r="B28" s="31" t="s">
        <v>173</v>
      </c>
      <c r="C28" s="103"/>
      <c r="D28" s="103"/>
      <c r="E28" s="103"/>
    </row>
    <row r="29" spans="1:5" ht="15">
      <c r="A29" s="12" t="s">
        <v>422</v>
      </c>
      <c r="B29" s="31" t="s">
        <v>174</v>
      </c>
      <c r="C29" s="103"/>
      <c r="D29" s="103"/>
      <c r="E29" s="103"/>
    </row>
    <row r="30" spans="1:5" ht="15">
      <c r="A30" s="12" t="s">
        <v>460</v>
      </c>
      <c r="B30" s="31" t="s">
        <v>175</v>
      </c>
      <c r="C30" s="103"/>
      <c r="D30" s="103"/>
      <c r="E30" s="103"/>
    </row>
    <row r="31" spans="1:5" ht="15">
      <c r="A31" s="12" t="s">
        <v>424</v>
      </c>
      <c r="B31" s="31" t="s">
        <v>176</v>
      </c>
      <c r="C31" s="103">
        <v>10353</v>
      </c>
      <c r="D31" s="103">
        <v>4542</v>
      </c>
      <c r="E31" s="103">
        <v>6147</v>
      </c>
    </row>
    <row r="32" spans="1:5" ht="15">
      <c r="A32" s="12" t="s">
        <v>461</v>
      </c>
      <c r="B32" s="31" t="s">
        <v>177</v>
      </c>
      <c r="C32" s="103"/>
      <c r="D32" s="103"/>
      <c r="E32" s="103"/>
    </row>
    <row r="33" spans="1:5" ht="15">
      <c r="A33" s="12" t="s">
        <v>462</v>
      </c>
      <c r="B33" s="31" t="s">
        <v>178</v>
      </c>
      <c r="C33" s="103"/>
      <c r="D33" s="103">
        <v>100</v>
      </c>
      <c r="E33" s="103">
        <v>1240</v>
      </c>
    </row>
    <row r="34" spans="1:5" ht="15">
      <c r="A34" s="12" t="s">
        <v>179</v>
      </c>
      <c r="B34" s="31" t="s">
        <v>180</v>
      </c>
      <c r="C34" s="103"/>
      <c r="D34" s="103"/>
      <c r="E34" s="103"/>
    </row>
    <row r="35" spans="1:5" ht="15">
      <c r="A35" s="20" t="s">
        <v>181</v>
      </c>
      <c r="B35" s="31" t="s">
        <v>182</v>
      </c>
      <c r="C35" s="103"/>
      <c r="D35" s="103"/>
      <c r="E35" s="103"/>
    </row>
    <row r="36" spans="1:5" ht="15">
      <c r="A36" s="12" t="s">
        <v>463</v>
      </c>
      <c r="B36" s="31" t="s">
        <v>183</v>
      </c>
      <c r="C36" s="103">
        <v>14902</v>
      </c>
      <c r="D36" s="103">
        <v>6707</v>
      </c>
      <c r="E36" s="103">
        <v>16868</v>
      </c>
    </row>
    <row r="37" spans="1:5" ht="15">
      <c r="A37" s="20" t="s">
        <v>643</v>
      </c>
      <c r="B37" s="31" t="s">
        <v>184</v>
      </c>
      <c r="C37" s="103"/>
      <c r="D37" s="103"/>
      <c r="E37" s="103"/>
    </row>
    <row r="38" spans="1:5" ht="15">
      <c r="A38" s="20" t="s">
        <v>644</v>
      </c>
      <c r="B38" s="31" t="s">
        <v>184</v>
      </c>
      <c r="C38" s="103"/>
      <c r="D38" s="103"/>
      <c r="E38" s="103"/>
    </row>
    <row r="39" spans="1:5" ht="15">
      <c r="A39" s="52" t="s">
        <v>427</v>
      </c>
      <c r="B39" s="55" t="s">
        <v>185</v>
      </c>
      <c r="C39" s="105">
        <f>SUM(C26:C38)</f>
        <v>25255</v>
      </c>
      <c r="D39" s="105">
        <f>SUM(D26:D38)</f>
        <v>11519</v>
      </c>
      <c r="E39" s="105">
        <f>SUM(E26:E38)</f>
        <v>24838</v>
      </c>
    </row>
    <row r="40" spans="1:5" ht="15.75">
      <c r="A40" s="61" t="s">
        <v>47</v>
      </c>
      <c r="B40" s="88"/>
      <c r="C40" s="105">
        <f>C39+C25+C16+C10+C9</f>
        <v>131956</v>
      </c>
      <c r="D40" s="105">
        <f>D39+D25+D16+D10+D9</f>
        <v>65870</v>
      </c>
      <c r="E40" s="105">
        <f>E39+E25+E16+E10+E9</f>
        <v>89780</v>
      </c>
    </row>
    <row r="41" spans="1:5" ht="15">
      <c r="A41" s="35" t="s">
        <v>186</v>
      </c>
      <c r="B41" s="31" t="s">
        <v>187</v>
      </c>
      <c r="C41" s="103"/>
      <c r="D41" s="103"/>
      <c r="E41" s="103"/>
    </row>
    <row r="42" spans="1:5" ht="15">
      <c r="A42" s="35" t="s">
        <v>464</v>
      </c>
      <c r="B42" s="31" t="s">
        <v>188</v>
      </c>
      <c r="C42" s="103">
        <v>221545</v>
      </c>
      <c r="D42" s="103"/>
      <c r="E42" s="103">
        <v>5908</v>
      </c>
    </row>
    <row r="43" spans="1:5" ht="15">
      <c r="A43" s="35" t="s">
        <v>189</v>
      </c>
      <c r="B43" s="31" t="s">
        <v>190</v>
      </c>
      <c r="C43" s="103"/>
      <c r="D43" s="103"/>
      <c r="E43" s="171">
        <v>5845</v>
      </c>
    </row>
    <row r="44" spans="1:5" ht="15">
      <c r="A44" s="35" t="s">
        <v>191</v>
      </c>
      <c r="B44" s="31" t="s">
        <v>192</v>
      </c>
      <c r="C44" s="103"/>
      <c r="D44" s="103">
        <v>385</v>
      </c>
      <c r="E44" s="103">
        <v>9437</v>
      </c>
    </row>
    <row r="45" spans="1:5" ht="15">
      <c r="A45" s="6" t="s">
        <v>193</v>
      </c>
      <c r="B45" s="31" t="s">
        <v>194</v>
      </c>
      <c r="C45" s="103">
        <v>40</v>
      </c>
      <c r="D45" s="103"/>
      <c r="E45" s="103">
        <v>450</v>
      </c>
    </row>
    <row r="46" spans="1:5" ht="15">
      <c r="A46" s="6" t="s">
        <v>195</v>
      </c>
      <c r="B46" s="31" t="s">
        <v>196</v>
      </c>
      <c r="C46" s="103"/>
      <c r="D46" s="103"/>
      <c r="E46" s="103"/>
    </row>
    <row r="47" spans="1:5" ht="15">
      <c r="A47" s="6" t="s">
        <v>197</v>
      </c>
      <c r="B47" s="31" t="s">
        <v>198</v>
      </c>
      <c r="C47" s="103">
        <v>67643</v>
      </c>
      <c r="D47" s="103">
        <v>104</v>
      </c>
      <c r="E47" s="103">
        <v>5719</v>
      </c>
    </row>
    <row r="48" spans="1:5" ht="15">
      <c r="A48" s="53" t="s">
        <v>428</v>
      </c>
      <c r="B48" s="55" t="s">
        <v>199</v>
      </c>
      <c r="C48" s="105">
        <f>SUM(C41:C47)</f>
        <v>289228</v>
      </c>
      <c r="D48" s="105">
        <f>SUM(D41:D47)</f>
        <v>489</v>
      </c>
      <c r="E48" s="105">
        <f>SUM(E41:E47)</f>
        <v>27359</v>
      </c>
    </row>
    <row r="49" spans="1:5" ht="15">
      <c r="A49" s="13" t="s">
        <v>200</v>
      </c>
      <c r="B49" s="31" t="s">
        <v>201</v>
      </c>
      <c r="C49" s="103"/>
      <c r="D49" s="103">
        <v>10761</v>
      </c>
      <c r="E49" s="103">
        <v>30451</v>
      </c>
    </row>
    <row r="50" spans="1:5" ht="15">
      <c r="A50" s="13" t="s">
        <v>202</v>
      </c>
      <c r="B50" s="31" t="s">
        <v>203</v>
      </c>
      <c r="C50" s="103"/>
      <c r="D50" s="103"/>
      <c r="E50" s="103"/>
    </row>
    <row r="51" spans="1:5" ht="15">
      <c r="A51" s="13" t="s">
        <v>204</v>
      </c>
      <c r="B51" s="31" t="s">
        <v>205</v>
      </c>
      <c r="C51" s="103"/>
      <c r="D51" s="103"/>
      <c r="E51" s="103"/>
    </row>
    <row r="52" spans="1:5" ht="15">
      <c r="A52" s="13" t="s">
        <v>206</v>
      </c>
      <c r="B52" s="31" t="s">
        <v>207</v>
      </c>
      <c r="C52" s="103"/>
      <c r="D52" s="103">
        <v>477</v>
      </c>
      <c r="E52" s="103">
        <v>10239</v>
      </c>
    </row>
    <row r="53" spans="1:5" ht="15">
      <c r="A53" s="52" t="s">
        <v>429</v>
      </c>
      <c r="B53" s="55" t="s">
        <v>208</v>
      </c>
      <c r="C53" s="105">
        <f>SUM(C49:C52)</f>
        <v>0</v>
      </c>
      <c r="D53" s="105">
        <f>SUM(D49:D52)</f>
        <v>11238</v>
      </c>
      <c r="E53" s="105">
        <f>SUM(E49:E52)</f>
        <v>40690</v>
      </c>
    </row>
    <row r="54" spans="1:5" ht="15">
      <c r="A54" s="13" t="s">
        <v>209</v>
      </c>
      <c r="B54" s="31" t="s">
        <v>210</v>
      </c>
      <c r="C54" s="103"/>
      <c r="D54" s="103"/>
      <c r="E54" s="103"/>
    </row>
    <row r="55" spans="1:5" ht="15">
      <c r="A55" s="13" t="s">
        <v>465</v>
      </c>
      <c r="B55" s="31" t="s">
        <v>211</v>
      </c>
      <c r="C55" s="103"/>
      <c r="D55" s="103"/>
      <c r="E55" s="103"/>
    </row>
    <row r="56" spans="1:5" ht="15">
      <c r="A56" s="13" t="s">
        <v>466</v>
      </c>
      <c r="B56" s="31" t="s">
        <v>212</v>
      </c>
      <c r="C56" s="103"/>
      <c r="D56" s="103"/>
      <c r="E56" s="103"/>
    </row>
    <row r="57" spans="1:5" ht="15">
      <c r="A57" s="13" t="s">
        <v>467</v>
      </c>
      <c r="B57" s="31" t="s">
        <v>213</v>
      </c>
      <c r="C57" s="103">
        <v>27083</v>
      </c>
      <c r="D57" s="103"/>
      <c r="E57" s="103">
        <v>705</v>
      </c>
    </row>
    <row r="58" spans="1:5" ht="15">
      <c r="A58" s="13" t="s">
        <v>468</v>
      </c>
      <c r="B58" s="31" t="s">
        <v>214</v>
      </c>
      <c r="C58" s="103"/>
      <c r="D58" s="103"/>
      <c r="E58" s="103"/>
    </row>
    <row r="59" spans="1:5" ht="15">
      <c r="A59" s="13" t="s">
        <v>469</v>
      </c>
      <c r="B59" s="31" t="s">
        <v>215</v>
      </c>
      <c r="C59" s="103"/>
      <c r="D59" s="103"/>
      <c r="E59" s="103"/>
    </row>
    <row r="60" spans="1:5" ht="15">
      <c r="A60" s="13" t="s">
        <v>216</v>
      </c>
      <c r="B60" s="31" t="s">
        <v>217</v>
      </c>
      <c r="C60" s="103"/>
      <c r="D60" s="103"/>
      <c r="E60" s="103"/>
    </row>
    <row r="61" spans="1:5" ht="15">
      <c r="A61" s="13" t="s">
        <v>470</v>
      </c>
      <c r="B61" s="31" t="s">
        <v>218</v>
      </c>
      <c r="C61" s="103"/>
      <c r="D61" s="103">
        <v>780</v>
      </c>
      <c r="E61" s="103"/>
    </row>
    <row r="62" spans="1:5" ht="15">
      <c r="A62" s="52" t="s">
        <v>430</v>
      </c>
      <c r="B62" s="55" t="s">
        <v>219</v>
      </c>
      <c r="C62" s="105">
        <f>SUM(C54:C61)</f>
        <v>27083</v>
      </c>
      <c r="D62" s="105">
        <f>SUM(D54:D61)</f>
        <v>780</v>
      </c>
      <c r="E62" s="105">
        <f>SUM(E54:E61)</f>
        <v>705</v>
      </c>
    </row>
    <row r="63" spans="1:5" ht="15.75">
      <c r="A63" s="61" t="s">
        <v>48</v>
      </c>
      <c r="B63" s="88"/>
      <c r="C63" s="105">
        <f>C62+C53+C48</f>
        <v>316311</v>
      </c>
      <c r="D63" s="105">
        <f>D62+D53+D48</f>
        <v>12507</v>
      </c>
      <c r="E63" s="105">
        <f>E62+E53+E48</f>
        <v>68754</v>
      </c>
    </row>
    <row r="64" spans="1:5" ht="15.75">
      <c r="A64" s="36" t="s">
        <v>478</v>
      </c>
      <c r="B64" s="37" t="s">
        <v>220</v>
      </c>
      <c r="C64" s="105">
        <f>C63+C40</f>
        <v>448267</v>
      </c>
      <c r="D64" s="105">
        <f>D63+D40</f>
        <v>78377</v>
      </c>
      <c r="E64" s="105">
        <f>E63+E40</f>
        <v>158534</v>
      </c>
    </row>
    <row r="65" spans="1:5" ht="15">
      <c r="A65" s="15" t="s">
        <v>435</v>
      </c>
      <c r="B65" s="7" t="s">
        <v>228</v>
      </c>
      <c r="C65" s="183">
        <v>7551</v>
      </c>
      <c r="D65" s="183">
        <v>8000</v>
      </c>
      <c r="E65" s="183">
        <v>12990</v>
      </c>
    </row>
    <row r="66" spans="1:5" ht="15">
      <c r="A66" s="14" t="s">
        <v>438</v>
      </c>
      <c r="B66" s="7" t="s">
        <v>236</v>
      </c>
      <c r="C66" s="208"/>
      <c r="D66" s="208"/>
      <c r="E66" s="208"/>
    </row>
    <row r="67" spans="1:5" ht="15">
      <c r="A67" s="38" t="s">
        <v>237</v>
      </c>
      <c r="B67" s="5" t="s">
        <v>238</v>
      </c>
      <c r="C67" s="184"/>
      <c r="D67" s="184"/>
      <c r="E67" s="184"/>
    </row>
    <row r="68" spans="1:5" ht="15">
      <c r="A68" s="38" t="s">
        <v>239</v>
      </c>
      <c r="B68" s="5" t="s">
        <v>240</v>
      </c>
      <c r="C68" s="184"/>
      <c r="D68" s="184"/>
      <c r="E68" s="209">
        <v>5211</v>
      </c>
    </row>
    <row r="69" spans="1:5" ht="15">
      <c r="A69" s="14" t="s">
        <v>241</v>
      </c>
      <c r="B69" s="7" t="s">
        <v>242</v>
      </c>
      <c r="C69" s="209">
        <v>13854</v>
      </c>
      <c r="D69" s="209">
        <v>33699</v>
      </c>
      <c r="E69" s="209">
        <v>34514</v>
      </c>
    </row>
    <row r="70" spans="1:5" ht="15">
      <c r="A70" s="38" t="s">
        <v>243</v>
      </c>
      <c r="B70" s="5" t="s">
        <v>244</v>
      </c>
      <c r="C70" s="184"/>
      <c r="D70" s="184"/>
      <c r="E70" s="184"/>
    </row>
    <row r="71" spans="1:5" ht="15">
      <c r="A71" s="38" t="s">
        <v>245</v>
      </c>
      <c r="B71" s="5" t="s">
        <v>246</v>
      </c>
      <c r="C71" s="184"/>
      <c r="D71" s="184"/>
      <c r="E71" s="184"/>
    </row>
    <row r="72" spans="1:5" ht="15">
      <c r="A72" s="38" t="s">
        <v>247</v>
      </c>
      <c r="B72" s="5" t="s">
        <v>248</v>
      </c>
      <c r="C72" s="209">
        <v>-93</v>
      </c>
      <c r="D72" s="184"/>
      <c r="E72" s="184"/>
    </row>
    <row r="73" spans="1:5" ht="15">
      <c r="A73" s="39" t="s">
        <v>439</v>
      </c>
      <c r="B73" s="40" t="s">
        <v>249</v>
      </c>
      <c r="C73" s="185">
        <f>C72+C71+C70+C69+C68+C67+C66+C65</f>
        <v>21312</v>
      </c>
      <c r="D73" s="185">
        <f>D72+D71+D70+D69+D68+D67+D66+D65</f>
        <v>41699</v>
      </c>
      <c r="E73" s="185">
        <f>E72+E71+E70+E69+E68+E67+E66+E65</f>
        <v>52715</v>
      </c>
    </row>
    <row r="74" spans="1:5" ht="15">
      <c r="A74" s="38" t="s">
        <v>250</v>
      </c>
      <c r="B74" s="5" t="s">
        <v>251</v>
      </c>
      <c r="C74" s="184"/>
      <c r="D74" s="184"/>
      <c r="E74" s="184"/>
    </row>
    <row r="75" spans="1:5" ht="15">
      <c r="A75" s="13" t="s">
        <v>252</v>
      </c>
      <c r="B75" s="5" t="s">
        <v>253</v>
      </c>
      <c r="C75" s="182"/>
      <c r="D75" s="182"/>
      <c r="E75" s="182"/>
    </row>
    <row r="76" spans="1:5" ht="15">
      <c r="A76" s="38" t="s">
        <v>475</v>
      </c>
      <c r="B76" s="5" t="s">
        <v>254</v>
      </c>
      <c r="C76" s="184"/>
      <c r="D76" s="184"/>
      <c r="E76" s="184"/>
    </row>
    <row r="77" spans="1:5" ht="15">
      <c r="A77" s="38" t="s">
        <v>444</v>
      </c>
      <c r="B77" s="5" t="s">
        <v>255</v>
      </c>
      <c r="C77" s="184"/>
      <c r="D77" s="184"/>
      <c r="E77" s="184"/>
    </row>
    <row r="78" spans="1:5" ht="15">
      <c r="A78" s="39" t="s">
        <v>445</v>
      </c>
      <c r="B78" s="40" t="s">
        <v>259</v>
      </c>
      <c r="C78" s="185">
        <f>SUM(C74:C77)</f>
        <v>0</v>
      </c>
      <c r="D78" s="185">
        <f>SUM(D74:D77)</f>
        <v>0</v>
      </c>
      <c r="E78" s="185">
        <f>SUM(E74:E77)</f>
        <v>0</v>
      </c>
    </row>
    <row r="79" spans="1:5" ht="15">
      <c r="A79" s="13" t="s">
        <v>260</v>
      </c>
      <c r="B79" s="5" t="s">
        <v>261</v>
      </c>
      <c r="C79" s="182"/>
      <c r="D79" s="182"/>
      <c r="E79" s="182"/>
    </row>
    <row r="80" spans="1:5" ht="15.75">
      <c r="A80" s="41" t="s">
        <v>479</v>
      </c>
      <c r="B80" s="42" t="s">
        <v>262</v>
      </c>
      <c r="C80" s="185">
        <f>C79+C78+C73</f>
        <v>21312</v>
      </c>
      <c r="D80" s="185">
        <f>D79+D78+D73</f>
        <v>41699</v>
      </c>
      <c r="E80" s="185">
        <f>E79+E78+E73</f>
        <v>52715</v>
      </c>
    </row>
    <row r="81" spans="1:5" ht="15.75">
      <c r="A81" s="46" t="s">
        <v>515</v>
      </c>
      <c r="B81" s="47"/>
      <c r="C81" s="105">
        <f>C80+C64</f>
        <v>469579</v>
      </c>
      <c r="D81" s="105">
        <f>D80+D64</f>
        <v>120076</v>
      </c>
      <c r="E81" s="105">
        <f>E80+E64</f>
        <v>211249</v>
      </c>
    </row>
    <row r="82" spans="1:5" ht="49.5" customHeight="1">
      <c r="A82" s="2" t="s">
        <v>83</v>
      </c>
      <c r="B82" s="3" t="s">
        <v>38</v>
      </c>
      <c r="C82" s="206" t="s">
        <v>61</v>
      </c>
      <c r="D82" s="206" t="s">
        <v>62</v>
      </c>
      <c r="E82" s="206" t="s">
        <v>63</v>
      </c>
    </row>
    <row r="83" spans="1:5" ht="15">
      <c r="A83" s="5" t="s">
        <v>518</v>
      </c>
      <c r="B83" s="6" t="s">
        <v>275</v>
      </c>
      <c r="C83" s="192">
        <v>39373</v>
      </c>
      <c r="D83" s="192">
        <v>58348</v>
      </c>
      <c r="E83" s="192">
        <v>75739</v>
      </c>
    </row>
    <row r="84" spans="1:5" ht="15">
      <c r="A84" s="5" t="s">
        <v>276</v>
      </c>
      <c r="B84" s="6" t="s">
        <v>277</v>
      </c>
      <c r="C84" s="192"/>
      <c r="D84" s="192"/>
      <c r="E84" s="192"/>
    </row>
    <row r="85" spans="1:5" ht="30">
      <c r="A85" s="5" t="s">
        <v>278</v>
      </c>
      <c r="B85" s="6" t="s">
        <v>279</v>
      </c>
      <c r="C85" s="192"/>
      <c r="D85" s="192"/>
      <c r="E85" s="192"/>
    </row>
    <row r="86" spans="1:5" ht="15">
      <c r="A86" s="5" t="s">
        <v>480</v>
      </c>
      <c r="B86" s="6" t="s">
        <v>280</v>
      </c>
      <c r="C86" s="192"/>
      <c r="D86" s="192"/>
      <c r="E86" s="192"/>
    </row>
    <row r="87" spans="1:5" ht="15">
      <c r="A87" s="5" t="s">
        <v>481</v>
      </c>
      <c r="B87" s="6" t="s">
        <v>281</v>
      </c>
      <c r="C87" s="192"/>
      <c r="D87" s="192"/>
      <c r="E87" s="192"/>
    </row>
    <row r="88" spans="1:5" ht="15">
      <c r="A88" s="5" t="s">
        <v>482</v>
      </c>
      <c r="B88" s="6" t="s">
        <v>282</v>
      </c>
      <c r="C88" s="192">
        <v>9723</v>
      </c>
      <c r="D88" s="192">
        <v>12602</v>
      </c>
      <c r="E88" s="192">
        <v>17399</v>
      </c>
    </row>
    <row r="89" spans="1:5" ht="15">
      <c r="A89" s="40" t="s">
        <v>519</v>
      </c>
      <c r="B89" s="53" t="s">
        <v>283</v>
      </c>
      <c r="C89" s="193">
        <f>SUM(C83:C88)</f>
        <v>49096</v>
      </c>
      <c r="D89" s="193">
        <f>SUM(D83:D88)</f>
        <v>70950</v>
      </c>
      <c r="E89" s="193">
        <f>SUM(E83:E88)</f>
        <v>93138</v>
      </c>
    </row>
    <row r="90" spans="1:5" ht="15">
      <c r="A90" s="5" t="s">
        <v>521</v>
      </c>
      <c r="B90" s="6" t="s">
        <v>294</v>
      </c>
      <c r="C90" s="192"/>
      <c r="D90" s="192"/>
      <c r="E90" s="192"/>
    </row>
    <row r="91" spans="1:5" ht="15">
      <c r="A91" s="5" t="s">
        <v>488</v>
      </c>
      <c r="B91" s="6" t="s">
        <v>295</v>
      </c>
      <c r="C91" s="192"/>
      <c r="D91" s="192"/>
      <c r="E91" s="192"/>
    </row>
    <row r="92" spans="1:5" ht="15">
      <c r="A92" s="5" t="s">
        <v>489</v>
      </c>
      <c r="B92" s="6" t="s">
        <v>296</v>
      </c>
      <c r="C92" s="192"/>
      <c r="D92" s="192"/>
      <c r="E92" s="192"/>
    </row>
    <row r="93" spans="1:5" ht="15">
      <c r="A93" s="5" t="s">
        <v>490</v>
      </c>
      <c r="B93" s="6" t="s">
        <v>297</v>
      </c>
      <c r="C93" s="192">
        <v>1565</v>
      </c>
      <c r="D93" s="192">
        <v>1385</v>
      </c>
      <c r="E93" s="192">
        <v>1743</v>
      </c>
    </row>
    <row r="94" spans="1:5" ht="15">
      <c r="A94" s="5" t="s">
        <v>522</v>
      </c>
      <c r="B94" s="6" t="s">
        <v>312</v>
      </c>
      <c r="C94" s="192">
        <v>9686</v>
      </c>
      <c r="D94" s="192">
        <v>6545</v>
      </c>
      <c r="E94" s="192">
        <v>10031</v>
      </c>
    </row>
    <row r="95" spans="1:5" ht="15">
      <c r="A95" s="5" t="s">
        <v>495</v>
      </c>
      <c r="B95" s="6" t="s">
        <v>313</v>
      </c>
      <c r="C95" s="192">
        <v>23</v>
      </c>
      <c r="D95" s="192">
        <v>178</v>
      </c>
      <c r="E95" s="192">
        <v>439</v>
      </c>
    </row>
    <row r="96" spans="1:5" ht="15">
      <c r="A96" s="40" t="s">
        <v>523</v>
      </c>
      <c r="B96" s="53" t="s">
        <v>314</v>
      </c>
      <c r="C96" s="193">
        <f>SUM(C90:C95)</f>
        <v>11274</v>
      </c>
      <c r="D96" s="193">
        <f>SUM(D90:D95)</f>
        <v>8108</v>
      </c>
      <c r="E96" s="193">
        <f>SUM(E90:E95)</f>
        <v>12213</v>
      </c>
    </row>
    <row r="97" spans="1:5" ht="15">
      <c r="A97" s="13" t="s">
        <v>315</v>
      </c>
      <c r="B97" s="6" t="s">
        <v>316</v>
      </c>
      <c r="C97" s="192"/>
      <c r="D97" s="192"/>
      <c r="E97" s="192"/>
    </row>
    <row r="98" spans="1:5" ht="15">
      <c r="A98" s="13" t="s">
        <v>496</v>
      </c>
      <c r="B98" s="6" t="s">
        <v>317</v>
      </c>
      <c r="C98" s="192">
        <v>1733</v>
      </c>
      <c r="D98" s="192">
        <v>6006</v>
      </c>
      <c r="E98" s="192">
        <v>4908</v>
      </c>
    </row>
    <row r="99" spans="1:5" ht="15">
      <c r="A99" s="13" t="s">
        <v>497</v>
      </c>
      <c r="B99" s="6" t="s">
        <v>318</v>
      </c>
      <c r="C99" s="192"/>
      <c r="D99" s="192"/>
      <c r="E99" s="192"/>
    </row>
    <row r="100" spans="1:5" ht="15">
      <c r="A100" s="13" t="s">
        <v>498</v>
      </c>
      <c r="B100" s="6" t="s">
        <v>319</v>
      </c>
      <c r="C100" s="192">
        <v>4762</v>
      </c>
      <c r="D100" s="192">
        <v>1133</v>
      </c>
      <c r="E100" s="192">
        <v>15879</v>
      </c>
    </row>
    <row r="101" spans="1:5" ht="15">
      <c r="A101" s="13" t="s">
        <v>320</v>
      </c>
      <c r="B101" s="6" t="s">
        <v>321</v>
      </c>
      <c r="C101" s="192">
        <v>4663</v>
      </c>
      <c r="D101" s="192">
        <v>4903</v>
      </c>
      <c r="E101" s="192">
        <v>4559</v>
      </c>
    </row>
    <row r="102" spans="1:5" ht="15">
      <c r="A102" s="13" t="s">
        <v>322</v>
      </c>
      <c r="B102" s="6" t="s">
        <v>323</v>
      </c>
      <c r="C102" s="192">
        <v>6673</v>
      </c>
      <c r="D102" s="192">
        <v>2722</v>
      </c>
      <c r="E102" s="192">
        <v>6668</v>
      </c>
    </row>
    <row r="103" spans="1:5" ht="15">
      <c r="A103" s="13" t="s">
        <v>324</v>
      </c>
      <c r="B103" s="6" t="s">
        <v>325</v>
      </c>
      <c r="C103" s="192">
        <v>58571</v>
      </c>
      <c r="D103" s="192">
        <v>1462</v>
      </c>
      <c r="E103" s="192">
        <v>1501</v>
      </c>
    </row>
    <row r="104" spans="1:5" ht="15">
      <c r="A104" s="13" t="s">
        <v>499</v>
      </c>
      <c r="B104" s="6" t="s">
        <v>326</v>
      </c>
      <c r="C104" s="192">
        <v>37</v>
      </c>
      <c r="D104" s="192">
        <v>199</v>
      </c>
      <c r="E104" s="192">
        <v>200</v>
      </c>
    </row>
    <row r="105" spans="1:5" ht="15">
      <c r="A105" s="13" t="s">
        <v>500</v>
      </c>
      <c r="B105" s="6" t="s">
        <v>327</v>
      </c>
      <c r="C105" s="192"/>
      <c r="D105" s="192"/>
      <c r="E105" s="192"/>
    </row>
    <row r="106" spans="1:5" ht="15">
      <c r="A106" s="13" t="s">
        <v>501</v>
      </c>
      <c r="B106" s="6" t="s">
        <v>328</v>
      </c>
      <c r="C106" s="192"/>
      <c r="D106" s="192">
        <v>541</v>
      </c>
      <c r="E106" s="192">
        <v>1</v>
      </c>
    </row>
    <row r="107" spans="1:5" ht="15">
      <c r="A107" s="52" t="s">
        <v>524</v>
      </c>
      <c r="B107" s="53" t="s">
        <v>329</v>
      </c>
      <c r="C107" s="193">
        <f>SUM(C97:C106)</f>
        <v>76439</v>
      </c>
      <c r="D107" s="193">
        <f>SUM(D97:D106)</f>
        <v>16966</v>
      </c>
      <c r="E107" s="193">
        <f>SUM(E97:E106)</f>
        <v>33716</v>
      </c>
    </row>
    <row r="108" spans="1:5" ht="30">
      <c r="A108" s="13" t="s">
        <v>338</v>
      </c>
      <c r="B108" s="6" t="s">
        <v>339</v>
      </c>
      <c r="C108" s="192"/>
      <c r="D108" s="192"/>
      <c r="E108" s="192"/>
    </row>
    <row r="109" spans="1:5" ht="15">
      <c r="A109" s="5" t="s">
        <v>505</v>
      </c>
      <c r="B109" s="6" t="s">
        <v>340</v>
      </c>
      <c r="C109" s="192"/>
      <c r="D109" s="192"/>
      <c r="E109" s="192">
        <v>1240</v>
      </c>
    </row>
    <row r="110" spans="1:5" ht="15">
      <c r="A110" s="13" t="s">
        <v>506</v>
      </c>
      <c r="B110" s="6" t="s">
        <v>341</v>
      </c>
      <c r="C110" s="192">
        <v>1196</v>
      </c>
      <c r="D110" s="192"/>
      <c r="E110" s="192"/>
    </row>
    <row r="111" spans="1:5" ht="15">
      <c r="A111" s="40" t="s">
        <v>526</v>
      </c>
      <c r="B111" s="53" t="s">
        <v>342</v>
      </c>
      <c r="C111" s="193">
        <f>SUM(C108:C110)</f>
        <v>1196</v>
      </c>
      <c r="D111" s="193">
        <f>SUM(D108:D110)</f>
        <v>0</v>
      </c>
      <c r="E111" s="193">
        <f>SUM(E108:E110)</f>
        <v>1240</v>
      </c>
    </row>
    <row r="112" spans="1:5" ht="15.75">
      <c r="A112" s="61" t="s">
        <v>50</v>
      </c>
      <c r="B112" s="64"/>
      <c r="C112" s="193">
        <f>C111+C107+C96+C89</f>
        <v>138005</v>
      </c>
      <c r="D112" s="193">
        <f>D111+D107+D96+D89</f>
        <v>96024</v>
      </c>
      <c r="E112" s="193">
        <f>E111+E107+E96+E89</f>
        <v>140307</v>
      </c>
    </row>
    <row r="113" spans="1:5" ht="15">
      <c r="A113" s="5" t="s">
        <v>284</v>
      </c>
      <c r="B113" s="6" t="s">
        <v>285</v>
      </c>
      <c r="C113" s="192">
        <v>25914</v>
      </c>
      <c r="D113" s="192">
        <v>5668</v>
      </c>
      <c r="E113" s="192">
        <v>31968</v>
      </c>
    </row>
    <row r="114" spans="1:5" ht="30">
      <c r="A114" s="5" t="s">
        <v>286</v>
      </c>
      <c r="B114" s="6" t="s">
        <v>287</v>
      </c>
      <c r="C114" s="192"/>
      <c r="D114" s="192"/>
      <c r="E114" s="192"/>
    </row>
    <row r="115" spans="1:5" ht="30">
      <c r="A115" s="5" t="s">
        <v>483</v>
      </c>
      <c r="B115" s="6" t="s">
        <v>288</v>
      </c>
      <c r="C115" s="192"/>
      <c r="D115" s="192"/>
      <c r="E115" s="192"/>
    </row>
    <row r="116" spans="1:5" ht="30">
      <c r="A116" s="5" t="s">
        <v>484</v>
      </c>
      <c r="B116" s="6" t="s">
        <v>289</v>
      </c>
      <c r="C116" s="192"/>
      <c r="D116" s="192"/>
      <c r="E116" s="192"/>
    </row>
    <row r="117" spans="1:5" ht="15">
      <c r="A117" s="5" t="s">
        <v>485</v>
      </c>
      <c r="B117" s="6" t="s">
        <v>290</v>
      </c>
      <c r="C117" s="192">
        <v>268373</v>
      </c>
      <c r="D117" s="192">
        <v>9924</v>
      </c>
      <c r="E117" s="192">
        <v>9977</v>
      </c>
    </row>
    <row r="118" spans="1:5" ht="15">
      <c r="A118" s="40" t="s">
        <v>520</v>
      </c>
      <c r="B118" s="53" t="s">
        <v>291</v>
      </c>
      <c r="C118" s="193">
        <f>SUM(C113:C117)</f>
        <v>294287</v>
      </c>
      <c r="D118" s="193">
        <f>SUM(D113:D117)</f>
        <v>15592</v>
      </c>
      <c r="E118" s="193">
        <f>SUM(E113:E117)</f>
        <v>41945</v>
      </c>
    </row>
    <row r="119" spans="1:5" ht="15">
      <c r="A119" s="13" t="s">
        <v>502</v>
      </c>
      <c r="B119" s="6" t="s">
        <v>330</v>
      </c>
      <c r="C119" s="192"/>
      <c r="D119" s="192"/>
      <c r="E119" s="192"/>
    </row>
    <row r="120" spans="1:5" ht="15">
      <c r="A120" s="13" t="s">
        <v>503</v>
      </c>
      <c r="B120" s="6" t="s">
        <v>331</v>
      </c>
      <c r="C120" s="192">
        <v>5276</v>
      </c>
      <c r="D120" s="192"/>
      <c r="E120" s="192"/>
    </row>
    <row r="121" spans="1:5" ht="15">
      <c r="A121" s="13" t="s">
        <v>332</v>
      </c>
      <c r="B121" s="6" t="s">
        <v>333</v>
      </c>
      <c r="C121" s="192">
        <v>15334</v>
      </c>
      <c r="D121" s="192"/>
      <c r="E121" s="192">
        <v>2598</v>
      </c>
    </row>
    <row r="122" spans="1:5" ht="15">
      <c r="A122" s="13" t="s">
        <v>504</v>
      </c>
      <c r="B122" s="6" t="s">
        <v>334</v>
      </c>
      <c r="C122" s="192"/>
      <c r="D122" s="192"/>
      <c r="E122" s="192"/>
    </row>
    <row r="123" spans="1:5" ht="15">
      <c r="A123" s="13" t="s">
        <v>335</v>
      </c>
      <c r="B123" s="6" t="s">
        <v>336</v>
      </c>
      <c r="C123" s="192"/>
      <c r="D123" s="192"/>
      <c r="E123" s="192"/>
    </row>
    <row r="124" spans="1:5" ht="15">
      <c r="A124" s="40" t="s">
        <v>525</v>
      </c>
      <c r="B124" s="53" t="s">
        <v>337</v>
      </c>
      <c r="C124" s="193">
        <f>SUM(C119:C123)</f>
        <v>20610</v>
      </c>
      <c r="D124" s="193">
        <f>SUM(D119:D123)</f>
        <v>0</v>
      </c>
      <c r="E124" s="193">
        <f>SUM(E119:E123)</f>
        <v>2598</v>
      </c>
    </row>
    <row r="125" spans="1:5" ht="30">
      <c r="A125" s="13" t="s">
        <v>343</v>
      </c>
      <c r="B125" s="6" t="s">
        <v>344</v>
      </c>
      <c r="C125" s="192"/>
      <c r="D125" s="192"/>
      <c r="E125" s="192"/>
    </row>
    <row r="126" spans="1:5" ht="30">
      <c r="A126" s="5" t="s">
        <v>507</v>
      </c>
      <c r="B126" s="6" t="s">
        <v>345</v>
      </c>
      <c r="C126" s="192"/>
      <c r="D126" s="192"/>
      <c r="E126" s="192"/>
    </row>
    <row r="127" spans="1:5" ht="15">
      <c r="A127" s="13" t="s">
        <v>508</v>
      </c>
      <c r="B127" s="6" t="s">
        <v>346</v>
      </c>
      <c r="C127" s="192">
        <v>8509</v>
      </c>
      <c r="D127" s="192">
        <v>280</v>
      </c>
      <c r="E127" s="192">
        <v>5261</v>
      </c>
    </row>
    <row r="128" spans="1:5" ht="15">
      <c r="A128" s="40" t="s">
        <v>528</v>
      </c>
      <c r="B128" s="53" t="s">
        <v>347</v>
      </c>
      <c r="C128" s="193">
        <f>SUM(C125:C127)</f>
        <v>8509</v>
      </c>
      <c r="D128" s="193">
        <f>SUM(D125:D127)</f>
        <v>280</v>
      </c>
      <c r="E128" s="193">
        <f>SUM(E125:E127)</f>
        <v>5261</v>
      </c>
    </row>
    <row r="129" spans="1:5" ht="15.75">
      <c r="A129" s="61" t="s">
        <v>51</v>
      </c>
      <c r="B129" s="64"/>
      <c r="C129" s="193">
        <f>C128+C124+C118</f>
        <v>323406</v>
      </c>
      <c r="D129" s="193">
        <f>D128+D124+D118</f>
        <v>15872</v>
      </c>
      <c r="E129" s="193">
        <f>E128+E124+E118</f>
        <v>49804</v>
      </c>
    </row>
    <row r="130" spans="1:5" ht="15.75">
      <c r="A130" s="50" t="s">
        <v>527</v>
      </c>
      <c r="B130" s="36" t="s">
        <v>348</v>
      </c>
      <c r="C130" s="193">
        <f>C129+C112</f>
        <v>461411</v>
      </c>
      <c r="D130" s="193">
        <f>D129+D112</f>
        <v>111896</v>
      </c>
      <c r="E130" s="193">
        <f>E129+E112</f>
        <v>190111</v>
      </c>
    </row>
    <row r="131" spans="1:5" ht="15.75">
      <c r="A131" s="93" t="s">
        <v>52</v>
      </c>
      <c r="B131" s="63"/>
      <c r="C131" s="192">
        <f>C112-C40</f>
        <v>6049</v>
      </c>
      <c r="D131" s="192">
        <f>D112-D40</f>
        <v>30154</v>
      </c>
      <c r="E131" s="192">
        <f>E112-E40</f>
        <v>50527</v>
      </c>
    </row>
    <row r="132" spans="1:5" ht="15.75">
      <c r="A132" s="93" t="s">
        <v>53</v>
      </c>
      <c r="B132" s="63"/>
      <c r="C132" s="192">
        <f>C129-C63</f>
        <v>7095</v>
      </c>
      <c r="D132" s="192">
        <f>D129-D63</f>
        <v>3365</v>
      </c>
      <c r="E132" s="192">
        <f>E129-E63</f>
        <v>-18950</v>
      </c>
    </row>
    <row r="133" spans="1:5" ht="15">
      <c r="A133" s="15" t="s">
        <v>529</v>
      </c>
      <c r="B133" s="7" t="s">
        <v>353</v>
      </c>
      <c r="C133" s="192"/>
      <c r="D133" s="192">
        <v>8000</v>
      </c>
      <c r="E133" s="192">
        <v>12990</v>
      </c>
    </row>
    <row r="134" spans="1:5" ht="15">
      <c r="A134" s="14" t="s">
        <v>530</v>
      </c>
      <c r="B134" s="7" t="s">
        <v>360</v>
      </c>
      <c r="C134" s="192"/>
      <c r="D134" s="192"/>
      <c r="E134" s="192"/>
    </row>
    <row r="135" spans="1:5" ht="15">
      <c r="A135" s="5" t="s">
        <v>641</v>
      </c>
      <c r="B135" s="5" t="s">
        <v>361</v>
      </c>
      <c r="C135" s="192">
        <v>10492</v>
      </c>
      <c r="D135" s="192">
        <v>3117</v>
      </c>
      <c r="E135" s="192">
        <v>5165</v>
      </c>
    </row>
    <row r="136" spans="1:5" ht="15">
      <c r="A136" s="5" t="s">
        <v>642</v>
      </c>
      <c r="B136" s="5" t="s">
        <v>361</v>
      </c>
      <c r="C136" s="192">
        <v>6615</v>
      </c>
      <c r="D136" s="192"/>
      <c r="E136" s="192"/>
    </row>
    <row r="137" spans="1:5" ht="15">
      <c r="A137" s="5" t="s">
        <v>639</v>
      </c>
      <c r="B137" s="5" t="s">
        <v>362</v>
      </c>
      <c r="C137" s="192"/>
      <c r="D137" s="192"/>
      <c r="E137" s="192"/>
    </row>
    <row r="138" spans="1:5" ht="15">
      <c r="A138" s="5" t="s">
        <v>640</v>
      </c>
      <c r="B138" s="5" t="s">
        <v>362</v>
      </c>
      <c r="C138" s="192"/>
      <c r="D138" s="192"/>
      <c r="E138" s="192"/>
    </row>
    <row r="139" spans="1:5" ht="15">
      <c r="A139" s="7" t="s">
        <v>531</v>
      </c>
      <c r="B139" s="7" t="s">
        <v>363</v>
      </c>
      <c r="C139" s="193">
        <f>SUM(C135:C138)</f>
        <v>17107</v>
      </c>
      <c r="D139" s="193">
        <f>SUM(D135:D138)</f>
        <v>3117</v>
      </c>
      <c r="E139" s="193">
        <f>SUM(E135:E138)</f>
        <v>5165</v>
      </c>
    </row>
    <row r="140" spans="1:5" ht="15">
      <c r="A140" s="38" t="s">
        <v>364</v>
      </c>
      <c r="B140" s="5" t="s">
        <v>365</v>
      </c>
      <c r="C140" s="192"/>
      <c r="D140" s="192">
        <v>2228</v>
      </c>
      <c r="E140" s="192">
        <v>2983</v>
      </c>
    </row>
    <row r="141" spans="1:5" ht="15">
      <c r="A141" s="38" t="s">
        <v>366</v>
      </c>
      <c r="B141" s="5" t="s">
        <v>367</v>
      </c>
      <c r="C141" s="192"/>
      <c r="D141" s="192"/>
      <c r="E141" s="192"/>
    </row>
    <row r="142" spans="1:5" ht="15">
      <c r="A142" s="38" t="s">
        <v>368</v>
      </c>
      <c r="B142" s="5" t="s">
        <v>369</v>
      </c>
      <c r="C142" s="192"/>
      <c r="D142" s="192"/>
      <c r="E142" s="192"/>
    </row>
    <row r="143" spans="1:5" ht="15">
      <c r="A143" s="38" t="s">
        <v>370</v>
      </c>
      <c r="B143" s="5" t="s">
        <v>371</v>
      </c>
      <c r="C143" s="192"/>
      <c r="D143" s="192"/>
      <c r="E143" s="192"/>
    </row>
    <row r="144" spans="1:5" ht="15">
      <c r="A144" s="13" t="s">
        <v>513</v>
      </c>
      <c r="B144" s="5" t="s">
        <v>372</v>
      </c>
      <c r="C144" s="192"/>
      <c r="D144" s="192"/>
      <c r="E144" s="192"/>
    </row>
    <row r="145" spans="1:5" ht="15">
      <c r="A145" s="15" t="s">
        <v>532</v>
      </c>
      <c r="B145" s="7" t="s">
        <v>374</v>
      </c>
      <c r="C145" s="193">
        <f>C144+C143+C142+C141+C140+C139+C134+C133</f>
        <v>17107</v>
      </c>
      <c r="D145" s="193">
        <f>D144+D143+D142+D141+D140+D139+D134+D133</f>
        <v>13345</v>
      </c>
      <c r="E145" s="193">
        <f>E144+E143+E142+E141+E140+E139+E134+E133</f>
        <v>21138</v>
      </c>
    </row>
    <row r="146" spans="1:5" ht="15">
      <c r="A146" s="13" t="s">
        <v>375</v>
      </c>
      <c r="B146" s="5" t="s">
        <v>376</v>
      </c>
      <c r="C146" s="192"/>
      <c r="D146" s="192"/>
      <c r="E146" s="192"/>
    </row>
    <row r="147" spans="1:5" ht="15">
      <c r="A147" s="13" t="s">
        <v>377</v>
      </c>
      <c r="B147" s="5" t="s">
        <v>378</v>
      </c>
      <c r="C147" s="192"/>
      <c r="D147" s="192"/>
      <c r="E147" s="192"/>
    </row>
    <row r="148" spans="1:5" ht="15">
      <c r="A148" s="38" t="s">
        <v>379</v>
      </c>
      <c r="B148" s="5" t="s">
        <v>380</v>
      </c>
      <c r="C148" s="192"/>
      <c r="D148" s="192"/>
      <c r="E148" s="192"/>
    </row>
    <row r="149" spans="1:5" ht="15">
      <c r="A149" s="38" t="s">
        <v>514</v>
      </c>
      <c r="B149" s="5" t="s">
        <v>381</v>
      </c>
      <c r="C149" s="192"/>
      <c r="D149" s="192"/>
      <c r="E149" s="192"/>
    </row>
    <row r="150" spans="1:5" ht="15">
      <c r="A150" s="14" t="s">
        <v>533</v>
      </c>
      <c r="B150" s="7" t="s">
        <v>382</v>
      </c>
      <c r="C150" s="193">
        <f>SUM(C146:C149)</f>
        <v>0</v>
      </c>
      <c r="D150" s="193">
        <f>SUM(D146:D149)</f>
        <v>0</v>
      </c>
      <c r="E150" s="193">
        <f>SUM(E146:E149)</f>
        <v>0</v>
      </c>
    </row>
    <row r="151" spans="1:5" ht="15">
      <c r="A151" s="15" t="s">
        <v>383</v>
      </c>
      <c r="B151" s="7" t="s">
        <v>384</v>
      </c>
      <c r="C151" s="192"/>
      <c r="D151" s="192"/>
      <c r="E151" s="192"/>
    </row>
    <row r="152" spans="1:5" ht="15.75">
      <c r="A152" s="41" t="s">
        <v>534</v>
      </c>
      <c r="B152" s="42" t="s">
        <v>385</v>
      </c>
      <c r="C152" s="193">
        <f>C151+C150+C145</f>
        <v>17107</v>
      </c>
      <c r="D152" s="193">
        <f>D151+D150+D145</f>
        <v>13345</v>
      </c>
      <c r="E152" s="193">
        <f>E151+E150+E145</f>
        <v>21138</v>
      </c>
    </row>
    <row r="153" spans="1:5" ht="15.75">
      <c r="A153" s="46" t="s">
        <v>516</v>
      </c>
      <c r="B153" s="47"/>
      <c r="C153" s="193">
        <f>C152+C130</f>
        <v>478518</v>
      </c>
      <c r="D153" s="193">
        <f>D152+D130</f>
        <v>125241</v>
      </c>
      <c r="E153" s="193">
        <f>E152+E130</f>
        <v>211249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0" r:id="rId1"/>
  <headerFooter>
    <oddHeader>&amp;C21. melléklet a 3/2016. (IV.18.)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29" sqref="C29"/>
    </sheetView>
  </sheetViews>
  <sheetFormatPr defaultColWidth="9.140625" defaultRowHeight="15"/>
  <cols>
    <col min="1" max="1" width="91.7109375" style="0" customWidth="1"/>
    <col min="3" max="3" width="17.140625" style="139" customWidth="1"/>
    <col min="4" max="4" width="14.140625" style="139" customWidth="1"/>
    <col min="5" max="5" width="15.8515625" style="139" customWidth="1"/>
    <col min="6" max="6" width="15.7109375" style="139" customWidth="1"/>
  </cols>
  <sheetData>
    <row r="1" spans="1:6" ht="20.25" customHeight="1">
      <c r="A1" s="263" t="s">
        <v>655</v>
      </c>
      <c r="B1" s="264"/>
      <c r="C1" s="264"/>
      <c r="D1" s="264"/>
      <c r="E1" s="264"/>
      <c r="F1" s="265"/>
    </row>
    <row r="2" spans="1:6" ht="19.5" customHeight="1">
      <c r="A2" s="260" t="s">
        <v>563</v>
      </c>
      <c r="B2" s="259"/>
      <c r="C2" s="259"/>
      <c r="D2" s="259"/>
      <c r="E2" s="259"/>
      <c r="F2" s="262"/>
    </row>
    <row r="3" ht="18">
      <c r="A3" s="51"/>
    </row>
    <row r="4" ht="15">
      <c r="A4" s="118" t="s">
        <v>656</v>
      </c>
    </row>
    <row r="5" spans="1:6" ht="30">
      <c r="A5" s="2" t="s">
        <v>83</v>
      </c>
      <c r="B5" s="3" t="s">
        <v>84</v>
      </c>
      <c r="C5" s="141" t="s">
        <v>592</v>
      </c>
      <c r="D5" s="141" t="s">
        <v>593</v>
      </c>
      <c r="E5" s="141" t="s">
        <v>49</v>
      </c>
      <c r="F5" s="142" t="s">
        <v>22</v>
      </c>
    </row>
    <row r="6" spans="1:6" ht="15">
      <c r="A6" s="29" t="s">
        <v>85</v>
      </c>
      <c r="B6" s="30" t="s">
        <v>86</v>
      </c>
      <c r="C6" s="119">
        <v>18375</v>
      </c>
      <c r="D6" s="119"/>
      <c r="E6" s="119"/>
      <c r="F6" s="143">
        <f>C6+E6</f>
        <v>18375</v>
      </c>
    </row>
    <row r="7" spans="1:6" ht="15">
      <c r="A7" s="29" t="s">
        <v>87</v>
      </c>
      <c r="B7" s="31" t="s">
        <v>88</v>
      </c>
      <c r="C7" s="119">
        <v>515</v>
      </c>
      <c r="D7" s="119"/>
      <c r="E7" s="119"/>
      <c r="F7" s="143">
        <f aca="true" t="shared" si="0" ref="F7:F18">C7+E7</f>
        <v>515</v>
      </c>
    </row>
    <row r="8" spans="1:6" ht="15">
      <c r="A8" s="29" t="s">
        <v>89</v>
      </c>
      <c r="B8" s="31" t="s">
        <v>90</v>
      </c>
      <c r="C8" s="119"/>
      <c r="D8" s="119"/>
      <c r="E8" s="119"/>
      <c r="F8" s="143">
        <f t="shared" si="0"/>
        <v>0</v>
      </c>
    </row>
    <row r="9" spans="1:6" ht="15">
      <c r="A9" s="32" t="s">
        <v>91</v>
      </c>
      <c r="B9" s="31" t="s">
        <v>92</v>
      </c>
      <c r="C9" s="119"/>
      <c r="D9" s="119"/>
      <c r="E9" s="119"/>
      <c r="F9" s="143">
        <f t="shared" si="0"/>
        <v>0</v>
      </c>
    </row>
    <row r="10" spans="1:6" ht="15">
      <c r="A10" s="32" t="s">
        <v>93</v>
      </c>
      <c r="B10" s="31" t="s">
        <v>94</v>
      </c>
      <c r="C10" s="119"/>
      <c r="D10" s="119"/>
      <c r="E10" s="119"/>
      <c r="F10" s="143">
        <f t="shared" si="0"/>
        <v>0</v>
      </c>
    </row>
    <row r="11" spans="1:6" ht="15">
      <c r="A11" s="32" t="s">
        <v>95</v>
      </c>
      <c r="B11" s="31" t="s">
        <v>96</v>
      </c>
      <c r="C11" s="119">
        <v>539</v>
      </c>
      <c r="D11" s="119"/>
      <c r="E11" s="119"/>
      <c r="F11" s="143">
        <f t="shared" si="0"/>
        <v>539</v>
      </c>
    </row>
    <row r="12" spans="1:6" ht="15">
      <c r="A12" s="32" t="s">
        <v>97</v>
      </c>
      <c r="B12" s="31" t="s">
        <v>98</v>
      </c>
      <c r="C12" s="119">
        <v>1895</v>
      </c>
      <c r="D12" s="119"/>
      <c r="E12" s="119"/>
      <c r="F12" s="143">
        <f t="shared" si="0"/>
        <v>1895</v>
      </c>
    </row>
    <row r="13" spans="1:6" ht="15">
      <c r="A13" s="32" t="s">
        <v>99</v>
      </c>
      <c r="B13" s="31" t="s">
        <v>100</v>
      </c>
      <c r="C13" s="119"/>
      <c r="D13" s="119"/>
      <c r="E13" s="119"/>
      <c r="F13" s="143">
        <f t="shared" si="0"/>
        <v>0</v>
      </c>
    </row>
    <row r="14" spans="1:6" ht="15">
      <c r="A14" s="5" t="s">
        <v>101</v>
      </c>
      <c r="B14" s="31" t="s">
        <v>102</v>
      </c>
      <c r="C14" s="119">
        <v>160</v>
      </c>
      <c r="D14" s="119"/>
      <c r="E14" s="119"/>
      <c r="F14" s="143">
        <f t="shared" si="0"/>
        <v>160</v>
      </c>
    </row>
    <row r="15" spans="1:6" ht="15">
      <c r="A15" s="5" t="s">
        <v>103</v>
      </c>
      <c r="B15" s="31" t="s">
        <v>104</v>
      </c>
      <c r="C15" s="119">
        <v>580</v>
      </c>
      <c r="D15" s="119"/>
      <c r="E15" s="119"/>
      <c r="F15" s="143">
        <f t="shared" si="0"/>
        <v>580</v>
      </c>
    </row>
    <row r="16" spans="1:6" ht="15">
      <c r="A16" s="5" t="s">
        <v>105</v>
      </c>
      <c r="B16" s="31" t="s">
        <v>106</v>
      </c>
      <c r="C16" s="119"/>
      <c r="D16" s="119"/>
      <c r="E16" s="119"/>
      <c r="F16" s="143">
        <f t="shared" si="0"/>
        <v>0</v>
      </c>
    </row>
    <row r="17" spans="1:6" ht="15">
      <c r="A17" s="5" t="s">
        <v>107</v>
      </c>
      <c r="B17" s="31" t="s">
        <v>108</v>
      </c>
      <c r="C17" s="119"/>
      <c r="D17" s="119"/>
      <c r="E17" s="119"/>
      <c r="F17" s="143">
        <f t="shared" si="0"/>
        <v>0</v>
      </c>
    </row>
    <row r="18" spans="1:6" ht="15">
      <c r="A18" s="5" t="s">
        <v>446</v>
      </c>
      <c r="B18" s="31" t="s">
        <v>109</v>
      </c>
      <c r="C18" s="119">
        <v>75</v>
      </c>
      <c r="D18" s="119"/>
      <c r="E18" s="119"/>
      <c r="F18" s="143">
        <f t="shared" si="0"/>
        <v>75</v>
      </c>
    </row>
    <row r="19" spans="1:6" s="121" customFormat="1" ht="12.75">
      <c r="A19" s="33" t="s">
        <v>386</v>
      </c>
      <c r="B19" s="34" t="s">
        <v>110</v>
      </c>
      <c r="C19" s="120">
        <f>SUM(C6:C18)</f>
        <v>22139</v>
      </c>
      <c r="D19" s="120">
        <f>SUM(D6:D18)</f>
        <v>0</v>
      </c>
      <c r="E19" s="120">
        <f>SUM(E6:E18)</f>
        <v>0</v>
      </c>
      <c r="F19" s="120">
        <f>SUM(F6:F18)</f>
        <v>22139</v>
      </c>
    </row>
    <row r="20" spans="1:6" ht="15">
      <c r="A20" s="5" t="s">
        <v>111</v>
      </c>
      <c r="B20" s="31" t="s">
        <v>112</v>
      </c>
      <c r="C20" s="119"/>
      <c r="D20" s="119"/>
      <c r="E20" s="119"/>
      <c r="F20" s="143">
        <f>C20+D20+E20</f>
        <v>0</v>
      </c>
    </row>
    <row r="21" spans="1:6" ht="15">
      <c r="A21" s="5" t="s">
        <v>113</v>
      </c>
      <c r="B21" s="31" t="s">
        <v>114</v>
      </c>
      <c r="C21" s="119"/>
      <c r="D21" s="119"/>
      <c r="E21" s="119"/>
      <c r="F21" s="143">
        <f>C21+D21+E21</f>
        <v>0</v>
      </c>
    </row>
    <row r="22" spans="1:6" ht="15">
      <c r="A22" s="6" t="s">
        <v>115</v>
      </c>
      <c r="B22" s="31" t="s">
        <v>116</v>
      </c>
      <c r="C22" s="119"/>
      <c r="D22" s="119"/>
      <c r="E22" s="119"/>
      <c r="F22" s="143">
        <f>C22+D22+E22</f>
        <v>0</v>
      </c>
    </row>
    <row r="23" spans="1:6" s="121" customFormat="1" ht="12.75">
      <c r="A23" s="7" t="s">
        <v>387</v>
      </c>
      <c r="B23" s="34" t="s">
        <v>117</v>
      </c>
      <c r="C23" s="120">
        <f>SUM(C20:C22)</f>
        <v>0</v>
      </c>
      <c r="D23" s="120">
        <f>SUM(D20:D22)</f>
        <v>0</v>
      </c>
      <c r="E23" s="120">
        <f>SUM(E20:E22)</f>
        <v>0</v>
      </c>
      <c r="F23" s="120">
        <f>SUM(F20:F22)</f>
        <v>0</v>
      </c>
    </row>
    <row r="24" spans="1:6" s="107" customFormat="1" ht="15">
      <c r="A24" s="54" t="s">
        <v>476</v>
      </c>
      <c r="B24" s="55" t="s">
        <v>118</v>
      </c>
      <c r="C24" s="104">
        <f>C19+C23</f>
        <v>22139</v>
      </c>
      <c r="D24" s="104">
        <f>D19+D23</f>
        <v>0</v>
      </c>
      <c r="E24" s="104">
        <f>E19+E23</f>
        <v>0</v>
      </c>
      <c r="F24" s="104">
        <f>F19+F23</f>
        <v>22139</v>
      </c>
    </row>
    <row r="25" spans="1:6" s="107" customFormat="1" ht="15">
      <c r="A25" s="40" t="s">
        <v>447</v>
      </c>
      <c r="B25" s="55" t="s">
        <v>119</v>
      </c>
      <c r="C25" s="104">
        <v>5429</v>
      </c>
      <c r="D25" s="104"/>
      <c r="E25" s="104"/>
      <c r="F25" s="146">
        <f aca="true" t="shared" si="1" ref="F25:F48">C25+D25+E25</f>
        <v>5429</v>
      </c>
    </row>
    <row r="26" spans="1:6" ht="15">
      <c r="A26" s="5" t="s">
        <v>120</v>
      </c>
      <c r="B26" s="31" t="s">
        <v>121</v>
      </c>
      <c r="C26" s="119">
        <v>815</v>
      </c>
      <c r="D26" s="119"/>
      <c r="E26" s="119"/>
      <c r="F26" s="143">
        <f t="shared" si="1"/>
        <v>815</v>
      </c>
    </row>
    <row r="27" spans="1:6" ht="15">
      <c r="A27" s="5" t="s">
        <v>122</v>
      </c>
      <c r="B27" s="31" t="s">
        <v>123</v>
      </c>
      <c r="C27" s="119">
        <v>1045</v>
      </c>
      <c r="D27" s="119"/>
      <c r="E27" s="119"/>
      <c r="F27" s="143">
        <f t="shared" si="1"/>
        <v>1045</v>
      </c>
    </row>
    <row r="28" spans="1:6" ht="15">
      <c r="A28" s="5" t="s">
        <v>124</v>
      </c>
      <c r="B28" s="31" t="s">
        <v>125</v>
      </c>
      <c r="C28" s="119"/>
      <c r="D28" s="119"/>
      <c r="E28" s="119"/>
      <c r="F28" s="143">
        <f t="shared" si="1"/>
        <v>0</v>
      </c>
    </row>
    <row r="29" spans="1:6" s="121" customFormat="1" ht="12.75">
      <c r="A29" s="7" t="s">
        <v>388</v>
      </c>
      <c r="B29" s="34" t="s">
        <v>126</v>
      </c>
      <c r="C29" s="120">
        <f>SUM(C26:C28)</f>
        <v>1860</v>
      </c>
      <c r="D29" s="120">
        <f>SUM(D26:D28)</f>
        <v>0</v>
      </c>
      <c r="E29" s="120">
        <f>SUM(E26:E28)</f>
        <v>0</v>
      </c>
      <c r="F29" s="120">
        <f>SUM(F26:F28)</f>
        <v>1860</v>
      </c>
    </row>
    <row r="30" spans="1:6" ht="15">
      <c r="A30" s="5" t="s">
        <v>127</v>
      </c>
      <c r="B30" s="31" t="s">
        <v>128</v>
      </c>
      <c r="C30" s="119">
        <v>1742</v>
      </c>
      <c r="D30" s="119"/>
      <c r="E30" s="119"/>
      <c r="F30" s="143">
        <f t="shared" si="1"/>
        <v>1742</v>
      </c>
    </row>
    <row r="31" spans="1:6" ht="15">
      <c r="A31" s="5" t="s">
        <v>129</v>
      </c>
      <c r="B31" s="31" t="s">
        <v>130</v>
      </c>
      <c r="C31" s="119">
        <v>468</v>
      </c>
      <c r="D31" s="119"/>
      <c r="E31" s="119"/>
      <c r="F31" s="143">
        <f t="shared" si="1"/>
        <v>468</v>
      </c>
    </row>
    <row r="32" spans="1:6" s="121" customFormat="1" ht="15" customHeight="1">
      <c r="A32" s="7" t="s">
        <v>477</v>
      </c>
      <c r="B32" s="34" t="s">
        <v>131</v>
      </c>
      <c r="C32" s="120">
        <f>SUM(C30:C31)</f>
        <v>2210</v>
      </c>
      <c r="D32" s="120">
        <f>SUM(D30:D31)</f>
        <v>0</v>
      </c>
      <c r="E32" s="120">
        <f>SUM(E30:E31)</f>
        <v>0</v>
      </c>
      <c r="F32" s="120">
        <f>SUM(F30:F31)</f>
        <v>2210</v>
      </c>
    </row>
    <row r="33" spans="1:6" ht="15">
      <c r="A33" s="5" t="s">
        <v>132</v>
      </c>
      <c r="B33" s="31" t="s">
        <v>133</v>
      </c>
      <c r="C33" s="119">
        <v>709</v>
      </c>
      <c r="D33" s="119"/>
      <c r="E33" s="119"/>
      <c r="F33" s="143">
        <f t="shared" si="1"/>
        <v>709</v>
      </c>
    </row>
    <row r="34" spans="1:6" ht="15">
      <c r="A34" s="5" t="s">
        <v>134</v>
      </c>
      <c r="B34" s="31" t="s">
        <v>135</v>
      </c>
      <c r="C34" s="119"/>
      <c r="D34" s="119"/>
      <c r="E34" s="119"/>
      <c r="F34" s="143">
        <f t="shared" si="1"/>
        <v>0</v>
      </c>
    </row>
    <row r="35" spans="1:6" ht="15">
      <c r="A35" s="5" t="s">
        <v>448</v>
      </c>
      <c r="B35" s="31" t="s">
        <v>136</v>
      </c>
      <c r="C35" s="119">
        <v>21</v>
      </c>
      <c r="D35" s="119"/>
      <c r="E35" s="119"/>
      <c r="F35" s="143">
        <f t="shared" si="1"/>
        <v>21</v>
      </c>
    </row>
    <row r="36" spans="1:6" ht="15">
      <c r="A36" s="5" t="s">
        <v>137</v>
      </c>
      <c r="B36" s="31" t="s">
        <v>138</v>
      </c>
      <c r="C36" s="119">
        <v>0</v>
      </c>
      <c r="D36" s="119"/>
      <c r="E36" s="119"/>
      <c r="F36" s="143">
        <f t="shared" si="1"/>
        <v>0</v>
      </c>
    </row>
    <row r="37" spans="1:6" ht="15">
      <c r="A37" s="10" t="s">
        <v>449</v>
      </c>
      <c r="B37" s="31" t="s">
        <v>139</v>
      </c>
      <c r="C37" s="119"/>
      <c r="D37" s="119"/>
      <c r="E37" s="119"/>
      <c r="F37" s="143">
        <f t="shared" si="1"/>
        <v>0</v>
      </c>
    </row>
    <row r="38" spans="1:6" ht="15">
      <c r="A38" s="6" t="s">
        <v>140</v>
      </c>
      <c r="B38" s="31" t="s">
        <v>141</v>
      </c>
      <c r="C38" s="119">
        <v>475</v>
      </c>
      <c r="D38" s="119"/>
      <c r="E38" s="119"/>
      <c r="F38" s="143">
        <f t="shared" si="1"/>
        <v>475</v>
      </c>
    </row>
    <row r="39" spans="1:6" ht="15">
      <c r="A39" s="5" t="s">
        <v>450</v>
      </c>
      <c r="B39" s="31" t="s">
        <v>142</v>
      </c>
      <c r="C39" s="119">
        <v>878</v>
      </c>
      <c r="D39" s="119"/>
      <c r="E39" s="119"/>
      <c r="F39" s="143">
        <f t="shared" si="1"/>
        <v>878</v>
      </c>
    </row>
    <row r="40" spans="1:6" s="121" customFormat="1" ht="12.75">
      <c r="A40" s="7" t="s">
        <v>389</v>
      </c>
      <c r="B40" s="34" t="s">
        <v>143</v>
      </c>
      <c r="C40" s="120">
        <f>SUM(C33:C39)</f>
        <v>2083</v>
      </c>
      <c r="D40" s="120">
        <f>SUM(D33:D39)</f>
        <v>0</v>
      </c>
      <c r="E40" s="120">
        <f>SUM(E33:E39)</f>
        <v>0</v>
      </c>
      <c r="F40" s="120">
        <f>SUM(F33:F39)</f>
        <v>2083</v>
      </c>
    </row>
    <row r="41" spans="1:6" ht="15">
      <c r="A41" s="5" t="s">
        <v>144</v>
      </c>
      <c r="B41" s="31" t="s">
        <v>145</v>
      </c>
      <c r="C41" s="119">
        <v>120</v>
      </c>
      <c r="D41" s="119"/>
      <c r="E41" s="119"/>
      <c r="F41" s="143">
        <f t="shared" si="1"/>
        <v>120</v>
      </c>
    </row>
    <row r="42" spans="1:6" ht="15">
      <c r="A42" s="5" t="s">
        <v>146</v>
      </c>
      <c r="B42" s="31" t="s">
        <v>147</v>
      </c>
      <c r="C42" s="119"/>
      <c r="D42" s="119"/>
      <c r="E42" s="119"/>
      <c r="F42" s="143">
        <f t="shared" si="1"/>
        <v>0</v>
      </c>
    </row>
    <row r="43" spans="1:6" s="121" customFormat="1" ht="12.75">
      <c r="A43" s="7" t="s">
        <v>390</v>
      </c>
      <c r="B43" s="34" t="s">
        <v>148</v>
      </c>
      <c r="C43" s="120">
        <f>SUM(C41:C42)</f>
        <v>120</v>
      </c>
      <c r="D43" s="120">
        <f>SUM(D41:D42)</f>
        <v>0</v>
      </c>
      <c r="E43" s="120">
        <f>SUM(E41:E42)</f>
        <v>0</v>
      </c>
      <c r="F43" s="120">
        <f>SUM(F41:F42)</f>
        <v>120</v>
      </c>
    </row>
    <row r="44" spans="1:6" ht="15">
      <c r="A44" s="5" t="s">
        <v>149</v>
      </c>
      <c r="B44" s="31" t="s">
        <v>150</v>
      </c>
      <c r="C44" s="119">
        <v>1275</v>
      </c>
      <c r="D44" s="119"/>
      <c r="E44" s="119"/>
      <c r="F44" s="143">
        <f t="shared" si="1"/>
        <v>1275</v>
      </c>
    </row>
    <row r="45" spans="1:6" ht="15">
      <c r="A45" s="5" t="s">
        <v>151</v>
      </c>
      <c r="B45" s="31" t="s">
        <v>152</v>
      </c>
      <c r="C45" s="119"/>
      <c r="D45" s="119"/>
      <c r="E45" s="119"/>
      <c r="F45" s="143">
        <f t="shared" si="1"/>
        <v>0</v>
      </c>
    </row>
    <row r="46" spans="1:6" ht="15">
      <c r="A46" s="5" t="s">
        <v>451</v>
      </c>
      <c r="B46" s="31" t="s">
        <v>153</v>
      </c>
      <c r="C46" s="119"/>
      <c r="D46" s="119"/>
      <c r="E46" s="119"/>
      <c r="F46" s="143">
        <f t="shared" si="1"/>
        <v>0</v>
      </c>
    </row>
    <row r="47" spans="1:6" ht="15">
      <c r="A47" s="5" t="s">
        <v>452</v>
      </c>
      <c r="B47" s="31" t="s">
        <v>154</v>
      </c>
      <c r="C47" s="119"/>
      <c r="D47" s="119"/>
      <c r="E47" s="119"/>
      <c r="F47" s="143">
        <f t="shared" si="1"/>
        <v>0</v>
      </c>
    </row>
    <row r="48" spans="1:6" ht="15">
      <c r="A48" s="5" t="s">
        <v>155</v>
      </c>
      <c r="B48" s="31" t="s">
        <v>156</v>
      </c>
      <c r="C48" s="119"/>
      <c r="D48" s="119"/>
      <c r="E48" s="119"/>
      <c r="F48" s="143">
        <f t="shared" si="1"/>
        <v>0</v>
      </c>
    </row>
    <row r="49" spans="1:6" s="121" customFormat="1" ht="12.75">
      <c r="A49" s="7" t="s">
        <v>391</v>
      </c>
      <c r="B49" s="34" t="s">
        <v>157</v>
      </c>
      <c r="C49" s="120">
        <f>SUM(C44:C48)</f>
        <v>1275</v>
      </c>
      <c r="D49" s="120">
        <f>SUM(D44:D48)</f>
        <v>0</v>
      </c>
      <c r="E49" s="120">
        <f>SUM(E44:E48)</f>
        <v>0</v>
      </c>
      <c r="F49" s="120">
        <f>SUM(F44:F48)</f>
        <v>1275</v>
      </c>
    </row>
    <row r="50" spans="1:6" s="107" customFormat="1" ht="15">
      <c r="A50" s="40" t="s">
        <v>392</v>
      </c>
      <c r="B50" s="55" t="s">
        <v>158</v>
      </c>
      <c r="C50" s="104">
        <f>C49+C43+C40+C32+C29</f>
        <v>7548</v>
      </c>
      <c r="D50" s="104">
        <f>D49+D43+D40+D32+D29</f>
        <v>0</v>
      </c>
      <c r="E50" s="104">
        <f>E49+E43+E40+E32+E29</f>
        <v>0</v>
      </c>
      <c r="F50" s="104">
        <f>F49+F43+F40+F32+F29</f>
        <v>7548</v>
      </c>
    </row>
    <row r="51" spans="1:6" ht="15">
      <c r="A51" s="13" t="s">
        <v>159</v>
      </c>
      <c r="B51" s="31" t="s">
        <v>160</v>
      </c>
      <c r="C51" s="119"/>
      <c r="D51" s="119"/>
      <c r="E51" s="119"/>
      <c r="F51" s="143">
        <f aca="true" t="shared" si="2" ref="F51:F72">C51+D51+E51</f>
        <v>0</v>
      </c>
    </row>
    <row r="52" spans="1:6" ht="15">
      <c r="A52" s="13" t="s">
        <v>393</v>
      </c>
      <c r="B52" s="31" t="s">
        <v>161</v>
      </c>
      <c r="C52" s="119"/>
      <c r="D52" s="119"/>
      <c r="E52" s="119"/>
      <c r="F52" s="143">
        <f t="shared" si="2"/>
        <v>0</v>
      </c>
    </row>
    <row r="53" spans="1:6" ht="15">
      <c r="A53" s="17" t="s">
        <v>453</v>
      </c>
      <c r="B53" s="31" t="s">
        <v>162</v>
      </c>
      <c r="C53" s="119"/>
      <c r="D53" s="119"/>
      <c r="E53" s="119"/>
      <c r="F53" s="143">
        <f t="shared" si="2"/>
        <v>0</v>
      </c>
    </row>
    <row r="54" spans="1:6" ht="15">
      <c r="A54" s="17" t="s">
        <v>454</v>
      </c>
      <c r="B54" s="31" t="s">
        <v>163</v>
      </c>
      <c r="C54" s="119"/>
      <c r="D54" s="119"/>
      <c r="E54" s="119"/>
      <c r="F54" s="143">
        <f t="shared" si="2"/>
        <v>0</v>
      </c>
    </row>
    <row r="55" spans="1:6" ht="15">
      <c r="A55" s="17" t="s">
        <v>455</v>
      </c>
      <c r="B55" s="31" t="s">
        <v>164</v>
      </c>
      <c r="C55" s="119"/>
      <c r="D55" s="119"/>
      <c r="E55" s="119"/>
      <c r="F55" s="143">
        <f t="shared" si="2"/>
        <v>0</v>
      </c>
    </row>
    <row r="56" spans="1:6" ht="15">
      <c r="A56" s="13" t="s">
        <v>456</v>
      </c>
      <c r="B56" s="31" t="s">
        <v>165</v>
      </c>
      <c r="C56" s="119"/>
      <c r="D56" s="119"/>
      <c r="E56" s="119"/>
      <c r="F56" s="143">
        <f t="shared" si="2"/>
        <v>0</v>
      </c>
    </row>
    <row r="57" spans="1:6" ht="15">
      <c r="A57" s="13" t="s">
        <v>457</v>
      </c>
      <c r="B57" s="31" t="s">
        <v>166</v>
      </c>
      <c r="C57" s="119"/>
      <c r="D57" s="119"/>
      <c r="E57" s="119"/>
      <c r="F57" s="143">
        <f t="shared" si="2"/>
        <v>0</v>
      </c>
    </row>
    <row r="58" spans="1:6" ht="15">
      <c r="A58" s="13" t="s">
        <v>458</v>
      </c>
      <c r="B58" s="31" t="s">
        <v>167</v>
      </c>
      <c r="C58" s="119"/>
      <c r="D58" s="119"/>
      <c r="E58" s="119"/>
      <c r="F58" s="143">
        <f t="shared" si="2"/>
        <v>0</v>
      </c>
    </row>
    <row r="59" spans="1:6" s="107" customFormat="1" ht="15">
      <c r="A59" s="52" t="s">
        <v>421</v>
      </c>
      <c r="B59" s="55" t="s">
        <v>168</v>
      </c>
      <c r="C59" s="104">
        <f>SUM(C51:C58)</f>
        <v>0</v>
      </c>
      <c r="D59" s="104">
        <f>SUM(D51:D58)</f>
        <v>0</v>
      </c>
      <c r="E59" s="104">
        <f>SUM(E51:E58)</f>
        <v>0</v>
      </c>
      <c r="F59" s="104">
        <f>SUM(F51:F58)</f>
        <v>0</v>
      </c>
    </row>
    <row r="60" spans="1:6" ht="15">
      <c r="A60" s="12" t="s">
        <v>459</v>
      </c>
      <c r="B60" s="31" t="s">
        <v>169</v>
      </c>
      <c r="C60" s="119"/>
      <c r="D60" s="119"/>
      <c r="E60" s="119"/>
      <c r="F60" s="143">
        <f t="shared" si="2"/>
        <v>0</v>
      </c>
    </row>
    <row r="61" spans="1:6" ht="15">
      <c r="A61" s="12" t="s">
        <v>170</v>
      </c>
      <c r="B61" s="31" t="s">
        <v>171</v>
      </c>
      <c r="C61" s="119"/>
      <c r="D61" s="119"/>
      <c r="E61" s="119"/>
      <c r="F61" s="143">
        <f t="shared" si="2"/>
        <v>0</v>
      </c>
    </row>
    <row r="62" spans="1:6" ht="15">
      <c r="A62" s="12" t="s">
        <v>172</v>
      </c>
      <c r="B62" s="31" t="s">
        <v>173</v>
      </c>
      <c r="C62" s="119"/>
      <c r="D62" s="119"/>
      <c r="E62" s="119"/>
      <c r="F62" s="143">
        <f t="shared" si="2"/>
        <v>0</v>
      </c>
    </row>
    <row r="63" spans="1:6" ht="15">
      <c r="A63" s="12" t="s">
        <v>422</v>
      </c>
      <c r="B63" s="31" t="s">
        <v>174</v>
      </c>
      <c r="C63" s="119"/>
      <c r="D63" s="119"/>
      <c r="E63" s="119"/>
      <c r="F63" s="143">
        <f t="shared" si="2"/>
        <v>0</v>
      </c>
    </row>
    <row r="64" spans="1:6" ht="15">
      <c r="A64" s="12" t="s">
        <v>460</v>
      </c>
      <c r="B64" s="31" t="s">
        <v>175</v>
      </c>
      <c r="C64" s="119"/>
      <c r="D64" s="119"/>
      <c r="E64" s="119"/>
      <c r="F64" s="143">
        <f t="shared" si="2"/>
        <v>0</v>
      </c>
    </row>
    <row r="65" spans="1:6" ht="15">
      <c r="A65" s="12" t="s">
        <v>424</v>
      </c>
      <c r="B65" s="31" t="s">
        <v>176</v>
      </c>
      <c r="C65" s="119"/>
      <c r="D65" s="119"/>
      <c r="E65" s="119"/>
      <c r="F65" s="143">
        <f t="shared" si="2"/>
        <v>0</v>
      </c>
    </row>
    <row r="66" spans="1:6" ht="15">
      <c r="A66" s="12" t="s">
        <v>461</v>
      </c>
      <c r="B66" s="31" t="s">
        <v>177</v>
      </c>
      <c r="C66" s="119"/>
      <c r="D66" s="119"/>
      <c r="E66" s="119"/>
      <c r="F66" s="143">
        <f t="shared" si="2"/>
        <v>0</v>
      </c>
    </row>
    <row r="67" spans="1:6" ht="15">
      <c r="A67" s="12" t="s">
        <v>462</v>
      </c>
      <c r="B67" s="31" t="s">
        <v>178</v>
      </c>
      <c r="C67" s="119"/>
      <c r="D67" s="119"/>
      <c r="E67" s="119"/>
      <c r="F67" s="143">
        <f t="shared" si="2"/>
        <v>0</v>
      </c>
    </row>
    <row r="68" spans="1:6" ht="15">
      <c r="A68" s="12" t="s">
        <v>179</v>
      </c>
      <c r="B68" s="31" t="s">
        <v>180</v>
      </c>
      <c r="C68" s="119"/>
      <c r="D68" s="119"/>
      <c r="E68" s="119"/>
      <c r="F68" s="143">
        <f t="shared" si="2"/>
        <v>0</v>
      </c>
    </row>
    <row r="69" spans="1:6" ht="15">
      <c r="A69" s="20" t="s">
        <v>181</v>
      </c>
      <c r="B69" s="31" t="s">
        <v>182</v>
      </c>
      <c r="C69" s="119"/>
      <c r="D69" s="119"/>
      <c r="E69" s="119"/>
      <c r="F69" s="143">
        <f t="shared" si="2"/>
        <v>0</v>
      </c>
    </row>
    <row r="70" spans="1:6" ht="15">
      <c r="A70" s="12" t="s">
        <v>463</v>
      </c>
      <c r="B70" s="31" t="s">
        <v>183</v>
      </c>
      <c r="C70" s="119"/>
      <c r="D70" s="119"/>
      <c r="E70" s="119"/>
      <c r="F70" s="143">
        <f t="shared" si="2"/>
        <v>0</v>
      </c>
    </row>
    <row r="71" spans="1:6" ht="15">
      <c r="A71" s="20" t="s">
        <v>643</v>
      </c>
      <c r="B71" s="31" t="s">
        <v>184</v>
      </c>
      <c r="C71" s="119"/>
      <c r="D71" s="119"/>
      <c r="E71" s="119"/>
      <c r="F71" s="143">
        <f t="shared" si="2"/>
        <v>0</v>
      </c>
    </row>
    <row r="72" spans="1:6" ht="15">
      <c r="A72" s="20" t="s">
        <v>644</v>
      </c>
      <c r="B72" s="31" t="s">
        <v>184</v>
      </c>
      <c r="C72" s="119"/>
      <c r="D72" s="119"/>
      <c r="E72" s="119"/>
      <c r="F72" s="143">
        <f t="shared" si="2"/>
        <v>0</v>
      </c>
    </row>
    <row r="73" spans="1:6" s="107" customFormat="1" ht="15">
      <c r="A73" s="52" t="s">
        <v>427</v>
      </c>
      <c r="B73" s="55" t="s">
        <v>185</v>
      </c>
      <c r="C73" s="104">
        <f>SUM(C60:C72)</f>
        <v>0</v>
      </c>
      <c r="D73" s="104">
        <f>SUM(D60:D72)</f>
        <v>0</v>
      </c>
      <c r="E73" s="104">
        <f>SUM(E60:E72)</f>
        <v>0</v>
      </c>
      <c r="F73" s="104">
        <f>SUM(F60:F72)</f>
        <v>0</v>
      </c>
    </row>
    <row r="74" spans="1:6" s="133" customFormat="1" ht="15.75">
      <c r="A74" s="110" t="s">
        <v>47</v>
      </c>
      <c r="B74" s="132"/>
      <c r="C74" s="135">
        <f>C73+C59+C50+C25+C24</f>
        <v>35116</v>
      </c>
      <c r="D74" s="135">
        <f>D73+D59+D50+D25+D24</f>
        <v>0</v>
      </c>
      <c r="E74" s="135">
        <f>E73+E59+E50+E25+E24</f>
        <v>0</v>
      </c>
      <c r="F74" s="135">
        <f>F73+F59+F50+F25+F24</f>
        <v>35116</v>
      </c>
    </row>
    <row r="75" spans="1:6" ht="15">
      <c r="A75" s="35" t="s">
        <v>186</v>
      </c>
      <c r="B75" s="31" t="s">
        <v>187</v>
      </c>
      <c r="C75" s="119"/>
      <c r="D75" s="119"/>
      <c r="E75" s="119"/>
      <c r="F75" s="143">
        <f aca="true" t="shared" si="3" ref="F75:F95">C75+D75+E75</f>
        <v>0</v>
      </c>
    </row>
    <row r="76" spans="1:6" ht="15">
      <c r="A76" s="35" t="s">
        <v>464</v>
      </c>
      <c r="B76" s="31" t="s">
        <v>188</v>
      </c>
      <c r="C76" s="119"/>
      <c r="D76" s="119"/>
      <c r="E76" s="119"/>
      <c r="F76" s="143">
        <f t="shared" si="3"/>
        <v>0</v>
      </c>
    </row>
    <row r="77" spans="1:6" ht="15">
      <c r="A77" s="35" t="s">
        <v>189</v>
      </c>
      <c r="B77" s="31" t="s">
        <v>190</v>
      </c>
      <c r="C77" s="119">
        <v>400</v>
      </c>
      <c r="D77" s="119"/>
      <c r="E77" s="119"/>
      <c r="F77" s="143">
        <f t="shared" si="3"/>
        <v>400</v>
      </c>
    </row>
    <row r="78" spans="1:6" ht="15">
      <c r="A78" s="35" t="s">
        <v>191</v>
      </c>
      <c r="B78" s="31" t="s">
        <v>192</v>
      </c>
      <c r="C78" s="119">
        <v>100</v>
      </c>
      <c r="D78" s="119"/>
      <c r="E78" s="119"/>
      <c r="F78" s="143">
        <f t="shared" si="3"/>
        <v>100</v>
      </c>
    </row>
    <row r="79" spans="1:6" ht="15">
      <c r="A79" s="6" t="s">
        <v>193</v>
      </c>
      <c r="B79" s="31" t="s">
        <v>194</v>
      </c>
      <c r="C79" s="119"/>
      <c r="D79" s="119"/>
      <c r="E79" s="119"/>
      <c r="F79" s="143">
        <f t="shared" si="3"/>
        <v>0</v>
      </c>
    </row>
    <row r="80" spans="1:6" ht="15">
      <c r="A80" s="6" t="s">
        <v>195</v>
      </c>
      <c r="B80" s="31" t="s">
        <v>196</v>
      </c>
      <c r="C80" s="119"/>
      <c r="D80" s="119"/>
      <c r="E80" s="119"/>
      <c r="F80" s="143">
        <f t="shared" si="3"/>
        <v>0</v>
      </c>
    </row>
    <row r="81" spans="1:6" ht="15">
      <c r="A81" s="6" t="s">
        <v>197</v>
      </c>
      <c r="B81" s="31" t="s">
        <v>198</v>
      </c>
      <c r="C81" s="119">
        <v>135</v>
      </c>
      <c r="D81" s="119"/>
      <c r="E81" s="119"/>
      <c r="F81" s="143">
        <f t="shared" si="3"/>
        <v>135</v>
      </c>
    </row>
    <row r="82" spans="1:6" s="107" customFormat="1" ht="15">
      <c r="A82" s="53" t="s">
        <v>428</v>
      </c>
      <c r="B82" s="55" t="s">
        <v>199</v>
      </c>
      <c r="C82" s="104">
        <f>SUM(C75:C81)</f>
        <v>635</v>
      </c>
      <c r="D82" s="104">
        <f>SUM(D75:D81)</f>
        <v>0</v>
      </c>
      <c r="E82" s="104">
        <f>SUM(E75:E81)</f>
        <v>0</v>
      </c>
      <c r="F82" s="104">
        <f>SUM(F75:F81)</f>
        <v>635</v>
      </c>
    </row>
    <row r="83" spans="1:6" ht="15">
      <c r="A83" s="13" t="s">
        <v>200</v>
      </c>
      <c r="B83" s="31" t="s">
        <v>201</v>
      </c>
      <c r="C83" s="119"/>
      <c r="D83" s="119"/>
      <c r="E83" s="119"/>
      <c r="F83" s="143">
        <f t="shared" si="3"/>
        <v>0</v>
      </c>
    </row>
    <row r="84" spans="1:6" ht="15">
      <c r="A84" s="13" t="s">
        <v>202</v>
      </c>
      <c r="B84" s="31" t="s">
        <v>203</v>
      </c>
      <c r="C84" s="119"/>
      <c r="D84" s="119"/>
      <c r="E84" s="119"/>
      <c r="F84" s="143">
        <f t="shared" si="3"/>
        <v>0</v>
      </c>
    </row>
    <row r="85" spans="1:6" ht="15">
      <c r="A85" s="13" t="s">
        <v>204</v>
      </c>
      <c r="B85" s="31" t="s">
        <v>205</v>
      </c>
      <c r="C85" s="119"/>
      <c r="D85" s="119"/>
      <c r="E85" s="119"/>
      <c r="F85" s="143">
        <f t="shared" si="3"/>
        <v>0</v>
      </c>
    </row>
    <row r="86" spans="1:6" ht="15">
      <c r="A86" s="13" t="s">
        <v>206</v>
      </c>
      <c r="B86" s="31" t="s">
        <v>207</v>
      </c>
      <c r="C86" s="119"/>
      <c r="D86" s="119"/>
      <c r="E86" s="119"/>
      <c r="F86" s="143">
        <f t="shared" si="3"/>
        <v>0</v>
      </c>
    </row>
    <row r="87" spans="1:6" s="107" customFormat="1" ht="15">
      <c r="A87" s="52" t="s">
        <v>429</v>
      </c>
      <c r="B87" s="55" t="s">
        <v>208</v>
      </c>
      <c r="C87" s="104">
        <f>SUM(C83:C86)</f>
        <v>0</v>
      </c>
      <c r="D87" s="104">
        <f>SUM(D83:D86)</f>
        <v>0</v>
      </c>
      <c r="E87" s="104">
        <f>SUM(E83:E86)</f>
        <v>0</v>
      </c>
      <c r="F87" s="104">
        <f>SUM(F83:F86)</f>
        <v>0</v>
      </c>
    </row>
    <row r="88" spans="1:6" ht="30">
      <c r="A88" s="13" t="s">
        <v>209</v>
      </c>
      <c r="B88" s="31" t="s">
        <v>210</v>
      </c>
      <c r="C88" s="119"/>
      <c r="D88" s="119"/>
      <c r="E88" s="119"/>
      <c r="F88" s="143">
        <f t="shared" si="3"/>
        <v>0</v>
      </c>
    </row>
    <row r="89" spans="1:6" ht="15">
      <c r="A89" s="13" t="s">
        <v>465</v>
      </c>
      <c r="B89" s="31" t="s">
        <v>211</v>
      </c>
      <c r="C89" s="119"/>
      <c r="D89" s="119"/>
      <c r="E89" s="119"/>
      <c r="F89" s="143">
        <f t="shared" si="3"/>
        <v>0</v>
      </c>
    </row>
    <row r="90" spans="1:6" ht="30">
      <c r="A90" s="13" t="s">
        <v>466</v>
      </c>
      <c r="B90" s="31" t="s">
        <v>212</v>
      </c>
      <c r="C90" s="119"/>
      <c r="D90" s="119"/>
      <c r="E90" s="119"/>
      <c r="F90" s="143">
        <f t="shared" si="3"/>
        <v>0</v>
      </c>
    </row>
    <row r="91" spans="1:6" ht="15">
      <c r="A91" s="13" t="s">
        <v>467</v>
      </c>
      <c r="B91" s="31" t="s">
        <v>213</v>
      </c>
      <c r="C91" s="119"/>
      <c r="D91" s="119"/>
      <c r="E91" s="119"/>
      <c r="F91" s="143">
        <f t="shared" si="3"/>
        <v>0</v>
      </c>
    </row>
    <row r="92" spans="1:6" ht="30">
      <c r="A92" s="13" t="s">
        <v>468</v>
      </c>
      <c r="B92" s="31" t="s">
        <v>214</v>
      </c>
      <c r="C92" s="119"/>
      <c r="D92" s="119"/>
      <c r="E92" s="119"/>
      <c r="F92" s="143">
        <f t="shared" si="3"/>
        <v>0</v>
      </c>
    </row>
    <row r="93" spans="1:6" ht="15">
      <c r="A93" s="13" t="s">
        <v>469</v>
      </c>
      <c r="B93" s="31" t="s">
        <v>215</v>
      </c>
      <c r="C93" s="119"/>
      <c r="D93" s="119"/>
      <c r="E93" s="119"/>
      <c r="F93" s="143">
        <f t="shared" si="3"/>
        <v>0</v>
      </c>
    </row>
    <row r="94" spans="1:6" ht="15">
      <c r="A94" s="13" t="s">
        <v>216</v>
      </c>
      <c r="B94" s="31" t="s">
        <v>217</v>
      </c>
      <c r="C94" s="119"/>
      <c r="D94" s="119"/>
      <c r="E94" s="119"/>
      <c r="F94" s="143">
        <f t="shared" si="3"/>
        <v>0</v>
      </c>
    </row>
    <row r="95" spans="1:6" ht="15">
      <c r="A95" s="13" t="s">
        <v>470</v>
      </c>
      <c r="B95" s="31" t="s">
        <v>218</v>
      </c>
      <c r="C95" s="119"/>
      <c r="D95" s="119"/>
      <c r="E95" s="119"/>
      <c r="F95" s="143">
        <f t="shared" si="3"/>
        <v>0</v>
      </c>
    </row>
    <row r="96" spans="1:6" s="107" customFormat="1" ht="15">
      <c r="A96" s="52" t="s">
        <v>430</v>
      </c>
      <c r="B96" s="55" t="s">
        <v>219</v>
      </c>
      <c r="C96" s="104">
        <f>SUM(C88:C95)</f>
        <v>0</v>
      </c>
      <c r="D96" s="104">
        <f>SUM(D88:D95)</f>
        <v>0</v>
      </c>
      <c r="E96" s="104">
        <f>SUM(E88:E95)</f>
        <v>0</v>
      </c>
      <c r="F96" s="104">
        <f>SUM(F88:F95)</f>
        <v>0</v>
      </c>
    </row>
    <row r="97" spans="1:6" s="133" customFormat="1" ht="15.75">
      <c r="A97" s="110" t="s">
        <v>48</v>
      </c>
      <c r="B97" s="132"/>
      <c r="C97" s="135">
        <f>C96+C87+C82</f>
        <v>635</v>
      </c>
      <c r="D97" s="135">
        <f>D96+D87+D82</f>
        <v>0</v>
      </c>
      <c r="E97" s="135">
        <f>E96+E87+E82</f>
        <v>0</v>
      </c>
      <c r="F97" s="135">
        <f>F96+F87+F82</f>
        <v>635</v>
      </c>
    </row>
    <row r="98" spans="1:6" s="127" customFormat="1" ht="15.75">
      <c r="A98" s="111" t="s">
        <v>478</v>
      </c>
      <c r="B98" s="128" t="s">
        <v>220</v>
      </c>
      <c r="C98" s="131">
        <f>C97+C74</f>
        <v>35751</v>
      </c>
      <c r="D98" s="131">
        <f>D97+D74</f>
        <v>0</v>
      </c>
      <c r="E98" s="131">
        <f>E97+E74</f>
        <v>0</v>
      </c>
      <c r="F98" s="131">
        <f>F97+F74</f>
        <v>35751</v>
      </c>
    </row>
    <row r="99" spans="1:25" ht="15">
      <c r="A99" s="13" t="s">
        <v>471</v>
      </c>
      <c r="B99" s="5" t="s">
        <v>221</v>
      </c>
      <c r="C99" s="13"/>
      <c r="D99" s="13"/>
      <c r="E99" s="13"/>
      <c r="F99" s="143">
        <f aca="true" t="shared" si="4" ref="F99:F120">C99+D99+E99</f>
        <v>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4"/>
      <c r="Y99" s="24"/>
    </row>
    <row r="100" spans="1:25" ht="15">
      <c r="A100" s="13" t="s">
        <v>224</v>
      </c>
      <c r="B100" s="5" t="s">
        <v>225</v>
      </c>
      <c r="C100" s="13"/>
      <c r="D100" s="13"/>
      <c r="E100" s="13"/>
      <c r="F100" s="143">
        <f t="shared" si="4"/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 ht="15">
      <c r="A101" s="13" t="s">
        <v>472</v>
      </c>
      <c r="B101" s="5" t="s">
        <v>226</v>
      </c>
      <c r="C101" s="13"/>
      <c r="D101" s="13"/>
      <c r="E101" s="13"/>
      <c r="F101" s="143">
        <f t="shared" si="4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s="121" customFormat="1" ht="12.75">
      <c r="A102" s="15" t="s">
        <v>435</v>
      </c>
      <c r="B102" s="7" t="s">
        <v>228</v>
      </c>
      <c r="C102" s="116">
        <f>SUM(C99:C101)</f>
        <v>0</v>
      </c>
      <c r="D102" s="116">
        <f>SUM(D99:D101)</f>
        <v>0</v>
      </c>
      <c r="E102" s="116">
        <f>SUM(E99:E101)</f>
        <v>0</v>
      </c>
      <c r="F102" s="116">
        <f>SUM(F99:F101)</f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122"/>
      <c r="Y102" s="122"/>
    </row>
    <row r="103" spans="1:25" ht="15">
      <c r="A103" s="38" t="s">
        <v>473</v>
      </c>
      <c r="B103" s="5" t="s">
        <v>229</v>
      </c>
      <c r="C103" s="38"/>
      <c r="D103" s="38"/>
      <c r="E103" s="38"/>
      <c r="F103" s="143">
        <f t="shared" si="4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4"/>
      <c r="Y103" s="24"/>
    </row>
    <row r="104" spans="1:25" ht="15">
      <c r="A104" s="38" t="s">
        <v>441</v>
      </c>
      <c r="B104" s="5" t="s">
        <v>232</v>
      </c>
      <c r="C104" s="38"/>
      <c r="D104" s="38"/>
      <c r="E104" s="38"/>
      <c r="F104" s="143">
        <f t="shared" si="4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 ht="15">
      <c r="A105" s="13" t="s">
        <v>233</v>
      </c>
      <c r="B105" s="5" t="s">
        <v>234</v>
      </c>
      <c r="C105" s="13"/>
      <c r="D105" s="13"/>
      <c r="E105" s="13"/>
      <c r="F105" s="143">
        <f t="shared" si="4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4"/>
      <c r="Y105" s="24"/>
    </row>
    <row r="106" spans="1:25" ht="15">
      <c r="A106" s="13" t="s">
        <v>474</v>
      </c>
      <c r="B106" s="5" t="s">
        <v>235</v>
      </c>
      <c r="C106" s="13"/>
      <c r="D106" s="13"/>
      <c r="E106" s="13"/>
      <c r="F106" s="143">
        <f t="shared" si="4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 s="121" customFormat="1" ht="12.75">
      <c r="A107" s="14" t="s">
        <v>438</v>
      </c>
      <c r="B107" s="7" t="s">
        <v>236</v>
      </c>
      <c r="C107" s="117">
        <f>SUM(C103:C106)</f>
        <v>0</v>
      </c>
      <c r="D107" s="117">
        <f>SUM(D103:D106)</f>
        <v>0</v>
      </c>
      <c r="E107" s="117">
        <f>SUM(E103:E106)</f>
        <v>0</v>
      </c>
      <c r="F107" s="117">
        <f>SUM(F103:F106)</f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122"/>
      <c r="Y107" s="122"/>
    </row>
    <row r="108" spans="1:25" ht="15">
      <c r="A108" s="38" t="s">
        <v>237</v>
      </c>
      <c r="B108" s="5" t="s">
        <v>238</v>
      </c>
      <c r="C108" s="38"/>
      <c r="D108" s="38"/>
      <c r="E108" s="38"/>
      <c r="F108" s="143">
        <f t="shared" si="4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4"/>
      <c r="Y108" s="24"/>
    </row>
    <row r="109" spans="1:25" ht="15">
      <c r="A109" s="38" t="s">
        <v>239</v>
      </c>
      <c r="B109" s="5" t="s">
        <v>240</v>
      </c>
      <c r="C109" s="38"/>
      <c r="D109" s="38"/>
      <c r="E109" s="38"/>
      <c r="F109" s="143">
        <f t="shared" si="4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 s="121" customFormat="1" ht="15">
      <c r="A110" s="14" t="s">
        <v>241</v>
      </c>
      <c r="B110" s="7" t="s">
        <v>242</v>
      </c>
      <c r="C110" s="14"/>
      <c r="D110" s="14"/>
      <c r="E110" s="14"/>
      <c r="F110" s="143">
        <f t="shared" si="4"/>
        <v>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122"/>
      <c r="Y110" s="122"/>
    </row>
    <row r="111" spans="1:25" ht="15">
      <c r="A111" s="38" t="s">
        <v>243</v>
      </c>
      <c r="B111" s="5" t="s">
        <v>244</v>
      </c>
      <c r="C111" s="38"/>
      <c r="D111" s="38"/>
      <c r="E111" s="38"/>
      <c r="F111" s="143">
        <f t="shared" si="4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38" t="s">
        <v>245</v>
      </c>
      <c r="B112" s="5" t="s">
        <v>246</v>
      </c>
      <c r="C112" s="38"/>
      <c r="D112" s="38"/>
      <c r="E112" s="38"/>
      <c r="F112" s="143">
        <f t="shared" si="4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8" t="s">
        <v>247</v>
      </c>
      <c r="B113" s="5" t="s">
        <v>248</v>
      </c>
      <c r="C113" s="38"/>
      <c r="D113" s="38"/>
      <c r="E113" s="38"/>
      <c r="F113" s="143">
        <f t="shared" si="4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s="107" customFormat="1" ht="15">
      <c r="A114" s="39" t="s">
        <v>439</v>
      </c>
      <c r="B114" s="40" t="s">
        <v>249</v>
      </c>
      <c r="C114" s="123">
        <f>C113+C112+C111+C110+C109+C108+C107+C102</f>
        <v>0</v>
      </c>
      <c r="D114" s="123">
        <f>D113+D112+D111+D110+D109+D108+D107+D102</f>
        <v>0</v>
      </c>
      <c r="E114" s="123">
        <f>E113+E112+E111+E110+E109+E108+E107+E102</f>
        <v>0</v>
      </c>
      <c r="F114" s="123">
        <f>F113+F112+F111+F110+F109+F108+F107+F102</f>
        <v>0</v>
      </c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12"/>
      <c r="Y114" s="112"/>
    </row>
    <row r="115" spans="1:25" ht="15">
      <c r="A115" s="38" t="s">
        <v>250</v>
      </c>
      <c r="B115" s="5" t="s">
        <v>251</v>
      </c>
      <c r="C115" s="38"/>
      <c r="D115" s="38"/>
      <c r="E115" s="38"/>
      <c r="F115" s="143">
        <f t="shared" si="4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13" t="s">
        <v>252</v>
      </c>
      <c r="B116" s="5" t="s">
        <v>253</v>
      </c>
      <c r="C116" s="13"/>
      <c r="D116" s="13"/>
      <c r="E116" s="13"/>
      <c r="F116" s="143">
        <f t="shared" si="4"/>
        <v>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4"/>
      <c r="Y116" s="24"/>
    </row>
    <row r="117" spans="1:25" ht="15">
      <c r="A117" s="38" t="s">
        <v>475</v>
      </c>
      <c r="B117" s="5" t="s">
        <v>254</v>
      </c>
      <c r="C117" s="38"/>
      <c r="D117" s="38"/>
      <c r="E117" s="38"/>
      <c r="F117" s="143">
        <f t="shared" si="4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38" t="s">
        <v>444</v>
      </c>
      <c r="B118" s="5" t="s">
        <v>255</v>
      </c>
      <c r="C118" s="38"/>
      <c r="D118" s="38"/>
      <c r="E118" s="38"/>
      <c r="F118" s="143">
        <f t="shared" si="4"/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 s="107" customFormat="1" ht="15">
      <c r="A119" s="39" t="s">
        <v>445</v>
      </c>
      <c r="B119" s="40" t="s">
        <v>259</v>
      </c>
      <c r="C119" s="123">
        <f>SUM(C115:C118)</f>
        <v>0</v>
      </c>
      <c r="D119" s="123">
        <f>SUM(D115:D118)</f>
        <v>0</v>
      </c>
      <c r="E119" s="123">
        <f>SUM(E115:E118)</f>
        <v>0</v>
      </c>
      <c r="F119" s="123">
        <f>SUM(F115:F118)</f>
        <v>0</v>
      </c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12"/>
      <c r="Y119" s="112"/>
    </row>
    <row r="120" spans="1:25" ht="15">
      <c r="A120" s="13" t="s">
        <v>260</v>
      </c>
      <c r="B120" s="5" t="s">
        <v>261</v>
      </c>
      <c r="C120" s="13"/>
      <c r="D120" s="13"/>
      <c r="E120" s="13"/>
      <c r="F120" s="143">
        <f t="shared" si="4"/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/>
      <c r="Y120" s="24"/>
    </row>
    <row r="121" spans="1:25" s="127" customFormat="1" ht="15.75">
      <c r="A121" s="114" t="s">
        <v>479</v>
      </c>
      <c r="B121" s="22" t="s">
        <v>262</v>
      </c>
      <c r="C121" s="130">
        <f>C120+C119+C114</f>
        <v>0</v>
      </c>
      <c r="D121" s="130">
        <f>D120+D119+D114</f>
        <v>0</v>
      </c>
      <c r="E121" s="130">
        <f>E120+E119+E114</f>
        <v>0</v>
      </c>
      <c r="F121" s="130">
        <f>F120+F119+F114</f>
        <v>0</v>
      </c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6"/>
      <c r="Y121" s="126"/>
    </row>
    <row r="122" spans="1:25" s="127" customFormat="1" ht="15.75">
      <c r="A122" s="115" t="s">
        <v>515</v>
      </c>
      <c r="B122" s="131"/>
      <c r="C122" s="131">
        <f>C121+C98</f>
        <v>35751</v>
      </c>
      <c r="D122" s="131">
        <f>D121+D98</f>
        <v>0</v>
      </c>
      <c r="E122" s="131">
        <f>E121+E98</f>
        <v>0</v>
      </c>
      <c r="F122" s="131">
        <f>F121+F98</f>
        <v>35751</v>
      </c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2:25" ht="15">
      <c r="B123" s="24"/>
      <c r="C123" s="153"/>
      <c r="D123" s="153"/>
      <c r="E123" s="153"/>
      <c r="F123" s="15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2:25" ht="15">
      <c r="B124" s="24"/>
      <c r="C124" s="153"/>
      <c r="D124" s="153"/>
      <c r="E124" s="153"/>
      <c r="F124" s="15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153"/>
      <c r="D125" s="153"/>
      <c r="E125" s="153"/>
      <c r="F125" s="15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153"/>
      <c r="D126" s="153"/>
      <c r="E126" s="153"/>
      <c r="F126" s="15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153"/>
      <c r="D127" s="153"/>
      <c r="E127" s="153"/>
      <c r="F127" s="15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153"/>
      <c r="D128" s="153"/>
      <c r="E128" s="153"/>
      <c r="F128" s="153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153"/>
      <c r="D129" s="153"/>
      <c r="E129" s="153"/>
      <c r="F129" s="153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153"/>
      <c r="D130" s="153"/>
      <c r="E130" s="153"/>
      <c r="F130" s="153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153"/>
      <c r="D131" s="153"/>
      <c r="E131" s="153"/>
      <c r="F131" s="153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153"/>
      <c r="D132" s="153"/>
      <c r="E132" s="153"/>
      <c r="F132" s="153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153"/>
      <c r="D133" s="153"/>
      <c r="E133" s="153"/>
      <c r="F133" s="153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153"/>
      <c r="D134" s="153"/>
      <c r="E134" s="153"/>
      <c r="F134" s="153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153"/>
      <c r="D135" s="153"/>
      <c r="E135" s="153"/>
      <c r="F135" s="153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153"/>
      <c r="D136" s="153"/>
      <c r="E136" s="153"/>
      <c r="F136" s="15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153"/>
      <c r="D137" s="153"/>
      <c r="E137" s="153"/>
      <c r="F137" s="153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153"/>
      <c r="D138" s="153"/>
      <c r="E138" s="153"/>
      <c r="F138" s="153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153"/>
      <c r="D139" s="153"/>
      <c r="E139" s="153"/>
      <c r="F139" s="153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153"/>
      <c r="D140" s="153"/>
      <c r="E140" s="153"/>
      <c r="F140" s="153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153"/>
      <c r="D141" s="153"/>
      <c r="E141" s="153"/>
      <c r="F141" s="153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153"/>
      <c r="D142" s="153"/>
      <c r="E142" s="153"/>
      <c r="F142" s="15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153"/>
      <c r="D143" s="153"/>
      <c r="E143" s="153"/>
      <c r="F143" s="153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153"/>
      <c r="D144" s="153"/>
      <c r="E144" s="153"/>
      <c r="F144" s="153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153"/>
      <c r="D145" s="153"/>
      <c r="E145" s="153"/>
      <c r="F145" s="153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153"/>
      <c r="D146" s="153"/>
      <c r="E146" s="153"/>
      <c r="F146" s="153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153"/>
      <c r="D147" s="153"/>
      <c r="E147" s="153"/>
      <c r="F147" s="153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153"/>
      <c r="D148" s="153"/>
      <c r="E148" s="153"/>
      <c r="F148" s="153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153"/>
      <c r="D149" s="153"/>
      <c r="E149" s="153"/>
      <c r="F149" s="153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153"/>
      <c r="D150" s="153"/>
      <c r="E150" s="153"/>
      <c r="F150" s="153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153"/>
      <c r="D151" s="153"/>
      <c r="E151" s="153"/>
      <c r="F151" s="153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153"/>
      <c r="D152" s="153"/>
      <c r="E152" s="153"/>
      <c r="F152" s="153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153"/>
      <c r="D153" s="153"/>
      <c r="E153" s="153"/>
      <c r="F153" s="153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153"/>
      <c r="D154" s="153"/>
      <c r="E154" s="153"/>
      <c r="F154" s="153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153"/>
      <c r="D155" s="153"/>
      <c r="E155" s="153"/>
      <c r="F155" s="153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153"/>
      <c r="D156" s="153"/>
      <c r="E156" s="153"/>
      <c r="F156" s="153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153"/>
      <c r="D157" s="153"/>
      <c r="E157" s="153"/>
      <c r="F157" s="153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153"/>
      <c r="D158" s="153"/>
      <c r="E158" s="153"/>
      <c r="F158" s="153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153"/>
      <c r="D159" s="153"/>
      <c r="E159" s="153"/>
      <c r="F159" s="153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153"/>
      <c r="D160" s="153"/>
      <c r="E160" s="153"/>
      <c r="F160" s="153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153"/>
      <c r="D161" s="153"/>
      <c r="E161" s="153"/>
      <c r="F161" s="153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153"/>
      <c r="D162" s="153"/>
      <c r="E162" s="153"/>
      <c r="F162" s="153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153"/>
      <c r="D163" s="153"/>
      <c r="E163" s="153"/>
      <c r="F163" s="153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153"/>
      <c r="D164" s="153"/>
      <c r="E164" s="153"/>
      <c r="F164" s="153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153"/>
      <c r="D165" s="153"/>
      <c r="E165" s="153"/>
      <c r="F165" s="153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153"/>
      <c r="D166" s="153"/>
      <c r="E166" s="153"/>
      <c r="F166" s="153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153"/>
      <c r="D167" s="153"/>
      <c r="E167" s="153"/>
      <c r="F167" s="153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153"/>
      <c r="D168" s="153"/>
      <c r="E168" s="153"/>
      <c r="F168" s="153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153"/>
      <c r="D169" s="153"/>
      <c r="E169" s="153"/>
      <c r="F169" s="153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153"/>
      <c r="D170" s="153"/>
      <c r="E170" s="153"/>
      <c r="F170" s="153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153"/>
      <c r="D171" s="153"/>
      <c r="E171" s="153"/>
      <c r="F171" s="153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</sheetData>
  <sheetProtection/>
  <mergeCells count="2">
    <mergeCell ref="A1:F1"/>
    <mergeCell ref="A2:F2"/>
  </mergeCells>
  <printOptions horizontalCentered="1"/>
  <pageMargins left="0.11811023622047245" right="0.11811023622047245" top="0.7480314960629921" bottom="0.7480314960629921" header="0.31496062992125984" footer="0.31496062992125984"/>
  <pageSetup fitToHeight="2" fitToWidth="1" horizontalDpi="600" verticalDpi="600" orientation="portrait" paperSize="9" scale="61" r:id="rId1"/>
  <headerFooter>
    <oddHeader>&amp;C3. melléklet a 3/2016. (IV.18.)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F122" sqref="A1:F122"/>
    </sheetView>
  </sheetViews>
  <sheetFormatPr defaultColWidth="9.140625" defaultRowHeight="15"/>
  <cols>
    <col min="1" max="1" width="90.7109375" style="139" customWidth="1"/>
    <col min="2" max="2" width="9.140625" style="139" customWidth="1"/>
    <col min="3" max="3" width="15.7109375" style="173" customWidth="1"/>
    <col min="4" max="5" width="15.421875" style="173" customWidth="1"/>
    <col min="6" max="6" width="14.140625" style="173" customWidth="1"/>
    <col min="7" max="16384" width="9.140625" style="139" customWidth="1"/>
  </cols>
  <sheetData>
    <row r="1" spans="1:6" ht="24.75" customHeight="1">
      <c r="A1" s="261" t="s">
        <v>655</v>
      </c>
      <c r="B1" s="266"/>
      <c r="C1" s="266"/>
      <c r="D1" s="266"/>
      <c r="E1" s="266"/>
      <c r="F1" s="267"/>
    </row>
    <row r="2" spans="1:6" ht="21.75" customHeight="1">
      <c r="A2" s="268" t="s">
        <v>563</v>
      </c>
      <c r="B2" s="266"/>
      <c r="C2" s="266"/>
      <c r="D2" s="266"/>
      <c r="E2" s="266"/>
      <c r="F2" s="267"/>
    </row>
    <row r="3" ht="18">
      <c r="A3" s="140"/>
    </row>
    <row r="4" ht="15">
      <c r="A4" s="118" t="s">
        <v>658</v>
      </c>
    </row>
    <row r="5" spans="1:6" ht="30">
      <c r="A5" s="2" t="s">
        <v>83</v>
      </c>
      <c r="B5" s="3" t="s">
        <v>84</v>
      </c>
      <c r="C5" s="175" t="s">
        <v>592</v>
      </c>
      <c r="D5" s="175" t="s">
        <v>593</v>
      </c>
      <c r="E5" s="175" t="s">
        <v>49</v>
      </c>
      <c r="F5" s="176" t="s">
        <v>22</v>
      </c>
    </row>
    <row r="6" spans="1:6" ht="15">
      <c r="A6" s="29" t="s">
        <v>85</v>
      </c>
      <c r="B6" s="30" t="s">
        <v>86</v>
      </c>
      <c r="C6" s="171">
        <v>30254</v>
      </c>
      <c r="D6" s="171"/>
      <c r="E6" s="171"/>
      <c r="F6" s="168">
        <f>C6+D6+E6</f>
        <v>30254</v>
      </c>
    </row>
    <row r="7" spans="1:6" ht="15">
      <c r="A7" s="29" t="s">
        <v>87</v>
      </c>
      <c r="B7" s="31" t="s">
        <v>88</v>
      </c>
      <c r="C7" s="171">
        <v>515</v>
      </c>
      <c r="D7" s="171"/>
      <c r="E7" s="171"/>
      <c r="F7" s="168">
        <f aca="true" t="shared" si="0" ref="F7:F70">C7+D7+E7</f>
        <v>515</v>
      </c>
    </row>
    <row r="8" spans="1:6" ht="15">
      <c r="A8" s="29" t="s">
        <v>89</v>
      </c>
      <c r="B8" s="31" t="s">
        <v>90</v>
      </c>
      <c r="C8" s="171"/>
      <c r="D8" s="171"/>
      <c r="E8" s="171"/>
      <c r="F8" s="168">
        <f t="shared" si="0"/>
        <v>0</v>
      </c>
    </row>
    <row r="9" spans="1:6" ht="15">
      <c r="A9" s="32" t="s">
        <v>91</v>
      </c>
      <c r="B9" s="31" t="s">
        <v>92</v>
      </c>
      <c r="C9" s="171"/>
      <c r="D9" s="171"/>
      <c r="E9" s="171"/>
      <c r="F9" s="168">
        <f t="shared" si="0"/>
        <v>0</v>
      </c>
    </row>
    <row r="10" spans="1:6" ht="15">
      <c r="A10" s="32" t="s">
        <v>93</v>
      </c>
      <c r="B10" s="31" t="s">
        <v>94</v>
      </c>
      <c r="C10" s="171"/>
      <c r="D10" s="171"/>
      <c r="E10" s="171"/>
      <c r="F10" s="168">
        <f t="shared" si="0"/>
        <v>0</v>
      </c>
    </row>
    <row r="11" spans="1:6" ht="15">
      <c r="A11" s="32" t="s">
        <v>95</v>
      </c>
      <c r="B11" s="31" t="s">
        <v>96</v>
      </c>
      <c r="C11" s="171">
        <v>539</v>
      </c>
      <c r="D11" s="171"/>
      <c r="E11" s="171"/>
      <c r="F11" s="168">
        <f t="shared" si="0"/>
        <v>539</v>
      </c>
    </row>
    <row r="12" spans="1:6" ht="15">
      <c r="A12" s="32" t="s">
        <v>97</v>
      </c>
      <c r="B12" s="31" t="s">
        <v>98</v>
      </c>
      <c r="C12" s="171">
        <f>288+1895</f>
        <v>2183</v>
      </c>
      <c r="D12" s="171"/>
      <c r="E12" s="171"/>
      <c r="F12" s="168">
        <f t="shared" si="0"/>
        <v>2183</v>
      </c>
    </row>
    <row r="13" spans="1:6" ht="15">
      <c r="A13" s="32" t="s">
        <v>99</v>
      </c>
      <c r="B13" s="31" t="s">
        <v>100</v>
      </c>
      <c r="C13" s="171"/>
      <c r="D13" s="171"/>
      <c r="E13" s="171"/>
      <c r="F13" s="168">
        <f t="shared" si="0"/>
        <v>0</v>
      </c>
    </row>
    <row r="14" spans="1:6" ht="15">
      <c r="A14" s="5" t="s">
        <v>101</v>
      </c>
      <c r="B14" s="31" t="s">
        <v>102</v>
      </c>
      <c r="C14" s="171">
        <v>200</v>
      </c>
      <c r="D14" s="171"/>
      <c r="E14" s="171"/>
      <c r="F14" s="168">
        <f t="shared" si="0"/>
        <v>200</v>
      </c>
    </row>
    <row r="15" spans="1:6" ht="15">
      <c r="A15" s="5" t="s">
        <v>103</v>
      </c>
      <c r="B15" s="31" t="s">
        <v>104</v>
      </c>
      <c r="C15" s="171">
        <f>36+580</f>
        <v>616</v>
      </c>
      <c r="D15" s="171"/>
      <c r="E15" s="171"/>
      <c r="F15" s="168">
        <f t="shared" si="0"/>
        <v>616</v>
      </c>
    </row>
    <row r="16" spans="1:6" ht="15">
      <c r="A16" s="5" t="s">
        <v>105</v>
      </c>
      <c r="B16" s="31" t="s">
        <v>106</v>
      </c>
      <c r="C16" s="171"/>
      <c r="D16" s="171"/>
      <c r="E16" s="171"/>
      <c r="F16" s="168">
        <f t="shared" si="0"/>
        <v>0</v>
      </c>
    </row>
    <row r="17" spans="1:6" ht="15">
      <c r="A17" s="5" t="s">
        <v>107</v>
      </c>
      <c r="B17" s="31" t="s">
        <v>108</v>
      </c>
      <c r="C17" s="171"/>
      <c r="D17" s="171"/>
      <c r="E17" s="171"/>
      <c r="F17" s="168">
        <f t="shared" si="0"/>
        <v>0</v>
      </c>
    </row>
    <row r="18" spans="1:6" ht="15">
      <c r="A18" s="5" t="s">
        <v>446</v>
      </c>
      <c r="B18" s="31" t="s">
        <v>109</v>
      </c>
      <c r="C18" s="171">
        <v>690</v>
      </c>
      <c r="D18" s="171"/>
      <c r="E18" s="171"/>
      <c r="F18" s="168">
        <f t="shared" si="0"/>
        <v>690</v>
      </c>
    </row>
    <row r="19" spans="1:6" s="145" customFormat="1" ht="12.75">
      <c r="A19" s="33" t="s">
        <v>386</v>
      </c>
      <c r="B19" s="34" t="s">
        <v>110</v>
      </c>
      <c r="C19" s="177">
        <f>SUM(C6:C18)</f>
        <v>34997</v>
      </c>
      <c r="D19" s="177">
        <f>SUM(D6:D18)</f>
        <v>0</v>
      </c>
      <c r="E19" s="177">
        <f>SUM(E6:E18)</f>
        <v>0</v>
      </c>
      <c r="F19" s="178">
        <f t="shared" si="0"/>
        <v>34997</v>
      </c>
    </row>
    <row r="20" spans="1:6" ht="15">
      <c r="A20" s="5" t="s">
        <v>111</v>
      </c>
      <c r="B20" s="31" t="s">
        <v>112</v>
      </c>
      <c r="C20" s="171">
        <v>4833</v>
      </c>
      <c r="D20" s="171">
        <v>1548</v>
      </c>
      <c r="E20" s="171"/>
      <c r="F20" s="168">
        <f t="shared" si="0"/>
        <v>6381</v>
      </c>
    </row>
    <row r="21" spans="1:6" ht="30">
      <c r="A21" s="5" t="s">
        <v>113</v>
      </c>
      <c r="B21" s="31" t="s">
        <v>114</v>
      </c>
      <c r="C21" s="171">
        <v>951</v>
      </c>
      <c r="D21" s="171"/>
      <c r="E21" s="171"/>
      <c r="F21" s="168">
        <f t="shared" si="0"/>
        <v>951</v>
      </c>
    </row>
    <row r="22" spans="1:6" ht="15">
      <c r="A22" s="6" t="s">
        <v>115</v>
      </c>
      <c r="B22" s="31" t="s">
        <v>116</v>
      </c>
      <c r="C22" s="171">
        <v>48</v>
      </c>
      <c r="D22" s="171"/>
      <c r="E22" s="171"/>
      <c r="F22" s="168">
        <f t="shared" si="0"/>
        <v>48</v>
      </c>
    </row>
    <row r="23" spans="1:6" s="145" customFormat="1" ht="12.75">
      <c r="A23" s="7" t="s">
        <v>387</v>
      </c>
      <c r="B23" s="34" t="s">
        <v>117</v>
      </c>
      <c r="C23" s="177">
        <f>SUM(C20:C22)</f>
        <v>5832</v>
      </c>
      <c r="D23" s="177">
        <f>SUM(D20:D22)</f>
        <v>1548</v>
      </c>
      <c r="E23" s="177">
        <f>SUM(E20:E22)</f>
        <v>0</v>
      </c>
      <c r="F23" s="178">
        <f t="shared" si="0"/>
        <v>7380</v>
      </c>
    </row>
    <row r="24" spans="1:6" s="147" customFormat="1" ht="15">
      <c r="A24" s="54" t="s">
        <v>476</v>
      </c>
      <c r="B24" s="55" t="s">
        <v>118</v>
      </c>
      <c r="C24" s="105">
        <f>C19+C23</f>
        <v>40829</v>
      </c>
      <c r="D24" s="105">
        <f>D19+D23</f>
        <v>1548</v>
      </c>
      <c r="E24" s="105">
        <f>E19+E23</f>
        <v>0</v>
      </c>
      <c r="F24" s="169">
        <f t="shared" si="0"/>
        <v>42377</v>
      </c>
    </row>
    <row r="25" spans="1:6" s="147" customFormat="1" ht="15">
      <c r="A25" s="40" t="s">
        <v>447</v>
      </c>
      <c r="B25" s="55" t="s">
        <v>119</v>
      </c>
      <c r="C25" s="105">
        <v>9547</v>
      </c>
      <c r="D25" s="105">
        <f>418</f>
        <v>418</v>
      </c>
      <c r="E25" s="105"/>
      <c r="F25" s="169">
        <f t="shared" si="0"/>
        <v>9965</v>
      </c>
    </row>
    <row r="26" spans="1:6" ht="15">
      <c r="A26" s="5" t="s">
        <v>120</v>
      </c>
      <c r="B26" s="31" t="s">
        <v>121</v>
      </c>
      <c r="C26" s="171">
        <v>935</v>
      </c>
      <c r="D26" s="171"/>
      <c r="E26" s="171"/>
      <c r="F26" s="168">
        <f t="shared" si="0"/>
        <v>935</v>
      </c>
    </row>
    <row r="27" spans="1:6" ht="15">
      <c r="A27" s="5" t="s">
        <v>122</v>
      </c>
      <c r="B27" s="31" t="s">
        <v>123</v>
      </c>
      <c r="C27" s="171">
        <v>3501</v>
      </c>
      <c r="D27" s="171"/>
      <c r="E27" s="171"/>
      <c r="F27" s="168">
        <f t="shared" si="0"/>
        <v>3501</v>
      </c>
    </row>
    <row r="28" spans="1:6" ht="15">
      <c r="A28" s="5" t="s">
        <v>124</v>
      </c>
      <c r="B28" s="31" t="s">
        <v>125</v>
      </c>
      <c r="C28" s="171"/>
      <c r="D28" s="171"/>
      <c r="E28" s="171"/>
      <c r="F28" s="168">
        <f t="shared" si="0"/>
        <v>0</v>
      </c>
    </row>
    <row r="29" spans="1:6" s="145" customFormat="1" ht="12.75">
      <c r="A29" s="7" t="s">
        <v>388</v>
      </c>
      <c r="B29" s="34" t="s">
        <v>126</v>
      </c>
      <c r="C29" s="177">
        <f>SUM(C26:C28)</f>
        <v>4436</v>
      </c>
      <c r="D29" s="177">
        <f>SUM(D26:D28)</f>
        <v>0</v>
      </c>
      <c r="E29" s="177">
        <f>SUM(E26:E28)</f>
        <v>0</v>
      </c>
      <c r="F29" s="178">
        <f t="shared" si="0"/>
        <v>4436</v>
      </c>
    </row>
    <row r="30" spans="1:6" ht="15">
      <c r="A30" s="5" t="s">
        <v>127</v>
      </c>
      <c r="B30" s="31" t="s">
        <v>128</v>
      </c>
      <c r="C30" s="171">
        <v>1890</v>
      </c>
      <c r="D30" s="171"/>
      <c r="E30" s="171"/>
      <c r="F30" s="168">
        <f t="shared" si="0"/>
        <v>1890</v>
      </c>
    </row>
    <row r="31" spans="1:6" ht="15">
      <c r="A31" s="5" t="s">
        <v>129</v>
      </c>
      <c r="B31" s="31" t="s">
        <v>130</v>
      </c>
      <c r="C31" s="171">
        <v>563</v>
      </c>
      <c r="D31" s="171"/>
      <c r="E31" s="171"/>
      <c r="F31" s="168">
        <f t="shared" si="0"/>
        <v>563</v>
      </c>
    </row>
    <row r="32" spans="1:6" s="145" customFormat="1" ht="15" customHeight="1">
      <c r="A32" s="7" t="s">
        <v>477</v>
      </c>
      <c r="B32" s="34" t="s">
        <v>131</v>
      </c>
      <c r="C32" s="177">
        <f>SUM(C30:C31)</f>
        <v>2453</v>
      </c>
      <c r="D32" s="177">
        <f>SUM(D30:D31)</f>
        <v>0</v>
      </c>
      <c r="E32" s="177">
        <f>SUM(E30:E31)</f>
        <v>0</v>
      </c>
      <c r="F32" s="178">
        <f t="shared" si="0"/>
        <v>2453</v>
      </c>
    </row>
    <row r="33" spans="1:6" ht="15">
      <c r="A33" s="5" t="s">
        <v>132</v>
      </c>
      <c r="B33" s="31" t="s">
        <v>133</v>
      </c>
      <c r="C33" s="171">
        <v>5116</v>
      </c>
      <c r="D33" s="171"/>
      <c r="E33" s="171"/>
      <c r="F33" s="168">
        <f t="shared" si="0"/>
        <v>5116</v>
      </c>
    </row>
    <row r="34" spans="1:6" ht="15">
      <c r="A34" s="5" t="s">
        <v>134</v>
      </c>
      <c r="B34" s="31" t="s">
        <v>135</v>
      </c>
      <c r="C34" s="171">
        <v>5891</v>
      </c>
      <c r="D34" s="171"/>
      <c r="E34" s="171"/>
      <c r="F34" s="168">
        <f t="shared" si="0"/>
        <v>5891</v>
      </c>
    </row>
    <row r="35" spans="1:6" ht="15">
      <c r="A35" s="5" t="s">
        <v>448</v>
      </c>
      <c r="B35" s="31" t="s">
        <v>136</v>
      </c>
      <c r="C35" s="171">
        <v>21</v>
      </c>
      <c r="D35" s="171"/>
      <c r="E35" s="171"/>
      <c r="F35" s="168">
        <f t="shared" si="0"/>
        <v>21</v>
      </c>
    </row>
    <row r="36" spans="1:6" ht="15">
      <c r="A36" s="5" t="s">
        <v>137</v>
      </c>
      <c r="B36" s="31" t="s">
        <v>138</v>
      </c>
      <c r="C36" s="171">
        <v>1234</v>
      </c>
      <c r="D36" s="171"/>
      <c r="E36" s="171"/>
      <c r="F36" s="168">
        <f t="shared" si="0"/>
        <v>1234</v>
      </c>
    </row>
    <row r="37" spans="1:6" ht="15">
      <c r="A37" s="10" t="s">
        <v>449</v>
      </c>
      <c r="B37" s="31" t="s">
        <v>139</v>
      </c>
      <c r="C37" s="171">
        <v>1250</v>
      </c>
      <c r="D37" s="171"/>
      <c r="E37" s="171"/>
      <c r="F37" s="168">
        <f t="shared" si="0"/>
        <v>1250</v>
      </c>
    </row>
    <row r="38" spans="1:6" ht="15">
      <c r="A38" s="6" t="s">
        <v>140</v>
      </c>
      <c r="B38" s="31" t="s">
        <v>141</v>
      </c>
      <c r="C38" s="171">
        <v>3235</v>
      </c>
      <c r="D38" s="171"/>
      <c r="E38" s="171"/>
      <c r="F38" s="168">
        <f t="shared" si="0"/>
        <v>3235</v>
      </c>
    </row>
    <row r="39" spans="1:6" ht="15">
      <c r="A39" s="5" t="s">
        <v>450</v>
      </c>
      <c r="B39" s="31" t="s">
        <v>142</v>
      </c>
      <c r="C39" s="171">
        <v>6539</v>
      </c>
      <c r="D39" s="171"/>
      <c r="E39" s="171"/>
      <c r="F39" s="168">
        <f t="shared" si="0"/>
        <v>6539</v>
      </c>
    </row>
    <row r="40" spans="1:6" s="145" customFormat="1" ht="14.25" customHeight="1">
      <c r="A40" s="7" t="s">
        <v>389</v>
      </c>
      <c r="B40" s="34" t="s">
        <v>143</v>
      </c>
      <c r="C40" s="177">
        <f>SUM(C33:C39)</f>
        <v>23286</v>
      </c>
      <c r="D40" s="177">
        <f>SUM(D33:D39)</f>
        <v>0</v>
      </c>
      <c r="E40" s="177">
        <f>SUM(E33:E39)</f>
        <v>0</v>
      </c>
      <c r="F40" s="178">
        <f t="shared" si="0"/>
        <v>23286</v>
      </c>
    </row>
    <row r="41" spans="1:6" ht="15">
      <c r="A41" s="5" t="s">
        <v>144</v>
      </c>
      <c r="B41" s="31" t="s">
        <v>145</v>
      </c>
      <c r="C41" s="171">
        <v>120</v>
      </c>
      <c r="D41" s="171"/>
      <c r="E41" s="171"/>
      <c r="F41" s="168">
        <f t="shared" si="0"/>
        <v>120</v>
      </c>
    </row>
    <row r="42" spans="1:6" ht="15">
      <c r="A42" s="5" t="s">
        <v>146</v>
      </c>
      <c r="B42" s="31" t="s">
        <v>147</v>
      </c>
      <c r="C42" s="171">
        <v>50</v>
      </c>
      <c r="D42" s="171"/>
      <c r="E42" s="171"/>
      <c r="F42" s="168">
        <f t="shared" si="0"/>
        <v>50</v>
      </c>
    </row>
    <row r="43" spans="1:6" s="145" customFormat="1" ht="12.75">
      <c r="A43" s="7" t="s">
        <v>390</v>
      </c>
      <c r="B43" s="34" t="s">
        <v>148</v>
      </c>
      <c r="C43" s="177">
        <f>SUM(C41:C42)</f>
        <v>170</v>
      </c>
      <c r="D43" s="177">
        <f>SUM(D41:D42)</f>
        <v>0</v>
      </c>
      <c r="E43" s="177">
        <f>SUM(E41:E42)</f>
        <v>0</v>
      </c>
      <c r="F43" s="178">
        <f t="shared" si="0"/>
        <v>170</v>
      </c>
    </row>
    <row r="44" spans="1:6" ht="15">
      <c r="A44" s="5" t="s">
        <v>149</v>
      </c>
      <c r="B44" s="31" t="s">
        <v>150</v>
      </c>
      <c r="C44" s="171">
        <v>6251</v>
      </c>
      <c r="D44" s="171"/>
      <c r="E44" s="171"/>
      <c r="F44" s="168">
        <f t="shared" si="0"/>
        <v>6251</v>
      </c>
    </row>
    <row r="45" spans="1:6" ht="15">
      <c r="A45" s="5" t="s">
        <v>151</v>
      </c>
      <c r="B45" s="31" t="s">
        <v>152</v>
      </c>
      <c r="C45" s="171">
        <v>6234</v>
      </c>
      <c r="D45" s="171">
        <v>1021</v>
      </c>
      <c r="E45" s="171"/>
      <c r="F45" s="168">
        <f t="shared" si="0"/>
        <v>7255</v>
      </c>
    </row>
    <row r="46" spans="1:6" ht="15">
      <c r="A46" s="5" t="s">
        <v>451</v>
      </c>
      <c r="B46" s="31" t="s">
        <v>153</v>
      </c>
      <c r="C46" s="171"/>
      <c r="D46" s="171"/>
      <c r="E46" s="171"/>
      <c r="F46" s="168">
        <f t="shared" si="0"/>
        <v>0</v>
      </c>
    </row>
    <row r="47" spans="1:6" ht="15">
      <c r="A47" s="5" t="s">
        <v>452</v>
      </c>
      <c r="B47" s="31" t="s">
        <v>154</v>
      </c>
      <c r="C47" s="171"/>
      <c r="D47" s="171"/>
      <c r="E47" s="171"/>
      <c r="F47" s="168">
        <f t="shared" si="0"/>
        <v>0</v>
      </c>
    </row>
    <row r="48" spans="1:6" ht="15">
      <c r="A48" s="5" t="s">
        <v>155</v>
      </c>
      <c r="B48" s="31" t="s">
        <v>156</v>
      </c>
      <c r="C48" s="171">
        <v>60</v>
      </c>
      <c r="D48" s="171"/>
      <c r="E48" s="171"/>
      <c r="F48" s="168">
        <f t="shared" si="0"/>
        <v>60</v>
      </c>
    </row>
    <row r="49" spans="1:6" s="145" customFormat="1" ht="12.75">
      <c r="A49" s="7" t="s">
        <v>391</v>
      </c>
      <c r="B49" s="34" t="s">
        <v>157</v>
      </c>
      <c r="C49" s="177">
        <f>SUM(C44:C48)</f>
        <v>12545</v>
      </c>
      <c r="D49" s="177">
        <f>SUM(D44:D48)</f>
        <v>1021</v>
      </c>
      <c r="E49" s="177">
        <f>SUM(E44:E48)</f>
        <v>0</v>
      </c>
      <c r="F49" s="178">
        <f t="shared" si="0"/>
        <v>13566</v>
      </c>
    </row>
    <row r="50" spans="1:6" s="147" customFormat="1" ht="15">
      <c r="A50" s="40" t="s">
        <v>392</v>
      </c>
      <c r="B50" s="55" t="s">
        <v>158</v>
      </c>
      <c r="C50" s="105">
        <f>C49+C43+C40+C32+C29</f>
        <v>42890</v>
      </c>
      <c r="D50" s="105">
        <f>D49+D43+D40+D32+D29</f>
        <v>1021</v>
      </c>
      <c r="E50" s="105">
        <f>E49+E43+E40+E32+E29</f>
        <v>0</v>
      </c>
      <c r="F50" s="169">
        <f t="shared" si="0"/>
        <v>43911</v>
      </c>
    </row>
    <row r="51" spans="1:6" ht="15">
      <c r="A51" s="13" t="s">
        <v>159</v>
      </c>
      <c r="B51" s="31" t="s">
        <v>160</v>
      </c>
      <c r="C51" s="171"/>
      <c r="D51" s="171"/>
      <c r="E51" s="171"/>
      <c r="F51" s="168">
        <f t="shared" si="0"/>
        <v>0</v>
      </c>
    </row>
    <row r="52" spans="1:6" ht="15">
      <c r="A52" s="13" t="s">
        <v>393</v>
      </c>
      <c r="B52" s="31" t="s">
        <v>161</v>
      </c>
      <c r="C52" s="171">
        <v>793</v>
      </c>
      <c r="D52" s="171"/>
      <c r="E52" s="171"/>
      <c r="F52" s="168">
        <f t="shared" si="0"/>
        <v>793</v>
      </c>
    </row>
    <row r="53" spans="1:6" ht="15">
      <c r="A53" s="17" t="s">
        <v>453</v>
      </c>
      <c r="B53" s="31" t="s">
        <v>162</v>
      </c>
      <c r="C53" s="171"/>
      <c r="D53" s="171"/>
      <c r="E53" s="171"/>
      <c r="F53" s="168">
        <f t="shared" si="0"/>
        <v>0</v>
      </c>
    </row>
    <row r="54" spans="1:6" ht="15">
      <c r="A54" s="17" t="s">
        <v>454</v>
      </c>
      <c r="B54" s="31" t="s">
        <v>163</v>
      </c>
      <c r="C54" s="171"/>
      <c r="D54" s="171"/>
      <c r="E54" s="171"/>
      <c r="F54" s="168">
        <f t="shared" si="0"/>
        <v>0</v>
      </c>
    </row>
    <row r="55" spans="1:6" ht="15">
      <c r="A55" s="17" t="s">
        <v>455</v>
      </c>
      <c r="B55" s="31" t="s">
        <v>164</v>
      </c>
      <c r="C55" s="171">
        <v>663</v>
      </c>
      <c r="D55" s="171"/>
      <c r="E55" s="171"/>
      <c r="F55" s="168">
        <f t="shared" si="0"/>
        <v>663</v>
      </c>
    </row>
    <row r="56" spans="1:6" ht="15">
      <c r="A56" s="13" t="s">
        <v>456</v>
      </c>
      <c r="B56" s="31" t="s">
        <v>165</v>
      </c>
      <c r="C56" s="171">
        <v>646</v>
      </c>
      <c r="D56" s="171"/>
      <c r="E56" s="171"/>
      <c r="F56" s="168">
        <f t="shared" si="0"/>
        <v>646</v>
      </c>
    </row>
    <row r="57" spans="1:6" ht="15">
      <c r="A57" s="13" t="s">
        <v>457</v>
      </c>
      <c r="B57" s="31" t="s">
        <v>166</v>
      </c>
      <c r="C57" s="171"/>
      <c r="D57" s="171"/>
      <c r="E57" s="171"/>
      <c r="F57" s="168">
        <f t="shared" si="0"/>
        <v>0</v>
      </c>
    </row>
    <row r="58" spans="1:6" ht="15">
      <c r="A58" s="13" t="s">
        <v>458</v>
      </c>
      <c r="B58" s="31" t="s">
        <v>167</v>
      </c>
      <c r="C58" s="171">
        <v>1703</v>
      </c>
      <c r="D58" s="171"/>
      <c r="E58" s="171"/>
      <c r="F58" s="168">
        <f t="shared" si="0"/>
        <v>1703</v>
      </c>
    </row>
    <row r="59" spans="1:6" s="147" customFormat="1" ht="15">
      <c r="A59" s="52" t="s">
        <v>421</v>
      </c>
      <c r="B59" s="55" t="s">
        <v>168</v>
      </c>
      <c r="C59" s="105">
        <f>SUM(C51:C58)</f>
        <v>3805</v>
      </c>
      <c r="D59" s="105">
        <f>SUM(D51:D58)</f>
        <v>0</v>
      </c>
      <c r="E59" s="105">
        <f>SUM(E51:E58)</f>
        <v>0</v>
      </c>
      <c r="F59" s="169">
        <f t="shared" si="0"/>
        <v>3805</v>
      </c>
    </row>
    <row r="60" spans="1:6" ht="15">
      <c r="A60" s="12" t="s">
        <v>459</v>
      </c>
      <c r="B60" s="31" t="s">
        <v>169</v>
      </c>
      <c r="C60" s="171"/>
      <c r="D60" s="171"/>
      <c r="E60" s="171"/>
      <c r="F60" s="168">
        <f t="shared" si="0"/>
        <v>0</v>
      </c>
    </row>
    <row r="61" spans="1:6" ht="15">
      <c r="A61" s="12" t="s">
        <v>170</v>
      </c>
      <c r="B61" s="31" t="s">
        <v>171</v>
      </c>
      <c r="C61" s="171">
        <v>583</v>
      </c>
      <c r="D61" s="171"/>
      <c r="E61" s="171"/>
      <c r="F61" s="168">
        <f t="shared" si="0"/>
        <v>583</v>
      </c>
    </row>
    <row r="62" spans="1:6" ht="15">
      <c r="A62" s="12" t="s">
        <v>172</v>
      </c>
      <c r="B62" s="31" t="s">
        <v>173</v>
      </c>
      <c r="C62" s="171"/>
      <c r="D62" s="171"/>
      <c r="E62" s="171"/>
      <c r="F62" s="168">
        <f t="shared" si="0"/>
        <v>0</v>
      </c>
    </row>
    <row r="63" spans="1:6" ht="15">
      <c r="A63" s="12" t="s">
        <v>422</v>
      </c>
      <c r="B63" s="31" t="s">
        <v>174</v>
      </c>
      <c r="C63" s="171"/>
      <c r="D63" s="171"/>
      <c r="E63" s="171"/>
      <c r="F63" s="168">
        <f t="shared" si="0"/>
        <v>0</v>
      </c>
    </row>
    <row r="64" spans="1:6" ht="15">
      <c r="A64" s="12" t="s">
        <v>460</v>
      </c>
      <c r="B64" s="31" t="s">
        <v>175</v>
      </c>
      <c r="C64" s="171"/>
      <c r="D64" s="171"/>
      <c r="E64" s="171"/>
      <c r="F64" s="168">
        <f t="shared" si="0"/>
        <v>0</v>
      </c>
    </row>
    <row r="65" spans="1:6" ht="15">
      <c r="A65" s="12" t="s">
        <v>424</v>
      </c>
      <c r="B65" s="31" t="s">
        <v>176</v>
      </c>
      <c r="C65" s="171">
        <v>6147</v>
      </c>
      <c r="D65" s="171"/>
      <c r="E65" s="171"/>
      <c r="F65" s="168">
        <f t="shared" si="0"/>
        <v>6147</v>
      </c>
    </row>
    <row r="66" spans="1:6" ht="30">
      <c r="A66" s="12" t="s">
        <v>461</v>
      </c>
      <c r="B66" s="31" t="s">
        <v>177</v>
      </c>
      <c r="C66" s="171"/>
      <c r="D66" s="171"/>
      <c r="E66" s="171"/>
      <c r="F66" s="168">
        <f t="shared" si="0"/>
        <v>0</v>
      </c>
    </row>
    <row r="67" spans="1:6" ht="15">
      <c r="A67" s="12" t="s">
        <v>462</v>
      </c>
      <c r="B67" s="31" t="s">
        <v>178</v>
      </c>
      <c r="C67" s="171"/>
      <c r="D67" s="171">
        <v>1240</v>
      </c>
      <c r="E67" s="171"/>
      <c r="F67" s="168">
        <f t="shared" si="0"/>
        <v>1240</v>
      </c>
    </row>
    <row r="68" spans="1:6" ht="15">
      <c r="A68" s="12" t="s">
        <v>179</v>
      </c>
      <c r="B68" s="31" t="s">
        <v>180</v>
      </c>
      <c r="C68" s="171"/>
      <c r="D68" s="171"/>
      <c r="E68" s="171"/>
      <c r="F68" s="168">
        <f t="shared" si="0"/>
        <v>0</v>
      </c>
    </row>
    <row r="69" spans="1:6" ht="15">
      <c r="A69" s="20" t="s">
        <v>181</v>
      </c>
      <c r="B69" s="31" t="s">
        <v>182</v>
      </c>
      <c r="C69" s="171"/>
      <c r="D69" s="171"/>
      <c r="E69" s="171"/>
      <c r="F69" s="168">
        <f t="shared" si="0"/>
        <v>0</v>
      </c>
    </row>
    <row r="70" spans="1:6" ht="15">
      <c r="A70" s="12" t="s">
        <v>463</v>
      </c>
      <c r="B70" s="31" t="s">
        <v>183</v>
      </c>
      <c r="C70" s="171">
        <v>15938</v>
      </c>
      <c r="D70" s="171">
        <v>930</v>
      </c>
      <c r="E70" s="171"/>
      <c r="F70" s="168">
        <f t="shared" si="0"/>
        <v>16868</v>
      </c>
    </row>
    <row r="71" spans="1:6" ht="15">
      <c r="A71" s="20" t="s">
        <v>643</v>
      </c>
      <c r="B71" s="31" t="s">
        <v>184</v>
      </c>
      <c r="C71" s="171"/>
      <c r="D71" s="171"/>
      <c r="E71" s="171"/>
      <c r="F71" s="168">
        <f aca="true" t="shared" si="1" ref="F71:F122">C71+D71+E71</f>
        <v>0</v>
      </c>
    </row>
    <row r="72" spans="1:6" ht="15">
      <c r="A72" s="20" t="s">
        <v>644</v>
      </c>
      <c r="B72" s="31" t="s">
        <v>184</v>
      </c>
      <c r="C72" s="171"/>
      <c r="D72" s="171"/>
      <c r="E72" s="171"/>
      <c r="F72" s="168">
        <f t="shared" si="1"/>
        <v>0</v>
      </c>
    </row>
    <row r="73" spans="1:6" s="147" customFormat="1" ht="15">
      <c r="A73" s="52" t="s">
        <v>427</v>
      </c>
      <c r="B73" s="55" t="s">
        <v>185</v>
      </c>
      <c r="C73" s="105">
        <f>SUM(C60:C72)</f>
        <v>22668</v>
      </c>
      <c r="D73" s="105">
        <f>SUM(D60:D72)</f>
        <v>2170</v>
      </c>
      <c r="E73" s="105">
        <f>SUM(E60:E72)</f>
        <v>0</v>
      </c>
      <c r="F73" s="169">
        <f t="shared" si="1"/>
        <v>24838</v>
      </c>
    </row>
    <row r="74" spans="1:6" s="149" customFormat="1" ht="15.75">
      <c r="A74" s="61" t="s">
        <v>47</v>
      </c>
      <c r="B74" s="132"/>
      <c r="C74" s="179">
        <f>C73+C59+C50+C25+C24</f>
        <v>119739</v>
      </c>
      <c r="D74" s="179">
        <f>D73+D59+D50+D25+D24</f>
        <v>5157</v>
      </c>
      <c r="E74" s="179">
        <f>E73+E59+E50+E25+E24</f>
        <v>0</v>
      </c>
      <c r="F74" s="180">
        <f t="shared" si="1"/>
        <v>124896</v>
      </c>
    </row>
    <row r="75" spans="1:6" ht="15">
      <c r="A75" s="35" t="s">
        <v>186</v>
      </c>
      <c r="B75" s="31" t="s">
        <v>187</v>
      </c>
      <c r="C75" s="171"/>
      <c r="D75" s="171"/>
      <c r="E75" s="171"/>
      <c r="F75" s="168">
        <f t="shared" si="1"/>
        <v>0</v>
      </c>
    </row>
    <row r="76" spans="1:6" ht="15">
      <c r="A76" s="35" t="s">
        <v>464</v>
      </c>
      <c r="B76" s="31" t="s">
        <v>188</v>
      </c>
      <c r="C76" s="171">
        <v>5908</v>
      </c>
      <c r="D76" s="171"/>
      <c r="E76" s="171"/>
      <c r="F76" s="168">
        <f t="shared" si="1"/>
        <v>5908</v>
      </c>
    </row>
    <row r="77" spans="1:6" ht="15">
      <c r="A77" s="35" t="s">
        <v>189</v>
      </c>
      <c r="B77" s="31" t="s">
        <v>190</v>
      </c>
      <c r="C77" s="171">
        <v>6245</v>
      </c>
      <c r="D77" s="171"/>
      <c r="E77" s="171"/>
      <c r="F77" s="168">
        <f t="shared" si="1"/>
        <v>6245</v>
      </c>
    </row>
    <row r="78" spans="1:6" ht="15">
      <c r="A78" s="35" t="s">
        <v>191</v>
      </c>
      <c r="B78" s="31" t="s">
        <v>192</v>
      </c>
      <c r="C78" s="171">
        <v>9537</v>
      </c>
      <c r="D78" s="171"/>
      <c r="E78" s="171"/>
      <c r="F78" s="168">
        <f t="shared" si="1"/>
        <v>9537</v>
      </c>
    </row>
    <row r="79" spans="1:6" ht="15">
      <c r="A79" s="6" t="s">
        <v>193</v>
      </c>
      <c r="B79" s="31" t="s">
        <v>194</v>
      </c>
      <c r="C79" s="171"/>
      <c r="D79" s="171">
        <v>450</v>
      </c>
      <c r="E79" s="171"/>
      <c r="F79" s="168">
        <f t="shared" si="1"/>
        <v>450</v>
      </c>
    </row>
    <row r="80" spans="1:6" ht="15">
      <c r="A80" s="6" t="s">
        <v>195</v>
      </c>
      <c r="B80" s="31" t="s">
        <v>196</v>
      </c>
      <c r="C80" s="171"/>
      <c r="D80" s="171"/>
      <c r="E80" s="171"/>
      <c r="F80" s="168">
        <f t="shared" si="1"/>
        <v>0</v>
      </c>
    </row>
    <row r="81" spans="1:6" ht="15">
      <c r="A81" s="6" t="s">
        <v>197</v>
      </c>
      <c r="B81" s="31" t="s">
        <v>198</v>
      </c>
      <c r="C81" s="171">
        <v>5854</v>
      </c>
      <c r="D81" s="171"/>
      <c r="E81" s="171"/>
      <c r="F81" s="168">
        <f t="shared" si="1"/>
        <v>5854</v>
      </c>
    </row>
    <row r="82" spans="1:6" s="147" customFormat="1" ht="15">
      <c r="A82" s="53" t="s">
        <v>428</v>
      </c>
      <c r="B82" s="55" t="s">
        <v>199</v>
      </c>
      <c r="C82" s="105">
        <f>SUM(C75:C81)</f>
        <v>27544</v>
      </c>
      <c r="D82" s="105">
        <f>SUM(D75:D81)</f>
        <v>450</v>
      </c>
      <c r="E82" s="105">
        <f>SUM(E75:E81)</f>
        <v>0</v>
      </c>
      <c r="F82" s="169">
        <f t="shared" si="1"/>
        <v>27994</v>
      </c>
    </row>
    <row r="83" spans="1:6" ht="15">
      <c r="A83" s="13" t="s">
        <v>200</v>
      </c>
      <c r="B83" s="31" t="s">
        <v>201</v>
      </c>
      <c r="C83" s="171">
        <v>30451</v>
      </c>
      <c r="D83" s="171"/>
      <c r="E83" s="171"/>
      <c r="F83" s="168">
        <f t="shared" si="1"/>
        <v>30451</v>
      </c>
    </row>
    <row r="84" spans="1:6" ht="15">
      <c r="A84" s="13" t="s">
        <v>202</v>
      </c>
      <c r="B84" s="31" t="s">
        <v>203</v>
      </c>
      <c r="C84" s="171"/>
      <c r="D84" s="171"/>
      <c r="E84" s="171"/>
      <c r="F84" s="168">
        <f t="shared" si="1"/>
        <v>0</v>
      </c>
    </row>
    <row r="85" spans="1:6" ht="15">
      <c r="A85" s="13" t="s">
        <v>204</v>
      </c>
      <c r="B85" s="31" t="s">
        <v>205</v>
      </c>
      <c r="C85" s="171"/>
      <c r="D85" s="171"/>
      <c r="E85" s="171"/>
      <c r="F85" s="168">
        <f t="shared" si="1"/>
        <v>0</v>
      </c>
    </row>
    <row r="86" spans="1:6" ht="15">
      <c r="A86" s="13" t="s">
        <v>206</v>
      </c>
      <c r="B86" s="31" t="s">
        <v>207</v>
      </c>
      <c r="C86" s="171">
        <v>10239</v>
      </c>
      <c r="D86" s="171"/>
      <c r="E86" s="171"/>
      <c r="F86" s="168">
        <f t="shared" si="1"/>
        <v>10239</v>
      </c>
    </row>
    <row r="87" spans="1:6" s="147" customFormat="1" ht="15">
      <c r="A87" s="52" t="s">
        <v>429</v>
      </c>
      <c r="B87" s="55" t="s">
        <v>208</v>
      </c>
      <c r="C87" s="105">
        <f>SUM(C83:C86)</f>
        <v>40690</v>
      </c>
      <c r="D87" s="105">
        <f>SUM(D83:D86)</f>
        <v>0</v>
      </c>
      <c r="E87" s="105">
        <f>SUM(E83:E86)</f>
        <v>0</v>
      </c>
      <c r="F87" s="169">
        <f t="shared" si="1"/>
        <v>40690</v>
      </c>
    </row>
    <row r="88" spans="1:6" ht="30">
      <c r="A88" s="13" t="s">
        <v>209</v>
      </c>
      <c r="B88" s="31" t="s">
        <v>210</v>
      </c>
      <c r="C88" s="171"/>
      <c r="D88" s="171"/>
      <c r="E88" s="171"/>
      <c r="F88" s="168">
        <f t="shared" si="1"/>
        <v>0</v>
      </c>
    </row>
    <row r="89" spans="1:6" ht="30">
      <c r="A89" s="13" t="s">
        <v>465</v>
      </c>
      <c r="B89" s="31" t="s">
        <v>211</v>
      </c>
      <c r="C89" s="171"/>
      <c r="D89" s="171"/>
      <c r="E89" s="171"/>
      <c r="F89" s="168">
        <f t="shared" si="1"/>
        <v>0</v>
      </c>
    </row>
    <row r="90" spans="1:6" ht="30">
      <c r="A90" s="13" t="s">
        <v>466</v>
      </c>
      <c r="B90" s="31" t="s">
        <v>212</v>
      </c>
      <c r="C90" s="171"/>
      <c r="D90" s="171"/>
      <c r="E90" s="171"/>
      <c r="F90" s="168">
        <f t="shared" si="1"/>
        <v>0</v>
      </c>
    </row>
    <row r="91" spans="1:6" ht="15">
      <c r="A91" s="13" t="s">
        <v>467</v>
      </c>
      <c r="B91" s="31" t="s">
        <v>213</v>
      </c>
      <c r="C91" s="171">
        <v>705</v>
      </c>
      <c r="D91" s="171"/>
      <c r="E91" s="171"/>
      <c r="F91" s="168">
        <f t="shared" si="1"/>
        <v>705</v>
      </c>
    </row>
    <row r="92" spans="1:6" ht="30">
      <c r="A92" s="13" t="s">
        <v>468</v>
      </c>
      <c r="B92" s="31" t="s">
        <v>214</v>
      </c>
      <c r="C92" s="171"/>
      <c r="D92" s="171"/>
      <c r="E92" s="171"/>
      <c r="F92" s="168">
        <f t="shared" si="1"/>
        <v>0</v>
      </c>
    </row>
    <row r="93" spans="1:6" ht="30">
      <c r="A93" s="13" t="s">
        <v>469</v>
      </c>
      <c r="B93" s="31" t="s">
        <v>215</v>
      </c>
      <c r="C93" s="171"/>
      <c r="D93" s="171"/>
      <c r="E93" s="171"/>
      <c r="F93" s="168">
        <f t="shared" si="1"/>
        <v>0</v>
      </c>
    </row>
    <row r="94" spans="1:6" ht="15">
      <c r="A94" s="13" t="s">
        <v>216</v>
      </c>
      <c r="B94" s="31" t="s">
        <v>217</v>
      </c>
      <c r="C94" s="171"/>
      <c r="D94" s="171"/>
      <c r="E94" s="171"/>
      <c r="F94" s="168">
        <f t="shared" si="1"/>
        <v>0</v>
      </c>
    </row>
    <row r="95" spans="1:6" ht="15">
      <c r="A95" s="13" t="s">
        <v>470</v>
      </c>
      <c r="B95" s="31" t="s">
        <v>218</v>
      </c>
      <c r="C95" s="171"/>
      <c r="D95" s="171"/>
      <c r="E95" s="171"/>
      <c r="F95" s="168">
        <f t="shared" si="1"/>
        <v>0</v>
      </c>
    </row>
    <row r="96" spans="1:6" s="147" customFormat="1" ht="15">
      <c r="A96" s="52" t="s">
        <v>430</v>
      </c>
      <c r="B96" s="55" t="s">
        <v>219</v>
      </c>
      <c r="C96" s="105">
        <f>SUM(C88:C95)</f>
        <v>705</v>
      </c>
      <c r="D96" s="105">
        <f>SUM(D88:D95)</f>
        <v>0</v>
      </c>
      <c r="E96" s="105">
        <f>SUM(E88:E95)</f>
        <v>0</v>
      </c>
      <c r="F96" s="169">
        <f t="shared" si="1"/>
        <v>705</v>
      </c>
    </row>
    <row r="97" spans="1:6" s="149" customFormat="1" ht="15.75">
      <c r="A97" s="61" t="s">
        <v>48</v>
      </c>
      <c r="B97" s="132"/>
      <c r="C97" s="179">
        <f>C96+C87+C82</f>
        <v>68939</v>
      </c>
      <c r="D97" s="179">
        <f>D96+D87+D82</f>
        <v>450</v>
      </c>
      <c r="E97" s="179">
        <f>E96+E87+E82</f>
        <v>0</v>
      </c>
      <c r="F97" s="180">
        <f t="shared" si="1"/>
        <v>69389</v>
      </c>
    </row>
    <row r="98" spans="1:6" s="151" customFormat="1" ht="15.75">
      <c r="A98" s="36" t="s">
        <v>478</v>
      </c>
      <c r="B98" s="128" t="s">
        <v>220</v>
      </c>
      <c r="C98" s="181">
        <f>C97+C74</f>
        <v>188678</v>
      </c>
      <c r="D98" s="181">
        <f>D97+D74</f>
        <v>5607</v>
      </c>
      <c r="E98" s="181">
        <f>E97+E74</f>
        <v>0</v>
      </c>
      <c r="F98" s="170">
        <f t="shared" si="1"/>
        <v>194285</v>
      </c>
    </row>
    <row r="99" spans="1:25" ht="15">
      <c r="A99" s="13" t="s">
        <v>471</v>
      </c>
      <c r="B99" s="5" t="s">
        <v>221</v>
      </c>
      <c r="C99" s="182"/>
      <c r="D99" s="182"/>
      <c r="E99" s="182"/>
      <c r="F99" s="168">
        <f t="shared" si="1"/>
        <v>0</v>
      </c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3"/>
      <c r="Y99" s="153"/>
    </row>
    <row r="100" spans="1:25" ht="15">
      <c r="A100" s="13" t="s">
        <v>224</v>
      </c>
      <c r="B100" s="5" t="s">
        <v>225</v>
      </c>
      <c r="C100" s="182"/>
      <c r="D100" s="216">
        <v>5000</v>
      </c>
      <c r="E100" s="182"/>
      <c r="F100" s="168">
        <f t="shared" si="1"/>
        <v>5000</v>
      </c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3"/>
      <c r="Y100" s="153"/>
    </row>
    <row r="101" spans="1:25" ht="15">
      <c r="A101" s="13" t="s">
        <v>472</v>
      </c>
      <c r="B101" s="5" t="s">
        <v>226</v>
      </c>
      <c r="C101" s="216">
        <v>7990</v>
      </c>
      <c r="D101" s="182"/>
      <c r="E101" s="182"/>
      <c r="F101" s="168">
        <f t="shared" si="1"/>
        <v>7990</v>
      </c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3"/>
      <c r="Y101" s="153"/>
    </row>
    <row r="102" spans="1:25" s="145" customFormat="1" ht="12.75">
      <c r="A102" s="15" t="s">
        <v>435</v>
      </c>
      <c r="B102" s="7" t="s">
        <v>228</v>
      </c>
      <c r="C102" s="183">
        <f>SUM(C99:C101)</f>
        <v>7990</v>
      </c>
      <c r="D102" s="183">
        <f>SUM(D99:D101)</f>
        <v>5000</v>
      </c>
      <c r="E102" s="183">
        <f>SUM(E99:E101)</f>
        <v>0</v>
      </c>
      <c r="F102" s="178">
        <f t="shared" si="1"/>
        <v>12990</v>
      </c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5"/>
      <c r="Y102" s="155"/>
    </row>
    <row r="103" spans="1:25" ht="15">
      <c r="A103" s="38" t="s">
        <v>473</v>
      </c>
      <c r="B103" s="5" t="s">
        <v>229</v>
      </c>
      <c r="C103" s="184"/>
      <c r="D103" s="184"/>
      <c r="E103" s="184"/>
      <c r="F103" s="168">
        <f t="shared" si="1"/>
        <v>0</v>
      </c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3"/>
      <c r="Y103" s="153"/>
    </row>
    <row r="104" spans="1:25" ht="15">
      <c r="A104" s="38" t="s">
        <v>441</v>
      </c>
      <c r="B104" s="5" t="s">
        <v>232</v>
      </c>
      <c r="C104" s="184"/>
      <c r="D104" s="184"/>
      <c r="E104" s="184"/>
      <c r="F104" s="168">
        <f t="shared" si="1"/>
        <v>0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3"/>
      <c r="Y104" s="153"/>
    </row>
    <row r="105" spans="1:25" ht="15">
      <c r="A105" s="13" t="s">
        <v>233</v>
      </c>
      <c r="B105" s="5" t="s">
        <v>234</v>
      </c>
      <c r="C105" s="182"/>
      <c r="D105" s="182"/>
      <c r="E105" s="182"/>
      <c r="F105" s="168">
        <f t="shared" si="1"/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3"/>
      <c r="Y105" s="153"/>
    </row>
    <row r="106" spans="1:25" ht="15">
      <c r="A106" s="13" t="s">
        <v>474</v>
      </c>
      <c r="B106" s="5" t="s">
        <v>235</v>
      </c>
      <c r="C106" s="182"/>
      <c r="D106" s="182"/>
      <c r="E106" s="182"/>
      <c r="F106" s="168">
        <f t="shared" si="1"/>
        <v>0</v>
      </c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3"/>
      <c r="Y106" s="153"/>
    </row>
    <row r="107" spans="1:25" s="145" customFormat="1" ht="12.75">
      <c r="A107" s="14" t="s">
        <v>438</v>
      </c>
      <c r="B107" s="7" t="s">
        <v>236</v>
      </c>
      <c r="C107" s="185">
        <f>SUM(C103:C106)</f>
        <v>0</v>
      </c>
      <c r="D107" s="185">
        <f>SUM(D103:D106)</f>
        <v>0</v>
      </c>
      <c r="E107" s="185">
        <f>SUM(E103:E106)</f>
        <v>0</v>
      </c>
      <c r="F107" s="178">
        <f t="shared" si="1"/>
        <v>0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5"/>
      <c r="Y107" s="155"/>
    </row>
    <row r="108" spans="1:25" ht="15">
      <c r="A108" s="38" t="s">
        <v>237</v>
      </c>
      <c r="B108" s="5" t="s">
        <v>238</v>
      </c>
      <c r="C108" s="184"/>
      <c r="D108" s="184"/>
      <c r="E108" s="184"/>
      <c r="F108" s="168">
        <f t="shared" si="1"/>
        <v>0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3"/>
      <c r="Y108" s="153"/>
    </row>
    <row r="109" spans="1:25" ht="15">
      <c r="A109" s="38" t="s">
        <v>239</v>
      </c>
      <c r="B109" s="5" t="s">
        <v>240</v>
      </c>
      <c r="C109" s="209">
        <v>5211</v>
      </c>
      <c r="D109" s="184"/>
      <c r="E109" s="184"/>
      <c r="F109" s="168">
        <f t="shared" si="1"/>
        <v>5211</v>
      </c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3"/>
      <c r="Y109" s="153"/>
    </row>
    <row r="110" spans="1:25" s="145" customFormat="1" ht="12.75">
      <c r="A110" s="14" t="s">
        <v>241</v>
      </c>
      <c r="B110" s="7" t="s">
        <v>242</v>
      </c>
      <c r="C110" s="185">
        <v>0</v>
      </c>
      <c r="D110" s="185">
        <f>SUM(D108:D109)</f>
        <v>0</v>
      </c>
      <c r="E110" s="185">
        <f>SUM(E108:E109)</f>
        <v>0</v>
      </c>
      <c r="F110" s="178">
        <f t="shared" si="1"/>
        <v>0</v>
      </c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5"/>
      <c r="Y110" s="155"/>
    </row>
    <row r="111" spans="1:25" ht="15">
      <c r="A111" s="38" t="s">
        <v>243</v>
      </c>
      <c r="B111" s="5" t="s">
        <v>244</v>
      </c>
      <c r="C111" s="184"/>
      <c r="D111" s="184"/>
      <c r="E111" s="184"/>
      <c r="F111" s="168">
        <f t="shared" si="1"/>
        <v>0</v>
      </c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3"/>
      <c r="Y111" s="153"/>
    </row>
    <row r="112" spans="1:25" ht="15">
      <c r="A112" s="38" t="s">
        <v>245</v>
      </c>
      <c r="B112" s="5" t="s">
        <v>246</v>
      </c>
      <c r="C112" s="184"/>
      <c r="D112" s="184"/>
      <c r="E112" s="184"/>
      <c r="F112" s="168">
        <f t="shared" si="1"/>
        <v>0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3"/>
      <c r="Y112" s="153"/>
    </row>
    <row r="113" spans="1:25" ht="15">
      <c r="A113" s="38" t="s">
        <v>247</v>
      </c>
      <c r="B113" s="5" t="s">
        <v>248</v>
      </c>
      <c r="C113" s="184"/>
      <c r="D113" s="184"/>
      <c r="E113" s="184"/>
      <c r="F113" s="168">
        <f t="shared" si="1"/>
        <v>0</v>
      </c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3"/>
      <c r="Y113" s="153"/>
    </row>
    <row r="114" spans="1:25" s="147" customFormat="1" ht="15">
      <c r="A114" s="39" t="s">
        <v>439</v>
      </c>
      <c r="B114" s="40" t="s">
        <v>249</v>
      </c>
      <c r="C114" s="186">
        <f>C109+C110</f>
        <v>5211</v>
      </c>
      <c r="D114" s="186">
        <f>SUM(D111:D113)</f>
        <v>0</v>
      </c>
      <c r="E114" s="186">
        <f>SUM(E111:E113)</f>
        <v>0</v>
      </c>
      <c r="F114" s="169">
        <f t="shared" si="1"/>
        <v>5211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9"/>
      <c r="Y114" s="159"/>
    </row>
    <row r="115" spans="1:25" ht="15">
      <c r="A115" s="38" t="s">
        <v>250</v>
      </c>
      <c r="B115" s="5" t="s">
        <v>251</v>
      </c>
      <c r="C115" s="184"/>
      <c r="D115" s="184"/>
      <c r="E115" s="184"/>
      <c r="F115" s="168">
        <f t="shared" si="1"/>
        <v>0</v>
      </c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3"/>
      <c r="Y115" s="153"/>
    </row>
    <row r="116" spans="1:25" ht="15">
      <c r="A116" s="13" t="s">
        <v>252</v>
      </c>
      <c r="B116" s="5" t="s">
        <v>253</v>
      </c>
      <c r="C116" s="182"/>
      <c r="D116" s="182"/>
      <c r="E116" s="182"/>
      <c r="F116" s="168">
        <f t="shared" si="1"/>
        <v>0</v>
      </c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3"/>
      <c r="Y116" s="153"/>
    </row>
    <row r="117" spans="1:25" ht="15">
      <c r="A117" s="38" t="s">
        <v>475</v>
      </c>
      <c r="B117" s="5" t="s">
        <v>254</v>
      </c>
      <c r="C117" s="184"/>
      <c r="D117" s="184"/>
      <c r="E117" s="184"/>
      <c r="F117" s="168">
        <f t="shared" si="1"/>
        <v>0</v>
      </c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3"/>
      <c r="Y117" s="153"/>
    </row>
    <row r="118" spans="1:25" ht="15">
      <c r="A118" s="38" t="s">
        <v>444</v>
      </c>
      <c r="B118" s="5" t="s">
        <v>255</v>
      </c>
      <c r="C118" s="184"/>
      <c r="D118" s="184"/>
      <c r="E118" s="184"/>
      <c r="F118" s="168">
        <f t="shared" si="1"/>
        <v>0</v>
      </c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3"/>
      <c r="Y118" s="153"/>
    </row>
    <row r="119" spans="1:25" s="147" customFormat="1" ht="15">
      <c r="A119" s="39" t="s">
        <v>445</v>
      </c>
      <c r="B119" s="40" t="s">
        <v>259</v>
      </c>
      <c r="C119" s="186">
        <f>SUM(C115:C118)</f>
        <v>0</v>
      </c>
      <c r="D119" s="186">
        <f>SUM(D115:D118)</f>
        <v>0</v>
      </c>
      <c r="E119" s="186">
        <f>SUM(E115:E118)</f>
        <v>0</v>
      </c>
      <c r="F119" s="169">
        <f t="shared" si="1"/>
        <v>0</v>
      </c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9"/>
      <c r="Y119" s="159"/>
    </row>
    <row r="120" spans="1:25" ht="15">
      <c r="A120" s="13" t="s">
        <v>260</v>
      </c>
      <c r="B120" s="5" t="s">
        <v>261</v>
      </c>
      <c r="C120" s="182"/>
      <c r="D120" s="182"/>
      <c r="E120" s="182"/>
      <c r="F120" s="168">
        <f t="shared" si="1"/>
        <v>0</v>
      </c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3"/>
      <c r="Y120" s="153"/>
    </row>
    <row r="121" spans="1:25" s="151" customFormat="1" ht="15.75">
      <c r="A121" s="41" t="s">
        <v>479</v>
      </c>
      <c r="B121" s="22" t="s">
        <v>262</v>
      </c>
      <c r="C121" s="187">
        <f>C120+C119+C114+C113+C112+C111+C110+C102</f>
        <v>13201</v>
      </c>
      <c r="D121" s="187">
        <f>D120+D119+D114+D113+D112+D111+D110+D109+D108+D107+D102</f>
        <v>5000</v>
      </c>
      <c r="E121" s="187">
        <f>E120+E119+E114+E113+E112+E111+E110+E109+E108+E107+E102</f>
        <v>0</v>
      </c>
      <c r="F121" s="170">
        <f t="shared" si="1"/>
        <v>18201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1"/>
      <c r="Y121" s="161"/>
    </row>
    <row r="122" spans="1:25" s="151" customFormat="1" ht="15.75">
      <c r="A122" s="115" t="s">
        <v>515</v>
      </c>
      <c r="B122" s="131"/>
      <c r="C122" s="181">
        <f>C121+C98</f>
        <v>201879</v>
      </c>
      <c r="D122" s="181">
        <f>D121+D98</f>
        <v>10607</v>
      </c>
      <c r="E122" s="181">
        <f>E121+E98</f>
        <v>0</v>
      </c>
      <c r="F122" s="170">
        <f t="shared" si="1"/>
        <v>212486</v>
      </c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</row>
    <row r="123" spans="2:25" ht="15">
      <c r="B123" s="153"/>
      <c r="C123" s="188"/>
      <c r="D123" s="188"/>
      <c r="E123" s="188"/>
      <c r="F123" s="188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</row>
    <row r="124" spans="2:25" ht="15">
      <c r="B124" s="153"/>
      <c r="C124" s="188"/>
      <c r="D124" s="188"/>
      <c r="E124" s="188"/>
      <c r="F124" s="188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</row>
    <row r="125" spans="2:25" ht="15">
      <c r="B125" s="153"/>
      <c r="C125" s="188"/>
      <c r="D125" s="188"/>
      <c r="E125" s="188"/>
      <c r="F125" s="188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</row>
    <row r="126" spans="2:25" ht="15">
      <c r="B126" s="153"/>
      <c r="C126" s="188"/>
      <c r="D126" s="188"/>
      <c r="E126" s="188"/>
      <c r="F126" s="188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</row>
    <row r="127" spans="2:25" ht="15">
      <c r="B127" s="153"/>
      <c r="C127" s="188"/>
      <c r="D127" s="188"/>
      <c r="E127" s="188"/>
      <c r="F127" s="188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</row>
    <row r="128" spans="2:25" ht="15">
      <c r="B128" s="153"/>
      <c r="C128" s="188"/>
      <c r="D128" s="188"/>
      <c r="E128" s="188"/>
      <c r="F128" s="188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</row>
    <row r="129" spans="2:25" ht="15">
      <c r="B129" s="153"/>
      <c r="C129" s="188"/>
      <c r="D129" s="188"/>
      <c r="E129" s="188"/>
      <c r="F129" s="188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</row>
    <row r="130" spans="2:25" ht="15">
      <c r="B130" s="153"/>
      <c r="C130" s="188"/>
      <c r="D130" s="188"/>
      <c r="E130" s="188"/>
      <c r="F130" s="188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</row>
    <row r="131" spans="2:25" ht="15">
      <c r="B131" s="153"/>
      <c r="C131" s="188"/>
      <c r="D131" s="188"/>
      <c r="E131" s="188"/>
      <c r="F131" s="188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</row>
    <row r="132" spans="2:25" ht="15">
      <c r="B132" s="153"/>
      <c r="C132" s="188"/>
      <c r="D132" s="188"/>
      <c r="E132" s="188"/>
      <c r="F132" s="188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</row>
    <row r="133" spans="2:25" ht="15">
      <c r="B133" s="153"/>
      <c r="C133" s="188"/>
      <c r="D133" s="188"/>
      <c r="E133" s="188"/>
      <c r="F133" s="188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</row>
    <row r="134" spans="2:25" ht="15">
      <c r="B134" s="153"/>
      <c r="C134" s="188"/>
      <c r="D134" s="188"/>
      <c r="E134" s="188"/>
      <c r="F134" s="188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</row>
    <row r="135" spans="2:25" ht="15">
      <c r="B135" s="153"/>
      <c r="C135" s="188"/>
      <c r="D135" s="188"/>
      <c r="E135" s="188"/>
      <c r="F135" s="188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</row>
    <row r="136" spans="2:25" ht="15">
      <c r="B136" s="153"/>
      <c r="C136" s="188"/>
      <c r="D136" s="188"/>
      <c r="E136" s="188"/>
      <c r="F136" s="188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</row>
    <row r="137" spans="2:25" ht="15">
      <c r="B137" s="153"/>
      <c r="C137" s="188"/>
      <c r="D137" s="188"/>
      <c r="E137" s="188"/>
      <c r="F137" s="188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</row>
    <row r="138" spans="2:25" ht="15">
      <c r="B138" s="153"/>
      <c r="C138" s="188"/>
      <c r="D138" s="188"/>
      <c r="E138" s="188"/>
      <c r="F138" s="188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</row>
    <row r="139" spans="2:25" ht="15">
      <c r="B139" s="153"/>
      <c r="C139" s="188"/>
      <c r="D139" s="188"/>
      <c r="E139" s="188"/>
      <c r="F139" s="188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</row>
    <row r="140" spans="2:25" ht="15">
      <c r="B140" s="153"/>
      <c r="C140" s="188"/>
      <c r="D140" s="188"/>
      <c r="E140" s="188"/>
      <c r="F140" s="188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</row>
    <row r="141" spans="2:25" ht="15">
      <c r="B141" s="153"/>
      <c r="C141" s="188"/>
      <c r="D141" s="188"/>
      <c r="E141" s="188"/>
      <c r="F141" s="188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</row>
    <row r="142" spans="2:25" ht="15">
      <c r="B142" s="153"/>
      <c r="C142" s="188"/>
      <c r="D142" s="188"/>
      <c r="E142" s="188"/>
      <c r="F142" s="188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</row>
    <row r="143" spans="2:25" ht="15">
      <c r="B143" s="153"/>
      <c r="C143" s="188"/>
      <c r="D143" s="188"/>
      <c r="E143" s="188"/>
      <c r="F143" s="188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</row>
    <row r="144" spans="2:25" ht="15">
      <c r="B144" s="153"/>
      <c r="C144" s="188"/>
      <c r="D144" s="188"/>
      <c r="E144" s="188"/>
      <c r="F144" s="188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</row>
    <row r="145" spans="2:25" ht="15">
      <c r="B145" s="153"/>
      <c r="C145" s="188"/>
      <c r="D145" s="188"/>
      <c r="E145" s="188"/>
      <c r="F145" s="188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</row>
    <row r="146" spans="2:25" ht="15">
      <c r="B146" s="153"/>
      <c r="C146" s="188"/>
      <c r="D146" s="188"/>
      <c r="E146" s="188"/>
      <c r="F146" s="188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</row>
    <row r="147" spans="2:25" ht="15">
      <c r="B147" s="153"/>
      <c r="C147" s="188"/>
      <c r="D147" s="188"/>
      <c r="E147" s="188"/>
      <c r="F147" s="188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</row>
    <row r="148" spans="2:25" ht="15">
      <c r="B148" s="153"/>
      <c r="C148" s="188"/>
      <c r="D148" s="188"/>
      <c r="E148" s="188"/>
      <c r="F148" s="188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</row>
    <row r="149" spans="2:25" ht="15">
      <c r="B149" s="153"/>
      <c r="C149" s="188"/>
      <c r="D149" s="188"/>
      <c r="E149" s="188"/>
      <c r="F149" s="188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</row>
    <row r="150" spans="2:25" ht="15">
      <c r="B150" s="153"/>
      <c r="C150" s="188"/>
      <c r="D150" s="188"/>
      <c r="E150" s="188"/>
      <c r="F150" s="188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</row>
    <row r="151" spans="2:25" ht="15">
      <c r="B151" s="153"/>
      <c r="C151" s="188"/>
      <c r="D151" s="188"/>
      <c r="E151" s="188"/>
      <c r="F151" s="188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</row>
    <row r="152" spans="2:25" ht="15">
      <c r="B152" s="153"/>
      <c r="C152" s="188"/>
      <c r="D152" s="188"/>
      <c r="E152" s="188"/>
      <c r="F152" s="188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</row>
    <row r="153" spans="2:25" ht="15">
      <c r="B153" s="153"/>
      <c r="C153" s="188"/>
      <c r="D153" s="188"/>
      <c r="E153" s="188"/>
      <c r="F153" s="188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</row>
    <row r="154" spans="2:25" ht="15">
      <c r="B154" s="153"/>
      <c r="C154" s="188"/>
      <c r="D154" s="188"/>
      <c r="E154" s="188"/>
      <c r="F154" s="188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</row>
    <row r="155" spans="2:25" ht="15">
      <c r="B155" s="153"/>
      <c r="C155" s="188"/>
      <c r="D155" s="188"/>
      <c r="E155" s="188"/>
      <c r="F155" s="188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</row>
    <row r="156" spans="2:25" ht="15">
      <c r="B156" s="153"/>
      <c r="C156" s="188"/>
      <c r="D156" s="188"/>
      <c r="E156" s="188"/>
      <c r="F156" s="188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</row>
    <row r="157" spans="2:25" ht="15">
      <c r="B157" s="153"/>
      <c r="C157" s="188"/>
      <c r="D157" s="188"/>
      <c r="E157" s="188"/>
      <c r="F157" s="188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</row>
    <row r="158" spans="2:25" ht="15">
      <c r="B158" s="153"/>
      <c r="C158" s="188"/>
      <c r="D158" s="188"/>
      <c r="E158" s="188"/>
      <c r="F158" s="188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</row>
    <row r="159" spans="2:25" ht="15">
      <c r="B159" s="153"/>
      <c r="C159" s="188"/>
      <c r="D159" s="188"/>
      <c r="E159" s="188"/>
      <c r="F159" s="188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</row>
    <row r="160" spans="2:25" ht="15">
      <c r="B160" s="153"/>
      <c r="C160" s="188"/>
      <c r="D160" s="188"/>
      <c r="E160" s="188"/>
      <c r="F160" s="188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</row>
    <row r="161" spans="2:25" ht="15">
      <c r="B161" s="153"/>
      <c r="C161" s="188"/>
      <c r="D161" s="188"/>
      <c r="E161" s="188"/>
      <c r="F161" s="188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</row>
    <row r="162" spans="2:25" ht="15">
      <c r="B162" s="153"/>
      <c r="C162" s="188"/>
      <c r="D162" s="188"/>
      <c r="E162" s="188"/>
      <c r="F162" s="188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</row>
    <row r="163" spans="2:25" ht="15">
      <c r="B163" s="153"/>
      <c r="C163" s="188"/>
      <c r="D163" s="188"/>
      <c r="E163" s="188"/>
      <c r="F163" s="188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</row>
    <row r="164" spans="2:25" ht="15">
      <c r="B164" s="153"/>
      <c r="C164" s="188"/>
      <c r="D164" s="188"/>
      <c r="E164" s="188"/>
      <c r="F164" s="188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</row>
    <row r="165" spans="2:25" ht="15">
      <c r="B165" s="153"/>
      <c r="C165" s="188"/>
      <c r="D165" s="188"/>
      <c r="E165" s="188"/>
      <c r="F165" s="188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</row>
    <row r="166" spans="2:25" ht="15">
      <c r="B166" s="153"/>
      <c r="C166" s="188"/>
      <c r="D166" s="188"/>
      <c r="E166" s="188"/>
      <c r="F166" s="188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</row>
    <row r="167" spans="2:25" ht="15">
      <c r="B167" s="153"/>
      <c r="C167" s="188"/>
      <c r="D167" s="188"/>
      <c r="E167" s="188"/>
      <c r="F167" s="188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</row>
    <row r="168" spans="2:25" ht="15">
      <c r="B168" s="153"/>
      <c r="C168" s="188"/>
      <c r="D168" s="188"/>
      <c r="E168" s="188"/>
      <c r="F168" s="188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</row>
    <row r="169" spans="2:25" ht="15">
      <c r="B169" s="153"/>
      <c r="C169" s="188"/>
      <c r="D169" s="188"/>
      <c r="E169" s="188"/>
      <c r="F169" s="188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</row>
    <row r="170" spans="2:25" ht="15">
      <c r="B170" s="153"/>
      <c r="C170" s="188"/>
      <c r="D170" s="188"/>
      <c r="E170" s="188"/>
      <c r="F170" s="188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</row>
    <row r="171" spans="2:25" ht="15">
      <c r="B171" s="153"/>
      <c r="C171" s="188"/>
      <c r="D171" s="188"/>
      <c r="E171" s="188"/>
      <c r="F171" s="188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7" r:id="rId1"/>
  <headerFooter>
    <oddHeader>&amp;C4. melléklet a 3/2016. (Iv.18.)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 topLeftCell="A1">
      <selection activeCell="F96" sqref="A1:F96"/>
    </sheetView>
  </sheetViews>
  <sheetFormatPr defaultColWidth="9.140625" defaultRowHeight="15"/>
  <cols>
    <col min="1" max="1" width="92.57421875" style="139" customWidth="1"/>
    <col min="2" max="2" width="9.140625" style="139" customWidth="1"/>
    <col min="3" max="3" width="13.00390625" style="173" customWidth="1"/>
    <col min="4" max="4" width="14.140625" style="173" customWidth="1"/>
    <col min="5" max="5" width="15.8515625" style="173" customWidth="1"/>
    <col min="6" max="6" width="14.00390625" style="173" customWidth="1"/>
    <col min="7" max="16384" width="9.140625" style="139" customWidth="1"/>
  </cols>
  <sheetData>
    <row r="1" spans="1:6" ht="24" customHeight="1">
      <c r="A1" s="261" t="s">
        <v>655</v>
      </c>
      <c r="B1" s="266"/>
      <c r="C1" s="266"/>
      <c r="D1" s="266"/>
      <c r="E1" s="266"/>
      <c r="F1" s="267"/>
    </row>
    <row r="2" spans="1:8" ht="24" customHeight="1">
      <c r="A2" s="268" t="s">
        <v>562</v>
      </c>
      <c r="B2" s="266"/>
      <c r="C2" s="266"/>
      <c r="D2" s="266"/>
      <c r="E2" s="266"/>
      <c r="F2" s="267"/>
      <c r="H2" s="85"/>
    </row>
    <row r="3" ht="18">
      <c r="A3" s="140"/>
    </row>
    <row r="4" ht="15">
      <c r="A4" s="118" t="s">
        <v>1</v>
      </c>
    </row>
    <row r="5" spans="1:6" ht="30">
      <c r="A5" s="2" t="s">
        <v>83</v>
      </c>
      <c r="B5" s="3" t="s">
        <v>38</v>
      </c>
      <c r="C5" s="175" t="s">
        <v>592</v>
      </c>
      <c r="D5" s="175" t="s">
        <v>593</v>
      </c>
      <c r="E5" s="175" t="s">
        <v>49</v>
      </c>
      <c r="F5" s="176" t="s">
        <v>22</v>
      </c>
    </row>
    <row r="6" spans="1:6" ht="15" customHeight="1">
      <c r="A6" s="32" t="s">
        <v>263</v>
      </c>
      <c r="B6" s="6" t="s">
        <v>264</v>
      </c>
      <c r="C6" s="168">
        <v>50742</v>
      </c>
      <c r="D6" s="168"/>
      <c r="E6" s="168"/>
      <c r="F6" s="168">
        <f>C6+D6+E6</f>
        <v>50742</v>
      </c>
    </row>
    <row r="7" spans="1:6" ht="15" customHeight="1">
      <c r="A7" s="5" t="s">
        <v>265</v>
      </c>
      <c r="B7" s="6" t="s">
        <v>266</v>
      </c>
      <c r="C7" s="168"/>
      <c r="D7" s="168"/>
      <c r="E7" s="168"/>
      <c r="F7" s="168">
        <f aca="true" t="shared" si="0" ref="F7:F70">C7+D7+E7</f>
        <v>0</v>
      </c>
    </row>
    <row r="8" spans="1:6" ht="15" customHeight="1">
      <c r="A8" s="5" t="s">
        <v>267</v>
      </c>
      <c r="B8" s="6" t="s">
        <v>268</v>
      </c>
      <c r="C8" s="168">
        <v>7619</v>
      </c>
      <c r="D8" s="168"/>
      <c r="E8" s="168"/>
      <c r="F8" s="168">
        <f t="shared" si="0"/>
        <v>7619</v>
      </c>
    </row>
    <row r="9" spans="1:6" ht="15" customHeight="1">
      <c r="A9" s="5" t="s">
        <v>269</v>
      </c>
      <c r="B9" s="6" t="s">
        <v>270</v>
      </c>
      <c r="C9" s="168">
        <v>1200</v>
      </c>
      <c r="D9" s="168"/>
      <c r="E9" s="168"/>
      <c r="F9" s="168">
        <f t="shared" si="0"/>
        <v>1200</v>
      </c>
    </row>
    <row r="10" spans="1:6" ht="15" customHeight="1">
      <c r="A10" s="5" t="s">
        <v>271</v>
      </c>
      <c r="B10" s="6" t="s">
        <v>272</v>
      </c>
      <c r="C10" s="168">
        <v>16178</v>
      </c>
      <c r="D10" s="168"/>
      <c r="E10" s="168"/>
      <c r="F10" s="168">
        <f t="shared" si="0"/>
        <v>16178</v>
      </c>
    </row>
    <row r="11" spans="1:6" ht="15" customHeight="1">
      <c r="A11" s="5" t="s">
        <v>273</v>
      </c>
      <c r="B11" s="6" t="s">
        <v>274</v>
      </c>
      <c r="C11" s="168"/>
      <c r="D11" s="168"/>
      <c r="E11" s="168"/>
      <c r="F11" s="168">
        <f t="shared" si="0"/>
        <v>0</v>
      </c>
    </row>
    <row r="12" spans="1:6" s="145" customFormat="1" ht="15" customHeight="1">
      <c r="A12" s="7" t="s">
        <v>518</v>
      </c>
      <c r="B12" s="8" t="s">
        <v>275</v>
      </c>
      <c r="C12" s="178">
        <f>SUM(C6:C11)</f>
        <v>75739</v>
      </c>
      <c r="D12" s="178">
        <f>SUM(D6:D11)</f>
        <v>0</v>
      </c>
      <c r="E12" s="178">
        <f>SUM(E6:E11)</f>
        <v>0</v>
      </c>
      <c r="F12" s="178">
        <f t="shared" si="0"/>
        <v>75739</v>
      </c>
    </row>
    <row r="13" spans="1:6" ht="15" customHeight="1">
      <c r="A13" s="5" t="s">
        <v>276</v>
      </c>
      <c r="B13" s="6" t="s">
        <v>277</v>
      </c>
      <c r="C13" s="168"/>
      <c r="D13" s="168"/>
      <c r="E13" s="168"/>
      <c r="F13" s="168">
        <f t="shared" si="0"/>
        <v>0</v>
      </c>
    </row>
    <row r="14" spans="1:6" ht="15" customHeight="1">
      <c r="A14" s="5" t="s">
        <v>278</v>
      </c>
      <c r="B14" s="6" t="s">
        <v>279</v>
      </c>
      <c r="C14" s="168"/>
      <c r="D14" s="168"/>
      <c r="E14" s="168"/>
      <c r="F14" s="168">
        <f t="shared" si="0"/>
        <v>0</v>
      </c>
    </row>
    <row r="15" spans="1:6" ht="15" customHeight="1">
      <c r="A15" s="5" t="s">
        <v>480</v>
      </c>
      <c r="B15" s="6" t="s">
        <v>280</v>
      </c>
      <c r="C15" s="168"/>
      <c r="D15" s="168"/>
      <c r="E15" s="168"/>
      <c r="F15" s="168">
        <f t="shared" si="0"/>
        <v>0</v>
      </c>
    </row>
    <row r="16" spans="1:6" ht="15" customHeight="1">
      <c r="A16" s="5" t="s">
        <v>481</v>
      </c>
      <c r="B16" s="6" t="s">
        <v>281</v>
      </c>
      <c r="C16" s="168"/>
      <c r="D16" s="168"/>
      <c r="E16" s="168"/>
      <c r="F16" s="168">
        <f t="shared" si="0"/>
        <v>0</v>
      </c>
    </row>
    <row r="17" spans="1:6" ht="15" customHeight="1">
      <c r="A17" s="5" t="s">
        <v>482</v>
      </c>
      <c r="B17" s="6" t="s">
        <v>282</v>
      </c>
      <c r="C17" s="168">
        <v>17399</v>
      </c>
      <c r="D17" s="168"/>
      <c r="E17" s="168"/>
      <c r="F17" s="168">
        <f t="shared" si="0"/>
        <v>17399</v>
      </c>
    </row>
    <row r="18" spans="1:6" s="147" customFormat="1" ht="15" customHeight="1">
      <c r="A18" s="40" t="s">
        <v>519</v>
      </c>
      <c r="B18" s="53" t="s">
        <v>283</v>
      </c>
      <c r="C18" s="169">
        <f>C12+C13+C14+C15+C16+C17</f>
        <v>93138</v>
      </c>
      <c r="D18" s="169">
        <f>D12+D13+D14+D15+D16+D17</f>
        <v>0</v>
      </c>
      <c r="E18" s="169">
        <f>E12+E13+E14+E15+E16+E17</f>
        <v>0</v>
      </c>
      <c r="F18" s="169">
        <f t="shared" si="0"/>
        <v>93138</v>
      </c>
    </row>
    <row r="19" spans="1:6" ht="15" customHeight="1">
      <c r="A19" s="5" t="s">
        <v>486</v>
      </c>
      <c r="B19" s="6" t="s">
        <v>292</v>
      </c>
      <c r="C19" s="168"/>
      <c r="D19" s="168"/>
      <c r="E19" s="168"/>
      <c r="F19" s="168">
        <f t="shared" si="0"/>
        <v>0</v>
      </c>
    </row>
    <row r="20" spans="1:6" ht="15" customHeight="1">
      <c r="A20" s="5" t="s">
        <v>487</v>
      </c>
      <c r="B20" s="6" t="s">
        <v>293</v>
      </c>
      <c r="C20" s="168"/>
      <c r="D20" s="168"/>
      <c r="E20" s="168"/>
      <c r="F20" s="168">
        <f t="shared" si="0"/>
        <v>0</v>
      </c>
    </row>
    <row r="21" spans="1:6" s="145" customFormat="1" ht="15" customHeight="1">
      <c r="A21" s="7" t="s">
        <v>521</v>
      </c>
      <c r="B21" s="8" t="s">
        <v>294</v>
      </c>
      <c r="C21" s="178">
        <f>SUM(C19:C20)</f>
        <v>0</v>
      </c>
      <c r="D21" s="178">
        <f>SUM(D19:D20)</f>
        <v>0</v>
      </c>
      <c r="E21" s="178">
        <f>SUM(E19:E20)</f>
        <v>0</v>
      </c>
      <c r="F21" s="178">
        <f t="shared" si="0"/>
        <v>0</v>
      </c>
    </row>
    <row r="22" spans="1:6" ht="15" customHeight="1">
      <c r="A22" s="5" t="s">
        <v>488</v>
      </c>
      <c r="B22" s="6" t="s">
        <v>295</v>
      </c>
      <c r="C22" s="168"/>
      <c r="D22" s="168"/>
      <c r="E22" s="168"/>
      <c r="F22" s="168">
        <f t="shared" si="0"/>
        <v>0</v>
      </c>
    </row>
    <row r="23" spans="1:6" ht="15" customHeight="1">
      <c r="A23" s="5" t="s">
        <v>489</v>
      </c>
      <c r="B23" s="6" t="s">
        <v>296</v>
      </c>
      <c r="C23" s="168"/>
      <c r="D23" s="168"/>
      <c r="E23" s="168"/>
      <c r="F23" s="168">
        <f t="shared" si="0"/>
        <v>0</v>
      </c>
    </row>
    <row r="24" spans="1:6" ht="15" customHeight="1">
      <c r="A24" s="5" t="s">
        <v>490</v>
      </c>
      <c r="B24" s="6" t="s">
        <v>297</v>
      </c>
      <c r="C24" s="168"/>
      <c r="D24" s="168">
        <v>1743</v>
      </c>
      <c r="E24" s="168"/>
      <c r="F24" s="168">
        <f t="shared" si="0"/>
        <v>1743</v>
      </c>
    </row>
    <row r="25" spans="1:6" ht="15" customHeight="1">
      <c r="A25" s="5" t="s">
        <v>491</v>
      </c>
      <c r="B25" s="6" t="s">
        <v>298</v>
      </c>
      <c r="C25" s="168">
        <v>6925</v>
      </c>
      <c r="D25" s="168"/>
      <c r="E25" s="168"/>
      <c r="F25" s="168">
        <f t="shared" si="0"/>
        <v>6925</v>
      </c>
    </row>
    <row r="26" spans="1:6" ht="15" customHeight="1">
      <c r="A26" s="5" t="s">
        <v>492</v>
      </c>
      <c r="B26" s="6" t="s">
        <v>301</v>
      </c>
      <c r="C26" s="168"/>
      <c r="D26" s="168"/>
      <c r="E26" s="168"/>
      <c r="F26" s="168">
        <f t="shared" si="0"/>
        <v>0</v>
      </c>
    </row>
    <row r="27" spans="1:6" ht="15" customHeight="1">
      <c r="A27" s="5" t="s">
        <v>302</v>
      </c>
      <c r="B27" s="6" t="s">
        <v>303</v>
      </c>
      <c r="C27" s="168"/>
      <c r="D27" s="168"/>
      <c r="E27" s="168"/>
      <c r="F27" s="168">
        <f t="shared" si="0"/>
        <v>0</v>
      </c>
    </row>
    <row r="28" spans="1:6" ht="15" customHeight="1">
      <c r="A28" s="5" t="s">
        <v>493</v>
      </c>
      <c r="B28" s="6" t="s">
        <v>304</v>
      </c>
      <c r="C28" s="168">
        <v>2148</v>
      </c>
      <c r="D28" s="168"/>
      <c r="E28" s="168"/>
      <c r="F28" s="168">
        <f t="shared" si="0"/>
        <v>2148</v>
      </c>
    </row>
    <row r="29" spans="1:6" ht="15" customHeight="1">
      <c r="A29" s="5" t="s">
        <v>494</v>
      </c>
      <c r="B29" s="6" t="s">
        <v>309</v>
      </c>
      <c r="C29" s="168">
        <v>958</v>
      </c>
      <c r="D29" s="168"/>
      <c r="E29" s="168"/>
      <c r="F29" s="168">
        <f t="shared" si="0"/>
        <v>958</v>
      </c>
    </row>
    <row r="30" spans="1:6" s="145" customFormat="1" ht="15" customHeight="1">
      <c r="A30" s="7" t="s">
        <v>522</v>
      </c>
      <c r="B30" s="8" t="s">
        <v>312</v>
      </c>
      <c r="C30" s="178">
        <f>SUM(C25:C29)</f>
        <v>10031</v>
      </c>
      <c r="D30" s="178">
        <f>SUM(D25:D29)</f>
        <v>0</v>
      </c>
      <c r="E30" s="178">
        <f>SUM(E25:E29)</f>
        <v>0</v>
      </c>
      <c r="F30" s="178">
        <f t="shared" si="0"/>
        <v>10031</v>
      </c>
    </row>
    <row r="31" spans="1:6" ht="15" customHeight="1">
      <c r="A31" s="5" t="s">
        <v>495</v>
      </c>
      <c r="B31" s="6" t="s">
        <v>313</v>
      </c>
      <c r="C31" s="168">
        <v>439</v>
      </c>
      <c r="D31" s="168"/>
      <c r="E31" s="168"/>
      <c r="F31" s="168">
        <f t="shared" si="0"/>
        <v>439</v>
      </c>
    </row>
    <row r="32" spans="1:6" s="147" customFormat="1" ht="15" customHeight="1">
      <c r="A32" s="40" t="s">
        <v>523</v>
      </c>
      <c r="B32" s="53" t="s">
        <v>314</v>
      </c>
      <c r="C32" s="169">
        <f>C21+C22+C23+C24+C30+C31</f>
        <v>10470</v>
      </c>
      <c r="D32" s="169">
        <f>D21+D22+D23+D24+D30+D31</f>
        <v>1743</v>
      </c>
      <c r="E32" s="169">
        <f>E21+E22+E23+E24+E30+E31</f>
        <v>0</v>
      </c>
      <c r="F32" s="169">
        <f t="shared" si="0"/>
        <v>12213</v>
      </c>
    </row>
    <row r="33" spans="1:6" ht="15" customHeight="1">
      <c r="A33" s="13" t="s">
        <v>315</v>
      </c>
      <c r="B33" s="6" t="s">
        <v>316</v>
      </c>
      <c r="C33" s="168"/>
      <c r="D33" s="168"/>
      <c r="E33" s="168"/>
      <c r="F33" s="168">
        <f t="shared" si="0"/>
        <v>0</v>
      </c>
    </row>
    <row r="34" spans="1:6" ht="15" customHeight="1">
      <c r="A34" s="13" t="s">
        <v>496</v>
      </c>
      <c r="B34" s="6" t="s">
        <v>317</v>
      </c>
      <c r="C34" s="168"/>
      <c r="D34" s="168">
        <v>4908</v>
      </c>
      <c r="E34" s="168"/>
      <c r="F34" s="168">
        <f t="shared" si="0"/>
        <v>4908</v>
      </c>
    </row>
    <row r="35" spans="1:6" ht="15" customHeight="1">
      <c r="A35" s="13" t="s">
        <v>497</v>
      </c>
      <c r="B35" s="6" t="s">
        <v>318</v>
      </c>
      <c r="C35" s="168"/>
      <c r="D35" s="168"/>
      <c r="E35" s="168"/>
      <c r="F35" s="168">
        <f t="shared" si="0"/>
        <v>0</v>
      </c>
    </row>
    <row r="36" spans="1:6" ht="15" customHeight="1">
      <c r="A36" s="13" t="s">
        <v>498</v>
      </c>
      <c r="B36" s="6" t="s">
        <v>319</v>
      </c>
      <c r="C36" s="168">
        <v>15879</v>
      </c>
      <c r="D36" s="168"/>
      <c r="E36" s="168"/>
      <c r="F36" s="168">
        <f t="shared" si="0"/>
        <v>15879</v>
      </c>
    </row>
    <row r="37" spans="1:6" ht="15" customHeight="1">
      <c r="A37" s="13" t="s">
        <v>320</v>
      </c>
      <c r="B37" s="6" t="s">
        <v>321</v>
      </c>
      <c r="C37" s="168">
        <v>4559</v>
      </c>
      <c r="D37" s="168"/>
      <c r="E37" s="168"/>
      <c r="F37" s="168">
        <f t="shared" si="0"/>
        <v>4559</v>
      </c>
    </row>
    <row r="38" spans="1:6" ht="15" customHeight="1">
      <c r="A38" s="13" t="s">
        <v>322</v>
      </c>
      <c r="B38" s="6" t="s">
        <v>323</v>
      </c>
      <c r="C38" s="168">
        <v>5647</v>
      </c>
      <c r="D38" s="168">
        <f>1007+14</f>
        <v>1021</v>
      </c>
      <c r="E38" s="168"/>
      <c r="F38" s="168">
        <f t="shared" si="0"/>
        <v>6668</v>
      </c>
    </row>
    <row r="39" spans="1:6" ht="15" customHeight="1">
      <c r="A39" s="13" t="s">
        <v>324</v>
      </c>
      <c r="B39" s="6" t="s">
        <v>325</v>
      </c>
      <c r="C39" s="168">
        <v>1501</v>
      </c>
      <c r="D39" s="168"/>
      <c r="E39" s="168"/>
      <c r="F39" s="168">
        <f t="shared" si="0"/>
        <v>1501</v>
      </c>
    </row>
    <row r="40" spans="1:6" ht="15" customHeight="1">
      <c r="A40" s="13" t="s">
        <v>499</v>
      </c>
      <c r="B40" s="6" t="s">
        <v>326</v>
      </c>
      <c r="C40" s="168"/>
      <c r="D40" s="168">
        <v>200</v>
      </c>
      <c r="E40" s="168"/>
      <c r="F40" s="168">
        <f t="shared" si="0"/>
        <v>200</v>
      </c>
    </row>
    <row r="41" spans="1:6" ht="15" customHeight="1">
      <c r="A41" s="13" t="s">
        <v>500</v>
      </c>
      <c r="B41" s="6" t="s">
        <v>327</v>
      </c>
      <c r="C41" s="168"/>
      <c r="D41" s="168"/>
      <c r="E41" s="168"/>
      <c r="F41" s="168">
        <f t="shared" si="0"/>
        <v>0</v>
      </c>
    </row>
    <row r="42" spans="1:6" ht="15" customHeight="1">
      <c r="A42" s="13" t="s">
        <v>501</v>
      </c>
      <c r="B42" s="6" t="s">
        <v>328</v>
      </c>
      <c r="C42" s="168">
        <v>1</v>
      </c>
      <c r="D42" s="168"/>
      <c r="E42" s="168"/>
      <c r="F42" s="168">
        <f t="shared" si="0"/>
        <v>1</v>
      </c>
    </row>
    <row r="43" spans="1:6" s="147" customFormat="1" ht="15" customHeight="1">
      <c r="A43" s="52" t="s">
        <v>524</v>
      </c>
      <c r="B43" s="53" t="s">
        <v>329</v>
      </c>
      <c r="C43" s="169">
        <f>SUM(C33:C42)</f>
        <v>27587</v>
      </c>
      <c r="D43" s="169">
        <f>SUM(D33:D42)</f>
        <v>6129</v>
      </c>
      <c r="E43" s="169">
        <f>SUM(E33:E42)</f>
        <v>0</v>
      </c>
      <c r="F43" s="169">
        <f t="shared" si="0"/>
        <v>33716</v>
      </c>
    </row>
    <row r="44" spans="1:6" ht="15" customHeight="1">
      <c r="A44" s="13" t="s">
        <v>338</v>
      </c>
      <c r="B44" s="6" t="s">
        <v>339</v>
      </c>
      <c r="C44" s="168"/>
      <c r="D44" s="168"/>
      <c r="E44" s="168"/>
      <c r="F44" s="168">
        <f t="shared" si="0"/>
        <v>0</v>
      </c>
    </row>
    <row r="45" spans="1:6" ht="15" customHeight="1">
      <c r="A45" s="5" t="s">
        <v>505</v>
      </c>
      <c r="B45" s="6" t="s">
        <v>340</v>
      </c>
      <c r="C45" s="168"/>
      <c r="D45" s="168">
        <v>1240</v>
      </c>
      <c r="E45" s="168"/>
      <c r="F45" s="168">
        <f t="shared" si="0"/>
        <v>1240</v>
      </c>
    </row>
    <row r="46" spans="1:6" ht="15" customHeight="1">
      <c r="A46" s="13" t="s">
        <v>506</v>
      </c>
      <c r="B46" s="6" t="s">
        <v>341</v>
      </c>
      <c r="C46" s="168"/>
      <c r="D46" s="168"/>
      <c r="E46" s="168"/>
      <c r="F46" s="168">
        <f t="shared" si="0"/>
        <v>0</v>
      </c>
    </row>
    <row r="47" spans="1:6" s="147" customFormat="1" ht="15" customHeight="1">
      <c r="A47" s="40" t="s">
        <v>526</v>
      </c>
      <c r="B47" s="53" t="s">
        <v>342</v>
      </c>
      <c r="C47" s="169">
        <f>SUM(C44:C46)</f>
        <v>0</v>
      </c>
      <c r="D47" s="169">
        <f>SUM(D44:D46)</f>
        <v>1240</v>
      </c>
      <c r="E47" s="169">
        <f>SUM(E44:E46)</f>
        <v>0</v>
      </c>
      <c r="F47" s="169">
        <f t="shared" si="0"/>
        <v>1240</v>
      </c>
    </row>
    <row r="48" spans="1:6" s="149" customFormat="1" ht="15" customHeight="1">
      <c r="A48" s="61" t="s">
        <v>50</v>
      </c>
      <c r="B48" s="163"/>
      <c r="C48" s="180">
        <f>C47+C43+C32+C18</f>
        <v>131195</v>
      </c>
      <c r="D48" s="180">
        <f>D47+D43+D32+D18</f>
        <v>9112</v>
      </c>
      <c r="E48" s="180">
        <f>E47+E43+E32+E18</f>
        <v>0</v>
      </c>
      <c r="F48" s="180">
        <f t="shared" si="0"/>
        <v>140307</v>
      </c>
    </row>
    <row r="49" spans="1:6" ht="15" customHeight="1">
      <c r="A49" s="5" t="s">
        <v>284</v>
      </c>
      <c r="B49" s="6" t="s">
        <v>285</v>
      </c>
      <c r="C49" s="168">
        <v>31968</v>
      </c>
      <c r="D49" s="168"/>
      <c r="E49" s="168"/>
      <c r="F49" s="168">
        <f t="shared" si="0"/>
        <v>31968</v>
      </c>
    </row>
    <row r="50" spans="1:6" ht="15" customHeight="1">
      <c r="A50" s="5" t="s">
        <v>286</v>
      </c>
      <c r="B50" s="6" t="s">
        <v>287</v>
      </c>
      <c r="C50" s="168"/>
      <c r="D50" s="168"/>
      <c r="E50" s="168"/>
      <c r="F50" s="168">
        <f t="shared" si="0"/>
        <v>0</v>
      </c>
    </row>
    <row r="51" spans="1:6" ht="15" customHeight="1">
      <c r="A51" s="5" t="s">
        <v>483</v>
      </c>
      <c r="B51" s="6" t="s">
        <v>288</v>
      </c>
      <c r="C51" s="168"/>
      <c r="D51" s="168"/>
      <c r="E51" s="168"/>
      <c r="F51" s="168">
        <f t="shared" si="0"/>
        <v>0</v>
      </c>
    </row>
    <row r="52" spans="1:6" ht="15" customHeight="1">
      <c r="A52" s="5" t="s">
        <v>484</v>
      </c>
      <c r="B52" s="6" t="s">
        <v>289</v>
      </c>
      <c r="C52" s="168"/>
      <c r="D52" s="168"/>
      <c r="E52" s="168"/>
      <c r="F52" s="168">
        <f t="shared" si="0"/>
        <v>0</v>
      </c>
    </row>
    <row r="53" spans="1:6" ht="15" customHeight="1">
      <c r="A53" s="5" t="s">
        <v>485</v>
      </c>
      <c r="B53" s="6" t="s">
        <v>290</v>
      </c>
      <c r="C53" s="168">
        <v>9977</v>
      </c>
      <c r="D53" s="168">
        <v>0</v>
      </c>
      <c r="E53" s="168"/>
      <c r="F53" s="168">
        <f t="shared" si="0"/>
        <v>9977</v>
      </c>
    </row>
    <row r="54" spans="1:6" s="147" customFormat="1" ht="15" customHeight="1">
      <c r="A54" s="40" t="s">
        <v>520</v>
      </c>
      <c r="B54" s="53" t="s">
        <v>291</v>
      </c>
      <c r="C54" s="169">
        <f>SUM(C49:C53)</f>
        <v>41945</v>
      </c>
      <c r="D54" s="169">
        <f>SUM(D49:D53)</f>
        <v>0</v>
      </c>
      <c r="E54" s="169">
        <f>SUM(E49:E53)</f>
        <v>0</v>
      </c>
      <c r="F54" s="169">
        <f t="shared" si="0"/>
        <v>41945</v>
      </c>
    </row>
    <row r="55" spans="1:6" ht="15" customHeight="1">
      <c r="A55" s="13" t="s">
        <v>502</v>
      </c>
      <c r="B55" s="6" t="s">
        <v>330</v>
      </c>
      <c r="C55" s="168"/>
      <c r="D55" s="168"/>
      <c r="E55" s="168"/>
      <c r="F55" s="168">
        <f t="shared" si="0"/>
        <v>0</v>
      </c>
    </row>
    <row r="56" spans="1:6" ht="15" customHeight="1">
      <c r="A56" s="13" t="s">
        <v>503</v>
      </c>
      <c r="B56" s="6" t="s">
        <v>331</v>
      </c>
      <c r="C56" s="168"/>
      <c r="D56" s="168"/>
      <c r="E56" s="168"/>
      <c r="F56" s="168">
        <f t="shared" si="0"/>
        <v>0</v>
      </c>
    </row>
    <row r="57" spans="1:6" ht="15" customHeight="1">
      <c r="A57" s="13" t="s">
        <v>332</v>
      </c>
      <c r="B57" s="6" t="s">
        <v>333</v>
      </c>
      <c r="C57" s="168">
        <v>2598</v>
      </c>
      <c r="D57" s="168"/>
      <c r="E57" s="168"/>
      <c r="F57" s="168">
        <f t="shared" si="0"/>
        <v>2598</v>
      </c>
    </row>
    <row r="58" spans="1:6" ht="15" customHeight="1">
      <c r="A58" s="13" t="s">
        <v>504</v>
      </c>
      <c r="B58" s="6" t="s">
        <v>334</v>
      </c>
      <c r="C58" s="168"/>
      <c r="D58" s="168"/>
      <c r="E58" s="168"/>
      <c r="F58" s="168">
        <f t="shared" si="0"/>
        <v>0</v>
      </c>
    </row>
    <row r="59" spans="1:6" ht="15" customHeight="1">
      <c r="A59" s="13" t="s">
        <v>335</v>
      </c>
      <c r="B59" s="6" t="s">
        <v>336</v>
      </c>
      <c r="C59" s="168"/>
      <c r="D59" s="168"/>
      <c r="E59" s="168"/>
      <c r="F59" s="168">
        <f t="shared" si="0"/>
        <v>0</v>
      </c>
    </row>
    <row r="60" spans="1:6" s="147" customFormat="1" ht="15" customHeight="1">
      <c r="A60" s="40" t="s">
        <v>525</v>
      </c>
      <c r="B60" s="53" t="s">
        <v>337</v>
      </c>
      <c r="C60" s="169">
        <f>SUM(C55:C59)</f>
        <v>2598</v>
      </c>
      <c r="D60" s="169">
        <f>SUM(D55:D59)</f>
        <v>0</v>
      </c>
      <c r="E60" s="169">
        <f>SUM(E55:E59)</f>
        <v>0</v>
      </c>
      <c r="F60" s="169">
        <f t="shared" si="0"/>
        <v>2598</v>
      </c>
    </row>
    <row r="61" spans="1:6" ht="15" customHeight="1">
      <c r="A61" s="13" t="s">
        <v>343</v>
      </c>
      <c r="B61" s="6" t="s">
        <v>344</v>
      </c>
      <c r="C61" s="168"/>
      <c r="D61" s="168"/>
      <c r="E61" s="168"/>
      <c r="F61" s="168">
        <f t="shared" si="0"/>
        <v>0</v>
      </c>
    </row>
    <row r="62" spans="1:6" ht="15" customHeight="1">
      <c r="A62" s="5" t="s">
        <v>507</v>
      </c>
      <c r="B62" s="6" t="s">
        <v>345</v>
      </c>
      <c r="C62" s="168"/>
      <c r="D62" s="168"/>
      <c r="E62" s="168"/>
      <c r="F62" s="168">
        <f t="shared" si="0"/>
        <v>0</v>
      </c>
    </row>
    <row r="63" spans="1:6" ht="15" customHeight="1">
      <c r="A63" s="13" t="s">
        <v>508</v>
      </c>
      <c r="B63" s="6" t="s">
        <v>346</v>
      </c>
      <c r="C63" s="168">
        <v>4661</v>
      </c>
      <c r="D63" s="168">
        <v>600</v>
      </c>
      <c r="E63" s="168"/>
      <c r="F63" s="168">
        <f t="shared" si="0"/>
        <v>5261</v>
      </c>
    </row>
    <row r="64" spans="1:6" s="147" customFormat="1" ht="15" customHeight="1">
      <c r="A64" s="40" t="s">
        <v>528</v>
      </c>
      <c r="B64" s="53" t="s">
        <v>347</v>
      </c>
      <c r="C64" s="169">
        <f>SUM(C61:C63)</f>
        <v>4661</v>
      </c>
      <c r="D64" s="169">
        <f>SUM(D61:D63)</f>
        <v>600</v>
      </c>
      <c r="E64" s="169">
        <f>SUM(E61:E63)</f>
        <v>0</v>
      </c>
      <c r="F64" s="169">
        <f t="shared" si="0"/>
        <v>5261</v>
      </c>
    </row>
    <row r="65" spans="1:6" s="166" customFormat="1" ht="15" customHeight="1">
      <c r="A65" s="61" t="s">
        <v>51</v>
      </c>
      <c r="B65" s="164"/>
      <c r="C65" s="189">
        <f>C64+C60+C54</f>
        <v>49204</v>
      </c>
      <c r="D65" s="189">
        <f>D64+D60+D54</f>
        <v>600</v>
      </c>
      <c r="E65" s="189">
        <f>E64+E60+E54</f>
        <v>0</v>
      </c>
      <c r="F65" s="189">
        <f t="shared" si="0"/>
        <v>49804</v>
      </c>
    </row>
    <row r="66" spans="1:6" s="151" customFormat="1" ht="15.75">
      <c r="A66" s="50" t="s">
        <v>527</v>
      </c>
      <c r="B66" s="36" t="s">
        <v>348</v>
      </c>
      <c r="C66" s="170">
        <f>C65+C48</f>
        <v>180399</v>
      </c>
      <c r="D66" s="170">
        <f>D65+D48</f>
        <v>9712</v>
      </c>
      <c r="E66" s="170">
        <f>E65+E48</f>
        <v>0</v>
      </c>
      <c r="F66" s="170">
        <f t="shared" si="0"/>
        <v>190111</v>
      </c>
    </row>
    <row r="67" spans="1:6" s="151" customFormat="1" ht="15.75">
      <c r="A67" s="162" t="s">
        <v>52</v>
      </c>
      <c r="B67" s="92"/>
      <c r="C67" s="170">
        <f>C48-'kiadások önkorm'!C74</f>
        <v>46572</v>
      </c>
      <c r="D67" s="170">
        <f>D48-'kiadások önkorm'!D74</f>
        <v>3955</v>
      </c>
      <c r="E67" s="170">
        <f>E48-'kiadások önkorm'!E74</f>
        <v>0</v>
      </c>
      <c r="F67" s="170">
        <f t="shared" si="0"/>
        <v>50527</v>
      </c>
    </row>
    <row r="68" spans="1:6" s="151" customFormat="1" ht="15.75">
      <c r="A68" s="162" t="s">
        <v>53</v>
      </c>
      <c r="B68" s="92"/>
      <c r="C68" s="170">
        <f>C65-'kiadások önkorm'!C97</f>
        <v>-19100</v>
      </c>
      <c r="D68" s="170">
        <f>D65-'kiadások önkorm'!D97</f>
        <v>150</v>
      </c>
      <c r="E68" s="170">
        <f>E65-'kiadások önkorm'!E97</f>
        <v>0</v>
      </c>
      <c r="F68" s="170">
        <f t="shared" si="0"/>
        <v>-18950</v>
      </c>
    </row>
    <row r="69" spans="1:6" ht="15">
      <c r="A69" s="38" t="s">
        <v>509</v>
      </c>
      <c r="B69" s="5" t="s">
        <v>349</v>
      </c>
      <c r="C69" s="168"/>
      <c r="D69" s="168"/>
      <c r="E69" s="168"/>
      <c r="F69" s="168">
        <f t="shared" si="0"/>
        <v>0</v>
      </c>
    </row>
    <row r="70" spans="1:6" ht="15">
      <c r="A70" s="13" t="s">
        <v>350</v>
      </c>
      <c r="B70" s="5" t="s">
        <v>351</v>
      </c>
      <c r="C70" s="168"/>
      <c r="D70" s="168">
        <v>5000</v>
      </c>
      <c r="E70" s="168"/>
      <c r="F70" s="168">
        <f t="shared" si="0"/>
        <v>5000</v>
      </c>
    </row>
    <row r="71" spans="1:6" ht="15">
      <c r="A71" s="38" t="s">
        <v>510</v>
      </c>
      <c r="B71" s="5" t="s">
        <v>352</v>
      </c>
      <c r="C71" s="168">
        <v>7990</v>
      </c>
      <c r="D71" s="168"/>
      <c r="E71" s="168"/>
      <c r="F71" s="168">
        <f aca="true" t="shared" si="1" ref="F71:F96">C71+D71+E71</f>
        <v>7990</v>
      </c>
    </row>
    <row r="72" spans="1:6" s="145" customFormat="1" ht="12.75">
      <c r="A72" s="15" t="s">
        <v>529</v>
      </c>
      <c r="B72" s="7" t="s">
        <v>353</v>
      </c>
      <c r="C72" s="178">
        <f>SUM(C69:C71)</f>
        <v>7990</v>
      </c>
      <c r="D72" s="178">
        <f>SUM(D69:D71)</f>
        <v>5000</v>
      </c>
      <c r="E72" s="178">
        <f>SUM(E69:E71)</f>
        <v>0</v>
      </c>
      <c r="F72" s="178">
        <f t="shared" si="1"/>
        <v>12990</v>
      </c>
    </row>
    <row r="73" spans="1:6" ht="15">
      <c r="A73" s="13" t="s">
        <v>511</v>
      </c>
      <c r="B73" s="5" t="s">
        <v>354</v>
      </c>
      <c r="C73" s="168"/>
      <c r="D73" s="168"/>
      <c r="E73" s="168"/>
      <c r="F73" s="168">
        <f t="shared" si="1"/>
        <v>0</v>
      </c>
    </row>
    <row r="74" spans="1:6" ht="15">
      <c r="A74" s="38" t="s">
        <v>355</v>
      </c>
      <c r="B74" s="5" t="s">
        <v>356</v>
      </c>
      <c r="C74" s="168"/>
      <c r="D74" s="168"/>
      <c r="E74" s="168"/>
      <c r="F74" s="168">
        <f t="shared" si="1"/>
        <v>0</v>
      </c>
    </row>
    <row r="75" spans="1:6" ht="15">
      <c r="A75" s="13" t="s">
        <v>512</v>
      </c>
      <c r="B75" s="5" t="s">
        <v>357</v>
      </c>
      <c r="C75" s="168"/>
      <c r="D75" s="168"/>
      <c r="E75" s="168"/>
      <c r="F75" s="168">
        <f t="shared" si="1"/>
        <v>0</v>
      </c>
    </row>
    <row r="76" spans="1:6" ht="15">
      <c r="A76" s="38" t="s">
        <v>358</v>
      </c>
      <c r="B76" s="5" t="s">
        <v>359</v>
      </c>
      <c r="C76" s="168"/>
      <c r="D76" s="168"/>
      <c r="E76" s="168"/>
      <c r="F76" s="168">
        <f t="shared" si="1"/>
        <v>0</v>
      </c>
    </row>
    <row r="77" spans="1:6" s="145" customFormat="1" ht="12.75">
      <c r="A77" s="14" t="s">
        <v>530</v>
      </c>
      <c r="B77" s="7" t="s">
        <v>360</v>
      </c>
      <c r="C77" s="178">
        <f>SUM(C73:C76)</f>
        <v>0</v>
      </c>
      <c r="D77" s="178">
        <f>SUM(D73:D76)</f>
        <v>0</v>
      </c>
      <c r="E77" s="178">
        <f>SUM(E73:E76)</f>
        <v>0</v>
      </c>
      <c r="F77" s="178">
        <f t="shared" si="1"/>
        <v>0</v>
      </c>
    </row>
    <row r="78" spans="1:6" ht="15">
      <c r="A78" s="5" t="s">
        <v>641</v>
      </c>
      <c r="B78" s="5" t="s">
        <v>361</v>
      </c>
      <c r="C78" s="168">
        <v>5165</v>
      </c>
      <c r="D78" s="168"/>
      <c r="E78" s="168"/>
      <c r="F78" s="168">
        <f t="shared" si="1"/>
        <v>5165</v>
      </c>
    </row>
    <row r="79" spans="1:6" ht="15">
      <c r="A79" s="5" t="s">
        <v>642</v>
      </c>
      <c r="B79" s="5" t="s">
        <v>361</v>
      </c>
      <c r="C79" s="168"/>
      <c r="D79" s="168"/>
      <c r="E79" s="168"/>
      <c r="F79" s="168">
        <f t="shared" si="1"/>
        <v>0</v>
      </c>
    </row>
    <row r="80" spans="1:6" ht="15">
      <c r="A80" s="5" t="s">
        <v>639</v>
      </c>
      <c r="B80" s="5" t="s">
        <v>362</v>
      </c>
      <c r="C80" s="168"/>
      <c r="D80" s="168"/>
      <c r="E80" s="168"/>
      <c r="F80" s="168">
        <f t="shared" si="1"/>
        <v>0</v>
      </c>
    </row>
    <row r="81" spans="1:6" ht="15">
      <c r="A81" s="5" t="s">
        <v>640</v>
      </c>
      <c r="B81" s="5" t="s">
        <v>362</v>
      </c>
      <c r="C81" s="168"/>
      <c r="D81" s="168"/>
      <c r="E81" s="168"/>
      <c r="F81" s="168">
        <f t="shared" si="1"/>
        <v>0</v>
      </c>
    </row>
    <row r="82" spans="1:6" s="145" customFormat="1" ht="12.75">
      <c r="A82" s="7" t="s">
        <v>531</v>
      </c>
      <c r="B82" s="7" t="s">
        <v>363</v>
      </c>
      <c r="C82" s="178">
        <f>SUM(C78:C81)</f>
        <v>5165</v>
      </c>
      <c r="D82" s="178">
        <f>SUM(D78:D81)</f>
        <v>0</v>
      </c>
      <c r="E82" s="178">
        <f>SUM(E78:E81)</f>
        <v>0</v>
      </c>
      <c r="F82" s="178">
        <f t="shared" si="1"/>
        <v>5165</v>
      </c>
    </row>
    <row r="83" spans="1:6" ht="15">
      <c r="A83" s="38" t="s">
        <v>364</v>
      </c>
      <c r="B83" s="5" t="s">
        <v>365</v>
      </c>
      <c r="C83" s="168">
        <v>2983</v>
      </c>
      <c r="D83" s="168"/>
      <c r="E83" s="168"/>
      <c r="F83" s="168">
        <f t="shared" si="1"/>
        <v>2983</v>
      </c>
    </row>
    <row r="84" spans="1:6" ht="15">
      <c r="A84" s="38" t="s">
        <v>366</v>
      </c>
      <c r="B84" s="5" t="s">
        <v>367</v>
      </c>
      <c r="C84" s="168"/>
      <c r="D84" s="168"/>
      <c r="E84" s="168"/>
      <c r="F84" s="168">
        <f t="shared" si="1"/>
        <v>0</v>
      </c>
    </row>
    <row r="85" spans="1:6" ht="15">
      <c r="A85" s="38" t="s">
        <v>368</v>
      </c>
      <c r="B85" s="5" t="s">
        <v>369</v>
      </c>
      <c r="C85" s="168"/>
      <c r="D85" s="168"/>
      <c r="E85" s="168"/>
      <c r="F85" s="168">
        <f t="shared" si="1"/>
        <v>0</v>
      </c>
    </row>
    <row r="86" spans="1:6" ht="15">
      <c r="A86" s="38" t="s">
        <v>370</v>
      </c>
      <c r="B86" s="5" t="s">
        <v>371</v>
      </c>
      <c r="C86" s="168"/>
      <c r="D86" s="168"/>
      <c r="E86" s="168"/>
      <c r="F86" s="168">
        <f t="shared" si="1"/>
        <v>0</v>
      </c>
    </row>
    <row r="87" spans="1:6" ht="15">
      <c r="A87" s="13" t="s">
        <v>513</v>
      </c>
      <c r="B87" s="5" t="s">
        <v>372</v>
      </c>
      <c r="C87" s="168"/>
      <c r="D87" s="168"/>
      <c r="E87" s="168"/>
      <c r="F87" s="168">
        <f t="shared" si="1"/>
        <v>0</v>
      </c>
    </row>
    <row r="88" spans="1:6" s="145" customFormat="1" ht="12.75">
      <c r="A88" s="15" t="s">
        <v>532</v>
      </c>
      <c r="B88" s="7" t="s">
        <v>374</v>
      </c>
      <c r="C88" s="178">
        <f>C72+C77+C82+C83+C84+C85+C86+C87</f>
        <v>16138</v>
      </c>
      <c r="D88" s="178">
        <f>D72+D77+D82+D83+D84+D85+D86+D87</f>
        <v>5000</v>
      </c>
      <c r="E88" s="178">
        <f>E72+E77+E82+E83+E84+E85+E86+E87</f>
        <v>0</v>
      </c>
      <c r="F88" s="178">
        <f t="shared" si="1"/>
        <v>21138</v>
      </c>
    </row>
    <row r="89" spans="1:6" ht="15">
      <c r="A89" s="13" t="s">
        <v>375</v>
      </c>
      <c r="B89" s="5" t="s">
        <v>376</v>
      </c>
      <c r="C89" s="168"/>
      <c r="D89" s="168"/>
      <c r="E89" s="168"/>
      <c r="F89" s="168">
        <f t="shared" si="1"/>
        <v>0</v>
      </c>
    </row>
    <row r="90" spans="1:6" ht="15">
      <c r="A90" s="13" t="s">
        <v>377</v>
      </c>
      <c r="B90" s="5" t="s">
        <v>378</v>
      </c>
      <c r="C90" s="168"/>
      <c r="D90" s="168"/>
      <c r="E90" s="168"/>
      <c r="F90" s="168">
        <f t="shared" si="1"/>
        <v>0</v>
      </c>
    </row>
    <row r="91" spans="1:6" ht="15">
      <c r="A91" s="38" t="s">
        <v>379</v>
      </c>
      <c r="B91" s="5" t="s">
        <v>380</v>
      </c>
      <c r="C91" s="168"/>
      <c r="D91" s="168"/>
      <c r="E91" s="168"/>
      <c r="F91" s="168">
        <f t="shared" si="1"/>
        <v>0</v>
      </c>
    </row>
    <row r="92" spans="1:6" ht="15">
      <c r="A92" s="38" t="s">
        <v>514</v>
      </c>
      <c r="B92" s="5" t="s">
        <v>381</v>
      </c>
      <c r="C92" s="168"/>
      <c r="D92" s="168"/>
      <c r="E92" s="168"/>
      <c r="F92" s="168">
        <f t="shared" si="1"/>
        <v>0</v>
      </c>
    </row>
    <row r="93" spans="1:6" s="145" customFormat="1" ht="12.75">
      <c r="A93" s="14" t="s">
        <v>533</v>
      </c>
      <c r="B93" s="7" t="s">
        <v>382</v>
      </c>
      <c r="C93" s="178">
        <f>SUM(C89:C92)</f>
        <v>0</v>
      </c>
      <c r="D93" s="178">
        <f>SUM(D89:D92)</f>
        <v>0</v>
      </c>
      <c r="E93" s="178">
        <f>SUM(E89:E92)</f>
        <v>0</v>
      </c>
      <c r="F93" s="178">
        <f t="shared" si="1"/>
        <v>0</v>
      </c>
    </row>
    <row r="94" spans="1:6" s="145" customFormat="1" ht="12.75">
      <c r="A94" s="15" t="s">
        <v>383</v>
      </c>
      <c r="B94" s="7" t="s">
        <v>384</v>
      </c>
      <c r="C94" s="178"/>
      <c r="D94" s="178"/>
      <c r="E94" s="178"/>
      <c r="F94" s="178">
        <f t="shared" si="1"/>
        <v>0</v>
      </c>
    </row>
    <row r="95" spans="1:6" s="151" customFormat="1" ht="15.75">
      <c r="A95" s="41" t="s">
        <v>534</v>
      </c>
      <c r="B95" s="42" t="s">
        <v>385</v>
      </c>
      <c r="C95" s="170">
        <f>C94+C93+C88</f>
        <v>16138</v>
      </c>
      <c r="D95" s="170">
        <f>D94+D93+D88</f>
        <v>5000</v>
      </c>
      <c r="E95" s="170">
        <f>E94+E93+E88</f>
        <v>0</v>
      </c>
      <c r="F95" s="170">
        <f t="shared" si="1"/>
        <v>21138</v>
      </c>
    </row>
    <row r="96" spans="1:6" s="151" customFormat="1" ht="15.75">
      <c r="A96" s="115" t="s">
        <v>516</v>
      </c>
      <c r="B96" s="115"/>
      <c r="C96" s="170">
        <f>C95+C66</f>
        <v>196537</v>
      </c>
      <c r="D96" s="170">
        <f>D95+D66</f>
        <v>14712</v>
      </c>
      <c r="E96" s="170">
        <f>E95+E66</f>
        <v>0</v>
      </c>
      <c r="F96" s="170">
        <f t="shared" si="1"/>
        <v>211249</v>
      </c>
    </row>
  </sheetData>
  <sheetProtection/>
  <mergeCells count="2">
    <mergeCell ref="A1:F1"/>
    <mergeCell ref="A2:F2"/>
  </mergeCells>
  <printOptions horizontalCentered="1"/>
  <pageMargins left="0.11811023622047245" right="0.11811023622047245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Header>&amp;C5. melléklet a 3/2016. (Iv.18.)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 topLeftCell="A1">
      <selection activeCell="F96" sqref="A1:F96"/>
    </sheetView>
  </sheetViews>
  <sheetFormatPr defaultColWidth="9.140625" defaultRowHeight="15"/>
  <cols>
    <col min="1" max="1" width="92.57421875" style="139" customWidth="1"/>
    <col min="2" max="2" width="9.140625" style="139" customWidth="1"/>
    <col min="3" max="3" width="13.00390625" style="139" customWidth="1"/>
    <col min="4" max="4" width="14.140625" style="139" customWidth="1"/>
    <col min="5" max="5" width="15.8515625" style="139" customWidth="1"/>
    <col min="6" max="6" width="14.00390625" style="139" customWidth="1"/>
    <col min="7" max="16384" width="9.140625" style="139" customWidth="1"/>
  </cols>
  <sheetData>
    <row r="1" spans="1:6" ht="24" customHeight="1">
      <c r="A1" s="261" t="s">
        <v>655</v>
      </c>
      <c r="B1" s="266"/>
      <c r="C1" s="266"/>
      <c r="D1" s="266"/>
      <c r="E1" s="266"/>
      <c r="F1" s="267"/>
    </row>
    <row r="2" spans="1:8" ht="24" customHeight="1">
      <c r="A2" s="268" t="s">
        <v>562</v>
      </c>
      <c r="B2" s="266"/>
      <c r="C2" s="266"/>
      <c r="D2" s="266"/>
      <c r="E2" s="266"/>
      <c r="F2" s="267"/>
      <c r="H2" s="85"/>
    </row>
    <row r="3" ht="18">
      <c r="A3" s="140"/>
    </row>
    <row r="4" ht="15">
      <c r="A4" s="118" t="s">
        <v>657</v>
      </c>
    </row>
    <row r="5" spans="1:6" ht="30">
      <c r="A5" s="2" t="s">
        <v>83</v>
      </c>
      <c r="B5" s="3" t="s">
        <v>38</v>
      </c>
      <c r="C5" s="141" t="s">
        <v>592</v>
      </c>
      <c r="D5" s="141" t="s">
        <v>593</v>
      </c>
      <c r="E5" s="141" t="s">
        <v>49</v>
      </c>
      <c r="F5" s="142" t="s">
        <v>22</v>
      </c>
    </row>
    <row r="6" spans="1:6" ht="15" customHeight="1">
      <c r="A6" s="32" t="s">
        <v>263</v>
      </c>
      <c r="B6" s="6" t="s">
        <v>264</v>
      </c>
      <c r="C6" s="143"/>
      <c r="D6" s="143"/>
      <c r="E6" s="143"/>
      <c r="F6" s="143">
        <f>C6+D6+E6</f>
        <v>0</v>
      </c>
    </row>
    <row r="7" spans="1:6" ht="15" customHeight="1">
      <c r="A7" s="5" t="s">
        <v>265</v>
      </c>
      <c r="B7" s="6" t="s">
        <v>266</v>
      </c>
      <c r="C7" s="143"/>
      <c r="D7" s="143"/>
      <c r="E7" s="143"/>
      <c r="F7" s="143">
        <f aca="true" t="shared" si="0" ref="F7:F70">C7+D7+E7</f>
        <v>0</v>
      </c>
    </row>
    <row r="8" spans="1:6" ht="15" customHeight="1">
      <c r="A8" s="5" t="s">
        <v>267</v>
      </c>
      <c r="B8" s="6" t="s">
        <v>268</v>
      </c>
      <c r="C8" s="143"/>
      <c r="D8" s="143"/>
      <c r="E8" s="143"/>
      <c r="F8" s="143">
        <f t="shared" si="0"/>
        <v>0</v>
      </c>
    </row>
    <row r="9" spans="1:6" ht="15" customHeight="1">
      <c r="A9" s="5" t="s">
        <v>269</v>
      </c>
      <c r="B9" s="6" t="s">
        <v>270</v>
      </c>
      <c r="C9" s="143"/>
      <c r="D9" s="143"/>
      <c r="E9" s="143"/>
      <c r="F9" s="143">
        <f t="shared" si="0"/>
        <v>0</v>
      </c>
    </row>
    <row r="10" spans="1:6" ht="15" customHeight="1">
      <c r="A10" s="5" t="s">
        <v>271</v>
      </c>
      <c r="B10" s="6" t="s">
        <v>272</v>
      </c>
      <c r="C10" s="143"/>
      <c r="D10" s="143"/>
      <c r="E10" s="143"/>
      <c r="F10" s="143">
        <f t="shared" si="0"/>
        <v>0</v>
      </c>
    </row>
    <row r="11" spans="1:6" ht="15" customHeight="1">
      <c r="A11" s="5" t="s">
        <v>273</v>
      </c>
      <c r="B11" s="6" t="s">
        <v>274</v>
      </c>
      <c r="C11" s="143"/>
      <c r="D11" s="143"/>
      <c r="E11" s="143"/>
      <c r="F11" s="143">
        <f t="shared" si="0"/>
        <v>0</v>
      </c>
    </row>
    <row r="12" spans="1:6" s="145" customFormat="1" ht="15" customHeight="1">
      <c r="A12" s="7" t="s">
        <v>518</v>
      </c>
      <c r="B12" s="8" t="s">
        <v>275</v>
      </c>
      <c r="C12" s="144">
        <f>SUM(C6:C11)</f>
        <v>0</v>
      </c>
      <c r="D12" s="144">
        <f>SUM(D6:D11)</f>
        <v>0</v>
      </c>
      <c r="E12" s="144">
        <f>SUM(E6:E11)</f>
        <v>0</v>
      </c>
      <c r="F12" s="144">
        <f t="shared" si="0"/>
        <v>0</v>
      </c>
    </row>
    <row r="13" spans="1:6" ht="15" customHeight="1">
      <c r="A13" s="5" t="s">
        <v>276</v>
      </c>
      <c r="B13" s="6" t="s">
        <v>277</v>
      </c>
      <c r="C13" s="143"/>
      <c r="D13" s="143"/>
      <c r="E13" s="143"/>
      <c r="F13" s="143">
        <f t="shared" si="0"/>
        <v>0</v>
      </c>
    </row>
    <row r="14" spans="1:6" ht="15" customHeight="1">
      <c r="A14" s="5" t="s">
        <v>278</v>
      </c>
      <c r="B14" s="6" t="s">
        <v>279</v>
      </c>
      <c r="C14" s="143"/>
      <c r="D14" s="143"/>
      <c r="E14" s="143"/>
      <c r="F14" s="143">
        <f t="shared" si="0"/>
        <v>0</v>
      </c>
    </row>
    <row r="15" spans="1:6" ht="15" customHeight="1">
      <c r="A15" s="5" t="s">
        <v>480</v>
      </c>
      <c r="B15" s="6" t="s">
        <v>280</v>
      </c>
      <c r="C15" s="143"/>
      <c r="D15" s="143"/>
      <c r="E15" s="143"/>
      <c r="F15" s="143">
        <f t="shared" si="0"/>
        <v>0</v>
      </c>
    </row>
    <row r="16" spans="1:6" ht="15" customHeight="1">
      <c r="A16" s="5" t="s">
        <v>481</v>
      </c>
      <c r="B16" s="6" t="s">
        <v>281</v>
      </c>
      <c r="C16" s="143"/>
      <c r="D16" s="143"/>
      <c r="E16" s="143"/>
      <c r="F16" s="143">
        <f t="shared" si="0"/>
        <v>0</v>
      </c>
    </row>
    <row r="17" spans="1:6" ht="15" customHeight="1">
      <c r="A17" s="5" t="s">
        <v>482</v>
      </c>
      <c r="B17" s="6" t="s">
        <v>282</v>
      </c>
      <c r="C17" s="143">
        <v>192</v>
      </c>
      <c r="D17" s="143"/>
      <c r="E17" s="143"/>
      <c r="F17" s="143">
        <f t="shared" si="0"/>
        <v>192</v>
      </c>
    </row>
    <row r="18" spans="1:6" s="147" customFormat="1" ht="15" customHeight="1">
      <c r="A18" s="40" t="s">
        <v>519</v>
      </c>
      <c r="B18" s="53" t="s">
        <v>283</v>
      </c>
      <c r="C18" s="146">
        <f>C12+C13+C14+C15+C16+C17</f>
        <v>192</v>
      </c>
      <c r="D18" s="146">
        <f>D12+D13+D14+D15+D16+D17</f>
        <v>0</v>
      </c>
      <c r="E18" s="146">
        <f>E12+E13+E14+E15+E16+E17</f>
        <v>0</v>
      </c>
      <c r="F18" s="146">
        <f t="shared" si="0"/>
        <v>192</v>
      </c>
    </row>
    <row r="19" spans="1:6" ht="15" customHeight="1">
      <c r="A19" s="5" t="s">
        <v>486</v>
      </c>
      <c r="B19" s="6" t="s">
        <v>292</v>
      </c>
      <c r="C19" s="143"/>
      <c r="D19" s="143"/>
      <c r="E19" s="143"/>
      <c r="F19" s="143">
        <f t="shared" si="0"/>
        <v>0</v>
      </c>
    </row>
    <row r="20" spans="1:6" ht="15" customHeight="1">
      <c r="A20" s="5" t="s">
        <v>487</v>
      </c>
      <c r="B20" s="6" t="s">
        <v>293</v>
      </c>
      <c r="C20" s="143"/>
      <c r="D20" s="143"/>
      <c r="E20" s="143"/>
      <c r="F20" s="143">
        <f t="shared" si="0"/>
        <v>0</v>
      </c>
    </row>
    <row r="21" spans="1:6" s="145" customFormat="1" ht="15" customHeight="1">
      <c r="A21" s="7" t="s">
        <v>521</v>
      </c>
      <c r="B21" s="8" t="s">
        <v>294</v>
      </c>
      <c r="C21" s="144">
        <f>SUM(C19:C20)</f>
        <v>0</v>
      </c>
      <c r="D21" s="144">
        <f>SUM(D19:D20)</f>
        <v>0</v>
      </c>
      <c r="E21" s="144">
        <f>SUM(E19:E20)</f>
        <v>0</v>
      </c>
      <c r="F21" s="144">
        <f t="shared" si="0"/>
        <v>0</v>
      </c>
    </row>
    <row r="22" spans="1:6" ht="15" customHeight="1">
      <c r="A22" s="5" t="s">
        <v>488</v>
      </c>
      <c r="B22" s="6" t="s">
        <v>295</v>
      </c>
      <c r="C22" s="143"/>
      <c r="D22" s="143"/>
      <c r="E22" s="143"/>
      <c r="F22" s="143">
        <f t="shared" si="0"/>
        <v>0</v>
      </c>
    </row>
    <row r="23" spans="1:6" ht="15" customHeight="1">
      <c r="A23" s="5" t="s">
        <v>489</v>
      </c>
      <c r="B23" s="6" t="s">
        <v>296</v>
      </c>
      <c r="C23" s="143"/>
      <c r="D23" s="143"/>
      <c r="E23" s="143"/>
      <c r="F23" s="143">
        <f t="shared" si="0"/>
        <v>0</v>
      </c>
    </row>
    <row r="24" spans="1:6" ht="15" customHeight="1">
      <c r="A24" s="5" t="s">
        <v>490</v>
      </c>
      <c r="B24" s="6" t="s">
        <v>297</v>
      </c>
      <c r="C24" s="143"/>
      <c r="D24" s="143"/>
      <c r="E24" s="143"/>
      <c r="F24" s="143">
        <f t="shared" si="0"/>
        <v>0</v>
      </c>
    </row>
    <row r="25" spans="1:6" ht="15" customHeight="1">
      <c r="A25" s="5" t="s">
        <v>491</v>
      </c>
      <c r="B25" s="6" t="s">
        <v>298</v>
      </c>
      <c r="C25" s="143"/>
      <c r="D25" s="143"/>
      <c r="E25" s="143"/>
      <c r="F25" s="143">
        <f t="shared" si="0"/>
        <v>0</v>
      </c>
    </row>
    <row r="26" spans="1:6" ht="15" customHeight="1">
      <c r="A26" s="5" t="s">
        <v>492</v>
      </c>
      <c r="B26" s="6" t="s">
        <v>301</v>
      </c>
      <c r="C26" s="143"/>
      <c r="D26" s="143"/>
      <c r="E26" s="143"/>
      <c r="F26" s="143">
        <f t="shared" si="0"/>
        <v>0</v>
      </c>
    </row>
    <row r="27" spans="1:6" ht="15" customHeight="1">
      <c r="A27" s="5" t="s">
        <v>302</v>
      </c>
      <c r="B27" s="6" t="s">
        <v>303</v>
      </c>
      <c r="C27" s="143"/>
      <c r="D27" s="143"/>
      <c r="E27" s="143"/>
      <c r="F27" s="143">
        <f t="shared" si="0"/>
        <v>0</v>
      </c>
    </row>
    <row r="28" spans="1:6" ht="15" customHeight="1">
      <c r="A28" s="5" t="s">
        <v>493</v>
      </c>
      <c r="B28" s="6" t="s">
        <v>304</v>
      </c>
      <c r="C28" s="143"/>
      <c r="D28" s="143"/>
      <c r="E28" s="143"/>
      <c r="F28" s="143">
        <f t="shared" si="0"/>
        <v>0</v>
      </c>
    </row>
    <row r="29" spans="1:6" ht="15" customHeight="1">
      <c r="A29" s="5" t="s">
        <v>494</v>
      </c>
      <c r="B29" s="6" t="s">
        <v>309</v>
      </c>
      <c r="C29" s="143"/>
      <c r="D29" s="143"/>
      <c r="E29" s="143"/>
      <c r="F29" s="143">
        <f t="shared" si="0"/>
        <v>0</v>
      </c>
    </row>
    <row r="30" spans="1:6" s="145" customFormat="1" ht="15" customHeight="1">
      <c r="A30" s="7" t="s">
        <v>522</v>
      </c>
      <c r="B30" s="8" t="s">
        <v>312</v>
      </c>
      <c r="C30" s="144">
        <f>SUM(C25:C29)</f>
        <v>0</v>
      </c>
      <c r="D30" s="144">
        <f>SUM(D25:D29)</f>
        <v>0</v>
      </c>
      <c r="E30" s="144">
        <f>SUM(E25:E29)</f>
        <v>0</v>
      </c>
      <c r="F30" s="144">
        <f t="shared" si="0"/>
        <v>0</v>
      </c>
    </row>
    <row r="31" spans="1:6" ht="15" customHeight="1">
      <c r="A31" s="5" t="s">
        <v>495</v>
      </c>
      <c r="B31" s="6" t="s">
        <v>313</v>
      </c>
      <c r="C31" s="143">
        <v>10</v>
      </c>
      <c r="D31" s="143"/>
      <c r="E31" s="143"/>
      <c r="F31" s="143">
        <f t="shared" si="0"/>
        <v>10</v>
      </c>
    </row>
    <row r="32" spans="1:6" s="147" customFormat="1" ht="15" customHeight="1">
      <c r="A32" s="40" t="s">
        <v>523</v>
      </c>
      <c r="B32" s="53" t="s">
        <v>314</v>
      </c>
      <c r="C32" s="146">
        <f>C21+C22+C23+C24+C30+C31</f>
        <v>10</v>
      </c>
      <c r="D32" s="146">
        <f>D21+D22+D23+D24+D30+D31</f>
        <v>0</v>
      </c>
      <c r="E32" s="146">
        <f>E21+E22+E23+E24+E30+E31</f>
        <v>0</v>
      </c>
      <c r="F32" s="146">
        <f t="shared" si="0"/>
        <v>10</v>
      </c>
    </row>
    <row r="33" spans="1:6" ht="15" customHeight="1">
      <c r="A33" s="13" t="s">
        <v>315</v>
      </c>
      <c r="B33" s="6" t="s">
        <v>316</v>
      </c>
      <c r="C33" s="143"/>
      <c r="D33" s="143"/>
      <c r="E33" s="143"/>
      <c r="F33" s="143">
        <f t="shared" si="0"/>
        <v>0</v>
      </c>
    </row>
    <row r="34" spans="1:6" ht="15" customHeight="1">
      <c r="A34" s="13" t="s">
        <v>496</v>
      </c>
      <c r="B34" s="6" t="s">
        <v>317</v>
      </c>
      <c r="C34" s="143"/>
      <c r="D34" s="143"/>
      <c r="E34" s="143"/>
      <c r="F34" s="143">
        <f t="shared" si="0"/>
        <v>0</v>
      </c>
    </row>
    <row r="35" spans="1:6" ht="15" customHeight="1">
      <c r="A35" s="13" t="s">
        <v>497</v>
      </c>
      <c r="B35" s="6" t="s">
        <v>318</v>
      </c>
      <c r="C35" s="143"/>
      <c r="D35" s="143"/>
      <c r="E35" s="143"/>
      <c r="F35" s="143">
        <f t="shared" si="0"/>
        <v>0</v>
      </c>
    </row>
    <row r="36" spans="1:6" ht="15" customHeight="1">
      <c r="A36" s="13" t="s">
        <v>498</v>
      </c>
      <c r="B36" s="6" t="s">
        <v>319</v>
      </c>
      <c r="C36" s="143"/>
      <c r="D36" s="143"/>
      <c r="E36" s="143"/>
      <c r="F36" s="143">
        <f t="shared" si="0"/>
        <v>0</v>
      </c>
    </row>
    <row r="37" spans="1:6" ht="15" customHeight="1">
      <c r="A37" s="13" t="s">
        <v>320</v>
      </c>
      <c r="B37" s="6" t="s">
        <v>321</v>
      </c>
      <c r="C37" s="143"/>
      <c r="D37" s="143"/>
      <c r="E37" s="143"/>
      <c r="F37" s="143">
        <f t="shared" si="0"/>
        <v>0</v>
      </c>
    </row>
    <row r="38" spans="1:6" ht="15" customHeight="1">
      <c r="A38" s="13" t="s">
        <v>322</v>
      </c>
      <c r="B38" s="6" t="s">
        <v>323</v>
      </c>
      <c r="C38" s="143"/>
      <c r="D38" s="143"/>
      <c r="E38" s="143"/>
      <c r="F38" s="143">
        <f t="shared" si="0"/>
        <v>0</v>
      </c>
    </row>
    <row r="39" spans="1:6" ht="15" customHeight="1">
      <c r="A39" s="13" t="s">
        <v>324</v>
      </c>
      <c r="B39" s="6" t="s">
        <v>325</v>
      </c>
      <c r="C39" s="143"/>
      <c r="D39" s="143"/>
      <c r="E39" s="143"/>
      <c r="F39" s="143">
        <f t="shared" si="0"/>
        <v>0</v>
      </c>
    </row>
    <row r="40" spans="1:6" ht="15" customHeight="1">
      <c r="A40" s="13" t="s">
        <v>499</v>
      </c>
      <c r="B40" s="6" t="s">
        <v>326</v>
      </c>
      <c r="C40" s="143"/>
      <c r="D40" s="143"/>
      <c r="E40" s="143"/>
      <c r="F40" s="143">
        <f t="shared" si="0"/>
        <v>0</v>
      </c>
    </row>
    <row r="41" spans="1:6" ht="15" customHeight="1">
      <c r="A41" s="13" t="s">
        <v>500</v>
      </c>
      <c r="B41" s="6" t="s">
        <v>327</v>
      </c>
      <c r="C41" s="143"/>
      <c r="D41" s="143"/>
      <c r="E41" s="143"/>
      <c r="F41" s="143">
        <f t="shared" si="0"/>
        <v>0</v>
      </c>
    </row>
    <row r="42" spans="1:6" ht="15" customHeight="1">
      <c r="A42" s="13" t="s">
        <v>501</v>
      </c>
      <c r="B42" s="6" t="s">
        <v>328</v>
      </c>
      <c r="C42" s="143"/>
      <c r="D42" s="143"/>
      <c r="E42" s="143"/>
      <c r="F42" s="143">
        <f t="shared" si="0"/>
        <v>0</v>
      </c>
    </row>
    <row r="43" spans="1:6" s="147" customFormat="1" ht="15" customHeight="1">
      <c r="A43" s="52" t="s">
        <v>524</v>
      </c>
      <c r="B43" s="53" t="s">
        <v>329</v>
      </c>
      <c r="C43" s="146">
        <f>SUM(C33:C42)</f>
        <v>0</v>
      </c>
      <c r="D43" s="146">
        <f>SUM(D33:D42)</f>
        <v>0</v>
      </c>
      <c r="E43" s="146">
        <f>SUM(E33:E42)</f>
        <v>0</v>
      </c>
      <c r="F43" s="146">
        <f t="shared" si="0"/>
        <v>0</v>
      </c>
    </row>
    <row r="44" spans="1:6" ht="15" customHeight="1">
      <c r="A44" s="13" t="s">
        <v>338</v>
      </c>
      <c r="B44" s="6" t="s">
        <v>339</v>
      </c>
      <c r="C44" s="143"/>
      <c r="D44" s="143"/>
      <c r="E44" s="143"/>
      <c r="F44" s="143">
        <f t="shared" si="0"/>
        <v>0</v>
      </c>
    </row>
    <row r="45" spans="1:6" ht="15" customHeight="1">
      <c r="A45" s="5" t="s">
        <v>505</v>
      </c>
      <c r="B45" s="6" t="s">
        <v>340</v>
      </c>
      <c r="C45" s="143"/>
      <c r="D45" s="143"/>
      <c r="E45" s="143"/>
      <c r="F45" s="143">
        <f t="shared" si="0"/>
        <v>0</v>
      </c>
    </row>
    <row r="46" spans="1:6" ht="15" customHeight="1">
      <c r="A46" s="13" t="s">
        <v>506</v>
      </c>
      <c r="B46" s="6" t="s">
        <v>341</v>
      </c>
      <c r="C46" s="143"/>
      <c r="D46" s="143"/>
      <c r="E46" s="143"/>
      <c r="F46" s="143">
        <f t="shared" si="0"/>
        <v>0</v>
      </c>
    </row>
    <row r="47" spans="1:6" s="147" customFormat="1" ht="15" customHeight="1">
      <c r="A47" s="40" t="s">
        <v>526</v>
      </c>
      <c r="B47" s="53" t="s">
        <v>342</v>
      </c>
      <c r="C47" s="146">
        <f>SUM(C44:C46)</f>
        <v>0</v>
      </c>
      <c r="D47" s="146">
        <f>SUM(D44:D46)</f>
        <v>0</v>
      </c>
      <c r="E47" s="146">
        <f>SUM(E44:E46)</f>
        <v>0</v>
      </c>
      <c r="F47" s="146">
        <f t="shared" si="0"/>
        <v>0</v>
      </c>
    </row>
    <row r="48" spans="1:6" s="149" customFormat="1" ht="15" customHeight="1">
      <c r="A48" s="61" t="s">
        <v>50</v>
      </c>
      <c r="B48" s="163"/>
      <c r="C48" s="148">
        <f>C47+C43+C32+C18</f>
        <v>202</v>
      </c>
      <c r="D48" s="148">
        <f>D47+D43+D32+D18</f>
        <v>0</v>
      </c>
      <c r="E48" s="148">
        <f>E47+E43+E32+E18</f>
        <v>0</v>
      </c>
      <c r="F48" s="148">
        <f t="shared" si="0"/>
        <v>202</v>
      </c>
    </row>
    <row r="49" spans="1:6" ht="15" customHeight="1">
      <c r="A49" s="5" t="s">
        <v>284</v>
      </c>
      <c r="B49" s="6" t="s">
        <v>285</v>
      </c>
      <c r="C49" s="143"/>
      <c r="D49" s="143"/>
      <c r="E49" s="143"/>
      <c r="F49" s="143">
        <f t="shared" si="0"/>
        <v>0</v>
      </c>
    </row>
    <row r="50" spans="1:6" ht="15" customHeight="1">
      <c r="A50" s="5" t="s">
        <v>286</v>
      </c>
      <c r="B50" s="6" t="s">
        <v>287</v>
      </c>
      <c r="C50" s="143"/>
      <c r="D50" s="143"/>
      <c r="E50" s="143"/>
      <c r="F50" s="143">
        <f t="shared" si="0"/>
        <v>0</v>
      </c>
    </row>
    <row r="51" spans="1:6" ht="15" customHeight="1">
      <c r="A51" s="5" t="s">
        <v>483</v>
      </c>
      <c r="B51" s="6" t="s">
        <v>288</v>
      </c>
      <c r="C51" s="143"/>
      <c r="D51" s="143"/>
      <c r="E51" s="143"/>
      <c r="F51" s="143">
        <f t="shared" si="0"/>
        <v>0</v>
      </c>
    </row>
    <row r="52" spans="1:6" ht="15" customHeight="1">
      <c r="A52" s="5" t="s">
        <v>484</v>
      </c>
      <c r="B52" s="6" t="s">
        <v>289</v>
      </c>
      <c r="C52" s="143"/>
      <c r="D52" s="143"/>
      <c r="E52" s="143"/>
      <c r="F52" s="143">
        <f t="shared" si="0"/>
        <v>0</v>
      </c>
    </row>
    <row r="53" spans="1:6" ht="15" customHeight="1">
      <c r="A53" s="5" t="s">
        <v>485</v>
      </c>
      <c r="B53" s="6" t="s">
        <v>290</v>
      </c>
      <c r="C53" s="143">
        <v>635</v>
      </c>
      <c r="D53" s="143"/>
      <c r="E53" s="143"/>
      <c r="F53" s="143">
        <f t="shared" si="0"/>
        <v>635</v>
      </c>
    </row>
    <row r="54" spans="1:6" s="147" customFormat="1" ht="15" customHeight="1">
      <c r="A54" s="40" t="s">
        <v>520</v>
      </c>
      <c r="B54" s="53" t="s">
        <v>291</v>
      </c>
      <c r="C54" s="146">
        <f>SUM(C49:C53)</f>
        <v>635</v>
      </c>
      <c r="D54" s="146">
        <f>SUM(D49:D53)</f>
        <v>0</v>
      </c>
      <c r="E54" s="146">
        <f>SUM(E49:E53)</f>
        <v>0</v>
      </c>
      <c r="F54" s="146">
        <f t="shared" si="0"/>
        <v>635</v>
      </c>
    </row>
    <row r="55" spans="1:6" ht="15" customHeight="1">
      <c r="A55" s="13" t="s">
        <v>502</v>
      </c>
      <c r="B55" s="6" t="s">
        <v>330</v>
      </c>
      <c r="C55" s="143"/>
      <c r="D55" s="143"/>
      <c r="E55" s="143"/>
      <c r="F55" s="143">
        <f t="shared" si="0"/>
        <v>0</v>
      </c>
    </row>
    <row r="56" spans="1:6" ht="15" customHeight="1">
      <c r="A56" s="13" t="s">
        <v>503</v>
      </c>
      <c r="B56" s="6" t="s">
        <v>331</v>
      </c>
      <c r="C56" s="143"/>
      <c r="D56" s="143"/>
      <c r="E56" s="143"/>
      <c r="F56" s="143">
        <f t="shared" si="0"/>
        <v>0</v>
      </c>
    </row>
    <row r="57" spans="1:6" ht="15" customHeight="1">
      <c r="A57" s="13" t="s">
        <v>332</v>
      </c>
      <c r="B57" s="6" t="s">
        <v>333</v>
      </c>
      <c r="C57" s="143"/>
      <c r="D57" s="143"/>
      <c r="E57" s="143"/>
      <c r="F57" s="143">
        <f t="shared" si="0"/>
        <v>0</v>
      </c>
    </row>
    <row r="58" spans="1:6" ht="15" customHeight="1">
      <c r="A58" s="13" t="s">
        <v>504</v>
      </c>
      <c r="B58" s="6" t="s">
        <v>334</v>
      </c>
      <c r="C58" s="143"/>
      <c r="D58" s="143"/>
      <c r="E58" s="143"/>
      <c r="F58" s="143">
        <f t="shared" si="0"/>
        <v>0</v>
      </c>
    </row>
    <row r="59" spans="1:6" ht="15" customHeight="1">
      <c r="A59" s="13" t="s">
        <v>335</v>
      </c>
      <c r="B59" s="6" t="s">
        <v>336</v>
      </c>
      <c r="C59" s="143"/>
      <c r="D59" s="143"/>
      <c r="E59" s="143"/>
      <c r="F59" s="143">
        <f t="shared" si="0"/>
        <v>0</v>
      </c>
    </row>
    <row r="60" spans="1:6" s="147" customFormat="1" ht="15" customHeight="1">
      <c r="A60" s="40" t="s">
        <v>525</v>
      </c>
      <c r="B60" s="53" t="s">
        <v>337</v>
      </c>
      <c r="C60" s="146">
        <f>SUM(C55:C59)</f>
        <v>0</v>
      </c>
      <c r="D60" s="146">
        <f>SUM(D55:D59)</f>
        <v>0</v>
      </c>
      <c r="E60" s="146">
        <f>SUM(E55:E59)</f>
        <v>0</v>
      </c>
      <c r="F60" s="146">
        <f t="shared" si="0"/>
        <v>0</v>
      </c>
    </row>
    <row r="61" spans="1:6" ht="15" customHeight="1">
      <c r="A61" s="13" t="s">
        <v>343</v>
      </c>
      <c r="B61" s="6" t="s">
        <v>344</v>
      </c>
      <c r="C61" s="143"/>
      <c r="D61" s="143"/>
      <c r="E61" s="143"/>
      <c r="F61" s="143">
        <f t="shared" si="0"/>
        <v>0</v>
      </c>
    </row>
    <row r="62" spans="1:6" ht="15" customHeight="1">
      <c r="A62" s="5" t="s">
        <v>507</v>
      </c>
      <c r="B62" s="6" t="s">
        <v>345</v>
      </c>
      <c r="C62" s="143"/>
      <c r="D62" s="143"/>
      <c r="E62" s="143"/>
      <c r="F62" s="143">
        <f t="shared" si="0"/>
        <v>0</v>
      </c>
    </row>
    <row r="63" spans="1:6" ht="15" customHeight="1">
      <c r="A63" s="13" t="s">
        <v>508</v>
      </c>
      <c r="B63" s="6" t="s">
        <v>346</v>
      </c>
      <c r="C63" s="143"/>
      <c r="D63" s="143"/>
      <c r="E63" s="143"/>
      <c r="F63" s="143">
        <f t="shared" si="0"/>
        <v>0</v>
      </c>
    </row>
    <row r="64" spans="1:6" s="147" customFormat="1" ht="15" customHeight="1">
      <c r="A64" s="40" t="s">
        <v>528</v>
      </c>
      <c r="B64" s="53" t="s">
        <v>347</v>
      </c>
      <c r="C64" s="146">
        <f>SUM(C61:C63)</f>
        <v>0</v>
      </c>
      <c r="D64" s="146">
        <f>SUM(D61:D63)</f>
        <v>0</v>
      </c>
      <c r="E64" s="146">
        <f>SUM(E61:E63)</f>
        <v>0</v>
      </c>
      <c r="F64" s="146">
        <f t="shared" si="0"/>
        <v>0</v>
      </c>
    </row>
    <row r="65" spans="1:6" s="166" customFormat="1" ht="15" customHeight="1">
      <c r="A65" s="61" t="s">
        <v>51</v>
      </c>
      <c r="B65" s="164"/>
      <c r="C65" s="165">
        <f>C64+C60+C54</f>
        <v>635</v>
      </c>
      <c r="D65" s="165">
        <f>D64+D60+D54</f>
        <v>0</v>
      </c>
      <c r="E65" s="165">
        <f>E64+E60+E54</f>
        <v>0</v>
      </c>
      <c r="F65" s="165">
        <f t="shared" si="0"/>
        <v>635</v>
      </c>
    </row>
    <row r="66" spans="1:6" s="151" customFormat="1" ht="15.75">
      <c r="A66" s="50" t="s">
        <v>527</v>
      </c>
      <c r="B66" s="36" t="s">
        <v>348</v>
      </c>
      <c r="C66" s="150">
        <f>C65+C48</f>
        <v>837</v>
      </c>
      <c r="D66" s="150">
        <f>D65+D48</f>
        <v>0</v>
      </c>
      <c r="E66" s="150">
        <f>E65+E48</f>
        <v>0</v>
      </c>
      <c r="F66" s="150">
        <f t="shared" si="0"/>
        <v>837</v>
      </c>
    </row>
    <row r="67" spans="1:6" s="151" customFormat="1" ht="15.75">
      <c r="A67" s="162" t="s">
        <v>52</v>
      </c>
      <c r="B67" s="92"/>
      <c r="C67" s="150">
        <f>C48-'kiadások kv szerv'!C74</f>
        <v>-34914</v>
      </c>
      <c r="D67" s="150">
        <f>D48-'kiadások kv szerv'!D74</f>
        <v>0</v>
      </c>
      <c r="E67" s="150">
        <f>E48-'kiadások kv szerv'!E74</f>
        <v>0</v>
      </c>
      <c r="F67" s="150">
        <f t="shared" si="0"/>
        <v>-34914</v>
      </c>
    </row>
    <row r="68" spans="1:6" s="151" customFormat="1" ht="15.75">
      <c r="A68" s="162" t="s">
        <v>53</v>
      </c>
      <c r="B68" s="92"/>
      <c r="C68" s="150">
        <f>C65-'kiadások kv szerv'!C97</f>
        <v>0</v>
      </c>
      <c r="D68" s="150">
        <v>0</v>
      </c>
      <c r="E68" s="150">
        <f>E65-'kiadások önkorm'!E97</f>
        <v>0</v>
      </c>
      <c r="F68" s="150">
        <f t="shared" si="0"/>
        <v>0</v>
      </c>
    </row>
    <row r="69" spans="1:6" ht="15">
      <c r="A69" s="38" t="s">
        <v>509</v>
      </c>
      <c r="B69" s="5" t="s">
        <v>349</v>
      </c>
      <c r="C69" s="143"/>
      <c r="D69" s="143"/>
      <c r="E69" s="143"/>
      <c r="F69" s="143">
        <f t="shared" si="0"/>
        <v>0</v>
      </c>
    </row>
    <row r="70" spans="1:6" ht="15">
      <c r="A70" s="13" t="s">
        <v>350</v>
      </c>
      <c r="B70" s="5" t="s">
        <v>351</v>
      </c>
      <c r="C70" s="143"/>
      <c r="D70" s="143"/>
      <c r="E70" s="143"/>
      <c r="F70" s="143">
        <f t="shared" si="0"/>
        <v>0</v>
      </c>
    </row>
    <row r="71" spans="1:6" ht="15">
      <c r="A71" s="38" t="s">
        <v>510</v>
      </c>
      <c r="B71" s="5" t="s">
        <v>352</v>
      </c>
      <c r="C71" s="143"/>
      <c r="D71" s="143"/>
      <c r="E71" s="143"/>
      <c r="F71" s="143">
        <f aca="true" t="shared" si="1" ref="F71:F96">C71+D71+E71</f>
        <v>0</v>
      </c>
    </row>
    <row r="72" spans="1:6" s="145" customFormat="1" ht="12.75">
      <c r="A72" s="15" t="s">
        <v>529</v>
      </c>
      <c r="B72" s="7" t="s">
        <v>353</v>
      </c>
      <c r="C72" s="144">
        <f>SUM(C69:C71)</f>
        <v>0</v>
      </c>
      <c r="D72" s="144">
        <f>SUM(D69:D71)</f>
        <v>0</v>
      </c>
      <c r="E72" s="144">
        <f>SUM(E69:E71)</f>
        <v>0</v>
      </c>
      <c r="F72" s="144">
        <f t="shared" si="1"/>
        <v>0</v>
      </c>
    </row>
    <row r="73" spans="1:6" ht="15">
      <c r="A73" s="13" t="s">
        <v>511</v>
      </c>
      <c r="B73" s="5" t="s">
        <v>354</v>
      </c>
      <c r="C73" s="143"/>
      <c r="D73" s="143"/>
      <c r="E73" s="143"/>
      <c r="F73" s="143">
        <f t="shared" si="1"/>
        <v>0</v>
      </c>
    </row>
    <row r="74" spans="1:6" ht="15">
      <c r="A74" s="38" t="s">
        <v>355</v>
      </c>
      <c r="B74" s="5" t="s">
        <v>356</v>
      </c>
      <c r="C74" s="143"/>
      <c r="D74" s="143"/>
      <c r="E74" s="143"/>
      <c r="F74" s="143">
        <f t="shared" si="1"/>
        <v>0</v>
      </c>
    </row>
    <row r="75" spans="1:6" ht="15">
      <c r="A75" s="13" t="s">
        <v>512</v>
      </c>
      <c r="B75" s="5" t="s">
        <v>357</v>
      </c>
      <c r="C75" s="143"/>
      <c r="D75" s="143"/>
      <c r="E75" s="143"/>
      <c r="F75" s="143">
        <f t="shared" si="1"/>
        <v>0</v>
      </c>
    </row>
    <row r="76" spans="1:6" ht="15">
      <c r="A76" s="38" t="s">
        <v>358</v>
      </c>
      <c r="B76" s="5" t="s">
        <v>359</v>
      </c>
      <c r="C76" s="143"/>
      <c r="D76" s="143"/>
      <c r="E76" s="143"/>
      <c r="F76" s="143">
        <f t="shared" si="1"/>
        <v>0</v>
      </c>
    </row>
    <row r="77" spans="1:6" s="145" customFormat="1" ht="12.75">
      <c r="A77" s="14" t="s">
        <v>530</v>
      </c>
      <c r="B77" s="7" t="s">
        <v>360</v>
      </c>
      <c r="C77" s="144">
        <f>SUM(C73:C76)</f>
        <v>0</v>
      </c>
      <c r="D77" s="144">
        <f>SUM(D73:D76)</f>
        <v>0</v>
      </c>
      <c r="E77" s="144">
        <f>SUM(E73:E76)</f>
        <v>0</v>
      </c>
      <c r="F77" s="144">
        <f t="shared" si="1"/>
        <v>0</v>
      </c>
    </row>
    <row r="78" spans="1:6" ht="15">
      <c r="A78" s="5" t="s">
        <v>641</v>
      </c>
      <c r="B78" s="5" t="s">
        <v>361</v>
      </c>
      <c r="C78" s="143">
        <v>400</v>
      </c>
      <c r="D78" s="143"/>
      <c r="E78" s="143"/>
      <c r="F78" s="143">
        <f t="shared" si="1"/>
        <v>400</v>
      </c>
    </row>
    <row r="79" spans="1:6" ht="15">
      <c r="A79" s="5" t="s">
        <v>642</v>
      </c>
      <c r="B79" s="5" t="s">
        <v>361</v>
      </c>
      <c r="C79" s="143"/>
      <c r="D79" s="143"/>
      <c r="E79" s="143"/>
      <c r="F79" s="143">
        <f t="shared" si="1"/>
        <v>0</v>
      </c>
    </row>
    <row r="80" spans="1:6" ht="15">
      <c r="A80" s="5" t="s">
        <v>639</v>
      </c>
      <c r="B80" s="5" t="s">
        <v>362</v>
      </c>
      <c r="C80" s="143"/>
      <c r="D80" s="143"/>
      <c r="E80" s="143"/>
      <c r="F80" s="143">
        <f t="shared" si="1"/>
        <v>0</v>
      </c>
    </row>
    <row r="81" spans="1:6" ht="15">
      <c r="A81" s="5" t="s">
        <v>640</v>
      </c>
      <c r="B81" s="5" t="s">
        <v>362</v>
      </c>
      <c r="C81" s="143"/>
      <c r="D81" s="143"/>
      <c r="E81" s="143"/>
      <c r="F81" s="143">
        <f t="shared" si="1"/>
        <v>0</v>
      </c>
    </row>
    <row r="82" spans="1:6" s="145" customFormat="1" ht="12.75">
      <c r="A82" s="7" t="s">
        <v>531</v>
      </c>
      <c r="B82" s="7" t="s">
        <v>363</v>
      </c>
      <c r="C82" s="144">
        <f>SUM(C78:C81)</f>
        <v>400</v>
      </c>
      <c r="D82" s="144">
        <f>SUM(D78:D81)</f>
        <v>0</v>
      </c>
      <c r="E82" s="144">
        <f>SUM(E78:E81)</f>
        <v>0</v>
      </c>
      <c r="F82" s="144">
        <f t="shared" si="1"/>
        <v>400</v>
      </c>
    </row>
    <row r="83" spans="1:6" ht="15">
      <c r="A83" s="38" t="s">
        <v>364</v>
      </c>
      <c r="B83" s="5" t="s">
        <v>365</v>
      </c>
      <c r="C83" s="143"/>
      <c r="D83" s="143"/>
      <c r="E83" s="143"/>
      <c r="F83" s="143">
        <f t="shared" si="1"/>
        <v>0</v>
      </c>
    </row>
    <row r="84" spans="1:6" ht="15">
      <c r="A84" s="38" t="s">
        <v>366</v>
      </c>
      <c r="B84" s="5" t="s">
        <v>367</v>
      </c>
      <c r="C84" s="143"/>
      <c r="D84" s="143"/>
      <c r="E84" s="143"/>
      <c r="F84" s="143">
        <f t="shared" si="1"/>
        <v>0</v>
      </c>
    </row>
    <row r="85" spans="1:6" ht="15">
      <c r="A85" s="38" t="s">
        <v>368</v>
      </c>
      <c r="B85" s="5" t="s">
        <v>369</v>
      </c>
      <c r="C85" s="143">
        <v>34514</v>
      </c>
      <c r="D85" s="143"/>
      <c r="E85" s="143"/>
      <c r="F85" s="143">
        <f t="shared" si="1"/>
        <v>34514</v>
      </c>
    </row>
    <row r="86" spans="1:6" ht="15">
      <c r="A86" s="38" t="s">
        <v>370</v>
      </c>
      <c r="B86" s="5" t="s">
        <v>371</v>
      </c>
      <c r="C86" s="143"/>
      <c r="D86" s="143"/>
      <c r="E86" s="143"/>
      <c r="F86" s="143">
        <f t="shared" si="1"/>
        <v>0</v>
      </c>
    </row>
    <row r="87" spans="1:6" ht="15">
      <c r="A87" s="13" t="s">
        <v>513</v>
      </c>
      <c r="B87" s="5" t="s">
        <v>372</v>
      </c>
      <c r="C87" s="143"/>
      <c r="D87" s="143"/>
      <c r="E87" s="143"/>
      <c r="F87" s="143">
        <f t="shared" si="1"/>
        <v>0</v>
      </c>
    </row>
    <row r="88" spans="1:6" s="145" customFormat="1" ht="12.75">
      <c r="A88" s="15" t="s">
        <v>532</v>
      </c>
      <c r="B88" s="7" t="s">
        <v>374</v>
      </c>
      <c r="C88" s="144">
        <f>C72+C77+C82+C83+C84+C85+C86+C87</f>
        <v>34914</v>
      </c>
      <c r="D88" s="144">
        <f>D72+D77+D82+D83+D84+D85+D86+D87</f>
        <v>0</v>
      </c>
      <c r="E88" s="144">
        <f>E72+E77+E82+E83+E84+E85+E86+E87</f>
        <v>0</v>
      </c>
      <c r="F88" s="144">
        <f t="shared" si="1"/>
        <v>34914</v>
      </c>
    </row>
    <row r="89" spans="1:6" ht="15">
      <c r="A89" s="13" t="s">
        <v>375</v>
      </c>
      <c r="B89" s="5" t="s">
        <v>376</v>
      </c>
      <c r="C89" s="143"/>
      <c r="D89" s="143"/>
      <c r="E89" s="143"/>
      <c r="F89" s="143">
        <f t="shared" si="1"/>
        <v>0</v>
      </c>
    </row>
    <row r="90" spans="1:6" ht="15">
      <c r="A90" s="13" t="s">
        <v>377</v>
      </c>
      <c r="B90" s="5" t="s">
        <v>378</v>
      </c>
      <c r="C90" s="143"/>
      <c r="D90" s="143"/>
      <c r="E90" s="143"/>
      <c r="F90" s="143">
        <f t="shared" si="1"/>
        <v>0</v>
      </c>
    </row>
    <row r="91" spans="1:6" ht="15">
      <c r="A91" s="38" t="s">
        <v>379</v>
      </c>
      <c r="B91" s="5" t="s">
        <v>380</v>
      </c>
      <c r="C91" s="143"/>
      <c r="D91" s="143"/>
      <c r="E91" s="143"/>
      <c r="F91" s="143">
        <f t="shared" si="1"/>
        <v>0</v>
      </c>
    </row>
    <row r="92" spans="1:6" ht="15">
      <c r="A92" s="38" t="s">
        <v>514</v>
      </c>
      <c r="B92" s="5" t="s">
        <v>381</v>
      </c>
      <c r="C92" s="143"/>
      <c r="D92" s="143"/>
      <c r="E92" s="143"/>
      <c r="F92" s="143">
        <f t="shared" si="1"/>
        <v>0</v>
      </c>
    </row>
    <row r="93" spans="1:6" s="145" customFormat="1" ht="12.75">
      <c r="A93" s="14" t="s">
        <v>533</v>
      </c>
      <c r="B93" s="7" t="s">
        <v>382</v>
      </c>
      <c r="C93" s="144">
        <f>SUM(C89:C92)</f>
        <v>0</v>
      </c>
      <c r="D93" s="144">
        <f>SUM(D89:D92)</f>
        <v>0</v>
      </c>
      <c r="E93" s="144">
        <f>SUM(E89:E92)</f>
        <v>0</v>
      </c>
      <c r="F93" s="144">
        <f t="shared" si="1"/>
        <v>0</v>
      </c>
    </row>
    <row r="94" spans="1:6" s="145" customFormat="1" ht="12.75">
      <c r="A94" s="15" t="s">
        <v>383</v>
      </c>
      <c r="B94" s="7" t="s">
        <v>384</v>
      </c>
      <c r="C94" s="144"/>
      <c r="D94" s="144"/>
      <c r="E94" s="144"/>
      <c r="F94" s="144">
        <f t="shared" si="1"/>
        <v>0</v>
      </c>
    </row>
    <row r="95" spans="1:6" s="151" customFormat="1" ht="15.75">
      <c r="A95" s="41" t="s">
        <v>534</v>
      </c>
      <c r="B95" s="42" t="s">
        <v>385</v>
      </c>
      <c r="C95" s="150">
        <f>C94+C93+C88</f>
        <v>34914</v>
      </c>
      <c r="D95" s="150">
        <f>D94+D93+D88</f>
        <v>0</v>
      </c>
      <c r="E95" s="150">
        <f>E94+E93+E88</f>
        <v>0</v>
      </c>
      <c r="F95" s="150">
        <f t="shared" si="1"/>
        <v>34914</v>
      </c>
    </row>
    <row r="96" spans="1:6" s="151" customFormat="1" ht="15.75">
      <c r="A96" s="115" t="s">
        <v>516</v>
      </c>
      <c r="B96" s="115"/>
      <c r="C96" s="150">
        <f>C95+C66</f>
        <v>35751</v>
      </c>
      <c r="D96" s="150">
        <f>D95+D66</f>
        <v>0</v>
      </c>
      <c r="E96" s="150">
        <f>E95+E66</f>
        <v>0</v>
      </c>
      <c r="F96" s="150">
        <f t="shared" si="1"/>
        <v>35751</v>
      </c>
    </row>
  </sheetData>
  <sheetProtection/>
  <mergeCells count="2">
    <mergeCell ref="A1:F1"/>
    <mergeCell ref="A2:F2"/>
  </mergeCells>
  <printOptions horizontalCentered="1"/>
  <pageMargins left="0.31496062992125984" right="0.11811023622047245" top="0.7480314960629921" bottom="0.7480314960629921" header="0.31496062992125984" footer="0.31496062992125984"/>
  <pageSetup fitToHeight="2" fitToWidth="1" horizontalDpi="600" verticalDpi="600" orientation="portrait" paperSize="9" scale="62" r:id="rId1"/>
  <headerFooter>
    <oddHeader>&amp;C6. melléklet a 3/2016.(IV.18.)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 topLeftCell="A1">
      <selection activeCell="F96" sqref="A1:F96"/>
    </sheetView>
  </sheetViews>
  <sheetFormatPr defaultColWidth="9.140625" defaultRowHeight="15"/>
  <cols>
    <col min="1" max="1" width="92.57421875" style="139" customWidth="1"/>
    <col min="2" max="2" width="9.140625" style="139" customWidth="1"/>
    <col min="3" max="3" width="13.00390625" style="173" customWidth="1"/>
    <col min="4" max="4" width="14.140625" style="173" customWidth="1"/>
    <col min="5" max="5" width="15.8515625" style="173" customWidth="1"/>
    <col min="6" max="6" width="14.00390625" style="173" customWidth="1"/>
    <col min="7" max="16384" width="9.140625" style="139" customWidth="1"/>
  </cols>
  <sheetData>
    <row r="1" spans="1:6" ht="24" customHeight="1">
      <c r="A1" s="261" t="s">
        <v>655</v>
      </c>
      <c r="B1" s="266"/>
      <c r="C1" s="266"/>
      <c r="D1" s="266"/>
      <c r="E1" s="266"/>
      <c r="F1" s="267"/>
    </row>
    <row r="2" spans="1:8" ht="24" customHeight="1">
      <c r="A2" s="268" t="s">
        <v>562</v>
      </c>
      <c r="B2" s="266"/>
      <c r="C2" s="266"/>
      <c r="D2" s="266"/>
      <c r="E2" s="266"/>
      <c r="F2" s="267"/>
      <c r="H2" s="85"/>
    </row>
    <row r="3" ht="18">
      <c r="A3" s="140"/>
    </row>
    <row r="4" ht="15">
      <c r="A4" s="118" t="s">
        <v>658</v>
      </c>
    </row>
    <row r="5" spans="1:6" ht="30">
      <c r="A5" s="2" t="s">
        <v>83</v>
      </c>
      <c r="B5" s="3" t="s">
        <v>38</v>
      </c>
      <c r="C5" s="175" t="s">
        <v>592</v>
      </c>
      <c r="D5" s="175" t="s">
        <v>593</v>
      </c>
      <c r="E5" s="175" t="s">
        <v>49</v>
      </c>
      <c r="F5" s="176" t="s">
        <v>22</v>
      </c>
    </row>
    <row r="6" spans="1:6" ht="15" customHeight="1">
      <c r="A6" s="32" t="s">
        <v>263</v>
      </c>
      <c r="B6" s="6" t="s">
        <v>264</v>
      </c>
      <c r="C6" s="168">
        <v>50742</v>
      </c>
      <c r="D6" s="168"/>
      <c r="E6" s="168"/>
      <c r="F6" s="168">
        <f>C6+D6+E6</f>
        <v>50742</v>
      </c>
    </row>
    <row r="7" spans="1:6" ht="15" customHeight="1">
      <c r="A7" s="5" t="s">
        <v>265</v>
      </c>
      <c r="B7" s="6" t="s">
        <v>266</v>
      </c>
      <c r="C7" s="168"/>
      <c r="D7" s="168"/>
      <c r="E7" s="168"/>
      <c r="F7" s="168">
        <f aca="true" t="shared" si="0" ref="F7:F70">C7+D7+E7</f>
        <v>0</v>
      </c>
    </row>
    <row r="8" spans="1:6" ht="15" customHeight="1">
      <c r="A8" s="5" t="s">
        <v>267</v>
      </c>
      <c r="B8" s="6" t="s">
        <v>268</v>
      </c>
      <c r="C8" s="168">
        <v>7619</v>
      </c>
      <c r="D8" s="168"/>
      <c r="E8" s="168"/>
      <c r="F8" s="168">
        <f t="shared" si="0"/>
        <v>7619</v>
      </c>
    </row>
    <row r="9" spans="1:6" ht="15" customHeight="1">
      <c r="A9" s="5" t="s">
        <v>269</v>
      </c>
      <c r="B9" s="6" t="s">
        <v>270</v>
      </c>
      <c r="C9" s="168">
        <v>1200</v>
      </c>
      <c r="D9" s="168"/>
      <c r="E9" s="168"/>
      <c r="F9" s="168">
        <f t="shared" si="0"/>
        <v>1200</v>
      </c>
    </row>
    <row r="10" spans="1:6" ht="15" customHeight="1">
      <c r="A10" s="5" t="s">
        <v>271</v>
      </c>
      <c r="B10" s="6" t="s">
        <v>272</v>
      </c>
      <c r="C10" s="168">
        <v>16178</v>
      </c>
      <c r="D10" s="168"/>
      <c r="E10" s="168"/>
      <c r="F10" s="168">
        <f t="shared" si="0"/>
        <v>16178</v>
      </c>
    </row>
    <row r="11" spans="1:6" ht="15" customHeight="1">
      <c r="A11" s="5" t="s">
        <v>273</v>
      </c>
      <c r="B11" s="6" t="s">
        <v>274</v>
      </c>
      <c r="C11" s="168"/>
      <c r="D11" s="168"/>
      <c r="E11" s="168"/>
      <c r="F11" s="168">
        <f t="shared" si="0"/>
        <v>0</v>
      </c>
    </row>
    <row r="12" spans="1:6" s="145" customFormat="1" ht="15" customHeight="1">
      <c r="A12" s="7" t="s">
        <v>518</v>
      </c>
      <c r="B12" s="8" t="s">
        <v>275</v>
      </c>
      <c r="C12" s="178">
        <f>SUM(C6:C11)</f>
        <v>75739</v>
      </c>
      <c r="D12" s="178">
        <f>SUM(D6:D11)</f>
        <v>0</v>
      </c>
      <c r="E12" s="178">
        <f>SUM(E6:E11)</f>
        <v>0</v>
      </c>
      <c r="F12" s="178">
        <f t="shared" si="0"/>
        <v>75739</v>
      </c>
    </row>
    <row r="13" spans="1:6" ht="15" customHeight="1">
      <c r="A13" s="5" t="s">
        <v>276</v>
      </c>
      <c r="B13" s="6" t="s">
        <v>277</v>
      </c>
      <c r="C13" s="168"/>
      <c r="D13" s="168"/>
      <c r="E13" s="168"/>
      <c r="F13" s="168">
        <f t="shared" si="0"/>
        <v>0</v>
      </c>
    </row>
    <row r="14" spans="1:6" ht="15" customHeight="1">
      <c r="A14" s="5" t="s">
        <v>278</v>
      </c>
      <c r="B14" s="6" t="s">
        <v>279</v>
      </c>
      <c r="C14" s="168"/>
      <c r="D14" s="168"/>
      <c r="E14" s="168"/>
      <c r="F14" s="168">
        <f t="shared" si="0"/>
        <v>0</v>
      </c>
    </row>
    <row r="15" spans="1:6" ht="15" customHeight="1">
      <c r="A15" s="5" t="s">
        <v>480</v>
      </c>
      <c r="B15" s="6" t="s">
        <v>280</v>
      </c>
      <c r="C15" s="168"/>
      <c r="D15" s="168"/>
      <c r="E15" s="168"/>
      <c r="F15" s="168">
        <f t="shared" si="0"/>
        <v>0</v>
      </c>
    </row>
    <row r="16" spans="1:6" ht="15" customHeight="1">
      <c r="A16" s="5" t="s">
        <v>481</v>
      </c>
      <c r="B16" s="6" t="s">
        <v>281</v>
      </c>
      <c r="C16" s="168"/>
      <c r="D16" s="168"/>
      <c r="E16" s="168"/>
      <c r="F16" s="168">
        <f t="shared" si="0"/>
        <v>0</v>
      </c>
    </row>
    <row r="17" spans="1:6" ht="15" customHeight="1">
      <c r="A17" s="5" t="s">
        <v>482</v>
      </c>
      <c r="B17" s="6" t="s">
        <v>282</v>
      </c>
      <c r="C17" s="168">
        <v>17591</v>
      </c>
      <c r="D17" s="168"/>
      <c r="E17" s="168"/>
      <c r="F17" s="168">
        <f t="shared" si="0"/>
        <v>17591</v>
      </c>
    </row>
    <row r="18" spans="1:6" s="147" customFormat="1" ht="15" customHeight="1">
      <c r="A18" s="40" t="s">
        <v>519</v>
      </c>
      <c r="B18" s="53" t="s">
        <v>283</v>
      </c>
      <c r="C18" s="169">
        <f>C12+C13+C14+C15+C16+C17</f>
        <v>93330</v>
      </c>
      <c r="D18" s="169">
        <f>D12+D13+D14+D15+D16+D17</f>
        <v>0</v>
      </c>
      <c r="E18" s="169">
        <f>E12+E13+E14+E15+E16+E17</f>
        <v>0</v>
      </c>
      <c r="F18" s="169">
        <f t="shared" si="0"/>
        <v>93330</v>
      </c>
    </row>
    <row r="19" spans="1:6" ht="15" customHeight="1">
      <c r="A19" s="5" t="s">
        <v>486</v>
      </c>
      <c r="B19" s="6" t="s">
        <v>292</v>
      </c>
      <c r="C19" s="168"/>
      <c r="D19" s="168"/>
      <c r="E19" s="168"/>
      <c r="F19" s="168">
        <f t="shared" si="0"/>
        <v>0</v>
      </c>
    </row>
    <row r="20" spans="1:6" ht="15" customHeight="1">
      <c r="A20" s="5" t="s">
        <v>487</v>
      </c>
      <c r="B20" s="6" t="s">
        <v>293</v>
      </c>
      <c r="C20" s="168"/>
      <c r="D20" s="168"/>
      <c r="E20" s="168"/>
      <c r="F20" s="168">
        <f t="shared" si="0"/>
        <v>0</v>
      </c>
    </row>
    <row r="21" spans="1:6" s="145" customFormat="1" ht="15" customHeight="1">
      <c r="A21" s="7" t="s">
        <v>521</v>
      </c>
      <c r="B21" s="8" t="s">
        <v>294</v>
      </c>
      <c r="C21" s="178">
        <f>SUM(C19:C20)</f>
        <v>0</v>
      </c>
      <c r="D21" s="178">
        <f>SUM(D19:D20)</f>
        <v>0</v>
      </c>
      <c r="E21" s="178">
        <f>SUM(E19:E20)</f>
        <v>0</v>
      </c>
      <c r="F21" s="178">
        <f t="shared" si="0"/>
        <v>0</v>
      </c>
    </row>
    <row r="22" spans="1:6" ht="15" customHeight="1">
      <c r="A22" s="5" t="s">
        <v>488</v>
      </c>
      <c r="B22" s="6" t="s">
        <v>295</v>
      </c>
      <c r="C22" s="168"/>
      <c r="D22" s="168"/>
      <c r="E22" s="168"/>
      <c r="F22" s="168">
        <f t="shared" si="0"/>
        <v>0</v>
      </c>
    </row>
    <row r="23" spans="1:6" ht="15" customHeight="1">
      <c r="A23" s="5" t="s">
        <v>489</v>
      </c>
      <c r="B23" s="6" t="s">
        <v>296</v>
      </c>
      <c r="C23" s="168"/>
      <c r="D23" s="168"/>
      <c r="E23" s="168"/>
      <c r="F23" s="168">
        <f t="shared" si="0"/>
        <v>0</v>
      </c>
    </row>
    <row r="24" spans="1:6" ht="15" customHeight="1">
      <c r="A24" s="5" t="s">
        <v>490</v>
      </c>
      <c r="B24" s="6" t="s">
        <v>297</v>
      </c>
      <c r="C24" s="168"/>
      <c r="D24" s="168">
        <v>1743</v>
      </c>
      <c r="E24" s="168"/>
      <c r="F24" s="168">
        <f t="shared" si="0"/>
        <v>1743</v>
      </c>
    </row>
    <row r="25" spans="1:6" ht="15" customHeight="1">
      <c r="A25" s="5" t="s">
        <v>491</v>
      </c>
      <c r="B25" s="6" t="s">
        <v>298</v>
      </c>
      <c r="C25" s="168">
        <v>6925</v>
      </c>
      <c r="D25" s="168"/>
      <c r="E25" s="168"/>
      <c r="F25" s="168">
        <f t="shared" si="0"/>
        <v>6925</v>
      </c>
    </row>
    <row r="26" spans="1:6" ht="15" customHeight="1">
      <c r="A26" s="5" t="s">
        <v>492</v>
      </c>
      <c r="B26" s="6" t="s">
        <v>301</v>
      </c>
      <c r="C26" s="168"/>
      <c r="D26" s="168"/>
      <c r="E26" s="168"/>
      <c r="F26" s="168">
        <f t="shared" si="0"/>
        <v>0</v>
      </c>
    </row>
    <row r="27" spans="1:6" ht="15" customHeight="1">
      <c r="A27" s="5" t="s">
        <v>302</v>
      </c>
      <c r="B27" s="6" t="s">
        <v>303</v>
      </c>
      <c r="C27" s="168"/>
      <c r="D27" s="168"/>
      <c r="E27" s="168"/>
      <c r="F27" s="168">
        <f t="shared" si="0"/>
        <v>0</v>
      </c>
    </row>
    <row r="28" spans="1:6" ht="15" customHeight="1">
      <c r="A28" s="5" t="s">
        <v>493</v>
      </c>
      <c r="B28" s="6" t="s">
        <v>304</v>
      </c>
      <c r="C28" s="168">
        <v>2148</v>
      </c>
      <c r="D28" s="168"/>
      <c r="E28" s="168"/>
      <c r="F28" s="168">
        <f t="shared" si="0"/>
        <v>2148</v>
      </c>
    </row>
    <row r="29" spans="1:6" ht="15" customHeight="1">
      <c r="A29" s="5" t="s">
        <v>494</v>
      </c>
      <c r="B29" s="6" t="s">
        <v>309</v>
      </c>
      <c r="C29" s="168">
        <v>958</v>
      </c>
      <c r="D29" s="168"/>
      <c r="E29" s="168"/>
      <c r="F29" s="168">
        <f t="shared" si="0"/>
        <v>958</v>
      </c>
    </row>
    <row r="30" spans="1:6" s="145" customFormat="1" ht="15" customHeight="1">
      <c r="A30" s="7" t="s">
        <v>522</v>
      </c>
      <c r="B30" s="8" t="s">
        <v>312</v>
      </c>
      <c r="C30" s="178">
        <f>SUM(C25:C29)</f>
        <v>10031</v>
      </c>
      <c r="D30" s="178">
        <f>SUM(D25:D29)</f>
        <v>0</v>
      </c>
      <c r="E30" s="178">
        <f>SUM(E25:E29)</f>
        <v>0</v>
      </c>
      <c r="F30" s="178">
        <f t="shared" si="0"/>
        <v>10031</v>
      </c>
    </row>
    <row r="31" spans="1:6" ht="15" customHeight="1">
      <c r="A31" s="5" t="s">
        <v>495</v>
      </c>
      <c r="B31" s="6" t="s">
        <v>313</v>
      </c>
      <c r="C31" s="168">
        <v>449</v>
      </c>
      <c r="D31" s="168"/>
      <c r="E31" s="168"/>
      <c r="F31" s="168">
        <f t="shared" si="0"/>
        <v>449</v>
      </c>
    </row>
    <row r="32" spans="1:6" s="147" customFormat="1" ht="15" customHeight="1">
      <c r="A32" s="40" t="s">
        <v>523</v>
      </c>
      <c r="B32" s="53" t="s">
        <v>314</v>
      </c>
      <c r="C32" s="169">
        <f>C21+C22+C23+C24+C30+C31</f>
        <v>10480</v>
      </c>
      <c r="D32" s="169">
        <f>D21+D22+D23+D24+D30+D31</f>
        <v>1743</v>
      </c>
      <c r="E32" s="169">
        <f>E21+E22+E23+E24+E30+E31</f>
        <v>0</v>
      </c>
      <c r="F32" s="169">
        <f t="shared" si="0"/>
        <v>12223</v>
      </c>
    </row>
    <row r="33" spans="1:6" ht="15" customHeight="1">
      <c r="A33" s="13" t="s">
        <v>315</v>
      </c>
      <c r="B33" s="6" t="s">
        <v>316</v>
      </c>
      <c r="C33" s="168"/>
      <c r="D33" s="168"/>
      <c r="E33" s="168"/>
      <c r="F33" s="168">
        <f t="shared" si="0"/>
        <v>0</v>
      </c>
    </row>
    <row r="34" spans="1:6" ht="15" customHeight="1">
      <c r="A34" s="13" t="s">
        <v>496</v>
      </c>
      <c r="B34" s="6" t="s">
        <v>317</v>
      </c>
      <c r="C34" s="168"/>
      <c r="D34" s="168">
        <v>4908</v>
      </c>
      <c r="E34" s="168"/>
      <c r="F34" s="168">
        <f t="shared" si="0"/>
        <v>4908</v>
      </c>
    </row>
    <row r="35" spans="1:6" ht="15" customHeight="1">
      <c r="A35" s="13" t="s">
        <v>497</v>
      </c>
      <c r="B35" s="6" t="s">
        <v>318</v>
      </c>
      <c r="C35" s="168"/>
      <c r="D35" s="168"/>
      <c r="E35" s="168"/>
      <c r="F35" s="168">
        <f t="shared" si="0"/>
        <v>0</v>
      </c>
    </row>
    <row r="36" spans="1:6" ht="15" customHeight="1">
      <c r="A36" s="13" t="s">
        <v>498</v>
      </c>
      <c r="B36" s="6" t="s">
        <v>319</v>
      </c>
      <c r="C36" s="168">
        <v>15879</v>
      </c>
      <c r="D36" s="168"/>
      <c r="E36" s="168"/>
      <c r="F36" s="168">
        <f t="shared" si="0"/>
        <v>15879</v>
      </c>
    </row>
    <row r="37" spans="1:6" ht="15" customHeight="1">
      <c r="A37" s="13" t="s">
        <v>320</v>
      </c>
      <c r="B37" s="6" t="s">
        <v>321</v>
      </c>
      <c r="C37" s="168">
        <v>4559</v>
      </c>
      <c r="D37" s="168"/>
      <c r="E37" s="168"/>
      <c r="F37" s="168">
        <f t="shared" si="0"/>
        <v>4559</v>
      </c>
    </row>
    <row r="38" spans="1:6" ht="15" customHeight="1">
      <c r="A38" s="13" t="s">
        <v>322</v>
      </c>
      <c r="B38" s="6" t="s">
        <v>323</v>
      </c>
      <c r="C38" s="168">
        <v>5647</v>
      </c>
      <c r="D38" s="168">
        <v>1021</v>
      </c>
      <c r="E38" s="168"/>
      <c r="F38" s="168">
        <f t="shared" si="0"/>
        <v>6668</v>
      </c>
    </row>
    <row r="39" spans="1:6" ht="15" customHeight="1">
      <c r="A39" s="13" t="s">
        <v>324</v>
      </c>
      <c r="B39" s="6" t="s">
        <v>325</v>
      </c>
      <c r="C39" s="168">
        <v>1501</v>
      </c>
      <c r="D39" s="168"/>
      <c r="E39" s="168"/>
      <c r="F39" s="168">
        <f t="shared" si="0"/>
        <v>1501</v>
      </c>
    </row>
    <row r="40" spans="1:6" ht="15" customHeight="1">
      <c r="A40" s="13" t="s">
        <v>499</v>
      </c>
      <c r="B40" s="6" t="s">
        <v>326</v>
      </c>
      <c r="C40" s="168"/>
      <c r="D40" s="168">
        <v>200</v>
      </c>
      <c r="E40" s="168"/>
      <c r="F40" s="168">
        <f t="shared" si="0"/>
        <v>200</v>
      </c>
    </row>
    <row r="41" spans="1:6" ht="15" customHeight="1">
      <c r="A41" s="13" t="s">
        <v>500</v>
      </c>
      <c r="B41" s="6" t="s">
        <v>327</v>
      </c>
      <c r="C41" s="168"/>
      <c r="D41" s="168"/>
      <c r="E41" s="168"/>
      <c r="F41" s="168">
        <f t="shared" si="0"/>
        <v>0</v>
      </c>
    </row>
    <row r="42" spans="1:6" ht="15" customHeight="1">
      <c r="A42" s="13" t="s">
        <v>501</v>
      </c>
      <c r="B42" s="6" t="s">
        <v>328</v>
      </c>
      <c r="C42" s="168">
        <v>1</v>
      </c>
      <c r="D42" s="168"/>
      <c r="E42" s="168"/>
      <c r="F42" s="168">
        <f t="shared" si="0"/>
        <v>1</v>
      </c>
    </row>
    <row r="43" spans="1:6" s="147" customFormat="1" ht="15" customHeight="1">
      <c r="A43" s="52" t="s">
        <v>524</v>
      </c>
      <c r="B43" s="53" t="s">
        <v>329</v>
      </c>
      <c r="C43" s="169">
        <f>SUM(C33:C42)</f>
        <v>27587</v>
      </c>
      <c r="D43" s="169">
        <f>SUM(D33:D42)</f>
        <v>6129</v>
      </c>
      <c r="E43" s="169">
        <f>SUM(E33:E42)</f>
        <v>0</v>
      </c>
      <c r="F43" s="169">
        <f t="shared" si="0"/>
        <v>33716</v>
      </c>
    </row>
    <row r="44" spans="1:6" ht="15" customHeight="1">
      <c r="A44" s="13" t="s">
        <v>338</v>
      </c>
      <c r="B44" s="6" t="s">
        <v>339</v>
      </c>
      <c r="C44" s="168"/>
      <c r="D44" s="168"/>
      <c r="E44" s="168"/>
      <c r="F44" s="168">
        <f t="shared" si="0"/>
        <v>0</v>
      </c>
    </row>
    <row r="45" spans="1:6" ht="15" customHeight="1">
      <c r="A45" s="5" t="s">
        <v>505</v>
      </c>
      <c r="B45" s="6" t="s">
        <v>340</v>
      </c>
      <c r="C45" s="168"/>
      <c r="D45" s="168">
        <v>1240</v>
      </c>
      <c r="E45" s="168"/>
      <c r="F45" s="168">
        <f t="shared" si="0"/>
        <v>1240</v>
      </c>
    </row>
    <row r="46" spans="1:6" ht="15" customHeight="1">
      <c r="A46" s="13" t="s">
        <v>506</v>
      </c>
      <c r="B46" s="6" t="s">
        <v>341</v>
      </c>
      <c r="C46" s="168"/>
      <c r="D46" s="168"/>
      <c r="E46" s="168"/>
      <c r="F46" s="168">
        <f t="shared" si="0"/>
        <v>0</v>
      </c>
    </row>
    <row r="47" spans="1:6" s="147" customFormat="1" ht="15" customHeight="1">
      <c r="A47" s="40" t="s">
        <v>526</v>
      </c>
      <c r="B47" s="53" t="s">
        <v>342</v>
      </c>
      <c r="C47" s="169">
        <f>SUM(C44:C46)</f>
        <v>0</v>
      </c>
      <c r="D47" s="169">
        <f>SUM(D44:D46)</f>
        <v>1240</v>
      </c>
      <c r="E47" s="169">
        <f>SUM(E44:E46)</f>
        <v>0</v>
      </c>
      <c r="F47" s="169">
        <f t="shared" si="0"/>
        <v>1240</v>
      </c>
    </row>
    <row r="48" spans="1:6" s="149" customFormat="1" ht="15" customHeight="1">
      <c r="A48" s="61" t="s">
        <v>50</v>
      </c>
      <c r="B48" s="163"/>
      <c r="C48" s="180">
        <f>C47+C43+C32+C18</f>
        <v>131397</v>
      </c>
      <c r="D48" s="180">
        <f>D47+D43+D32+D18</f>
        <v>9112</v>
      </c>
      <c r="E48" s="180">
        <f>E47+E43+E32+E18</f>
        <v>0</v>
      </c>
      <c r="F48" s="180">
        <f t="shared" si="0"/>
        <v>140509</v>
      </c>
    </row>
    <row r="49" spans="1:6" ht="15" customHeight="1">
      <c r="A49" s="5" t="s">
        <v>284</v>
      </c>
      <c r="B49" s="6" t="s">
        <v>285</v>
      </c>
      <c r="C49" s="168">
        <v>31968</v>
      </c>
      <c r="D49" s="168"/>
      <c r="E49" s="168"/>
      <c r="F49" s="168">
        <f t="shared" si="0"/>
        <v>31968</v>
      </c>
    </row>
    <row r="50" spans="1:6" ht="15" customHeight="1">
      <c r="A50" s="5" t="s">
        <v>286</v>
      </c>
      <c r="B50" s="6" t="s">
        <v>287</v>
      </c>
      <c r="C50" s="168"/>
      <c r="D50" s="168"/>
      <c r="E50" s="168"/>
      <c r="F50" s="168">
        <f t="shared" si="0"/>
        <v>0</v>
      </c>
    </row>
    <row r="51" spans="1:6" ht="15" customHeight="1">
      <c r="A51" s="5" t="s">
        <v>483</v>
      </c>
      <c r="B51" s="6" t="s">
        <v>288</v>
      </c>
      <c r="C51" s="168"/>
      <c r="D51" s="168"/>
      <c r="E51" s="168"/>
      <c r="F51" s="168">
        <f t="shared" si="0"/>
        <v>0</v>
      </c>
    </row>
    <row r="52" spans="1:6" ht="15" customHeight="1">
      <c r="A52" s="5" t="s">
        <v>484</v>
      </c>
      <c r="B52" s="6" t="s">
        <v>289</v>
      </c>
      <c r="C52" s="168"/>
      <c r="D52" s="168"/>
      <c r="E52" s="168"/>
      <c r="F52" s="168">
        <f t="shared" si="0"/>
        <v>0</v>
      </c>
    </row>
    <row r="53" spans="1:6" ht="15" customHeight="1">
      <c r="A53" s="5" t="s">
        <v>485</v>
      </c>
      <c r="B53" s="6" t="s">
        <v>290</v>
      </c>
      <c r="C53" s="168">
        <v>10612</v>
      </c>
      <c r="D53" s="168"/>
      <c r="E53" s="168"/>
      <c r="F53" s="168">
        <f t="shared" si="0"/>
        <v>10612</v>
      </c>
    </row>
    <row r="54" spans="1:6" s="147" customFormat="1" ht="15" customHeight="1">
      <c r="A54" s="40" t="s">
        <v>520</v>
      </c>
      <c r="B54" s="53" t="s">
        <v>291</v>
      </c>
      <c r="C54" s="169">
        <f>SUM(C49:C53)</f>
        <v>42580</v>
      </c>
      <c r="D54" s="169">
        <f>SUM(D49:D53)</f>
        <v>0</v>
      </c>
      <c r="E54" s="169">
        <f>SUM(E49:E53)</f>
        <v>0</v>
      </c>
      <c r="F54" s="169">
        <f t="shared" si="0"/>
        <v>42580</v>
      </c>
    </row>
    <row r="55" spans="1:6" ht="15" customHeight="1">
      <c r="A55" s="13" t="s">
        <v>502</v>
      </c>
      <c r="B55" s="6" t="s">
        <v>330</v>
      </c>
      <c r="C55" s="168"/>
      <c r="D55" s="168"/>
      <c r="E55" s="168"/>
      <c r="F55" s="168">
        <f t="shared" si="0"/>
        <v>0</v>
      </c>
    </row>
    <row r="56" spans="1:6" ht="15" customHeight="1">
      <c r="A56" s="13" t="s">
        <v>503</v>
      </c>
      <c r="B56" s="6" t="s">
        <v>331</v>
      </c>
      <c r="C56" s="168"/>
      <c r="D56" s="168"/>
      <c r="E56" s="168"/>
      <c r="F56" s="168">
        <f t="shared" si="0"/>
        <v>0</v>
      </c>
    </row>
    <row r="57" spans="1:6" ht="15" customHeight="1">
      <c r="A57" s="13" t="s">
        <v>332</v>
      </c>
      <c r="B57" s="6" t="s">
        <v>333</v>
      </c>
      <c r="C57" s="168">
        <v>2598</v>
      </c>
      <c r="D57" s="168"/>
      <c r="E57" s="168"/>
      <c r="F57" s="168">
        <f t="shared" si="0"/>
        <v>2598</v>
      </c>
    </row>
    <row r="58" spans="1:6" ht="15" customHeight="1">
      <c r="A58" s="13" t="s">
        <v>504</v>
      </c>
      <c r="B58" s="6" t="s">
        <v>334</v>
      </c>
      <c r="C58" s="168"/>
      <c r="D58" s="168"/>
      <c r="E58" s="168"/>
      <c r="F58" s="168">
        <f t="shared" si="0"/>
        <v>0</v>
      </c>
    </row>
    <row r="59" spans="1:6" ht="15" customHeight="1">
      <c r="A59" s="13" t="s">
        <v>335</v>
      </c>
      <c r="B59" s="6" t="s">
        <v>336</v>
      </c>
      <c r="C59" s="168"/>
      <c r="D59" s="168"/>
      <c r="E59" s="168"/>
      <c r="F59" s="168">
        <f t="shared" si="0"/>
        <v>0</v>
      </c>
    </row>
    <row r="60" spans="1:6" s="147" customFormat="1" ht="15" customHeight="1">
      <c r="A60" s="40" t="s">
        <v>525</v>
      </c>
      <c r="B60" s="53" t="s">
        <v>337</v>
      </c>
      <c r="C60" s="169">
        <f>SUM(C55:C59)</f>
        <v>2598</v>
      </c>
      <c r="D60" s="169">
        <f>SUM(D55:D59)</f>
        <v>0</v>
      </c>
      <c r="E60" s="169">
        <f>SUM(E55:E59)</f>
        <v>0</v>
      </c>
      <c r="F60" s="169">
        <f t="shared" si="0"/>
        <v>2598</v>
      </c>
    </row>
    <row r="61" spans="1:6" ht="15" customHeight="1">
      <c r="A61" s="13" t="s">
        <v>343</v>
      </c>
      <c r="B61" s="6" t="s">
        <v>344</v>
      </c>
      <c r="C61" s="168"/>
      <c r="D61" s="168"/>
      <c r="E61" s="168"/>
      <c r="F61" s="168">
        <f t="shared" si="0"/>
        <v>0</v>
      </c>
    </row>
    <row r="62" spans="1:6" ht="15" customHeight="1">
      <c r="A62" s="5" t="s">
        <v>507</v>
      </c>
      <c r="B62" s="6" t="s">
        <v>345</v>
      </c>
      <c r="C62" s="168"/>
      <c r="D62" s="168"/>
      <c r="E62" s="168"/>
      <c r="F62" s="168">
        <f t="shared" si="0"/>
        <v>0</v>
      </c>
    </row>
    <row r="63" spans="1:6" ht="15" customHeight="1">
      <c r="A63" s="13" t="s">
        <v>508</v>
      </c>
      <c r="B63" s="6" t="s">
        <v>346</v>
      </c>
      <c r="C63" s="168">
        <v>4661</v>
      </c>
      <c r="D63" s="168">
        <v>600</v>
      </c>
      <c r="E63" s="168"/>
      <c r="F63" s="168">
        <f t="shared" si="0"/>
        <v>5261</v>
      </c>
    </row>
    <row r="64" spans="1:6" s="147" customFormat="1" ht="15" customHeight="1">
      <c r="A64" s="40" t="s">
        <v>528</v>
      </c>
      <c r="B64" s="53" t="s">
        <v>347</v>
      </c>
      <c r="C64" s="169">
        <f>SUM(C61:C63)</f>
        <v>4661</v>
      </c>
      <c r="D64" s="169">
        <f>SUM(D61:D63)</f>
        <v>600</v>
      </c>
      <c r="E64" s="169">
        <f>SUM(E61:E63)</f>
        <v>0</v>
      </c>
      <c r="F64" s="169">
        <f t="shared" si="0"/>
        <v>5261</v>
      </c>
    </row>
    <row r="65" spans="1:6" s="166" customFormat="1" ht="15" customHeight="1">
      <c r="A65" s="61" t="s">
        <v>51</v>
      </c>
      <c r="B65" s="164"/>
      <c r="C65" s="189">
        <f>C64+C60+C54</f>
        <v>49839</v>
      </c>
      <c r="D65" s="189">
        <f>D64+D60+D54</f>
        <v>600</v>
      </c>
      <c r="E65" s="189">
        <f>E64+E60+E54</f>
        <v>0</v>
      </c>
      <c r="F65" s="189">
        <f t="shared" si="0"/>
        <v>50439</v>
      </c>
    </row>
    <row r="66" spans="1:6" s="151" customFormat="1" ht="15.75">
      <c r="A66" s="50" t="s">
        <v>527</v>
      </c>
      <c r="B66" s="36" t="s">
        <v>348</v>
      </c>
      <c r="C66" s="170">
        <f>C65+C48</f>
        <v>181236</v>
      </c>
      <c r="D66" s="170">
        <f>D65+D48</f>
        <v>9712</v>
      </c>
      <c r="E66" s="170">
        <f>E65+E48</f>
        <v>0</v>
      </c>
      <c r="F66" s="170">
        <f t="shared" si="0"/>
        <v>190948</v>
      </c>
    </row>
    <row r="67" spans="1:6" s="151" customFormat="1" ht="15.75">
      <c r="A67" s="162" t="s">
        <v>52</v>
      </c>
      <c r="B67" s="92"/>
      <c r="C67" s="170">
        <f>C48-'kiadások összetolt'!C74</f>
        <v>11658</v>
      </c>
      <c r="D67" s="170">
        <f>D48-'kiadások összetolt'!D74</f>
        <v>3955</v>
      </c>
      <c r="E67" s="170">
        <f>E48-'kiadások összetolt'!E74</f>
        <v>0</v>
      </c>
      <c r="F67" s="170">
        <f>F48-'kiadások összetolt'!F74</f>
        <v>15613</v>
      </c>
    </row>
    <row r="68" spans="1:6" s="151" customFormat="1" ht="15.75">
      <c r="A68" s="162" t="s">
        <v>53</v>
      </c>
      <c r="B68" s="92"/>
      <c r="C68" s="170">
        <f>C65-'kiadások összetolt'!C97</f>
        <v>-19100</v>
      </c>
      <c r="D68" s="170">
        <f>D65-'kiadások önkorm'!D97</f>
        <v>150</v>
      </c>
      <c r="E68" s="170">
        <f>E65-'kiadások önkorm'!E97</f>
        <v>0</v>
      </c>
      <c r="F68" s="170">
        <f t="shared" si="0"/>
        <v>-18950</v>
      </c>
    </row>
    <row r="69" spans="1:6" ht="15">
      <c r="A69" s="38" t="s">
        <v>509</v>
      </c>
      <c r="B69" s="5" t="s">
        <v>349</v>
      </c>
      <c r="C69" s="168"/>
      <c r="D69" s="168"/>
      <c r="E69" s="168"/>
      <c r="F69" s="168">
        <f t="shared" si="0"/>
        <v>0</v>
      </c>
    </row>
    <row r="70" spans="1:6" ht="15">
      <c r="A70" s="13" t="s">
        <v>350</v>
      </c>
      <c r="B70" s="5" t="s">
        <v>351</v>
      </c>
      <c r="C70" s="168"/>
      <c r="D70" s="168">
        <v>5000</v>
      </c>
      <c r="E70" s="168"/>
      <c r="F70" s="168">
        <f t="shared" si="0"/>
        <v>5000</v>
      </c>
    </row>
    <row r="71" spans="1:6" ht="15">
      <c r="A71" s="38" t="s">
        <v>510</v>
      </c>
      <c r="B71" s="5" t="s">
        <v>352</v>
      </c>
      <c r="C71" s="168">
        <v>7990</v>
      </c>
      <c r="D71" s="168"/>
      <c r="E71" s="168"/>
      <c r="F71" s="168">
        <f aca="true" t="shared" si="1" ref="F71:F96">C71+D71+E71</f>
        <v>7990</v>
      </c>
    </row>
    <row r="72" spans="1:6" s="145" customFormat="1" ht="12.75">
      <c r="A72" s="15" t="s">
        <v>529</v>
      </c>
      <c r="B72" s="7" t="s">
        <v>353</v>
      </c>
      <c r="C72" s="178">
        <f>SUM(C69:C71)</f>
        <v>7990</v>
      </c>
      <c r="D72" s="178">
        <f>SUM(D69:D71)</f>
        <v>5000</v>
      </c>
      <c r="E72" s="178">
        <f>SUM(E69:E71)</f>
        <v>0</v>
      </c>
      <c r="F72" s="178">
        <f t="shared" si="1"/>
        <v>12990</v>
      </c>
    </row>
    <row r="73" spans="1:6" ht="15">
      <c r="A73" s="13" t="s">
        <v>511</v>
      </c>
      <c r="B73" s="5" t="s">
        <v>354</v>
      </c>
      <c r="C73" s="168"/>
      <c r="D73" s="168"/>
      <c r="E73" s="168"/>
      <c r="F73" s="168">
        <f t="shared" si="1"/>
        <v>0</v>
      </c>
    </row>
    <row r="74" spans="1:6" ht="15">
      <c r="A74" s="38" t="s">
        <v>355</v>
      </c>
      <c r="B74" s="5" t="s">
        <v>356</v>
      </c>
      <c r="C74" s="168"/>
      <c r="D74" s="168"/>
      <c r="E74" s="168"/>
      <c r="F74" s="168">
        <f t="shared" si="1"/>
        <v>0</v>
      </c>
    </row>
    <row r="75" spans="1:6" ht="15">
      <c r="A75" s="13" t="s">
        <v>512</v>
      </c>
      <c r="B75" s="5" t="s">
        <v>357</v>
      </c>
      <c r="C75" s="168"/>
      <c r="D75" s="168"/>
      <c r="E75" s="168"/>
      <c r="F75" s="168">
        <f t="shared" si="1"/>
        <v>0</v>
      </c>
    </row>
    <row r="76" spans="1:6" ht="15">
      <c r="A76" s="38" t="s">
        <v>358</v>
      </c>
      <c r="B76" s="5" t="s">
        <v>359</v>
      </c>
      <c r="C76" s="168"/>
      <c r="D76" s="168"/>
      <c r="E76" s="168"/>
      <c r="F76" s="168">
        <f t="shared" si="1"/>
        <v>0</v>
      </c>
    </row>
    <row r="77" spans="1:6" s="145" customFormat="1" ht="12.75">
      <c r="A77" s="14" t="s">
        <v>530</v>
      </c>
      <c r="B77" s="7" t="s">
        <v>360</v>
      </c>
      <c r="C77" s="178">
        <f>SUM(C73:C76)</f>
        <v>0</v>
      </c>
      <c r="D77" s="178">
        <f>SUM(D73:D76)</f>
        <v>0</v>
      </c>
      <c r="E77" s="178">
        <f>SUM(E73:E76)</f>
        <v>0</v>
      </c>
      <c r="F77" s="178">
        <f t="shared" si="1"/>
        <v>0</v>
      </c>
    </row>
    <row r="78" spans="1:6" ht="15">
      <c r="A78" s="5" t="s">
        <v>641</v>
      </c>
      <c r="B78" s="5" t="s">
        <v>361</v>
      </c>
      <c r="C78" s="168">
        <v>5565</v>
      </c>
      <c r="D78" s="168"/>
      <c r="E78" s="168"/>
      <c r="F78" s="168">
        <f t="shared" si="1"/>
        <v>5565</v>
      </c>
    </row>
    <row r="79" spans="1:6" ht="15">
      <c r="A79" s="5" t="s">
        <v>642</v>
      </c>
      <c r="B79" s="5" t="s">
        <v>361</v>
      </c>
      <c r="C79" s="168"/>
      <c r="D79" s="168"/>
      <c r="E79" s="168"/>
      <c r="F79" s="168">
        <f t="shared" si="1"/>
        <v>0</v>
      </c>
    </row>
    <row r="80" spans="1:6" ht="15">
      <c r="A80" s="5" t="s">
        <v>639</v>
      </c>
      <c r="B80" s="5" t="s">
        <v>362</v>
      </c>
      <c r="C80" s="168"/>
      <c r="D80" s="168"/>
      <c r="E80" s="168"/>
      <c r="F80" s="168">
        <f t="shared" si="1"/>
        <v>0</v>
      </c>
    </row>
    <row r="81" spans="1:6" ht="15">
      <c r="A81" s="5" t="s">
        <v>640</v>
      </c>
      <c r="B81" s="5" t="s">
        <v>362</v>
      </c>
      <c r="C81" s="168"/>
      <c r="D81" s="168"/>
      <c r="E81" s="168"/>
      <c r="F81" s="168">
        <f t="shared" si="1"/>
        <v>0</v>
      </c>
    </row>
    <row r="82" spans="1:6" s="145" customFormat="1" ht="12.75">
      <c r="A82" s="7" t="s">
        <v>531</v>
      </c>
      <c r="B82" s="7" t="s">
        <v>363</v>
      </c>
      <c r="C82" s="178">
        <f>SUM(C78:C81)</f>
        <v>5565</v>
      </c>
      <c r="D82" s="178">
        <f>SUM(D78:D81)</f>
        <v>0</v>
      </c>
      <c r="E82" s="178">
        <f>SUM(E78:E81)</f>
        <v>0</v>
      </c>
      <c r="F82" s="178">
        <f t="shared" si="1"/>
        <v>5565</v>
      </c>
    </row>
    <row r="83" spans="1:6" ht="15">
      <c r="A83" s="38" t="s">
        <v>364</v>
      </c>
      <c r="B83" s="5" t="s">
        <v>365</v>
      </c>
      <c r="C83" s="168">
        <v>2983</v>
      </c>
      <c r="D83" s="168"/>
      <c r="E83" s="168"/>
      <c r="F83" s="168">
        <f t="shared" si="1"/>
        <v>2983</v>
      </c>
    </row>
    <row r="84" spans="1:6" ht="15">
      <c r="A84" s="38" t="s">
        <v>366</v>
      </c>
      <c r="B84" s="5" t="s">
        <v>367</v>
      </c>
      <c r="C84" s="168"/>
      <c r="D84" s="168"/>
      <c r="E84" s="168"/>
      <c r="F84" s="168">
        <f t="shared" si="1"/>
        <v>0</v>
      </c>
    </row>
    <row r="85" spans="1:6" ht="15">
      <c r="A85" s="38" t="s">
        <v>368</v>
      </c>
      <c r="B85" s="5" t="s">
        <v>369</v>
      </c>
      <c r="C85" s="168"/>
      <c r="D85" s="168"/>
      <c r="E85" s="168"/>
      <c r="F85" s="168">
        <f t="shared" si="1"/>
        <v>0</v>
      </c>
    </row>
    <row r="86" spans="1:6" ht="15">
      <c r="A86" s="38" t="s">
        <v>370</v>
      </c>
      <c r="B86" s="5" t="s">
        <v>371</v>
      </c>
      <c r="C86" s="168"/>
      <c r="D86" s="168"/>
      <c r="E86" s="168"/>
      <c r="F86" s="168">
        <f t="shared" si="1"/>
        <v>0</v>
      </c>
    </row>
    <row r="87" spans="1:6" ht="15">
      <c r="A87" s="13" t="s">
        <v>513</v>
      </c>
      <c r="B87" s="5" t="s">
        <v>372</v>
      </c>
      <c r="C87" s="168"/>
      <c r="D87" s="168"/>
      <c r="E87" s="168"/>
      <c r="F87" s="168">
        <f t="shared" si="1"/>
        <v>0</v>
      </c>
    </row>
    <row r="88" spans="1:6" s="145" customFormat="1" ht="12.75">
      <c r="A88" s="15" t="s">
        <v>532</v>
      </c>
      <c r="B88" s="7" t="s">
        <v>374</v>
      </c>
      <c r="C88" s="178">
        <f>C72+C77+C82+C83+C84+C85+C86+C87</f>
        <v>16538</v>
      </c>
      <c r="D88" s="178">
        <f>D72+D77+D82+D83+D84+D85+D86+D87</f>
        <v>5000</v>
      </c>
      <c r="E88" s="178">
        <f>E72+E77+E82+E83+E84+E85+E86+E87</f>
        <v>0</v>
      </c>
      <c r="F88" s="178">
        <f t="shared" si="1"/>
        <v>21538</v>
      </c>
    </row>
    <row r="89" spans="1:6" ht="15">
      <c r="A89" s="13" t="s">
        <v>375</v>
      </c>
      <c r="B89" s="5" t="s">
        <v>376</v>
      </c>
      <c r="C89" s="168"/>
      <c r="D89" s="168"/>
      <c r="E89" s="168"/>
      <c r="F89" s="168">
        <f t="shared" si="1"/>
        <v>0</v>
      </c>
    </row>
    <row r="90" spans="1:6" ht="15">
      <c r="A90" s="13" t="s">
        <v>377</v>
      </c>
      <c r="B90" s="5" t="s">
        <v>378</v>
      </c>
      <c r="C90" s="168"/>
      <c r="D90" s="168"/>
      <c r="E90" s="168"/>
      <c r="F90" s="168">
        <f t="shared" si="1"/>
        <v>0</v>
      </c>
    </row>
    <row r="91" spans="1:6" ht="15">
      <c r="A91" s="38" t="s">
        <v>379</v>
      </c>
      <c r="B91" s="5" t="s">
        <v>380</v>
      </c>
      <c r="C91" s="168"/>
      <c r="D91" s="168"/>
      <c r="E91" s="168"/>
      <c r="F91" s="168">
        <f t="shared" si="1"/>
        <v>0</v>
      </c>
    </row>
    <row r="92" spans="1:6" ht="15">
      <c r="A92" s="38" t="s">
        <v>514</v>
      </c>
      <c r="B92" s="5" t="s">
        <v>381</v>
      </c>
      <c r="C92" s="168"/>
      <c r="D92" s="168"/>
      <c r="E92" s="168"/>
      <c r="F92" s="168">
        <f t="shared" si="1"/>
        <v>0</v>
      </c>
    </row>
    <row r="93" spans="1:6" s="145" customFormat="1" ht="12.75">
      <c r="A93" s="14" t="s">
        <v>533</v>
      </c>
      <c r="B93" s="7" t="s">
        <v>382</v>
      </c>
      <c r="C93" s="178">
        <f>SUM(C89:C92)</f>
        <v>0</v>
      </c>
      <c r="D93" s="178">
        <f>SUM(D89:D92)</f>
        <v>0</v>
      </c>
      <c r="E93" s="178">
        <f>SUM(E89:E92)</f>
        <v>0</v>
      </c>
      <c r="F93" s="178">
        <f t="shared" si="1"/>
        <v>0</v>
      </c>
    </row>
    <row r="94" spans="1:6" s="145" customFormat="1" ht="12.75">
      <c r="A94" s="15" t="s">
        <v>383</v>
      </c>
      <c r="B94" s="7" t="s">
        <v>384</v>
      </c>
      <c r="C94" s="178"/>
      <c r="D94" s="178"/>
      <c r="E94" s="178"/>
      <c r="F94" s="178">
        <f t="shared" si="1"/>
        <v>0</v>
      </c>
    </row>
    <row r="95" spans="1:6" s="151" customFormat="1" ht="15.75">
      <c r="A95" s="41" t="s">
        <v>534</v>
      </c>
      <c r="B95" s="42" t="s">
        <v>385</v>
      </c>
      <c r="C95" s="170">
        <f>C94+C93+C88</f>
        <v>16538</v>
      </c>
      <c r="D95" s="170">
        <f>D94+D93+D88</f>
        <v>5000</v>
      </c>
      <c r="E95" s="170">
        <f>E94+E93+E88</f>
        <v>0</v>
      </c>
      <c r="F95" s="170">
        <f t="shared" si="1"/>
        <v>21538</v>
      </c>
    </row>
    <row r="96" spans="1:6" s="151" customFormat="1" ht="15.75">
      <c r="A96" s="115" t="s">
        <v>516</v>
      </c>
      <c r="B96" s="115"/>
      <c r="C96" s="170">
        <f>C95+C66</f>
        <v>197774</v>
      </c>
      <c r="D96" s="170">
        <f>D95+D66</f>
        <v>14712</v>
      </c>
      <c r="E96" s="170">
        <f>E95+E66</f>
        <v>0</v>
      </c>
      <c r="F96" s="170">
        <f t="shared" si="1"/>
        <v>212486</v>
      </c>
    </row>
  </sheetData>
  <sheetProtection/>
  <mergeCells count="2">
    <mergeCell ref="A1:F1"/>
    <mergeCell ref="A2:F2"/>
  </mergeCells>
  <printOptions horizontalCentered="1"/>
  <pageMargins left="0.31496062992125984" right="0.11811023622047245" top="0.7480314960629921" bottom="0.7480314960629921" header="0.31496062992125984" footer="0.31496062992125984"/>
  <pageSetup fitToHeight="2" fitToWidth="1" horizontalDpi="600" verticalDpi="600" orientation="portrait" paperSize="9" scale="62" r:id="rId1"/>
  <headerFooter>
    <oddHeader>&amp;C7. melléklet az 3/2016. (IV.18.)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 topLeftCell="A1">
      <selection activeCell="B22" sqref="A5:B2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61" t="s">
        <v>655</v>
      </c>
      <c r="B1" s="259"/>
      <c r="C1" s="259"/>
      <c r="D1" s="259"/>
    </row>
    <row r="2" spans="1:4" ht="48.75" customHeight="1">
      <c r="A2" s="260" t="s">
        <v>35</v>
      </c>
      <c r="B2" s="259"/>
      <c r="C2" s="259"/>
      <c r="D2" s="262"/>
    </row>
    <row r="3" spans="1:3" ht="21" customHeight="1">
      <c r="A3" s="68"/>
      <c r="B3" s="69"/>
      <c r="C3" s="69"/>
    </row>
    <row r="4" ht="15">
      <c r="A4" s="4" t="s">
        <v>1</v>
      </c>
    </row>
    <row r="5" spans="1:4" ht="25.5">
      <c r="A5" s="282" t="s">
        <v>647</v>
      </c>
      <c r="B5" s="283" t="s">
        <v>84</v>
      </c>
      <c r="C5" s="83" t="s">
        <v>27</v>
      </c>
      <c r="D5" s="83" t="s">
        <v>29</v>
      </c>
    </row>
    <row r="6" spans="1:4" ht="15">
      <c r="A6" s="12" t="s">
        <v>437</v>
      </c>
      <c r="B6" s="13" t="s">
        <v>221</v>
      </c>
      <c r="C6" s="28"/>
      <c r="D6" s="28"/>
    </row>
    <row r="7" spans="1:4" ht="15">
      <c r="A7" s="284" t="s">
        <v>222</v>
      </c>
      <c r="B7" s="284" t="s">
        <v>221</v>
      </c>
      <c r="C7" s="28"/>
      <c r="D7" s="28"/>
    </row>
    <row r="8" spans="1:4" ht="15">
      <c r="A8" s="284" t="s">
        <v>223</v>
      </c>
      <c r="B8" s="284" t="s">
        <v>221</v>
      </c>
      <c r="C8" s="28"/>
      <c r="D8" s="28"/>
    </row>
    <row r="9" spans="1:4" ht="30">
      <c r="A9" s="12" t="s">
        <v>224</v>
      </c>
      <c r="B9" s="13" t="s">
        <v>225</v>
      </c>
      <c r="C9" s="28">
        <v>5000</v>
      </c>
      <c r="D9" s="28"/>
    </row>
    <row r="10" spans="1:4" ht="15">
      <c r="A10" s="12" t="s">
        <v>436</v>
      </c>
      <c r="B10" s="13" t="s">
        <v>226</v>
      </c>
      <c r="C10" s="28"/>
      <c r="D10" s="28">
        <v>7990</v>
      </c>
    </row>
    <row r="11" spans="1:4" ht="15">
      <c r="A11" s="284" t="s">
        <v>222</v>
      </c>
      <c r="B11" s="284" t="s">
        <v>226</v>
      </c>
      <c r="C11" s="28"/>
      <c r="D11" s="28"/>
    </row>
    <row r="12" spans="1:4" ht="15">
      <c r="A12" s="284" t="s">
        <v>223</v>
      </c>
      <c r="B12" s="284" t="s">
        <v>227</v>
      </c>
      <c r="C12" s="28"/>
      <c r="D12" s="28"/>
    </row>
    <row r="13" spans="1:4" ht="15">
      <c r="A13" s="11" t="s">
        <v>435</v>
      </c>
      <c r="B13" s="15" t="s">
        <v>228</v>
      </c>
      <c r="C13" s="28">
        <v>5000</v>
      </c>
      <c r="D13" s="28">
        <v>7990</v>
      </c>
    </row>
    <row r="14" spans="1:4" ht="15">
      <c r="A14" s="20" t="s">
        <v>440</v>
      </c>
      <c r="B14" s="13" t="s">
        <v>229</v>
      </c>
      <c r="C14" s="28"/>
      <c r="D14" s="28"/>
    </row>
    <row r="15" spans="1:4" ht="15">
      <c r="A15" s="284" t="s">
        <v>230</v>
      </c>
      <c r="B15" s="284" t="s">
        <v>229</v>
      </c>
      <c r="C15" s="28"/>
      <c r="D15" s="28"/>
    </row>
    <row r="16" spans="1:4" ht="15">
      <c r="A16" s="284" t="s">
        <v>231</v>
      </c>
      <c r="B16" s="284" t="s">
        <v>229</v>
      </c>
      <c r="C16" s="28"/>
      <c r="D16" s="28"/>
    </row>
    <row r="17" spans="1:4" ht="15">
      <c r="A17" s="20" t="s">
        <v>441</v>
      </c>
      <c r="B17" s="13" t="s">
        <v>232</v>
      </c>
      <c r="C17" s="28"/>
      <c r="D17" s="28"/>
    </row>
    <row r="18" spans="1:4" ht="15">
      <c r="A18" s="284" t="s">
        <v>223</v>
      </c>
      <c r="B18" s="284" t="s">
        <v>232</v>
      </c>
      <c r="C18" s="28"/>
      <c r="D18" s="28"/>
    </row>
    <row r="19" spans="1:4" ht="15">
      <c r="A19" s="13" t="s">
        <v>233</v>
      </c>
      <c r="B19" s="13" t="s">
        <v>234</v>
      </c>
      <c r="C19" s="28"/>
      <c r="D19" s="28"/>
    </row>
    <row r="20" spans="1:4" ht="15">
      <c r="A20" s="13" t="s">
        <v>442</v>
      </c>
      <c r="B20" s="13" t="s">
        <v>235</v>
      </c>
      <c r="C20" s="28"/>
      <c r="D20" s="28"/>
    </row>
    <row r="21" spans="1:4" ht="15">
      <c r="A21" s="284" t="s">
        <v>231</v>
      </c>
      <c r="B21" s="284" t="s">
        <v>235</v>
      </c>
      <c r="C21" s="28"/>
      <c r="D21" s="28"/>
    </row>
    <row r="22" spans="1:4" ht="15">
      <c r="A22" s="284" t="s">
        <v>223</v>
      </c>
      <c r="B22" s="284" t="s">
        <v>235</v>
      </c>
      <c r="C22" s="28"/>
      <c r="D22" s="28"/>
    </row>
    <row r="23" spans="1:4" ht="15">
      <c r="A23" s="21" t="s">
        <v>438</v>
      </c>
      <c r="B23" s="7" t="s">
        <v>236</v>
      </c>
      <c r="C23" s="28"/>
      <c r="D23" s="28"/>
    </row>
    <row r="24" spans="1:4" ht="15">
      <c r="A24" s="20" t="s">
        <v>237</v>
      </c>
      <c r="B24" s="5" t="s">
        <v>238</v>
      </c>
      <c r="C24" s="28"/>
      <c r="D24" s="28"/>
    </row>
    <row r="25" spans="1:4" ht="15">
      <c r="A25" s="20" t="s">
        <v>239</v>
      </c>
      <c r="B25" s="5" t="s">
        <v>240</v>
      </c>
      <c r="C25" s="28">
        <v>5211</v>
      </c>
      <c r="D25" s="28"/>
    </row>
    <row r="26" spans="1:4" ht="15">
      <c r="A26" s="20" t="s">
        <v>243</v>
      </c>
      <c r="B26" s="5" t="s">
        <v>244</v>
      </c>
      <c r="C26" s="28"/>
      <c r="D26" s="28"/>
    </row>
    <row r="27" spans="1:4" ht="15">
      <c r="A27" s="20" t="s">
        <v>245</v>
      </c>
      <c r="B27" s="5" t="s">
        <v>246</v>
      </c>
      <c r="C27" s="28"/>
      <c r="D27" s="28"/>
    </row>
    <row r="28" spans="1:4" ht="15">
      <c r="A28" s="20" t="s">
        <v>247</v>
      </c>
      <c r="B28" s="5" t="s">
        <v>248</v>
      </c>
      <c r="C28" s="28"/>
      <c r="D28" s="28"/>
    </row>
    <row r="29" spans="1:4" ht="15">
      <c r="A29" s="48" t="s">
        <v>439</v>
      </c>
      <c r="B29" s="49" t="s">
        <v>249</v>
      </c>
      <c r="C29" s="28">
        <f>C25+C13</f>
        <v>10211</v>
      </c>
      <c r="D29" s="28">
        <f>D25+D13</f>
        <v>7990</v>
      </c>
    </row>
    <row r="30" spans="1:4" ht="15">
      <c r="A30" s="20" t="s">
        <v>250</v>
      </c>
      <c r="B30" s="5" t="s">
        <v>251</v>
      </c>
      <c r="C30" s="28"/>
      <c r="D30" s="28"/>
    </row>
    <row r="31" spans="1:4" ht="15">
      <c r="A31" s="12" t="s">
        <v>252</v>
      </c>
      <c r="B31" s="5" t="s">
        <v>253</v>
      </c>
      <c r="C31" s="28"/>
      <c r="D31" s="28"/>
    </row>
    <row r="32" spans="1:4" ht="15">
      <c r="A32" s="20" t="s">
        <v>443</v>
      </c>
      <c r="B32" s="5" t="s">
        <v>254</v>
      </c>
      <c r="C32" s="28"/>
      <c r="D32" s="28"/>
    </row>
    <row r="33" spans="1:4" ht="15">
      <c r="A33" s="19" t="s">
        <v>223</v>
      </c>
      <c r="B33" s="19" t="s">
        <v>254</v>
      </c>
      <c r="C33" s="28"/>
      <c r="D33" s="28"/>
    </row>
    <row r="34" spans="1:4" ht="15">
      <c r="A34" s="20" t="s">
        <v>444</v>
      </c>
      <c r="B34" s="5" t="s">
        <v>255</v>
      </c>
      <c r="C34" s="28"/>
      <c r="D34" s="28"/>
    </row>
    <row r="35" spans="1:4" ht="15">
      <c r="A35" s="19" t="s">
        <v>256</v>
      </c>
      <c r="B35" s="19" t="s">
        <v>255</v>
      </c>
      <c r="C35" s="28"/>
      <c r="D35" s="28"/>
    </row>
    <row r="36" spans="1:4" ht="15">
      <c r="A36" s="19" t="s">
        <v>257</v>
      </c>
      <c r="B36" s="19" t="s">
        <v>255</v>
      </c>
      <c r="C36" s="28"/>
      <c r="D36" s="28"/>
    </row>
    <row r="37" spans="1:4" ht="15">
      <c r="A37" s="19" t="s">
        <v>258</v>
      </c>
      <c r="B37" s="19" t="s">
        <v>255</v>
      </c>
      <c r="C37" s="28"/>
      <c r="D37" s="28"/>
    </row>
    <row r="38" spans="1:4" ht="15">
      <c r="A38" s="19" t="s">
        <v>223</v>
      </c>
      <c r="B38" s="19" t="s">
        <v>255</v>
      </c>
      <c r="C38" s="28"/>
      <c r="D38" s="28"/>
    </row>
    <row r="39" spans="1:4" ht="15">
      <c r="A39" s="48" t="s">
        <v>445</v>
      </c>
      <c r="B39" s="49" t="s">
        <v>259</v>
      </c>
      <c r="C39" s="28">
        <v>0</v>
      </c>
      <c r="D39" s="28">
        <v>0</v>
      </c>
    </row>
    <row r="42" spans="1:4" ht="25.5">
      <c r="A42" s="44" t="s">
        <v>647</v>
      </c>
      <c r="B42" s="3" t="s">
        <v>84</v>
      </c>
      <c r="C42" s="83" t="s">
        <v>27</v>
      </c>
      <c r="D42" s="83" t="s">
        <v>28</v>
      </c>
    </row>
    <row r="43" spans="1:4" ht="15">
      <c r="A43" s="20" t="s">
        <v>509</v>
      </c>
      <c r="B43" s="5" t="s">
        <v>349</v>
      </c>
      <c r="C43" s="28"/>
      <c r="D43" s="28"/>
    </row>
    <row r="44" spans="1:4" ht="15">
      <c r="A44" s="56" t="s">
        <v>222</v>
      </c>
      <c r="B44" s="56" t="s">
        <v>349</v>
      </c>
      <c r="C44" s="28"/>
      <c r="D44" s="28"/>
    </row>
    <row r="45" spans="1:4" ht="30">
      <c r="A45" s="12" t="s">
        <v>350</v>
      </c>
      <c r="B45" s="5" t="s">
        <v>351</v>
      </c>
      <c r="C45" s="28">
        <v>5000</v>
      </c>
      <c r="D45" s="28"/>
    </row>
    <row r="46" spans="1:4" ht="15">
      <c r="A46" s="20" t="s">
        <v>558</v>
      </c>
      <c r="B46" s="5" t="s">
        <v>352</v>
      </c>
      <c r="C46" s="28"/>
      <c r="D46" s="28">
        <v>7990</v>
      </c>
    </row>
    <row r="47" spans="1:4" ht="15">
      <c r="A47" s="56" t="s">
        <v>222</v>
      </c>
      <c r="B47" s="56" t="s">
        <v>352</v>
      </c>
      <c r="C47" s="28"/>
      <c r="D47" s="28"/>
    </row>
    <row r="48" spans="1:4" ht="15">
      <c r="A48" s="11" t="s">
        <v>529</v>
      </c>
      <c r="B48" s="7" t="s">
        <v>353</v>
      </c>
      <c r="C48" s="28">
        <v>5000</v>
      </c>
      <c r="D48" s="28">
        <f>D46</f>
        <v>7990</v>
      </c>
    </row>
    <row r="49" spans="1:4" ht="15">
      <c r="A49" s="12" t="s">
        <v>559</v>
      </c>
      <c r="B49" s="5" t="s">
        <v>354</v>
      </c>
      <c r="C49" s="28"/>
      <c r="D49" s="28"/>
    </row>
    <row r="50" spans="1:4" ht="15">
      <c r="A50" s="56" t="s">
        <v>230</v>
      </c>
      <c r="B50" s="56" t="s">
        <v>354</v>
      </c>
      <c r="C50" s="28"/>
      <c r="D50" s="28"/>
    </row>
    <row r="51" spans="1:4" ht="15">
      <c r="A51" s="20" t="s">
        <v>355</v>
      </c>
      <c r="B51" s="5" t="s">
        <v>356</v>
      </c>
      <c r="C51" s="28"/>
      <c r="D51" s="28"/>
    </row>
    <row r="52" spans="1:4" ht="15">
      <c r="A52" s="13" t="s">
        <v>560</v>
      </c>
      <c r="B52" s="5" t="s">
        <v>357</v>
      </c>
      <c r="C52" s="28"/>
      <c r="D52" s="28"/>
    </row>
    <row r="53" spans="1:4" ht="15">
      <c r="A53" s="56" t="s">
        <v>231</v>
      </c>
      <c r="B53" s="56" t="s">
        <v>357</v>
      </c>
      <c r="C53" s="28"/>
      <c r="D53" s="28"/>
    </row>
    <row r="54" spans="1:4" ht="15">
      <c r="A54" s="20" t="s">
        <v>358</v>
      </c>
      <c r="B54" s="5" t="s">
        <v>359</v>
      </c>
      <c r="C54" s="28"/>
      <c r="D54" s="28"/>
    </row>
    <row r="55" spans="1:4" ht="15">
      <c r="A55" s="21" t="s">
        <v>530</v>
      </c>
      <c r="B55" s="7" t="s">
        <v>360</v>
      </c>
      <c r="C55" s="28"/>
      <c r="D55" s="28"/>
    </row>
    <row r="56" spans="1:4" s="107" customFormat="1" ht="15" hidden="1">
      <c r="A56" s="21"/>
      <c r="B56" s="7"/>
      <c r="C56" s="202"/>
      <c r="D56" s="202"/>
    </row>
    <row r="57" spans="1:4" ht="15">
      <c r="A57" s="21" t="s">
        <v>364</v>
      </c>
      <c r="B57" s="7" t="s">
        <v>365</v>
      </c>
      <c r="C57" s="28"/>
      <c r="D57" s="28"/>
    </row>
    <row r="58" spans="1:4" ht="15">
      <c r="A58" s="21" t="s">
        <v>366</v>
      </c>
      <c r="B58" s="7" t="s">
        <v>367</v>
      </c>
      <c r="C58" s="28">
        <v>2983</v>
      </c>
      <c r="D58" s="28"/>
    </row>
    <row r="59" spans="1:4" ht="15">
      <c r="A59" s="21" t="s">
        <v>370</v>
      </c>
      <c r="B59" s="7" t="s">
        <v>371</v>
      </c>
      <c r="C59" s="28"/>
      <c r="D59" s="28"/>
    </row>
    <row r="60" spans="1:4" ht="15">
      <c r="A60" s="11" t="s">
        <v>0</v>
      </c>
      <c r="B60" s="7" t="s">
        <v>372</v>
      </c>
      <c r="C60" s="28"/>
      <c r="D60" s="28"/>
    </row>
    <row r="61" spans="1:4" ht="15">
      <c r="A61" s="15" t="s">
        <v>373</v>
      </c>
      <c r="B61" s="7" t="s">
        <v>372</v>
      </c>
      <c r="C61" s="28"/>
      <c r="D61" s="28"/>
    </row>
    <row r="62" spans="1:4" ht="15">
      <c r="A62" s="86" t="s">
        <v>532</v>
      </c>
      <c r="B62" s="49" t="s">
        <v>374</v>
      </c>
      <c r="C62" s="28">
        <f>C48+C58</f>
        <v>7983</v>
      </c>
      <c r="D62" s="28">
        <f>D48+D58</f>
        <v>7990</v>
      </c>
    </row>
    <row r="63" spans="1:4" ht="15">
      <c r="A63" s="12" t="s">
        <v>375</v>
      </c>
      <c r="B63" s="5" t="s">
        <v>376</v>
      </c>
      <c r="C63" s="28"/>
      <c r="D63" s="28"/>
    </row>
    <row r="64" spans="1:4" ht="15">
      <c r="A64" s="13" t="s">
        <v>377</v>
      </c>
      <c r="B64" s="5" t="s">
        <v>378</v>
      </c>
      <c r="C64" s="28"/>
      <c r="D64" s="28"/>
    </row>
    <row r="65" spans="1:4" ht="15">
      <c r="A65" s="20" t="s">
        <v>379</v>
      </c>
      <c r="B65" s="5" t="s">
        <v>380</v>
      </c>
      <c r="C65" s="28"/>
      <c r="D65" s="28"/>
    </row>
    <row r="66" spans="1:4" ht="15">
      <c r="A66" s="20" t="s">
        <v>514</v>
      </c>
      <c r="B66" s="5" t="s">
        <v>381</v>
      </c>
      <c r="C66" s="28"/>
      <c r="D66" s="28"/>
    </row>
    <row r="67" spans="1:4" ht="15">
      <c r="A67" s="56" t="s">
        <v>256</v>
      </c>
      <c r="B67" s="56" t="s">
        <v>381</v>
      </c>
      <c r="C67" s="28"/>
      <c r="D67" s="28"/>
    </row>
    <row r="68" spans="1:4" ht="15">
      <c r="A68" s="56" t="s">
        <v>257</v>
      </c>
      <c r="B68" s="56" t="s">
        <v>381</v>
      </c>
      <c r="C68" s="28"/>
      <c r="D68" s="28"/>
    </row>
    <row r="69" spans="1:4" ht="15">
      <c r="A69" s="57" t="s">
        <v>258</v>
      </c>
      <c r="B69" s="57" t="s">
        <v>381</v>
      </c>
      <c r="C69" s="28"/>
      <c r="D69" s="28"/>
    </row>
    <row r="70" spans="1:4" ht="15">
      <c r="A70" s="48" t="s">
        <v>533</v>
      </c>
      <c r="B70" s="49" t="s">
        <v>382</v>
      </c>
      <c r="C70" s="28">
        <v>0</v>
      </c>
      <c r="D70" s="28">
        <v>0</v>
      </c>
    </row>
  </sheetData>
  <sheetProtection/>
  <mergeCells count="2">
    <mergeCell ref="A1:D1"/>
    <mergeCell ref="A2:D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5" r:id="rId1"/>
  <headerFooter>
    <oddHeader>&amp;C8. melléklet a 3/2016. (IV.18.)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D32" sqref="A1:D32"/>
    </sheetView>
  </sheetViews>
  <sheetFormatPr defaultColWidth="9.140625" defaultRowHeight="15"/>
  <cols>
    <col min="1" max="1" width="86.28125" style="0" customWidth="1"/>
    <col min="2" max="2" width="28.00390625" style="139" customWidth="1"/>
    <col min="3" max="3" width="29.140625" style="139" customWidth="1"/>
    <col min="4" max="4" width="18.421875" style="139" customWidth="1"/>
  </cols>
  <sheetData>
    <row r="1" spans="1:4" ht="25.5" customHeight="1">
      <c r="A1" s="261" t="s">
        <v>655</v>
      </c>
      <c r="B1" s="272"/>
      <c r="C1" s="272"/>
      <c r="D1" s="272"/>
    </row>
    <row r="2" spans="1:4" ht="23.25" customHeight="1">
      <c r="A2" s="260" t="s">
        <v>591</v>
      </c>
      <c r="B2" s="273"/>
      <c r="C2" s="273"/>
      <c r="D2" s="273"/>
    </row>
    <row r="3" ht="15">
      <c r="A3" s="1"/>
    </row>
    <row r="4" ht="15">
      <c r="A4" s="1"/>
    </row>
    <row r="5" spans="1:4" ht="51" customHeight="1">
      <c r="A5" s="59" t="s">
        <v>590</v>
      </c>
      <c r="B5" s="167" t="s">
        <v>637</v>
      </c>
      <c r="C5" s="167" t="s">
        <v>638</v>
      </c>
      <c r="D5" s="99" t="s">
        <v>3</v>
      </c>
    </row>
    <row r="6" spans="1:4" ht="15" customHeight="1">
      <c r="A6" s="60" t="s">
        <v>564</v>
      </c>
      <c r="B6" s="129"/>
      <c r="C6" s="129">
        <v>1</v>
      </c>
      <c r="D6" s="143">
        <f>B6+C6</f>
        <v>1</v>
      </c>
    </row>
    <row r="7" spans="1:4" ht="15" customHeight="1">
      <c r="A7" s="60" t="s">
        <v>565</v>
      </c>
      <c r="B7" s="129"/>
      <c r="C7" s="129"/>
      <c r="D7" s="143">
        <f aca="true" t="shared" si="0" ref="D7:D32">B7+C7</f>
        <v>0</v>
      </c>
    </row>
    <row r="8" spans="1:4" ht="15" customHeight="1">
      <c r="A8" s="60" t="s">
        <v>566</v>
      </c>
      <c r="B8" s="129"/>
      <c r="C8" s="129">
        <v>7</v>
      </c>
      <c r="D8" s="143">
        <f t="shared" si="0"/>
        <v>7</v>
      </c>
    </row>
    <row r="9" spans="1:4" ht="15" customHeight="1">
      <c r="A9" s="60" t="s">
        <v>567</v>
      </c>
      <c r="B9" s="129"/>
      <c r="C9" s="129"/>
      <c r="D9" s="143">
        <f t="shared" si="0"/>
        <v>0</v>
      </c>
    </row>
    <row r="10" spans="1:4" s="107" customFormat="1" ht="15" customHeight="1">
      <c r="A10" s="59" t="s">
        <v>585</v>
      </c>
      <c r="B10" s="116">
        <f>SUM(B6:B9)</f>
        <v>0</v>
      </c>
      <c r="C10" s="116">
        <f>SUM(C6:C9)</f>
        <v>8</v>
      </c>
      <c r="D10" s="146">
        <f t="shared" si="0"/>
        <v>8</v>
      </c>
    </row>
    <row r="11" spans="1:4" ht="15" customHeight="1">
      <c r="A11" s="60" t="s">
        <v>568</v>
      </c>
      <c r="B11" s="129"/>
      <c r="C11" s="129"/>
      <c r="D11" s="143">
        <f t="shared" si="0"/>
        <v>0</v>
      </c>
    </row>
    <row r="12" spans="1:4" ht="33" customHeight="1">
      <c r="A12" s="60" t="s">
        <v>569</v>
      </c>
      <c r="B12" s="129"/>
      <c r="C12" s="129"/>
      <c r="D12" s="143">
        <f t="shared" si="0"/>
        <v>0</v>
      </c>
    </row>
    <row r="13" spans="1:4" ht="15" customHeight="1">
      <c r="A13" s="60" t="s">
        <v>570</v>
      </c>
      <c r="B13" s="129"/>
      <c r="C13" s="129"/>
      <c r="D13" s="143">
        <f t="shared" si="0"/>
        <v>0</v>
      </c>
    </row>
    <row r="14" spans="1:4" ht="15" customHeight="1">
      <c r="A14" s="60" t="s">
        <v>571</v>
      </c>
      <c r="B14" s="129">
        <v>1</v>
      </c>
      <c r="C14" s="129"/>
      <c r="D14" s="143">
        <f t="shared" si="0"/>
        <v>1</v>
      </c>
    </row>
    <row r="15" spans="1:4" ht="15" customHeight="1">
      <c r="A15" s="60" t="s">
        <v>572</v>
      </c>
      <c r="B15" s="129">
        <v>1</v>
      </c>
      <c r="C15" s="129"/>
      <c r="D15" s="143">
        <f t="shared" si="0"/>
        <v>1</v>
      </c>
    </row>
    <row r="16" spans="1:4" ht="15" customHeight="1">
      <c r="A16" s="60" t="s">
        <v>573</v>
      </c>
      <c r="B16" s="129">
        <v>1</v>
      </c>
      <c r="C16" s="129"/>
      <c r="D16" s="143">
        <f t="shared" si="0"/>
        <v>1</v>
      </c>
    </row>
    <row r="17" spans="1:4" ht="15" customHeight="1">
      <c r="A17" s="60" t="s">
        <v>574</v>
      </c>
      <c r="B17" s="129"/>
      <c r="C17" s="129"/>
      <c r="D17" s="143">
        <f t="shared" si="0"/>
        <v>0</v>
      </c>
    </row>
    <row r="18" spans="1:4" s="107" customFormat="1" ht="15" customHeight="1">
      <c r="A18" s="59" t="s">
        <v>586</v>
      </c>
      <c r="B18" s="116">
        <f>SUM(B11:B17)</f>
        <v>3</v>
      </c>
      <c r="C18" s="116">
        <f>SUM(C11:C17)</f>
        <v>0</v>
      </c>
      <c r="D18" s="146">
        <f t="shared" si="0"/>
        <v>3</v>
      </c>
    </row>
    <row r="19" spans="1:4" ht="15" customHeight="1">
      <c r="A19" s="60" t="s">
        <v>575</v>
      </c>
      <c r="B19" s="129"/>
      <c r="C19" s="129"/>
      <c r="D19" s="143">
        <f t="shared" si="0"/>
        <v>0</v>
      </c>
    </row>
    <row r="20" spans="1:4" ht="15" customHeight="1">
      <c r="A20" s="60" t="s">
        <v>576</v>
      </c>
      <c r="B20" s="129"/>
      <c r="C20" s="129"/>
      <c r="D20" s="143">
        <f t="shared" si="0"/>
        <v>0</v>
      </c>
    </row>
    <row r="21" spans="1:4" ht="15" customHeight="1">
      <c r="A21" s="60" t="s">
        <v>577</v>
      </c>
      <c r="B21" s="129">
        <v>7</v>
      </c>
      <c r="C21" s="129"/>
      <c r="D21" s="143">
        <f t="shared" si="0"/>
        <v>7</v>
      </c>
    </row>
    <row r="22" spans="1:4" s="107" customFormat="1" ht="15" customHeight="1">
      <c r="A22" s="59" t="s">
        <v>587</v>
      </c>
      <c r="B22" s="116">
        <f>SUM(B19:B21)</f>
        <v>7</v>
      </c>
      <c r="C22" s="116">
        <f>SUM(C19:C21)</f>
        <v>0</v>
      </c>
      <c r="D22" s="146">
        <f t="shared" si="0"/>
        <v>7</v>
      </c>
    </row>
    <row r="23" spans="1:4" ht="15" customHeight="1">
      <c r="A23" s="60" t="s">
        <v>578</v>
      </c>
      <c r="B23" s="129">
        <v>1</v>
      </c>
      <c r="C23" s="129"/>
      <c r="D23" s="143">
        <f t="shared" si="0"/>
        <v>1</v>
      </c>
    </row>
    <row r="24" spans="1:4" ht="15" customHeight="1">
      <c r="A24" s="60" t="s">
        <v>579</v>
      </c>
      <c r="B24" s="129">
        <v>4</v>
      </c>
      <c r="C24" s="129"/>
      <c r="D24" s="143">
        <f t="shared" si="0"/>
        <v>4</v>
      </c>
    </row>
    <row r="25" spans="1:4" ht="15" customHeight="1">
      <c r="A25" s="60" t="s">
        <v>580</v>
      </c>
      <c r="B25" s="129"/>
      <c r="C25" s="129"/>
      <c r="D25" s="143">
        <f t="shared" si="0"/>
        <v>0</v>
      </c>
    </row>
    <row r="26" spans="1:4" s="107" customFormat="1" ht="15" customHeight="1">
      <c r="A26" s="59" t="s">
        <v>588</v>
      </c>
      <c r="B26" s="116">
        <f>SUM(B23:B25)</f>
        <v>5</v>
      </c>
      <c r="C26" s="116">
        <f>SUM(C23:C25)</f>
        <v>0</v>
      </c>
      <c r="D26" s="146">
        <f t="shared" si="0"/>
        <v>5</v>
      </c>
    </row>
    <row r="27" spans="1:4" s="107" customFormat="1" ht="37.5" customHeight="1">
      <c r="A27" s="59" t="s">
        <v>589</v>
      </c>
      <c r="B27" s="54">
        <f>B26+B22+B18+B10</f>
        <v>15</v>
      </c>
      <c r="C27" s="54">
        <f>C26+C22+C18+C10</f>
        <v>8</v>
      </c>
      <c r="D27" s="146">
        <f t="shared" si="0"/>
        <v>23</v>
      </c>
    </row>
    <row r="28" spans="1:4" ht="30" customHeight="1">
      <c r="A28" s="60" t="s">
        <v>581</v>
      </c>
      <c r="B28" s="129"/>
      <c r="C28" s="129"/>
      <c r="D28" s="143">
        <f t="shared" si="0"/>
        <v>0</v>
      </c>
    </row>
    <row r="29" spans="1:4" ht="32.25" customHeight="1">
      <c r="A29" s="60" t="s">
        <v>582</v>
      </c>
      <c r="B29" s="129"/>
      <c r="C29" s="129"/>
      <c r="D29" s="143">
        <f t="shared" si="0"/>
        <v>0</v>
      </c>
    </row>
    <row r="30" spans="1:4" ht="33.75" customHeight="1">
      <c r="A30" s="60" t="s">
        <v>583</v>
      </c>
      <c r="B30" s="129"/>
      <c r="C30" s="129"/>
      <c r="D30" s="143">
        <f t="shared" si="0"/>
        <v>0</v>
      </c>
    </row>
    <row r="31" spans="1:4" ht="18.75" customHeight="1">
      <c r="A31" s="60" t="s">
        <v>584</v>
      </c>
      <c r="B31" s="129"/>
      <c r="C31" s="129"/>
      <c r="D31" s="143">
        <f t="shared" si="0"/>
        <v>0</v>
      </c>
    </row>
    <row r="32" spans="1:4" s="107" customFormat="1" ht="33" customHeight="1">
      <c r="A32" s="59" t="s">
        <v>54</v>
      </c>
      <c r="B32" s="116">
        <f>SUM(B28:B30)</f>
        <v>0</v>
      </c>
      <c r="C32" s="116">
        <f>SUM(C28:C30)</f>
        <v>0</v>
      </c>
      <c r="D32" s="146">
        <f t="shared" si="0"/>
        <v>0</v>
      </c>
    </row>
    <row r="33" spans="1:3" ht="15">
      <c r="A33" s="269"/>
      <c r="B33" s="270"/>
      <c r="C33" s="270"/>
    </row>
    <row r="34" spans="1:3" ht="15">
      <c r="A34" s="271"/>
      <c r="B34" s="270"/>
      <c r="C34" s="270"/>
    </row>
  </sheetData>
  <sheetProtection/>
  <mergeCells count="4">
    <mergeCell ref="A33:C33"/>
    <mergeCell ref="A34:C34"/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&amp;C9. melléklet az 3/2016. (IV.18.)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Laci</cp:lastModifiedBy>
  <cp:lastPrinted>2016-05-20T08:45:39Z</cp:lastPrinted>
  <dcterms:created xsi:type="dcterms:W3CDTF">2014-01-03T21:48:14Z</dcterms:created>
  <dcterms:modified xsi:type="dcterms:W3CDTF">2016-05-26T13:48:20Z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