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3DBB90EF-6554-484B-83A7-935A415D99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1" i="1" l="1"/>
  <c r="C78" i="1"/>
  <c r="C84" i="1" s="1"/>
  <c r="C60" i="1"/>
  <c r="C93" i="1" l="1"/>
  <c r="C124" i="1"/>
  <c r="C128" i="1" l="1"/>
  <c r="C121" i="1" l="1"/>
  <c r="C118" i="1"/>
  <c r="C99" i="1"/>
  <c r="C111" i="1" s="1"/>
  <c r="C96" i="1"/>
  <c r="C88" i="1"/>
  <c r="C83" i="1"/>
  <c r="C80" i="1"/>
  <c r="C71" i="1"/>
  <c r="C68" i="1"/>
  <c r="C63" i="1"/>
  <c r="C59" i="1"/>
  <c r="C64" i="1" l="1"/>
  <c r="C65" i="1" s="1"/>
  <c r="C89" i="1"/>
  <c r="C129" i="1" s="1"/>
  <c r="C49" i="1" l="1"/>
  <c r="C39" i="1"/>
  <c r="C41" i="1" s="1"/>
  <c r="C22" i="1"/>
  <c r="C19" i="1"/>
  <c r="C14" i="1"/>
  <c r="C10" i="1"/>
  <c r="C27" i="1" l="1"/>
  <c r="C30" i="1" s="1"/>
  <c r="C15" i="1"/>
  <c r="C50" i="1" l="1"/>
</calcChain>
</file>

<file path=xl/sharedStrings.xml><?xml version="1.0" encoding="utf-8"?>
<sst xmlns="http://schemas.openxmlformats.org/spreadsheetml/2006/main" count="243" uniqueCount="195">
  <si>
    <t>B1-B7. Költségvetési bevételek</t>
  </si>
  <si>
    <t>#</t>
  </si>
  <si>
    <t>Megnevezés</t>
  </si>
  <si>
    <t>Eredeti előirányzat</t>
  </si>
  <si>
    <t>01</t>
  </si>
  <si>
    <t>Helyi önkormányzatok működésének általános támogatása (B111)</t>
  </si>
  <si>
    <t>02</t>
  </si>
  <si>
    <t>Települési önkormányzatok szociális, gyermekjóléti  és gyermekétkeztetési feladatainak támogatása (B113)</t>
  </si>
  <si>
    <t>03</t>
  </si>
  <si>
    <t>Települési önkormányzatok kulturális feladatainak támogatása (B114)</t>
  </si>
  <si>
    <t>04</t>
  </si>
  <si>
    <t>Működési célú költségvetési támogatások és kiegészítő támogatások (B115)</t>
  </si>
  <si>
    <t>05</t>
  </si>
  <si>
    <t>Elszámolásból származó bevételek (B116)</t>
  </si>
  <si>
    <t>06</t>
  </si>
  <si>
    <t>Önkormányzatok működési támogatásai (=01+…+06) (B11)</t>
  </si>
  <si>
    <t>07</t>
  </si>
  <si>
    <t>ebből: társadalombiztosítás pénzügyi alapjai (B16)</t>
  </si>
  <si>
    <t>08</t>
  </si>
  <si>
    <t>ebből: elkülönített állami pénzalapok (B16)</t>
  </si>
  <si>
    <t>09</t>
  </si>
  <si>
    <t>ebből: helyi önkormányzatok és költségvetési szerveik (B16)</t>
  </si>
  <si>
    <t>10</t>
  </si>
  <si>
    <t>Egyéb működési célú támogatások bevételei államháztartáson belülről (=33+…+42) (B16)</t>
  </si>
  <si>
    <t>11</t>
  </si>
  <si>
    <t>Működési célú támogatások államháztartáson belülről (=07+...+10+21+32) (B1)</t>
  </si>
  <si>
    <t>12</t>
  </si>
  <si>
    <t>Felhalmozási célú önkormányzati támogatások (B21)</t>
  </si>
  <si>
    <t>13</t>
  </si>
  <si>
    <t>Egyéb felhalmozási célú támogatások bevételei államháztartáson belülről (=69+…+78) (B25)</t>
  </si>
  <si>
    <t>14</t>
  </si>
  <si>
    <t>ebből: fejezeti kezelésű előirányzatok EU-s programokra és azok hazai társfinanszírozása (B25)</t>
  </si>
  <si>
    <t>15</t>
  </si>
  <si>
    <t>Felhalmozási célú támogatások államháztartáson belülről (=44+45+46+57+68) (B2)</t>
  </si>
  <si>
    <t>16</t>
  </si>
  <si>
    <t>Vagyoni tipusú adók (=110+…+116) (B34)</t>
  </si>
  <si>
    <t>17</t>
  </si>
  <si>
    <t>ebből: magánszemélyek kommunális adója (B34)</t>
  </si>
  <si>
    <t>18</t>
  </si>
  <si>
    <t>Értékesítési és forgalmi adók (=118+…+139) (B351)</t>
  </si>
  <si>
    <t>19</t>
  </si>
  <si>
    <t>ebből: állandó jeleggel végzett iparűzési tevékenység után fizetett helyi iparűzési adó (B351)</t>
  </si>
  <si>
    <t>20</t>
  </si>
  <si>
    <t>Gépjárműadók (=146+…+149) (B354)</t>
  </si>
  <si>
    <t>21</t>
  </si>
  <si>
    <t>ebből: belföldi gépjárművek adójának a helyi önkormányzatot megillető része (B354)</t>
  </si>
  <si>
    <t>22</t>
  </si>
  <si>
    <t>Egyéb áruhasználati és szolgáltatási adók  (=151+…+167) (B355)</t>
  </si>
  <si>
    <t>23</t>
  </si>
  <si>
    <t>Termékek és szolgáltatások adói (=117+140+144+145+150)  (B35)</t>
  </si>
  <si>
    <t>24</t>
  </si>
  <si>
    <t>Egyéb közhatalmi bevételek (&gt;=170+…+184) (B36)</t>
  </si>
  <si>
    <t>25</t>
  </si>
  <si>
    <t>ebből: egyéb bírság (B36)</t>
  </si>
  <si>
    <t>26</t>
  </si>
  <si>
    <t>Közhatalmi bevételek (=93+94+104+109+168+169) (B3)</t>
  </si>
  <si>
    <t>27</t>
  </si>
  <si>
    <t>Készletértékesítés ellenértéke (B401)</t>
  </si>
  <si>
    <t>28</t>
  </si>
  <si>
    <t>Szolgáltatások ellenértéke (&gt;=188+189) (B402)</t>
  </si>
  <si>
    <t>29</t>
  </si>
  <si>
    <t>Közvetített szolgáltatások ellenértéke  (&gt;=191) (B403)</t>
  </si>
  <si>
    <t>30</t>
  </si>
  <si>
    <t>Tulajdonosi bevételek (B404)</t>
  </si>
  <si>
    <t>Ellátási díjak (B405)</t>
  </si>
  <si>
    <t>31</t>
  </si>
  <si>
    <t>Kiszámlázott általános forgalmi adó (B406)</t>
  </si>
  <si>
    <t>32</t>
  </si>
  <si>
    <t>Egyéb kapott (járó) kamatok és kamatjellegű bevételek (&gt;=206+207) (B4082)</t>
  </si>
  <si>
    <t>33</t>
  </si>
  <si>
    <t>ebből: államháztartáson belül (B4082)</t>
  </si>
  <si>
    <t>34</t>
  </si>
  <si>
    <t>Kamatbevételek és más nyereségjellegű bevételek (=202+205) (B408)</t>
  </si>
  <si>
    <t>35</t>
  </si>
  <si>
    <t>Egyéb működési bevételek (&gt;=219+220) (B411)</t>
  </si>
  <si>
    <t>36</t>
  </si>
  <si>
    <t>Működési bevételek (=186+187+190+192+199+…+201+208+216+217+218) (B4)</t>
  </si>
  <si>
    <t>37</t>
  </si>
  <si>
    <t>Működési célú garancia- és kezességvállalásból származó megtérülések államháztartáson kívülről (B61)</t>
  </si>
  <si>
    <t>38</t>
  </si>
  <si>
    <t>Működési célú visszatérítendő támogatások, kölcsönök visszatérülése államháztartáson kívülről (=235+…+243) (B64)</t>
  </si>
  <si>
    <t>39</t>
  </si>
  <si>
    <t>ebből: egyéb civil szervezetek (B64)</t>
  </si>
  <si>
    <t>40</t>
  </si>
  <si>
    <t>ebből: egyéb vállalkozások (B64)</t>
  </si>
  <si>
    <t>41</t>
  </si>
  <si>
    <t>Működési célú átvett pénzeszközök (=231+...+234+244) (B6)</t>
  </si>
  <si>
    <t>42</t>
  </si>
  <si>
    <t>Hosszú lejáratú hitelek, kölcsönök (B811)</t>
  </si>
  <si>
    <t>43</t>
  </si>
  <si>
    <t>Előző évi költségvetési maradvány (B813)</t>
  </si>
  <si>
    <t>44</t>
  </si>
  <si>
    <t>Finanszírozási bevételek (B8)</t>
  </si>
  <si>
    <t>45</t>
  </si>
  <si>
    <t>Bevételek (=43+79+185+221+230+256+282) (B1-B7)</t>
  </si>
  <si>
    <t>K1-K9. Kiadások</t>
  </si>
  <si>
    <t>Törvény szerinti illetmények, munkabérek (K1101)</t>
  </si>
  <si>
    <t>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</si>
  <si>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</si>
  <si>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</si>
  <si>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</si>
  <si>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</si>
  <si>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</si>
  <si>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</si>
  <si>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</si>
  <si>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</si>
  <si>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</si>
  <si>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</si>
  <si>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</si>
  <si>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</si>
  <si>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</si>
  <si>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</si>
  <si>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</si>
  <si>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</si>
  <si>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</si>
  <si>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</si>
  <si>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</si>
  <si>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</si>
  <si>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</si>
  <si>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</si>
  <si>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</si>
  <si>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</si>
  <si>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</si>
  <si>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</si>
  <si>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</si>
  <si>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</si>
  <si>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</si>
  <si>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</si>
  <si>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</si>
  <si>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</si>
  <si>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</si>
  <si>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</si>
  <si>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Intézményi ellátottak pénzbeli juttatásai (&gt;=99+100) (K47)</t>
  </si>
  <si>
    <t>Egyéb nem intézményi ellátások (&gt;=102+…+120)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</si>
  <si>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</si>
  <si>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</si>
  <si>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</si>
  <si>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</si>
  <si>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</si>
  <si>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(=124+125+126) (K502)</t>
  </si>
  <si>
    <t>Működési célú visszatérítendő támogatások, kölcsönök törlesztése államháztartáson belülre (=141+…+150) (K505)</t>
  </si>
  <si>
    <t>Egyéb működési célú támogatások államháztartáson belülre (=152+…+161) (K506)</t>
  </si>
  <si>
    <t>ebből: helyi önkormányzatok és költségvetési szerveik (K506)</t>
  </si>
  <si>
    <t>46</t>
  </si>
  <si>
    <t>Működési célú garancia- és kezességvállalásból származó kifizetés államháztartáson kívülre (&gt;=163) (K507)</t>
  </si>
  <si>
    <t>47</t>
  </si>
  <si>
    <t>Működési célú visszatérítendő támogatások, kölcsönök nyújtása államháztartáson kívülre (=165+…+175) (K508)</t>
  </si>
  <si>
    <t>48</t>
  </si>
  <si>
    <t>ebből: egyéb civil szervezetek (K508)</t>
  </si>
  <si>
    <t>49</t>
  </si>
  <si>
    <t>ebből: egyéb vállalkozások (K508)</t>
  </si>
  <si>
    <t>50</t>
  </si>
  <si>
    <t>Egyéb működési célú támogatások államháztartáson kívülre (=180+…+189) (K512)</t>
  </si>
  <si>
    <t>51</t>
  </si>
  <si>
    <t>ebből: egyházi jogi személyek (K512)</t>
  </si>
  <si>
    <t>52</t>
  </si>
  <si>
    <t>ebből: egyéb vállalkozások (K512)</t>
  </si>
  <si>
    <t>53</t>
  </si>
  <si>
    <t>Tartalék (K513)</t>
  </si>
  <si>
    <t>54</t>
  </si>
  <si>
    <t>Egyéb működési célú kiadások (=122+127+128+129+140+151+162+164+176+177+178+179+190) (K5)</t>
  </si>
  <si>
    <t>Immateriális javak beszerzése, létesítése (K61)</t>
  </si>
  <si>
    <t>55</t>
  </si>
  <si>
    <t>Ingatlanok beszerzése, létesítése (&gt;=194) (K62)</t>
  </si>
  <si>
    <t>56</t>
  </si>
  <si>
    <t>Informatikai eszközök beszerzése (K63)</t>
  </si>
  <si>
    <t>57</t>
  </si>
  <si>
    <t>Egyéb tárgyi eszközök beszerzése, létesítése (K64)</t>
  </si>
  <si>
    <t>58</t>
  </si>
  <si>
    <t>Meglévő részesedések növeléséhez kapcsolódó kiadások (K66)</t>
  </si>
  <si>
    <t>59</t>
  </si>
  <si>
    <t>Beruházási célú előzetesen felszámított általános forgalmi adó (K67)</t>
  </si>
  <si>
    <t>60</t>
  </si>
  <si>
    <t>Beruházások (=192+193+195+…+199) (K6)</t>
  </si>
  <si>
    <t>61</t>
  </si>
  <si>
    <t>Ingatlanok felújítása (K71)</t>
  </si>
  <si>
    <t>62</t>
  </si>
  <si>
    <t>Felújítási célú előzetesen felszámított általános forgalmi adó (K74)</t>
  </si>
  <si>
    <t>63</t>
  </si>
  <si>
    <t>Felújítások (=201+...+204) (K7)</t>
  </si>
  <si>
    <t>64</t>
  </si>
  <si>
    <t>Hosszú lejáratú hitelek törlesztése (K911)</t>
  </si>
  <si>
    <t>Államháztartáson belüli megelőlegezések visszafizetése (K914)</t>
  </si>
  <si>
    <t>65</t>
  </si>
  <si>
    <t>Központi irányító szervi támogatások (K915)</t>
  </si>
  <si>
    <t>66</t>
  </si>
  <si>
    <t>ebből Hivatal</t>
  </si>
  <si>
    <t>67</t>
  </si>
  <si>
    <t>ebből Gondozási Központ</t>
  </si>
  <si>
    <t>68</t>
  </si>
  <si>
    <t>Finanszírozási kiadások (K9)</t>
  </si>
  <si>
    <t>69</t>
  </si>
  <si>
    <t>Kiadások összesen</t>
  </si>
  <si>
    <t>ebből Mini Bölcsőde</t>
  </si>
  <si>
    <t>2020. évi költségvetés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</si>
</sst>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3" fontId="5" fillId="0" borderId="1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/>
    </xf>
    <xf numFmtId="3" fontId="5" fillId="0" borderId="6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3" fontId="6" fillId="0" borderId="6" xfId="0" applyNumberFormat="1" applyFont="1" applyBorder="1" applyAlignment="1">
      <alignment horizontal="right" vertical="top"/>
    </xf>
    <xf numFmtId="0" fontId="7" fillId="2" borderId="15" xfId="0" applyFont="1" applyFill="1" applyBorder="1" applyAlignment="1">
      <alignment horizontal="left" vertical="top"/>
    </xf>
    <xf numFmtId="3" fontId="7" fillId="2" borderId="16" xfId="0" applyNumberFormat="1" applyFont="1" applyFill="1" applyBorder="1" applyAlignment="1">
      <alignment horizontal="right" vertical="top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3" fontId="5" fillId="0" borderId="12" xfId="0" applyNumberFormat="1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right" vertical="top" wrapText="1"/>
    </xf>
    <xf numFmtId="165" fontId="0" fillId="0" borderId="6" xfId="1" applyNumberFormat="1" applyFont="1" applyBorder="1"/>
    <xf numFmtId="0" fontId="6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6" fillId="3" borderId="13" xfId="0" applyFont="1" applyFill="1" applyBorder="1"/>
    <xf numFmtId="165" fontId="8" fillId="3" borderId="14" xfId="1" applyNumberFormat="1" applyFont="1" applyFill="1" applyBorder="1"/>
    <xf numFmtId="0" fontId="7" fillId="3" borderId="18" xfId="0" applyFont="1" applyFill="1" applyBorder="1" applyAlignment="1">
      <alignment horizontal="left" vertical="top" wrapText="1"/>
    </xf>
    <xf numFmtId="165" fontId="9" fillId="3" borderId="16" xfId="0" applyNumberFormat="1" applyFont="1" applyFill="1" applyBorder="1"/>
    <xf numFmtId="3" fontId="6" fillId="3" borderId="6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lef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13" xfId="0" applyFont="1" applyFill="1" applyBorder="1" applyAlignment="1">
      <alignment horizontal="left" vertical="top"/>
    </xf>
    <xf numFmtId="3" fontId="6" fillId="2" borderId="14" xfId="0" applyNumberFormat="1" applyFont="1" applyFill="1" applyBorder="1" applyAlignment="1">
      <alignment horizontal="right" vertical="top"/>
    </xf>
    <xf numFmtId="49" fontId="7" fillId="3" borderId="17" xfId="0" applyNumberFormat="1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3" fontId="10" fillId="0" borderId="6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9"/>
  <sheetViews>
    <sheetView tabSelected="1" workbookViewId="0">
      <selection activeCell="E1" sqref="E1"/>
    </sheetView>
  </sheetViews>
  <sheetFormatPr defaultRowHeight="15" x14ac:dyDescent="0.25"/>
  <cols>
    <col min="1" max="1" width="3.28515625" bestFit="1" customWidth="1"/>
    <col min="2" max="2" width="101" bestFit="1" customWidth="1"/>
    <col min="3" max="3" width="20" bestFit="1" customWidth="1"/>
  </cols>
  <sheetData>
    <row r="1" spans="1:3" ht="19.5" thickBot="1" x14ac:dyDescent="0.35">
      <c r="A1" s="50" t="s">
        <v>194</v>
      </c>
      <c r="B1" s="51"/>
      <c r="C1" s="52"/>
    </row>
    <row r="2" spans="1:3" ht="15.75" x14ac:dyDescent="0.25">
      <c r="A2" s="44" t="s">
        <v>0</v>
      </c>
      <c r="B2" s="45"/>
      <c r="C2" s="46"/>
    </row>
    <row r="3" spans="1:3" x14ac:dyDescent="0.25">
      <c r="A3" s="1" t="s">
        <v>1</v>
      </c>
      <c r="B3" s="2" t="s">
        <v>2</v>
      </c>
      <c r="C3" s="3" t="s">
        <v>3</v>
      </c>
    </row>
    <row r="4" spans="1:3" ht="15.75" thickBot="1" x14ac:dyDescent="0.3">
      <c r="A4" s="4">
        <v>2</v>
      </c>
      <c r="B4" s="5">
        <v>3</v>
      </c>
      <c r="C4" s="6">
        <v>4</v>
      </c>
    </row>
    <row r="5" spans="1:3" x14ac:dyDescent="0.25">
      <c r="A5" s="7" t="s">
        <v>4</v>
      </c>
      <c r="B5" s="8" t="s">
        <v>5</v>
      </c>
      <c r="C5" s="9">
        <v>68364020</v>
      </c>
    </row>
    <row r="6" spans="1:3" x14ac:dyDescent="0.25">
      <c r="A6" s="7" t="s">
        <v>6</v>
      </c>
      <c r="B6" s="10" t="s">
        <v>7</v>
      </c>
      <c r="C6" s="11">
        <v>56404769</v>
      </c>
    </row>
    <row r="7" spans="1:3" x14ac:dyDescent="0.25">
      <c r="A7" s="7" t="s">
        <v>8</v>
      </c>
      <c r="B7" s="10" t="s">
        <v>9</v>
      </c>
      <c r="C7" s="11">
        <v>2512008</v>
      </c>
    </row>
    <row r="8" spans="1:3" x14ac:dyDescent="0.25">
      <c r="A8" s="7" t="s">
        <v>10</v>
      </c>
      <c r="B8" s="10" t="s">
        <v>11</v>
      </c>
      <c r="C8" s="11">
        <v>0</v>
      </c>
    </row>
    <row r="9" spans="1:3" x14ac:dyDescent="0.25">
      <c r="A9" s="7" t="s">
        <v>12</v>
      </c>
      <c r="B9" s="10" t="s">
        <v>13</v>
      </c>
      <c r="C9" s="11">
        <v>0</v>
      </c>
    </row>
    <row r="10" spans="1:3" x14ac:dyDescent="0.25">
      <c r="A10" s="7" t="s">
        <v>14</v>
      </c>
      <c r="B10" s="12" t="s">
        <v>15</v>
      </c>
      <c r="C10" s="13">
        <f>SUM(C5:C9)</f>
        <v>127280797</v>
      </c>
    </row>
    <row r="11" spans="1:3" x14ac:dyDescent="0.25">
      <c r="A11" s="7" t="s">
        <v>16</v>
      </c>
      <c r="B11" s="10" t="s">
        <v>17</v>
      </c>
      <c r="C11" s="11">
        <v>0</v>
      </c>
    </row>
    <row r="12" spans="1:3" x14ac:dyDescent="0.25">
      <c r="A12" s="7" t="s">
        <v>18</v>
      </c>
      <c r="B12" s="10" t="s">
        <v>19</v>
      </c>
      <c r="C12" s="11">
        <v>0</v>
      </c>
    </row>
    <row r="13" spans="1:3" x14ac:dyDescent="0.25">
      <c r="A13" s="7" t="s">
        <v>20</v>
      </c>
      <c r="B13" s="10" t="s">
        <v>21</v>
      </c>
      <c r="C13" s="11">
        <v>0</v>
      </c>
    </row>
    <row r="14" spans="1:3" x14ac:dyDescent="0.25">
      <c r="A14" s="7" t="s">
        <v>22</v>
      </c>
      <c r="B14" s="12" t="s">
        <v>23</v>
      </c>
      <c r="C14" s="13">
        <f>SUM(C11:C13)</f>
        <v>0</v>
      </c>
    </row>
    <row r="15" spans="1:3" x14ac:dyDescent="0.25">
      <c r="A15" s="7" t="s">
        <v>24</v>
      </c>
      <c r="B15" s="37" t="s">
        <v>25</v>
      </c>
      <c r="C15" s="38">
        <f>SUM(C10,C14)</f>
        <v>127280797</v>
      </c>
    </row>
    <row r="16" spans="1:3" x14ac:dyDescent="0.25">
      <c r="A16" s="7" t="s">
        <v>26</v>
      </c>
      <c r="B16" s="10" t="s">
        <v>27</v>
      </c>
      <c r="C16" s="11">
        <v>0</v>
      </c>
    </row>
    <row r="17" spans="1:3" x14ac:dyDescent="0.25">
      <c r="A17" s="7" t="s">
        <v>28</v>
      </c>
      <c r="B17" s="10" t="s">
        <v>29</v>
      </c>
      <c r="C17" s="11">
        <v>0</v>
      </c>
    </row>
    <row r="18" spans="1:3" x14ac:dyDescent="0.25">
      <c r="A18" s="7" t="s">
        <v>30</v>
      </c>
      <c r="B18" s="10" t="s">
        <v>31</v>
      </c>
      <c r="C18" s="11">
        <v>0</v>
      </c>
    </row>
    <row r="19" spans="1:3" x14ac:dyDescent="0.25">
      <c r="A19" s="7" t="s">
        <v>32</v>
      </c>
      <c r="B19" s="37" t="s">
        <v>33</v>
      </c>
      <c r="C19" s="38">
        <f>SUM(C16:C17)</f>
        <v>0</v>
      </c>
    </row>
    <row r="20" spans="1:3" x14ac:dyDescent="0.25">
      <c r="A20" s="7" t="s">
        <v>34</v>
      </c>
      <c r="B20" s="42" t="s">
        <v>35</v>
      </c>
      <c r="C20" s="43">
        <v>3500000</v>
      </c>
    </row>
    <row r="21" spans="1:3" x14ac:dyDescent="0.25">
      <c r="A21" s="7" t="s">
        <v>36</v>
      </c>
      <c r="B21" s="10" t="s">
        <v>37</v>
      </c>
      <c r="C21" s="11">
        <v>3500000</v>
      </c>
    </row>
    <row r="22" spans="1:3" x14ac:dyDescent="0.25">
      <c r="A22" s="7" t="s">
        <v>38</v>
      </c>
      <c r="B22" s="12" t="s">
        <v>39</v>
      </c>
      <c r="C22" s="13">
        <f>C23</f>
        <v>22000000</v>
      </c>
    </row>
    <row r="23" spans="1:3" x14ac:dyDescent="0.25">
      <c r="A23" s="7" t="s">
        <v>40</v>
      </c>
      <c r="B23" s="10" t="s">
        <v>41</v>
      </c>
      <c r="C23" s="11">
        <v>22000000</v>
      </c>
    </row>
    <row r="24" spans="1:3" x14ac:dyDescent="0.25">
      <c r="A24" s="7" t="s">
        <v>42</v>
      </c>
      <c r="B24" s="12" t="s">
        <v>43</v>
      </c>
      <c r="C24" s="13">
        <v>10000000</v>
      </c>
    </row>
    <row r="25" spans="1:3" x14ac:dyDescent="0.25">
      <c r="A25" s="7" t="s">
        <v>44</v>
      </c>
      <c r="B25" s="10" t="s">
        <v>45</v>
      </c>
      <c r="C25" s="11">
        <v>4000000</v>
      </c>
    </row>
    <row r="26" spans="1:3" x14ac:dyDescent="0.25">
      <c r="A26" s="7" t="s">
        <v>46</v>
      </c>
      <c r="B26" s="10" t="s">
        <v>47</v>
      </c>
      <c r="C26" s="11">
        <v>0</v>
      </c>
    </row>
    <row r="27" spans="1:3" x14ac:dyDescent="0.25">
      <c r="A27" s="7" t="s">
        <v>48</v>
      </c>
      <c r="B27" s="42" t="s">
        <v>49</v>
      </c>
      <c r="C27" s="43">
        <f>SUM(C22,C24,C26)</f>
        <v>32000000</v>
      </c>
    </row>
    <row r="28" spans="1:3" x14ac:dyDescent="0.25">
      <c r="A28" s="7" t="s">
        <v>50</v>
      </c>
      <c r="B28" s="10" t="s">
        <v>51</v>
      </c>
      <c r="C28" s="13">
        <v>0</v>
      </c>
    </row>
    <row r="29" spans="1:3" x14ac:dyDescent="0.25">
      <c r="A29" s="7" t="s">
        <v>52</v>
      </c>
      <c r="B29" s="10" t="s">
        <v>53</v>
      </c>
      <c r="C29" s="11">
        <v>0</v>
      </c>
    </row>
    <row r="30" spans="1:3" x14ac:dyDescent="0.25">
      <c r="A30" s="7" t="s">
        <v>54</v>
      </c>
      <c r="B30" s="37" t="s">
        <v>55</v>
      </c>
      <c r="C30" s="38">
        <f>SUM(C20,C27,C28)</f>
        <v>35500000</v>
      </c>
    </row>
    <row r="31" spans="1:3" x14ac:dyDescent="0.25">
      <c r="A31" s="7" t="s">
        <v>56</v>
      </c>
      <c r="B31" s="10" t="s">
        <v>57</v>
      </c>
      <c r="C31" s="11">
        <v>0</v>
      </c>
    </row>
    <row r="32" spans="1:3" x14ac:dyDescent="0.25">
      <c r="A32" s="7" t="s">
        <v>58</v>
      </c>
      <c r="B32" s="10" t="s">
        <v>59</v>
      </c>
      <c r="C32" s="11">
        <v>0</v>
      </c>
    </row>
    <row r="33" spans="1:3" x14ac:dyDescent="0.25">
      <c r="A33" s="7" t="s">
        <v>60</v>
      </c>
      <c r="B33" s="10" t="s">
        <v>61</v>
      </c>
      <c r="C33" s="11">
        <v>0</v>
      </c>
    </row>
    <row r="34" spans="1:3" x14ac:dyDescent="0.25">
      <c r="A34" s="7" t="s">
        <v>62</v>
      </c>
      <c r="B34" s="10" t="s">
        <v>63</v>
      </c>
      <c r="C34" s="11">
        <v>0</v>
      </c>
    </row>
    <row r="35" spans="1:3" x14ac:dyDescent="0.25">
      <c r="A35" s="7"/>
      <c r="B35" s="10" t="s">
        <v>64</v>
      </c>
      <c r="C35" s="11">
        <v>0</v>
      </c>
    </row>
    <row r="36" spans="1:3" x14ac:dyDescent="0.25">
      <c r="A36" s="7" t="s">
        <v>65</v>
      </c>
      <c r="B36" s="10" t="s">
        <v>66</v>
      </c>
      <c r="C36" s="11">
        <v>0</v>
      </c>
    </row>
    <row r="37" spans="1:3" x14ac:dyDescent="0.25">
      <c r="A37" s="7" t="s">
        <v>67</v>
      </c>
      <c r="B37" s="10" t="s">
        <v>68</v>
      </c>
      <c r="C37" s="11">
        <v>0</v>
      </c>
    </row>
    <row r="38" spans="1:3" x14ac:dyDescent="0.25">
      <c r="A38" s="7" t="s">
        <v>69</v>
      </c>
      <c r="B38" s="10" t="s">
        <v>70</v>
      </c>
      <c r="C38" s="11">
        <v>0</v>
      </c>
    </row>
    <row r="39" spans="1:3" x14ac:dyDescent="0.25">
      <c r="A39" s="7" t="s">
        <v>71</v>
      </c>
      <c r="B39" s="10" t="s">
        <v>72</v>
      </c>
      <c r="C39" s="11">
        <f>SUM(C37,C38)</f>
        <v>0</v>
      </c>
    </row>
    <row r="40" spans="1:3" x14ac:dyDescent="0.25">
      <c r="A40" s="7" t="s">
        <v>73</v>
      </c>
      <c r="B40" s="10" t="s">
        <v>74</v>
      </c>
      <c r="C40" s="11">
        <v>0</v>
      </c>
    </row>
    <row r="41" spans="1:3" x14ac:dyDescent="0.25">
      <c r="A41" s="7" t="s">
        <v>75</v>
      </c>
      <c r="B41" s="37" t="s">
        <v>76</v>
      </c>
      <c r="C41" s="38">
        <f>SUM(C31:C40)</f>
        <v>0</v>
      </c>
    </row>
    <row r="42" spans="1:3" x14ac:dyDescent="0.25">
      <c r="A42" s="7" t="s">
        <v>77</v>
      </c>
      <c r="B42" s="10" t="s">
        <v>78</v>
      </c>
      <c r="C42" s="11">
        <v>0</v>
      </c>
    </row>
    <row r="43" spans="1:3" x14ac:dyDescent="0.25">
      <c r="A43" s="7" t="s">
        <v>79</v>
      </c>
      <c r="B43" s="10" t="s">
        <v>80</v>
      </c>
      <c r="C43" s="11">
        <v>0</v>
      </c>
    </row>
    <row r="44" spans="1:3" x14ac:dyDescent="0.25">
      <c r="A44" s="7" t="s">
        <v>81</v>
      </c>
      <c r="B44" s="10" t="s">
        <v>82</v>
      </c>
      <c r="C44" s="11">
        <v>0</v>
      </c>
    </row>
    <row r="45" spans="1:3" x14ac:dyDescent="0.25">
      <c r="A45" s="7" t="s">
        <v>83</v>
      </c>
      <c r="B45" s="10" t="s">
        <v>84</v>
      </c>
      <c r="C45" s="11">
        <v>0</v>
      </c>
    </row>
    <row r="46" spans="1:3" x14ac:dyDescent="0.25">
      <c r="A46" s="7" t="s">
        <v>85</v>
      </c>
      <c r="B46" s="37" t="s">
        <v>86</v>
      </c>
      <c r="C46" s="38">
        <v>0</v>
      </c>
    </row>
    <row r="47" spans="1:3" x14ac:dyDescent="0.25">
      <c r="A47" s="7" t="s">
        <v>87</v>
      </c>
      <c r="B47" s="10" t="s">
        <v>88</v>
      </c>
      <c r="C47" s="11">
        <v>0</v>
      </c>
    </row>
    <row r="48" spans="1:3" x14ac:dyDescent="0.25">
      <c r="A48" s="7" t="s">
        <v>89</v>
      </c>
      <c r="B48" s="10" t="s">
        <v>90</v>
      </c>
      <c r="C48" s="11">
        <v>0</v>
      </c>
    </row>
    <row r="49" spans="1:3" ht="15.75" thickBot="1" x14ac:dyDescent="0.3">
      <c r="A49" s="7" t="s">
        <v>91</v>
      </c>
      <c r="B49" s="39" t="s">
        <v>92</v>
      </c>
      <c r="C49" s="40">
        <f>SUM(C47:C48)</f>
        <v>0</v>
      </c>
    </row>
    <row r="50" spans="1:3" ht="15.75" thickBot="1" x14ac:dyDescent="0.3">
      <c r="A50" s="14" t="s">
        <v>93</v>
      </c>
      <c r="B50" s="14" t="s">
        <v>94</v>
      </c>
      <c r="C50" s="15">
        <f>SUM(C49,C41,C30,C19,C15)</f>
        <v>162780797</v>
      </c>
    </row>
    <row r="52" spans="1:3" ht="15.75" thickBot="1" x14ac:dyDescent="0.3"/>
    <row r="53" spans="1:3" x14ac:dyDescent="0.25">
      <c r="A53" s="47" t="s">
        <v>95</v>
      </c>
      <c r="B53" s="48"/>
      <c r="C53" s="49"/>
    </row>
    <row r="54" spans="1:3" x14ac:dyDescent="0.25">
      <c r="A54" s="26" t="s">
        <v>1</v>
      </c>
      <c r="B54" s="27" t="s">
        <v>2</v>
      </c>
      <c r="C54" s="28" t="s">
        <v>3</v>
      </c>
    </row>
    <row r="55" spans="1:3" ht="15.75" thickBot="1" x14ac:dyDescent="0.3">
      <c r="A55" s="29">
        <v>2</v>
      </c>
      <c r="B55" s="30">
        <v>3</v>
      </c>
      <c r="C55" s="31">
        <v>4</v>
      </c>
    </row>
    <row r="56" spans="1:3" x14ac:dyDescent="0.25">
      <c r="A56" s="16" t="s">
        <v>4</v>
      </c>
      <c r="B56" s="17" t="s">
        <v>96</v>
      </c>
      <c r="C56" s="18">
        <v>11806200</v>
      </c>
    </row>
    <row r="57" spans="1:3" x14ac:dyDescent="0.25">
      <c r="A57" s="19" t="s">
        <v>6</v>
      </c>
      <c r="B57" s="20" t="s">
        <v>97</v>
      </c>
      <c r="C57" s="21">
        <v>50000</v>
      </c>
    </row>
    <row r="58" spans="1:3" x14ac:dyDescent="0.25">
      <c r="A58" s="19" t="s">
        <v>8</v>
      </c>
      <c r="B58" s="20" t="s">
        <v>98</v>
      </c>
      <c r="C58" s="21">
        <v>540000</v>
      </c>
    </row>
    <row r="59" spans="1:3" x14ac:dyDescent="0.25">
      <c r="A59" s="19" t="s">
        <v>10</v>
      </c>
      <c r="B59" s="20" t="s">
        <v>99</v>
      </c>
      <c r="C59" s="21">
        <f>SUM(C56:C58)</f>
        <v>12396200</v>
      </c>
    </row>
    <row r="60" spans="1:3" x14ac:dyDescent="0.25">
      <c r="A60" s="19" t="s">
        <v>12</v>
      </c>
      <c r="B60" s="20" t="s">
        <v>100</v>
      </c>
      <c r="C60" s="21">
        <f>9338532+120000</f>
        <v>9458532</v>
      </c>
    </row>
    <row r="61" spans="1:3" x14ac:dyDescent="0.25">
      <c r="A61" s="19"/>
      <c r="B61" s="20" t="s">
        <v>101</v>
      </c>
      <c r="C61" s="21">
        <v>811920</v>
      </c>
    </row>
    <row r="62" spans="1:3" x14ac:dyDescent="0.25">
      <c r="A62" s="19" t="s">
        <v>14</v>
      </c>
      <c r="B62" s="20" t="s">
        <v>102</v>
      </c>
      <c r="C62" s="21">
        <v>414000</v>
      </c>
    </row>
    <row r="63" spans="1:3" x14ac:dyDescent="0.25">
      <c r="A63" s="19" t="s">
        <v>16</v>
      </c>
      <c r="B63" s="22" t="s">
        <v>103</v>
      </c>
      <c r="C63" s="23">
        <f>SUM(C60:C62)</f>
        <v>10684452</v>
      </c>
    </row>
    <row r="64" spans="1:3" x14ac:dyDescent="0.25">
      <c r="A64" s="19" t="s">
        <v>18</v>
      </c>
      <c r="B64" s="25" t="s">
        <v>104</v>
      </c>
      <c r="C64" s="36">
        <f>SUM(C63,C59)</f>
        <v>23080652</v>
      </c>
    </row>
    <row r="65" spans="1:3" x14ac:dyDescent="0.25">
      <c r="A65" s="19" t="s">
        <v>20</v>
      </c>
      <c r="B65" s="25" t="s">
        <v>105</v>
      </c>
      <c r="C65" s="36">
        <f>(C64-50000)*0.175</f>
        <v>4030364.0999999996</v>
      </c>
    </row>
    <row r="66" spans="1:3" x14ac:dyDescent="0.25">
      <c r="A66" s="19" t="s">
        <v>22</v>
      </c>
      <c r="B66" s="20" t="s">
        <v>106</v>
      </c>
      <c r="C66" s="21">
        <v>0</v>
      </c>
    </row>
    <row r="67" spans="1:3" x14ac:dyDescent="0.25">
      <c r="A67" s="19" t="s">
        <v>24</v>
      </c>
      <c r="B67" s="20" t="s">
        <v>107</v>
      </c>
      <c r="C67" s="21">
        <v>1000000</v>
      </c>
    </row>
    <row r="68" spans="1:3" x14ac:dyDescent="0.25">
      <c r="A68" s="19" t="s">
        <v>26</v>
      </c>
      <c r="B68" s="22" t="s">
        <v>108</v>
      </c>
      <c r="C68" s="23">
        <f>SUM(C66:C67)</f>
        <v>1000000</v>
      </c>
    </row>
    <row r="69" spans="1:3" x14ac:dyDescent="0.25">
      <c r="A69" s="19" t="s">
        <v>28</v>
      </c>
      <c r="B69" s="20" t="s">
        <v>109</v>
      </c>
      <c r="C69" s="21">
        <v>1000000</v>
      </c>
    </row>
    <row r="70" spans="1:3" x14ac:dyDescent="0.25">
      <c r="A70" s="19" t="s">
        <v>30</v>
      </c>
      <c r="B70" s="20" t="s">
        <v>110</v>
      </c>
      <c r="C70" s="21">
        <v>0</v>
      </c>
    </row>
    <row r="71" spans="1:3" x14ac:dyDescent="0.25">
      <c r="A71" s="19" t="s">
        <v>32</v>
      </c>
      <c r="B71" s="22" t="s">
        <v>111</v>
      </c>
      <c r="C71" s="23">
        <f>SUM(C69:C70)</f>
        <v>1000000</v>
      </c>
    </row>
    <row r="72" spans="1:3" x14ac:dyDescent="0.25">
      <c r="A72" s="19" t="s">
        <v>34</v>
      </c>
      <c r="B72" s="20" t="s">
        <v>112</v>
      </c>
      <c r="C72" s="21">
        <v>10000000</v>
      </c>
    </row>
    <row r="73" spans="1:3" x14ac:dyDescent="0.25">
      <c r="A73" s="19" t="s">
        <v>36</v>
      </c>
      <c r="B73" s="20" t="s">
        <v>113</v>
      </c>
      <c r="C73" s="21">
        <v>0</v>
      </c>
    </row>
    <row r="74" spans="1:3" x14ac:dyDescent="0.25">
      <c r="A74" s="19" t="s">
        <v>38</v>
      </c>
      <c r="B74" s="20" t="s">
        <v>114</v>
      </c>
      <c r="C74" s="21">
        <v>2834640</v>
      </c>
    </row>
    <row r="75" spans="1:3" x14ac:dyDescent="0.25">
      <c r="A75" s="19" t="s">
        <v>40</v>
      </c>
      <c r="B75" s="20" t="s">
        <v>115</v>
      </c>
      <c r="C75" s="21">
        <v>900000</v>
      </c>
    </row>
    <row r="76" spans="1:3" x14ac:dyDescent="0.25">
      <c r="A76" s="19" t="s">
        <v>42</v>
      </c>
      <c r="B76" s="20" t="s">
        <v>116</v>
      </c>
      <c r="C76" s="21">
        <v>0</v>
      </c>
    </row>
    <row r="77" spans="1:3" x14ac:dyDescent="0.25">
      <c r="A77" s="19" t="s">
        <v>44</v>
      </c>
      <c r="B77" s="20" t="s">
        <v>117</v>
      </c>
      <c r="C77" s="21">
        <v>1200000</v>
      </c>
    </row>
    <row r="78" spans="1:3" x14ac:dyDescent="0.25">
      <c r="A78" s="19" t="s">
        <v>46</v>
      </c>
      <c r="B78" s="20" t="s">
        <v>118</v>
      </c>
      <c r="C78" s="21">
        <f>500000+4800000+480000+1600000</f>
        <v>7380000</v>
      </c>
    </row>
    <row r="79" spans="1:3" x14ac:dyDescent="0.25">
      <c r="A79" s="19" t="s">
        <v>48</v>
      </c>
      <c r="B79" s="20" t="s">
        <v>119</v>
      </c>
      <c r="C79" s="21">
        <v>1600000</v>
      </c>
    </row>
    <row r="80" spans="1:3" x14ac:dyDescent="0.25">
      <c r="A80" s="19" t="s">
        <v>50</v>
      </c>
      <c r="B80" s="22" t="s">
        <v>120</v>
      </c>
      <c r="C80" s="23">
        <f>SUM(C78,C77,C76,C75,C74,C73,C72)</f>
        <v>22314640</v>
      </c>
    </row>
    <row r="81" spans="1:3" x14ac:dyDescent="0.25">
      <c r="A81" s="19" t="s">
        <v>52</v>
      </c>
      <c r="B81" s="20" t="s">
        <v>121</v>
      </c>
      <c r="C81" s="21">
        <v>0</v>
      </c>
    </row>
    <row r="82" spans="1:3" x14ac:dyDescent="0.25">
      <c r="A82" s="19" t="s">
        <v>54</v>
      </c>
      <c r="B82" s="20" t="s">
        <v>122</v>
      </c>
      <c r="C82" s="21">
        <v>0</v>
      </c>
    </row>
    <row r="83" spans="1:3" x14ac:dyDescent="0.25">
      <c r="A83" s="19" t="s">
        <v>56</v>
      </c>
      <c r="B83" s="22" t="s">
        <v>123</v>
      </c>
      <c r="C83" s="23">
        <f>SUM(C81:C82)</f>
        <v>0</v>
      </c>
    </row>
    <row r="84" spans="1:3" x14ac:dyDescent="0.25">
      <c r="A84" s="19" t="s">
        <v>58</v>
      </c>
      <c r="B84" s="20" t="s">
        <v>124</v>
      </c>
      <c r="C84" s="21">
        <f>(C67+C69+C72+C74+C78+C75+C77-1600000)*0.27</f>
        <v>6132952.8000000007</v>
      </c>
    </row>
    <row r="85" spans="1:3" x14ac:dyDescent="0.25">
      <c r="A85" s="19" t="s">
        <v>60</v>
      </c>
      <c r="B85" s="20" t="s">
        <v>125</v>
      </c>
      <c r="C85" s="21">
        <v>0</v>
      </c>
    </row>
    <row r="86" spans="1:3" x14ac:dyDescent="0.25">
      <c r="A86" s="19" t="s">
        <v>62</v>
      </c>
      <c r="B86" s="20" t="s">
        <v>126</v>
      </c>
      <c r="C86" s="21">
        <v>368581</v>
      </c>
    </row>
    <row r="87" spans="1:3" x14ac:dyDescent="0.25">
      <c r="A87" s="19" t="s">
        <v>65</v>
      </c>
      <c r="B87" s="20" t="s">
        <v>127</v>
      </c>
      <c r="C87" s="21">
        <v>0</v>
      </c>
    </row>
    <row r="88" spans="1:3" x14ac:dyDescent="0.25">
      <c r="A88" s="19" t="s">
        <v>67</v>
      </c>
      <c r="B88" s="22" t="s">
        <v>128</v>
      </c>
      <c r="C88" s="23">
        <f>SUM(C84:C87)</f>
        <v>6501533.8000000007</v>
      </c>
    </row>
    <row r="89" spans="1:3" x14ac:dyDescent="0.25">
      <c r="A89" s="19" t="s">
        <v>69</v>
      </c>
      <c r="B89" s="25" t="s">
        <v>129</v>
      </c>
      <c r="C89" s="36">
        <f>SUM(C68,C71,C80,C83,C88)</f>
        <v>30816173.800000001</v>
      </c>
    </row>
    <row r="90" spans="1:3" x14ac:dyDescent="0.25">
      <c r="A90" s="19" t="s">
        <v>71</v>
      </c>
      <c r="B90" s="20" t="s">
        <v>130</v>
      </c>
      <c r="C90" s="21">
        <v>0</v>
      </c>
    </row>
    <row r="91" spans="1:3" x14ac:dyDescent="0.25">
      <c r="A91" s="19" t="s">
        <v>73</v>
      </c>
      <c r="B91" s="20" t="s">
        <v>131</v>
      </c>
      <c r="C91" s="21">
        <v>0</v>
      </c>
    </row>
    <row r="92" spans="1:3" x14ac:dyDescent="0.25">
      <c r="A92" s="19" t="s">
        <v>75</v>
      </c>
      <c r="B92" s="20" t="s">
        <v>132</v>
      </c>
      <c r="C92" s="21">
        <v>0</v>
      </c>
    </row>
    <row r="93" spans="1:3" x14ac:dyDescent="0.25">
      <c r="A93" s="19" t="s">
        <v>77</v>
      </c>
      <c r="B93" s="20" t="s">
        <v>133</v>
      </c>
      <c r="C93" s="21">
        <f>SUM(C94:C95)</f>
        <v>6000000</v>
      </c>
    </row>
    <row r="94" spans="1:3" x14ac:dyDescent="0.25">
      <c r="A94" s="19" t="s">
        <v>79</v>
      </c>
      <c r="B94" s="20" t="s">
        <v>134</v>
      </c>
      <c r="C94" s="21">
        <v>5500000</v>
      </c>
    </row>
    <row r="95" spans="1:3" ht="25.5" x14ac:dyDescent="0.25">
      <c r="A95" s="19" t="s">
        <v>81</v>
      </c>
      <c r="B95" s="20" t="s">
        <v>135</v>
      </c>
      <c r="C95" s="21">
        <v>500000</v>
      </c>
    </row>
    <row r="96" spans="1:3" x14ac:dyDescent="0.25">
      <c r="A96" s="19" t="s">
        <v>83</v>
      </c>
      <c r="B96" s="25" t="s">
        <v>136</v>
      </c>
      <c r="C96" s="36">
        <f>SUM(C91:C93)</f>
        <v>6000000</v>
      </c>
    </row>
    <row r="97" spans="1:3" x14ac:dyDescent="0.25">
      <c r="A97" s="19"/>
      <c r="B97" s="20" t="s">
        <v>137</v>
      </c>
      <c r="C97" s="21">
        <v>0</v>
      </c>
    </row>
    <row r="98" spans="1:3" x14ac:dyDescent="0.25">
      <c r="A98" s="19" t="s">
        <v>85</v>
      </c>
      <c r="B98" s="20" t="s">
        <v>138</v>
      </c>
      <c r="C98" s="21">
        <v>6000000</v>
      </c>
    </row>
    <row r="99" spans="1:3" x14ac:dyDescent="0.25">
      <c r="A99" s="19" t="s">
        <v>87</v>
      </c>
      <c r="B99" s="20" t="s">
        <v>139</v>
      </c>
      <c r="C99" s="21">
        <f>SUM(C97:C98)</f>
        <v>6000000</v>
      </c>
    </row>
    <row r="100" spans="1:3" x14ac:dyDescent="0.25">
      <c r="A100" s="19" t="s">
        <v>89</v>
      </c>
      <c r="B100" s="20" t="s">
        <v>140</v>
      </c>
      <c r="C100" s="21">
        <v>0</v>
      </c>
    </row>
    <row r="101" spans="1:3" x14ac:dyDescent="0.25">
      <c r="A101" s="19" t="s">
        <v>91</v>
      </c>
      <c r="B101" s="20" t="s">
        <v>141</v>
      </c>
      <c r="C101" s="21">
        <f>149620*12+3000000</f>
        <v>4795440</v>
      </c>
    </row>
    <row r="102" spans="1:3" x14ac:dyDescent="0.25">
      <c r="A102" s="19" t="s">
        <v>93</v>
      </c>
      <c r="B102" s="20" t="s">
        <v>142</v>
      </c>
      <c r="C102" s="21">
        <v>0</v>
      </c>
    </row>
    <row r="103" spans="1:3" x14ac:dyDescent="0.25">
      <c r="A103" s="19" t="s">
        <v>143</v>
      </c>
      <c r="B103" s="20" t="s">
        <v>144</v>
      </c>
      <c r="C103" s="21">
        <v>0</v>
      </c>
    </row>
    <row r="104" spans="1:3" x14ac:dyDescent="0.25">
      <c r="A104" s="19" t="s">
        <v>145</v>
      </c>
      <c r="B104" s="20" t="s">
        <v>146</v>
      </c>
      <c r="C104" s="21">
        <v>0</v>
      </c>
    </row>
    <row r="105" spans="1:3" x14ac:dyDescent="0.25">
      <c r="A105" s="19" t="s">
        <v>147</v>
      </c>
      <c r="B105" s="20" t="s">
        <v>148</v>
      </c>
      <c r="C105" s="21">
        <v>0</v>
      </c>
    </row>
    <row r="106" spans="1:3" x14ac:dyDescent="0.25">
      <c r="A106" s="19" t="s">
        <v>149</v>
      </c>
      <c r="B106" s="20" t="s">
        <v>150</v>
      </c>
      <c r="C106" s="21">
        <v>0</v>
      </c>
    </row>
    <row r="107" spans="1:3" x14ac:dyDescent="0.25">
      <c r="A107" s="19" t="s">
        <v>151</v>
      </c>
      <c r="B107" s="20" t="s">
        <v>152</v>
      </c>
      <c r="C107" s="21">
        <v>0</v>
      </c>
    </row>
    <row r="108" spans="1:3" x14ac:dyDescent="0.25">
      <c r="A108" s="19" t="s">
        <v>153</v>
      </c>
      <c r="B108" s="20" t="s">
        <v>154</v>
      </c>
      <c r="C108" s="21">
        <v>0</v>
      </c>
    </row>
    <row r="109" spans="1:3" x14ac:dyDescent="0.25">
      <c r="A109" s="19" t="s">
        <v>155</v>
      </c>
      <c r="B109" s="20" t="s">
        <v>156</v>
      </c>
      <c r="C109" s="21">
        <v>0</v>
      </c>
    </row>
    <row r="110" spans="1:3" x14ac:dyDescent="0.25">
      <c r="A110" s="19" t="s">
        <v>157</v>
      </c>
      <c r="B110" s="20" t="s">
        <v>158</v>
      </c>
      <c r="C110" s="21">
        <v>27710467</v>
      </c>
    </row>
    <row r="111" spans="1:3" x14ac:dyDescent="0.25">
      <c r="A111" s="19" t="s">
        <v>159</v>
      </c>
      <c r="B111" s="25" t="s">
        <v>160</v>
      </c>
      <c r="C111" s="36">
        <f>SUM(C99,C101,C107,C110)</f>
        <v>38505907</v>
      </c>
    </row>
    <row r="112" spans="1:3" x14ac:dyDescent="0.25">
      <c r="A112" s="19"/>
      <c r="B112" s="20" t="s">
        <v>161</v>
      </c>
      <c r="C112" s="21">
        <v>0</v>
      </c>
    </row>
    <row r="113" spans="1:3" x14ac:dyDescent="0.25">
      <c r="A113" s="19" t="s">
        <v>162</v>
      </c>
      <c r="B113" s="20" t="s">
        <v>163</v>
      </c>
      <c r="C113" s="21">
        <v>0</v>
      </c>
    </row>
    <row r="114" spans="1:3" x14ac:dyDescent="0.25">
      <c r="A114" s="19" t="s">
        <v>164</v>
      </c>
      <c r="B114" s="20" t="s">
        <v>165</v>
      </c>
      <c r="C114" s="21">
        <v>0</v>
      </c>
    </row>
    <row r="115" spans="1:3" x14ac:dyDescent="0.25">
      <c r="A115" s="19" t="s">
        <v>166</v>
      </c>
      <c r="B115" s="20" t="s">
        <v>167</v>
      </c>
      <c r="C115" s="21">
        <v>0</v>
      </c>
    </row>
    <row r="116" spans="1:3" x14ac:dyDescent="0.25">
      <c r="A116" s="19" t="s">
        <v>168</v>
      </c>
      <c r="B116" s="20" t="s">
        <v>169</v>
      </c>
      <c r="C116" s="21">
        <v>0</v>
      </c>
    </row>
    <row r="117" spans="1:3" x14ac:dyDescent="0.25">
      <c r="A117" s="19" t="s">
        <v>170</v>
      </c>
      <c r="B117" s="20" t="s">
        <v>171</v>
      </c>
      <c r="C117" s="21">
        <v>0</v>
      </c>
    </row>
    <row r="118" spans="1:3" x14ac:dyDescent="0.25">
      <c r="A118" s="19" t="s">
        <v>172</v>
      </c>
      <c r="B118" s="25" t="s">
        <v>173</v>
      </c>
      <c r="C118" s="36">
        <f>SUM(C112:C117)</f>
        <v>0</v>
      </c>
    </row>
    <row r="119" spans="1:3" x14ac:dyDescent="0.25">
      <c r="A119" s="19" t="s">
        <v>174</v>
      </c>
      <c r="B119" s="20" t="s">
        <v>175</v>
      </c>
      <c r="C119" s="21">
        <v>0</v>
      </c>
    </row>
    <row r="120" spans="1:3" x14ac:dyDescent="0.25">
      <c r="A120" s="19" t="s">
        <v>176</v>
      </c>
      <c r="B120" s="20" t="s">
        <v>177</v>
      </c>
      <c r="C120" s="21">
        <v>0</v>
      </c>
    </row>
    <row r="121" spans="1:3" x14ac:dyDescent="0.25">
      <c r="A121" s="19" t="s">
        <v>178</v>
      </c>
      <c r="B121" s="25" t="s">
        <v>179</v>
      </c>
      <c r="C121" s="36">
        <f>SUM(C119:C120)</f>
        <v>0</v>
      </c>
    </row>
    <row r="122" spans="1:3" x14ac:dyDescent="0.25">
      <c r="A122" s="19" t="s">
        <v>180</v>
      </c>
      <c r="B122" s="20" t="s">
        <v>181</v>
      </c>
      <c r="C122" s="24">
        <v>2345240</v>
      </c>
    </row>
    <row r="123" spans="1:3" x14ac:dyDescent="0.25">
      <c r="A123" s="19"/>
      <c r="B123" s="20" t="s">
        <v>182</v>
      </c>
      <c r="C123" s="24">
        <v>0</v>
      </c>
    </row>
    <row r="124" spans="1:3" x14ac:dyDescent="0.25">
      <c r="A124" s="19" t="s">
        <v>183</v>
      </c>
      <c r="B124" s="20" t="s">
        <v>184</v>
      </c>
      <c r="C124" s="24">
        <f>SUM(C125:C127)</f>
        <v>58002460</v>
      </c>
    </row>
    <row r="125" spans="1:3" x14ac:dyDescent="0.25">
      <c r="A125" s="19"/>
      <c r="B125" s="20" t="s">
        <v>193</v>
      </c>
      <c r="C125" s="24">
        <v>6366000</v>
      </c>
    </row>
    <row r="126" spans="1:3" x14ac:dyDescent="0.25">
      <c r="A126" s="19" t="s">
        <v>185</v>
      </c>
      <c r="B126" s="20" t="s">
        <v>186</v>
      </c>
      <c r="C126" s="24">
        <v>27983800</v>
      </c>
    </row>
    <row r="127" spans="1:3" x14ac:dyDescent="0.25">
      <c r="A127" s="19" t="s">
        <v>187</v>
      </c>
      <c r="B127" s="20" t="s">
        <v>188</v>
      </c>
      <c r="C127" s="24">
        <v>23652660</v>
      </c>
    </row>
    <row r="128" spans="1:3" ht="15.75" thickBot="1" x14ac:dyDescent="0.3">
      <c r="A128" s="19" t="s">
        <v>189</v>
      </c>
      <c r="B128" s="32" t="s">
        <v>190</v>
      </c>
      <c r="C128" s="33">
        <f>SUM(C122:C124)</f>
        <v>60347700</v>
      </c>
    </row>
    <row r="129" spans="1:3" ht="15.75" thickBot="1" x14ac:dyDescent="0.3">
      <c r="A129" s="41" t="s">
        <v>191</v>
      </c>
      <c r="B129" s="34" t="s">
        <v>192</v>
      </c>
      <c r="C129" s="35">
        <f>SUM(C64,C65,C89,C96,C111,C118,C121,C128)</f>
        <v>162780796.90000001</v>
      </c>
    </row>
  </sheetData>
  <mergeCells count="3">
    <mergeCell ref="A2:C2"/>
    <mergeCell ref="A53:C53"/>
    <mergeCell ref="A1:C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2020-01-28T08:45:23Z</dcterms:modified>
</cp:coreProperties>
</file>