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2260" windowHeight="12645" firstSheet="1" activeTab="3"/>
  </bookViews>
  <sheets>
    <sheet name="1.sz.m. 2017. kiadás-bevétel" sheetId="1" r:id="rId1"/>
    <sheet name="2. sz.m.2017.Közvetett támogat" sheetId="4" r:id="rId2"/>
    <sheet name="3.sz.m.2017 működ-felhalm.mérl" sheetId="5" r:id="rId3"/>
    <sheet name="4.sz.m.2017.beruházás-felújítás" sheetId="6" r:id="rId4"/>
    <sheet name="5.sz.m. vagyonbont.forg.kép.sz." sheetId="7" r:id="rId5"/>
    <sheet name="6.sz.m.2017.maradványkimutatás" sheetId="8" r:id="rId6"/>
    <sheet name="7.sz. m. 2017.mérleg" sheetId="9" r:id="rId7"/>
    <sheet name="8.sz.m.2017.eredménykimutatás" sheetId="10" r:id="rId8"/>
    <sheet name="Munka5" sheetId="11" r:id="rId9"/>
  </sheets>
  <calcPr calcId="114210"/>
</workbook>
</file>

<file path=xl/calcChain.xml><?xml version="1.0" encoding="utf-8"?>
<calcChain xmlns="http://schemas.openxmlformats.org/spreadsheetml/2006/main">
  <c r="A8" i="10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7"/>
  <c r="A9" i="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8"/>
  <c r="A7"/>
  <c r="B21" i="5"/>
  <c r="B22"/>
  <c r="B23"/>
  <c r="B24"/>
  <c r="B25"/>
  <c r="B26"/>
  <c r="B27"/>
  <c r="B28"/>
  <c r="B29"/>
  <c r="B30"/>
  <c r="B31"/>
  <c r="B32"/>
  <c r="B20"/>
  <c r="B19"/>
  <c r="A78" i="1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7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7"/>
  <c r="C12" i="8"/>
  <c r="C9"/>
  <c r="C13"/>
  <c r="D59" i="6"/>
  <c r="D30"/>
  <c r="D28"/>
  <c r="D10"/>
  <c r="A12"/>
  <c r="A14"/>
  <c r="A16"/>
  <c r="A18"/>
  <c r="A20"/>
  <c r="A22"/>
  <c r="A24"/>
  <c r="A26"/>
  <c r="A29"/>
  <c r="A11"/>
  <c r="A13"/>
  <c r="A15"/>
  <c r="A17"/>
  <c r="A19"/>
  <c r="A21"/>
  <c r="A23"/>
  <c r="A25"/>
  <c r="A27"/>
  <c r="C15" i="8"/>
  <c r="C14"/>
  <c r="D31" i="6"/>
  <c r="D37"/>
  <c r="C48" i="5"/>
  <c r="C47"/>
  <c r="C37"/>
  <c r="C36"/>
  <c r="C35"/>
  <c r="C26"/>
  <c r="C24"/>
  <c r="C23"/>
  <c r="C22"/>
  <c r="C21"/>
  <c r="C20"/>
  <c r="C13"/>
  <c r="C12"/>
  <c r="C11"/>
  <c r="C9"/>
  <c r="C10"/>
  <c r="C46"/>
  <c r="C32"/>
  <c r="C19"/>
  <c r="C59"/>
  <c r="C58"/>
  <c r="F141" i="1"/>
  <c r="C10" i="4"/>
  <c r="B10"/>
  <c r="C60" i="5"/>
  <c r="C61"/>
</calcChain>
</file>

<file path=xl/sharedStrings.xml><?xml version="1.0" encoding="utf-8"?>
<sst xmlns="http://schemas.openxmlformats.org/spreadsheetml/2006/main" count="567" uniqueCount="494">
  <si>
    <t>Megnevezés</t>
  </si>
  <si>
    <t>Eredeti előirányzat</t>
  </si>
  <si>
    <t>Módosított előirányzat</t>
  </si>
  <si>
    <t>Teljesítés</t>
  </si>
  <si>
    <t>Béren kívüli juttatások (K1107)</t>
  </si>
  <si>
    <t>Egyéb költségtérítések (K1110)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</si>
  <si>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</si>
  <si>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</si>
  <si>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</si>
  <si>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ebből: szociális hozzájárulási adó (K2)</t>
  </si>
  <si>
    <t>25</t>
  </si>
  <si>
    <t>ebből: egészségügyi hozzájárulás (K2)</t>
  </si>
  <si>
    <t>ebből: táppénz hozzájárulás (K2)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</si>
  <si>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</si>
  <si>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</si>
  <si>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</si>
  <si>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</si>
  <si>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</si>
  <si>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</si>
  <si>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33</t>
  </si>
  <si>
    <t>34</t>
  </si>
  <si>
    <t>Egyéb kommunikációs szolgáltatások (K322)</t>
  </si>
  <si>
    <t>35</t>
  </si>
  <si>
    <t>36</t>
  </si>
  <si>
    <t>41</t>
  </si>
  <si>
    <t>42</t>
  </si>
  <si>
    <t>43</t>
  </si>
  <si>
    <t>44</t>
  </si>
  <si>
    <t>45</t>
  </si>
  <si>
    <t>46</t>
  </si>
  <si>
    <t>Működési célú előzetesen felszámított általános forgalmi adó (K351)</t>
  </si>
  <si>
    <t>ebből:  az egyéb pénzbeli és természetbeni gyermekvédelmi támogatások  (K42)</t>
  </si>
  <si>
    <t>ebből: települési támogatás [Szoctv. 45. §], (K48)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</si>
  <si>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</si>
  <si>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</si>
  <si>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</si>
  <si>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ebből: egyéb civil szervezetek (K512)</t>
  </si>
  <si>
    <t>ebből: háztartások (K512)</t>
  </si>
  <si>
    <t>Tartalékok (K513)</t>
  </si>
  <si>
    <t>Immateriális javak beszerzése, létesítése (K61)</t>
  </si>
  <si>
    <t>Informatikai eszközök beszerzése, létesítése (K63)</t>
  </si>
  <si>
    <t>Egyéb tárgyi eszközök beszerzése, létesítése (K64)</t>
  </si>
  <si>
    <t>Részesedések beszerzése (K65)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</si>
  <si>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</si>
  <si>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</si>
  <si>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</si>
  <si>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</si>
  <si>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</si>
  <si>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</si>
  <si>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</si>
  <si>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</si>
  <si>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</si>
  <si>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</si>
  <si>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</si>
  <si>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</si>
  <si>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</si>
  <si>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</si>
  <si>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</si>
  <si>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ebből: magánszemélyek kommunális adója (B34)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</si>
  <si>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</si>
  <si>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</si>
  <si>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</si>
  <si>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</si>
  <si>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ebből: igazgatási szolgáltatási díjak (B36)</t>
  </si>
  <si>
    <t>ebből: egyéb bírság (B36)</t>
  </si>
  <si>
    <t>ebből:tárgyi eszközök bérbeadásából származó bevétel (B402)</t>
  </si>
  <si>
    <t>ebből: államháztartáson belül (B403)</t>
  </si>
  <si>
    <t>Ellátási díjak (B405)</t>
  </si>
  <si>
    <t>Kiszámlázott általános forgalmi adó (B406)</t>
  </si>
  <si>
    <t>Általános forgalmi adó visszatérítése (B407)</t>
  </si>
  <si>
    <t>Biztosító által fizetett kártérítés (B410)</t>
  </si>
  <si>
    <t>Ingatlanok értékesítése (&gt;=225) (B52)</t>
  </si>
  <si>
    <t>ebből: egyéb vállalkozások (B65)</t>
  </si>
  <si>
    <t>ebből: egyéb civil szervezetek (B75)</t>
  </si>
  <si>
    <t>6.</t>
  </si>
  <si>
    <t>7.</t>
  </si>
  <si>
    <t>Önként vállalt feladatok</t>
  </si>
  <si>
    <t>Államháztartáson belüli megelőlegezések visszafizetése (K914)</t>
  </si>
  <si>
    <t>Előző év költségvetési maradványának igénybevétele (B8131)</t>
  </si>
  <si>
    <t>Államháztartáson belüli megelőlegezések (B814)</t>
  </si>
  <si>
    <t>Törvény szerinti illetmények, munkabérek</t>
  </si>
  <si>
    <t>Rovat megnevezés</t>
  </si>
  <si>
    <t>Rovat száma</t>
  </si>
  <si>
    <t>Költségvetési kiadások</t>
  </si>
  <si>
    <t xml:space="preserve">  Költségvetési bevételek</t>
  </si>
  <si>
    <t>Finanszírozási kiadások</t>
  </si>
  <si>
    <t>Finanszírozási bevételek</t>
  </si>
  <si>
    <t>K1102</t>
  </si>
  <si>
    <t xml:space="preserve">Normatív jutalmak </t>
  </si>
  <si>
    <t>K1101</t>
  </si>
  <si>
    <t>K1107</t>
  </si>
  <si>
    <t>K1110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</si>
  <si>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</si>
  <si>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</si>
  <si>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</si>
  <si>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</si>
  <si>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</si>
  <si>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</si>
  <si>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</si>
  <si>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</si>
  <si>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</si>
  <si>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</si>
  <si>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</t>
  </si>
  <si>
    <t>K321</t>
  </si>
  <si>
    <t>K322</t>
  </si>
  <si>
    <t>K32</t>
  </si>
  <si>
    <t>K331</t>
  </si>
  <si>
    <t>K332</t>
  </si>
  <si>
    <t xml:space="preserve">Foglalkoztatottak egyéb személyi juttatásai </t>
  </si>
  <si>
    <t xml:space="preserve">Foglalkoztatottak személyi juttatásai </t>
  </si>
  <si>
    <t>K333</t>
  </si>
  <si>
    <t>K334</t>
  </si>
  <si>
    <t>K335</t>
  </si>
  <si>
    <t xml:space="preserve">Készletbeszerzés </t>
  </si>
  <si>
    <t xml:space="preserve">Informatikai szolgáltatások igénybevétele </t>
  </si>
  <si>
    <t>K336</t>
  </si>
  <si>
    <t xml:space="preserve">Kommunikációs szolgáltatások </t>
  </si>
  <si>
    <t xml:space="preserve">Közüzemi díjak </t>
  </si>
  <si>
    <t xml:space="preserve">Vásárolt élelmezés </t>
  </si>
  <si>
    <t xml:space="preserve">Bérleti és lízing díjak </t>
  </si>
  <si>
    <t>Karbantartási, kisjavítási szolgáltatások</t>
  </si>
  <si>
    <t xml:space="preserve">Közvetített szolgáltatások  </t>
  </si>
  <si>
    <t xml:space="preserve">ebből: államháztartáson belül </t>
  </si>
  <si>
    <t xml:space="preserve">Szakmai tevékenységet segítő szolgáltatások  </t>
  </si>
  <si>
    <t>K337</t>
  </si>
  <si>
    <t>K33</t>
  </si>
  <si>
    <t>K351</t>
  </si>
  <si>
    <t>K352</t>
  </si>
  <si>
    <t>K353</t>
  </si>
  <si>
    <t xml:space="preserve">Egyéb szolgáltatások  </t>
  </si>
  <si>
    <t xml:space="preserve">ebből: biztosítási díjak </t>
  </si>
  <si>
    <t>Szolgáltatási kiadások</t>
  </si>
  <si>
    <t>K354</t>
  </si>
  <si>
    <t>K355</t>
  </si>
  <si>
    <t>K35</t>
  </si>
  <si>
    <t>K3</t>
  </si>
  <si>
    <t>K42</t>
  </si>
  <si>
    <t>K48</t>
  </si>
  <si>
    <t xml:space="preserve">Különféle befizetések és egyéb dologi kiadások </t>
  </si>
  <si>
    <t xml:space="preserve">Egyéb dologi kiadások </t>
  </si>
  <si>
    <t xml:space="preserve">Egyéb pénzügyi műveletek kiadásai </t>
  </si>
  <si>
    <t>Kamatkiadások</t>
  </si>
  <si>
    <t xml:space="preserve">Fizetendő általános forgalmi adó  </t>
  </si>
  <si>
    <t>K4</t>
  </si>
  <si>
    <t>K506</t>
  </si>
  <si>
    <t>K512</t>
  </si>
  <si>
    <t>K513</t>
  </si>
  <si>
    <t>K5</t>
  </si>
  <si>
    <t>K61</t>
  </si>
  <si>
    <t>K63</t>
  </si>
  <si>
    <t>K64</t>
  </si>
  <si>
    <t>K65</t>
  </si>
  <si>
    <t>K67</t>
  </si>
  <si>
    <t>K6</t>
  </si>
  <si>
    <t>K7</t>
  </si>
  <si>
    <t>K74</t>
  </si>
  <si>
    <t>K1-K8</t>
  </si>
  <si>
    <t>B111</t>
  </si>
  <si>
    <t>B113</t>
  </si>
  <si>
    <t>B114</t>
  </si>
  <si>
    <t>B115</t>
  </si>
  <si>
    <t>B116</t>
  </si>
  <si>
    <t>B11</t>
  </si>
  <si>
    <t>B16</t>
  </si>
  <si>
    <t>B1</t>
  </si>
  <si>
    <t>B21</t>
  </si>
  <si>
    <t>B25</t>
  </si>
  <si>
    <t>B2</t>
  </si>
  <si>
    <t>B34</t>
  </si>
  <si>
    <t>B351</t>
  </si>
  <si>
    <t>B354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</si>
  <si>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</si>
  <si>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</si>
  <si>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</si>
  <si>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</si>
  <si>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</si>
  <si>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</si>
  <si>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</si>
  <si>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</si>
  <si>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</si>
  <si>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B4082</t>
  </si>
  <si>
    <t>B408</t>
  </si>
  <si>
    <t>B410</t>
  </si>
  <si>
    <t>B411</t>
  </si>
  <si>
    <t>B4</t>
  </si>
  <si>
    <t>B52</t>
  </si>
  <si>
    <t>B5</t>
  </si>
  <si>
    <t>B65</t>
  </si>
  <si>
    <t>B6</t>
  </si>
  <si>
    <t>B75</t>
  </si>
  <si>
    <t>K914</t>
  </si>
  <si>
    <t>K91</t>
  </si>
  <si>
    <t>K9</t>
  </si>
  <si>
    <t>B81</t>
  </si>
  <si>
    <t>B8</t>
  </si>
  <si>
    <t>B814</t>
  </si>
  <si>
    <t>B813</t>
  </si>
  <si>
    <t>B8131</t>
  </si>
  <si>
    <t>Az önkormányzat közvetett támogatásai</t>
  </si>
  <si>
    <t>a.) Ellátottak térítési díjának, illetve kártérítésének méltányossági alapon történő elengedésének összege</t>
  </si>
  <si>
    <t>Intézmény</t>
  </si>
  <si>
    <t>Óvoda</t>
  </si>
  <si>
    <t>Iskola</t>
  </si>
  <si>
    <t>Összesen</t>
  </si>
  <si>
    <t>b.) Lakosság részére lakásépítéshez, lakásfelújításhoz nyújtott kölcsönök elengedésének összege:</t>
  </si>
  <si>
    <t>c.) Helyi adónál, gépjárműadónál biztosított kedvezmény, mentesség összege adónemenként.</t>
  </si>
  <si>
    <t>d.) Helyiségek, eszközök hasznosításából származó bevételből nyújtott kedvezmény, mentesség összege:</t>
  </si>
  <si>
    <t xml:space="preserve">e.) Egyéb nyújtott kedvezmény, vagy kölcsön elengedésének összege (Ámr. 36.§ (2) bek.): </t>
  </si>
  <si>
    <t>Kedvezmény összege (Ft)</t>
  </si>
  <si>
    <t>Kedvezményben részesülők száma (fő)</t>
  </si>
  <si>
    <t>Adózók száma (fő)</t>
  </si>
  <si>
    <t>Kedvezményezettek köre</t>
  </si>
  <si>
    <t>-ahol az egy családban élők átlagéletkora meghaladja a 65 évet,    illetve                             -ahol 3 vagy több 16 éven aluli gyermeket nevelnek</t>
  </si>
  <si>
    <t>Sor-szám</t>
  </si>
  <si>
    <t>I. Működési bevételek és kiadások</t>
  </si>
  <si>
    <t>Működési célú támogatások államháztartáson belülről</t>
  </si>
  <si>
    <t>Közhatalmi bevételek</t>
  </si>
  <si>
    <t>Működési bevételek</t>
  </si>
  <si>
    <t>Működési célú átvett pénzeszköz áh.-n kívülről</t>
  </si>
  <si>
    <t>Továbbadási (lebonyolítási) célú működési bevétel</t>
  </si>
  <si>
    <t>Műk. célú kölcsönök visszatérülése, igénybevétele</t>
  </si>
  <si>
    <t>Rövid lejáratú hitel</t>
  </si>
  <si>
    <t>Rövid lejáratú értékpapírok értékesítése, kibocsátása</t>
  </si>
  <si>
    <t>Működési célú előző évi pénzmaradvány igénybevétele</t>
  </si>
  <si>
    <t>Személyi juttatások</t>
  </si>
  <si>
    <t>Munkaadókat terhelő járulékok és szoc.hj. Adó</t>
  </si>
  <si>
    <t xml:space="preserve">Dologi kiadások és egyéb folyó kiadások </t>
  </si>
  <si>
    <t>Ellátottak pénzbeli juttatása</t>
  </si>
  <si>
    <t xml:space="preserve">     - ebből Működési tartalékok</t>
  </si>
  <si>
    <t>Működési célú kölcsönök nyújtása és törlesztése</t>
  </si>
  <si>
    <t>Rövid lejáratú hitel visszafizetése</t>
  </si>
  <si>
    <t>Rövid lejáratú hitel kamata</t>
  </si>
  <si>
    <t>Rövid lejáratú értékpapírok beváltása, vásárlása</t>
  </si>
  <si>
    <t>Működési tartalékok</t>
  </si>
  <si>
    <t>II. Felhalmozási célú bevételek és kiadások</t>
  </si>
  <si>
    <t>Ingatlanok értékesítése</t>
  </si>
  <si>
    <t>Önk. sajátos felhalmozási és tőke bevételei</t>
  </si>
  <si>
    <t xml:space="preserve">Fejlesztési célú támogatások </t>
  </si>
  <si>
    <t>Felhalmozási célú pénzeszközátvétel államháztartáson kívülről</t>
  </si>
  <si>
    <t>Támogatásértékű felhalmozási bevétel</t>
  </si>
  <si>
    <t>Továbbadási (lebonyolítási) célú felhalmozási bevétel</t>
  </si>
  <si>
    <t>Beruházási és felújítási áfa visszatérülése</t>
  </si>
  <si>
    <t>31</t>
  </si>
  <si>
    <t>Értékesített tárgyi eszk. és immateriális javak áfa-ja</t>
  </si>
  <si>
    <t>Felhalm.célú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</si>
  <si>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</si>
  <si>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</si>
  <si>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</si>
  <si>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kiadások (áfa-val együtt)</t>
  </si>
  <si>
    <t>Felújítási kiadások (áfa-val együtt)</t>
  </si>
  <si>
    <t>Egyéb felhalmozási célú kiadás</t>
  </si>
  <si>
    <t>Felhalmozási célú pénzeszközátadás államháztartáson kívülre</t>
  </si>
  <si>
    <t>Támogatásértékű felhalmozási kiadás</t>
  </si>
  <si>
    <t>Továbbadási (lebonyolítási)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</si>
  <si>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</si>
  <si>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</si>
  <si>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</si>
  <si>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</si>
  <si>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47</t>
  </si>
  <si>
    <t>Felhalmozási tartalékok</t>
  </si>
  <si>
    <t>48</t>
  </si>
  <si>
    <t>2017. évi működési és felhalmozási célú bevételek és kiadások</t>
  </si>
  <si>
    <t>Egyéb működési célú kiadások</t>
  </si>
  <si>
    <t>Önkormányzat</t>
  </si>
  <si>
    <t>beruházás</t>
  </si>
  <si>
    <t>sorsz.</t>
  </si>
  <si>
    <t xml:space="preserve">Cofog </t>
  </si>
  <si>
    <t xml:space="preserve">megnevezés </t>
  </si>
  <si>
    <t>összeg</t>
  </si>
  <si>
    <t>felújítás</t>
  </si>
  <si>
    <t>összesen</t>
  </si>
  <si>
    <t>számítógép beszerzés</t>
  </si>
  <si>
    <t>monitor</t>
  </si>
  <si>
    <t>talicska 6 db</t>
  </si>
  <si>
    <t>hómaró 2 db</t>
  </si>
  <si>
    <t>Fő tér áramellátó</t>
  </si>
  <si>
    <t>kültéri közlekedési tükör 2 db</t>
  </si>
  <si>
    <t>betonkeverő</t>
  </si>
  <si>
    <t>laminálógép</t>
  </si>
  <si>
    <t>vágógép</t>
  </si>
  <si>
    <t>szerszámkészlet</t>
  </si>
  <si>
    <t>kéziszerszámok</t>
  </si>
  <si>
    <t>játszótéri eszközök</t>
  </si>
  <si>
    <t>fax kártya nyomtatóba</t>
  </si>
  <si>
    <t>ventilátor 2 db</t>
  </si>
  <si>
    <t>hivatali polc</t>
  </si>
  <si>
    <t>óvoda szekrény</t>
  </si>
  <si>
    <t>óvoda Wilo szivattyú</t>
  </si>
  <si>
    <t>iskola konyhai eszköz</t>
  </si>
  <si>
    <t>ÉDV részvény</t>
  </si>
  <si>
    <t>Felhalmozási kiadások bemutatása 2017. évben</t>
  </si>
  <si>
    <t>informatikai eszközök beszerzése</t>
  </si>
  <si>
    <t>egyéb tárgyi eszközök beszerzése</t>
  </si>
  <si>
    <t>részesedés beszerzése</t>
  </si>
  <si>
    <t>tornaterem padló felújítás</t>
  </si>
  <si>
    <t>óvodai  ajtók</t>
  </si>
  <si>
    <t>Iskola felújítás</t>
  </si>
  <si>
    <t>Teut pályázat, út felújítás</t>
  </si>
  <si>
    <t>Téma park közbeszerzési díj</t>
  </si>
  <si>
    <t>Energetikai pályázat</t>
  </si>
  <si>
    <t>folyamatban lévő beruházások</t>
  </si>
  <si>
    <t>Eszköz-                              csoport         Bruttó                                                 értéke</t>
  </si>
  <si>
    <t>Bruttó értékből                 0-ra leírt                    kisértékű eszközök értéke</t>
  </si>
  <si>
    <t>Eszköz-                                  csoport         Nettó                                 értéke</t>
  </si>
  <si>
    <t>Törzsvagyon</t>
  </si>
  <si>
    <t xml:space="preserve">Egyéb           vagyon </t>
  </si>
  <si>
    <t>Forgalom képtelen</t>
  </si>
  <si>
    <t>Korlátozot-                       tan forgalom-       képes</t>
  </si>
  <si>
    <t>Forgalom-                             képes</t>
  </si>
  <si>
    <t>Szellemi termékek és vagyoni értékű jogok</t>
  </si>
  <si>
    <t>Immateriális javak összesen</t>
  </si>
  <si>
    <t>Ügyvitel- és számítástechnikai eszközök</t>
  </si>
  <si>
    <t>Egyéb gépek berendezések és felszerelések</t>
  </si>
  <si>
    <t>Járművek</t>
  </si>
  <si>
    <t>Gépek, berendezések, felszerelések összesen</t>
  </si>
  <si>
    <t>Épületek</t>
  </si>
  <si>
    <t>Idegen tulajdonú épületek</t>
  </si>
  <si>
    <t>Építmények</t>
  </si>
  <si>
    <t>Erdők, ültetvények</t>
  </si>
  <si>
    <t>Földterületek, telkek</t>
  </si>
  <si>
    <t>Ingatlanok, vagyoni értékű jogok összesen</t>
  </si>
  <si>
    <t xml:space="preserve"> T Á R G Y I   E S Z K Ö Z Ö K                                                                  Ö S S Z E S E N </t>
  </si>
  <si>
    <t xml:space="preserve">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</si>
  <si>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</si>
  <si>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</si>
  <si>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</si>
  <si>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</si>
  <si>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</si>
  <si>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</si>
  <si>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</si>
  <si>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</si>
  <si>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</si>
  <si>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</si>
  <si>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</si>
  <si>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</si>
  <si>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</si>
  <si>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</si>
  <si>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</si>
  <si>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</si>
  <si>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</si>
  <si>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</si>
  <si>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</si>
  <si>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</si>
  <si>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</si>
  <si>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</si>
  <si>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</si>
  <si>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</si>
  <si>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</si>
  <si>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</si>
  <si>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</si>
  <si>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</si>
  <si>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</si>
  <si>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</si>
  <si>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</si>
  <si>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</si>
  <si>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</si>
  <si>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</si>
  <si>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</si>
  <si>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</si>
  <si>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</si>
  <si>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</si>
  <si>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 Költségvetési évben esedékes követelések (=D/I/1+…+D/I/8)</t>
  </si>
  <si>
    <t>D) KÖVETELÉSEK  (=D/I+D/II+D/III)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</si>
  <si>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</si>
  <si>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</si>
  <si>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</si>
  <si>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</si>
  <si>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</si>
  <si>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</si>
  <si>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</si>
  <si>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</si>
  <si>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</si>
  <si>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</si>
  <si>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</si>
  <si>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</si>
  <si>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</si>
  <si>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</si>
  <si>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</si>
  <si>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</si>
  <si>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</si>
  <si>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</si>
  <si>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</si>
  <si>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</si>
  <si>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</si>
  <si>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</si>
  <si>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</si>
  <si>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</si>
  <si>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</si>
  <si>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</si>
  <si>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</si>
  <si>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</si>
  <si>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</si>
  <si>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</si>
  <si>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</si>
  <si>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</si>
  <si>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</si>
  <si>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</si>
  <si>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</si>
  <si>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</si>
  <si>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</si>
  <si>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21 Pénzügyi műveletek egyéb eredményszemléletű bevételei (&gt;=21a+21b)</t>
  </si>
  <si>
    <t>VIII Pénzügyi műveletek eredményszemléletű bevételei (=17+18+19+20+21)</t>
  </si>
  <si>
    <t>24 Fizetendő kamatok és kamatjellegű ráfordítások</t>
  </si>
  <si>
    <t>26 Pénzügyi műveletek egyéb ráfordításai (&gt;=26a+26b)</t>
  </si>
  <si>
    <t>IX Pénzügyi műveletek ráfordításai (=22+23+24+25+26)</t>
  </si>
  <si>
    <t>B)  PÉNZÜGYI MŰVELETEK EREDMÉNYE (=VIII-IX)</t>
  </si>
  <si>
    <t>C)  MÉRLEG SZERINTI EREDMÉNY (=±A±B)</t>
  </si>
  <si>
    <t xml:space="preserve"> Eredménykimutatás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</si>
  <si>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</si>
  <si>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</si>
  <si>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</si>
  <si>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D/I/3d - ebből: költségvetési évben esedékes követelések vagyoni típusú adókra</t>
  </si>
  <si>
    <t>D/I/4f - ebből: költségvetési évben esedékes követelések kamatbevételekre és más nyereségjellegű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</si>
  <si>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</si>
  <si>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</si>
  <si>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E/I/2 Más előzetesen felszámított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</si>
  <si>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</si>
  <si>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</si>
  <si>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</si>
  <si>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</si>
  <si>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</si>
  <si>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 Egyéb sajátos eszközoldali elszámolások (=E/III/1+E/III/2)</t>
  </si>
  <si>
    <t>E) EGYÉB SAJÁTOS ELSZÁMOLÁSOK (=E/I+E/II+E/III)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</si>
  <si>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</si>
  <si>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</si>
  <si>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</si>
  <si>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</si>
  <si>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</si>
  <si>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H/III/1 Kapott előlegek</t>
  </si>
  <si>
    <t>J/1 Eredményszemléletű bevételek passzív időbeli elhatárolása</t>
  </si>
  <si>
    <t>Magánszemélyek kommunális adója</t>
  </si>
  <si>
    <t>Kedvezményezettek köre (testületi döntés alapján)</t>
  </si>
  <si>
    <t>lakásbérlők</t>
  </si>
  <si>
    <t>Bruttó értékből                 0-ra leírt                    használatban lévő eszközök értéke</t>
  </si>
  <si>
    <t>Szennyvízhálózat üzemeltetésre átadott gépek</t>
  </si>
  <si>
    <t>szennyvízhálózat vagyonkezelésbe átadott telekek, építmények</t>
  </si>
  <si>
    <t>vagyonkezelésbe átadott eszközök összesen</t>
  </si>
  <si>
    <t xml:space="preserve"> Vagyonkimutatás bontása törzsvagyon és egyéb vagyon szerint 2017.12.31 -én  </t>
  </si>
  <si>
    <t>Külső személyi juttatások  (K12)</t>
  </si>
  <si>
    <t>Személyi juttatások  (K1)</t>
  </si>
  <si>
    <t>Munkaadókat terhelő járulékok és szociális hozzájárulási adó  (K2)</t>
  </si>
  <si>
    <t>Dologi kiadások  (K3)</t>
  </si>
  <si>
    <t>Családi támogatások  (K42)</t>
  </si>
  <si>
    <t>Egyéb nem intézményi ellátások  (K48)</t>
  </si>
  <si>
    <t>Ellátottak pénzbeli juttatásai  (K4)</t>
  </si>
  <si>
    <t>Egyéb működési célú támogatások államháztartáson belülre  (K506)</t>
  </si>
  <si>
    <t>Egyéb működési célú támogatások államháztartáson kívülre  (K512)</t>
  </si>
  <si>
    <t>Egyéb működési célú kiadások (K5)</t>
  </si>
  <si>
    <t>Beruházások  (K6)</t>
  </si>
  <si>
    <t>Felújítások  (K7)</t>
  </si>
  <si>
    <t>Költségvetési kiadások  (K1-K8)</t>
  </si>
  <si>
    <t>Önkormányzatok működési támogatásai  (B11)</t>
  </si>
  <si>
    <t>Egyéb működési célú támogatások bevételei államháztartáson belülről  (B16)</t>
  </si>
  <si>
    <t>Működési célú támogatások államháztartáson belülről  (B1)</t>
  </si>
  <si>
    <t>Felhalmozási célú támogatások államháztartáson belülről  (B2)</t>
  </si>
  <si>
    <t>Vagyoni tipusú adók (B34)</t>
  </si>
  <si>
    <t>Értékesítési és forgalmi adók  (B351)</t>
  </si>
  <si>
    <t>Gépjárműadók  (B354)</t>
  </si>
  <si>
    <t>Közhatalmi bevételek  (B3)</t>
  </si>
  <si>
    <t>Szolgáltatások ellenértéke  (B402)</t>
  </si>
  <si>
    <t>Tulajdonosi bevételek  (B404)</t>
  </si>
  <si>
    <t>Közvetített szolgáltatások ellenértéke   (B403)</t>
  </si>
  <si>
    <t>Egyéb kapott (járó) kamatok és kamatjellegű bevételek  (B4082)</t>
  </si>
  <si>
    <t>Kamatbevételek és más nyereségjellegű bevételek  (B408)</t>
  </si>
  <si>
    <t>Egyéb működési bevételek  (B411)</t>
  </si>
  <si>
    <t>Működési bevételek (B4)</t>
  </si>
  <si>
    <t>Felhalmozási bevételek  (B5)</t>
  </si>
  <si>
    <t>Egyéb működési célú átvett pénzeszközök  (B65)</t>
  </si>
  <si>
    <t>Működési célú átvett pénzeszközök  (B6)</t>
  </si>
  <si>
    <t>Egyéb felhalmozási célú átvett pénzeszközök  (B75)</t>
  </si>
  <si>
    <t>Felhalmozási célú átvett pénzeszközök  (B7)</t>
  </si>
  <si>
    <t>Költségvetési bevételek  (B1-B7)</t>
  </si>
  <si>
    <t>Belföldi finanszírozás kiadásai  (K91)</t>
  </si>
  <si>
    <t>Finanszírozási kiadások  (K9)</t>
  </si>
  <si>
    <t>Maradvány igénybevétele  (B813)</t>
  </si>
  <si>
    <t>Belföldi finanszírozás bevételei  (B81)</t>
  </si>
  <si>
    <t>Finanszírozási bevételek  (B8)</t>
  </si>
  <si>
    <t xml:space="preserve">Működési célú bevételek összesen </t>
  </si>
  <si>
    <t xml:space="preserve">Működési célú kiadások összesen </t>
  </si>
  <si>
    <t xml:space="preserve">Felhalmozási célú bevételek összesen </t>
  </si>
  <si>
    <t xml:space="preserve">Felhalmozási célú kiadások összesen </t>
  </si>
  <si>
    <t>Önkormányzat bevételei összesen</t>
  </si>
  <si>
    <t xml:space="preserve">Önkormányzat kiadásai összesen </t>
  </si>
  <si>
    <t>4. melléklet a  6 /2018. (V.30.) önkormányzati rendelethez</t>
  </si>
  <si>
    <t>6. melléklet a  6 /2018. (V.30.) önkormányzati rendelethez</t>
  </si>
  <si>
    <t xml:space="preserve"> Mérleg</t>
  </si>
  <si>
    <t>8. számú melléklet a        4/ 2018. ( V.30. ) Önkormányzati rendelethez</t>
  </si>
  <si>
    <t xml:space="preserve">  1. melléklet a  4/2018. (V.30.) önkormányzati rendelethez</t>
  </si>
  <si>
    <t xml:space="preserve">  2. melléklet a  4/2018. (V.30.) önkormányzati rendelethez</t>
  </si>
  <si>
    <t xml:space="preserve"> 3. melléklet a  4/2018. (V.30.) önkormányzati rendelethez</t>
  </si>
  <si>
    <t>5. melléklet a  4 /2018. (V.30.) önkormányzati rendelethez</t>
  </si>
  <si>
    <t>a 4/2018.(V.30.) önkormányzati rendelethez</t>
  </si>
  <si>
    <t>7.  számú melléklet a          4/2018. (V.30. ) Önkormányzati rendelethez</t>
  </si>
  <si>
    <t xml:space="preserve">  a 4/2018.(V.30.) önkormányzati rendelethez</t>
  </si>
</sst>
</file>

<file path=xl/styles.xml><?xml version="1.0" encoding="utf-8"?>
<styleSheet xmlns="http://schemas.openxmlformats.org/spreadsheetml/2006/main">
  <numFmts count="2">
    <numFmt numFmtId="41" formatCode="_-* #,##0\ _F_t_-;\-* #,##0\ _F_t_-;_-* &quot;-&quot;\ _F_t_-;_-@_-"/>
    <numFmt numFmtId="164" formatCode="0__"/>
  </numFmts>
  <fonts count="32"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alibri"/>
      <family val="2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9"/>
      <name val="Arial CE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sz val="10"/>
      <name val="MS Sans Serif"/>
      <family val="2"/>
      <charset val="238"/>
    </font>
    <font>
      <sz val="11"/>
      <color indexed="9"/>
      <name val="Calibri"/>
      <family val="2"/>
    </font>
    <font>
      <sz val="10"/>
      <color indexed="9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7" fillId="0" borderId="0"/>
    <xf numFmtId="0" fontId="7" fillId="0" borderId="0"/>
    <xf numFmtId="0" fontId="21" fillId="0" borderId="0"/>
    <xf numFmtId="0" fontId="7" fillId="0" borderId="0"/>
    <xf numFmtId="0" fontId="9" fillId="0" borderId="0"/>
    <xf numFmtId="0" fontId="14" fillId="0" borderId="0"/>
  </cellStyleXfs>
  <cellXfs count="20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3" fontId="8" fillId="2" borderId="1" xfId="0" applyNumberFormat="1" applyFont="1" applyFill="1" applyBorder="1" applyAlignment="1">
      <alignment horizontal="right" vertical="top" wrapText="1"/>
    </xf>
    <xf numFmtId="0" fontId="10" fillId="0" borderId="0" xfId="5" applyFont="1" applyFill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0" fillId="2" borderId="0" xfId="0" applyFill="1" applyBorder="1"/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0" borderId="0" xfId="0" applyFont="1"/>
    <xf numFmtId="0" fontId="7" fillId="0" borderId="0" xfId="0" applyFont="1"/>
    <xf numFmtId="0" fontId="8" fillId="0" borderId="1" xfId="0" applyFont="1" applyBorder="1"/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41" fontId="0" fillId="0" borderId="1" xfId="0" applyNumberFormat="1" applyBorder="1"/>
    <xf numFmtId="41" fontId="8" fillId="0" borderId="1" xfId="0" applyNumberFormat="1" applyFont="1" applyBorder="1"/>
    <xf numFmtId="49" fontId="7" fillId="0" borderId="1" xfId="0" applyNumberFormat="1" applyFont="1" applyBorder="1"/>
    <xf numFmtId="0" fontId="7" fillId="0" borderId="3" xfId="0" applyFont="1" applyBorder="1"/>
    <xf numFmtId="41" fontId="0" fillId="2" borderId="1" xfId="0" applyNumberFormat="1" applyFill="1" applyBorder="1"/>
    <xf numFmtId="0" fontId="0" fillId="0" borderId="2" xfId="0" applyBorder="1"/>
    <xf numFmtId="0" fontId="7" fillId="0" borderId="4" xfId="0" applyFont="1" applyBorder="1"/>
    <xf numFmtId="41" fontId="0" fillId="2" borderId="4" xfId="0" applyNumberFormat="1" applyFill="1" applyBorder="1"/>
    <xf numFmtId="41" fontId="0" fillId="2" borderId="5" xfId="0" applyNumberFormat="1" applyFill="1" applyBorder="1"/>
    <xf numFmtId="41" fontId="0" fillId="2" borderId="3" xfId="0" applyNumberFormat="1" applyFill="1" applyBorder="1"/>
    <xf numFmtId="0" fontId="8" fillId="0" borderId="6" xfId="0" applyFont="1" applyBorder="1"/>
    <xf numFmtId="41" fontId="4" fillId="2" borderId="7" xfId="0" applyNumberFormat="1" applyFont="1" applyFill="1" applyBorder="1"/>
    <xf numFmtId="0" fontId="8" fillId="0" borderId="5" xfId="0" applyFont="1" applyBorder="1"/>
    <xf numFmtId="41" fontId="8" fillId="0" borderId="5" xfId="0" applyNumberFormat="1" applyFont="1" applyBorder="1"/>
    <xf numFmtId="0" fontId="7" fillId="0" borderId="1" xfId="4" applyBorder="1"/>
    <xf numFmtId="3" fontId="7" fillId="0" borderId="1" xfId="4" applyNumberFormat="1" applyBorder="1" applyAlignment="1">
      <alignment horizontal="right"/>
    </xf>
    <xf numFmtId="0" fontId="7" fillId="0" borderId="1" xfId="4" applyFont="1" applyBorder="1"/>
    <xf numFmtId="0" fontId="25" fillId="0" borderId="1" xfId="4" applyFont="1" applyBorder="1"/>
    <xf numFmtId="3" fontId="25" fillId="0" borderId="1" xfId="4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7" fillId="0" borderId="0" xfId="2"/>
    <xf numFmtId="0" fontId="26" fillId="0" borderId="8" xfId="2" applyFont="1" applyBorder="1" applyAlignment="1">
      <alignment horizontal="center" wrapText="1"/>
    </xf>
    <xf numFmtId="0" fontId="26" fillId="0" borderId="1" xfId="2" applyFont="1" applyBorder="1" applyAlignment="1">
      <alignment horizontal="center" wrapText="1"/>
    </xf>
    <xf numFmtId="3" fontId="7" fillId="2" borderId="1" xfId="2" applyNumberFormat="1" applyFill="1" applyBorder="1" applyAlignment="1">
      <alignment horizontal="right" wrapText="1"/>
    </xf>
    <xf numFmtId="0" fontId="27" fillId="0" borderId="0" xfId="1"/>
    <xf numFmtId="0" fontId="6" fillId="0" borderId="1" xfId="1" applyFont="1" applyFill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3" fontId="28" fillId="0" borderId="0" xfId="0" applyNumberFormat="1" applyFont="1"/>
    <xf numFmtId="0" fontId="28" fillId="0" borderId="0" xfId="0" applyFont="1"/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30" fillId="0" borderId="0" xfId="0" applyFont="1"/>
    <xf numFmtId="3" fontId="0" fillId="0" borderId="1" xfId="0" applyNumberFormat="1" applyBorder="1"/>
    <xf numFmtId="3" fontId="0" fillId="0" borderId="0" xfId="0" applyNumberFormat="1"/>
    <xf numFmtId="3" fontId="13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2" fillId="0" borderId="1" xfId="0" applyFont="1" applyBorder="1"/>
    <xf numFmtId="0" fontId="15" fillId="2" borderId="0" xfId="6" applyFont="1" applyFill="1" applyAlignment="1">
      <alignment horizontal="left"/>
    </xf>
    <xf numFmtId="49" fontId="15" fillId="2" borderId="0" xfId="6" applyNumberFormat="1" applyFont="1" applyFill="1" applyAlignment="1">
      <alignment horizontal="center"/>
    </xf>
    <xf numFmtId="0" fontId="14" fillId="2" borderId="0" xfId="6" applyFill="1"/>
    <xf numFmtId="0" fontId="14" fillId="2" borderId="0" xfId="6" applyFill="1" applyAlignment="1"/>
    <xf numFmtId="0" fontId="18" fillId="2" borderId="0" xfId="6" applyFont="1" applyFill="1" applyBorder="1" applyAlignment="1">
      <alignment horizontal="center"/>
    </xf>
    <xf numFmtId="0" fontId="19" fillId="2" borderId="0" xfId="6" applyFont="1" applyFill="1" applyBorder="1" applyAlignment="1">
      <alignment horizontal="center"/>
    </xf>
    <xf numFmtId="0" fontId="15" fillId="2" borderId="9" xfId="6" applyFont="1" applyFill="1" applyBorder="1" applyAlignment="1">
      <alignment horizontal="left" vertical="center" wrapText="1"/>
    </xf>
    <xf numFmtId="49" fontId="20" fillId="2" borderId="8" xfId="6" applyNumberFormat="1" applyFont="1" applyFill="1" applyBorder="1" applyAlignment="1">
      <alignment horizontal="center" vertical="center" wrapText="1"/>
    </xf>
    <xf numFmtId="0" fontId="14" fillId="2" borderId="0" xfId="6" applyFill="1" applyAlignment="1">
      <alignment wrapText="1"/>
    </xf>
    <xf numFmtId="0" fontId="15" fillId="2" borderId="10" xfId="6" applyFont="1" applyFill="1" applyBorder="1" applyAlignment="1">
      <alignment horizontal="center" vertical="center" wrapText="1"/>
    </xf>
    <xf numFmtId="49" fontId="15" fillId="2" borderId="11" xfId="6" applyNumberFormat="1" applyFont="1" applyFill="1" applyBorder="1" applyAlignment="1">
      <alignment horizontal="center" vertical="center" wrapText="1"/>
    </xf>
    <xf numFmtId="0" fontId="17" fillId="2" borderId="12" xfId="6" applyFont="1" applyFill="1" applyBorder="1" applyAlignment="1">
      <alignment horizontal="center" vertical="center"/>
    </xf>
    <xf numFmtId="0" fontId="17" fillId="2" borderId="13" xfId="6" applyFont="1" applyFill="1" applyBorder="1" applyAlignment="1">
      <alignment horizontal="center" vertical="center"/>
    </xf>
    <xf numFmtId="3" fontId="15" fillId="2" borderId="14" xfId="6" applyNumberFormat="1" applyFont="1" applyFill="1" applyBorder="1" applyAlignment="1">
      <alignment horizontal="left" vertical="center" wrapText="1"/>
    </xf>
    <xf numFmtId="3" fontId="15" fillId="2" borderId="2" xfId="6" quotePrefix="1" applyNumberFormat="1" applyFont="1" applyFill="1" applyBorder="1" applyAlignment="1">
      <alignment horizontal="center" vertical="center"/>
    </xf>
    <xf numFmtId="0" fontId="14" fillId="2" borderId="0" xfId="6" applyFill="1" applyAlignment="1">
      <alignment vertical="center"/>
    </xf>
    <xf numFmtId="3" fontId="15" fillId="2" borderId="2" xfId="6" applyNumberFormat="1" applyFont="1" applyFill="1" applyBorder="1" applyAlignment="1">
      <alignment horizontal="center" vertical="center"/>
    </xf>
    <xf numFmtId="3" fontId="23" fillId="2" borderId="14" xfId="6" applyNumberFormat="1" applyFont="1" applyFill="1" applyBorder="1" applyAlignment="1">
      <alignment horizontal="left" vertical="center" wrapText="1"/>
    </xf>
    <xf numFmtId="3" fontId="23" fillId="2" borderId="2" xfId="6" quotePrefix="1" applyNumberFormat="1" applyFont="1" applyFill="1" applyBorder="1" applyAlignment="1">
      <alignment horizontal="center" vertical="center"/>
    </xf>
    <xf numFmtId="3" fontId="15" fillId="2" borderId="2" xfId="6" quotePrefix="1" applyNumberFormat="1" applyFont="1" applyFill="1" applyBorder="1" applyAlignment="1">
      <alignment horizontal="center" vertical="center" wrapText="1"/>
    </xf>
    <xf numFmtId="3" fontId="15" fillId="2" borderId="2" xfId="6" applyNumberFormat="1" applyFont="1" applyFill="1" applyBorder="1" applyAlignment="1">
      <alignment horizontal="center" vertical="center" wrapText="1"/>
    </xf>
    <xf numFmtId="3" fontId="23" fillId="2" borderId="2" xfId="6" applyNumberFormat="1" applyFont="1" applyFill="1" applyBorder="1" applyAlignment="1">
      <alignment horizontal="center" vertical="center"/>
    </xf>
    <xf numFmtId="3" fontId="17" fillId="2" borderId="15" xfId="6" applyNumberFormat="1" applyFont="1" applyFill="1" applyBorder="1" applyAlignment="1">
      <alignment horizontal="center" vertical="center"/>
    </xf>
    <xf numFmtId="3" fontId="17" fillId="2" borderId="16" xfId="6" applyNumberFormat="1" applyFont="1" applyFill="1" applyBorder="1" applyAlignment="1">
      <alignment horizontal="center" vertical="center"/>
    </xf>
    <xf numFmtId="3" fontId="23" fillId="2" borderId="17" xfId="6" applyNumberFormat="1" applyFont="1" applyFill="1" applyBorder="1" applyAlignment="1">
      <alignment horizontal="left" vertical="center" wrapText="1"/>
    </xf>
    <xf numFmtId="3" fontId="23" fillId="2" borderId="18" xfId="6" applyNumberFormat="1" applyFont="1" applyFill="1" applyBorder="1" applyAlignment="1">
      <alignment horizontal="center" vertical="center"/>
    </xf>
    <xf numFmtId="3" fontId="23" fillId="2" borderId="6" xfId="6" applyNumberFormat="1" applyFont="1" applyFill="1" applyBorder="1" applyAlignment="1">
      <alignment horizontal="left" vertical="center" wrapText="1"/>
    </xf>
    <xf numFmtId="3" fontId="23" fillId="2" borderId="19" xfId="6" applyNumberFormat="1" applyFont="1" applyFill="1" applyBorder="1" applyAlignment="1">
      <alignment horizontal="center" vertical="center"/>
    </xf>
    <xf numFmtId="3" fontId="14" fillId="2" borderId="0" xfId="6" applyNumberFormat="1" applyFill="1" applyAlignment="1">
      <alignment vertical="center"/>
    </xf>
    <xf numFmtId="3" fontId="23" fillId="2" borderId="20" xfId="6" applyNumberFormat="1" applyFont="1" applyFill="1" applyBorder="1" applyAlignment="1">
      <alignment horizontal="left" vertical="center" wrapText="1"/>
    </xf>
    <xf numFmtId="3" fontId="23" fillId="2" borderId="21" xfId="6" applyNumberFormat="1" applyFont="1" applyFill="1" applyBorder="1" applyAlignment="1">
      <alignment horizontal="center" vertical="center"/>
    </xf>
    <xf numFmtId="49" fontId="15" fillId="2" borderId="0" xfId="6" quotePrefix="1" applyNumberFormat="1" applyFont="1" applyFill="1" applyBorder="1" applyAlignment="1">
      <alignment horizontal="center" vertical="center"/>
    </xf>
    <xf numFmtId="164" fontId="15" fillId="2" borderId="0" xfId="6" applyNumberFormat="1" applyFont="1" applyFill="1" applyAlignment="1">
      <alignment horizontal="left"/>
    </xf>
    <xf numFmtId="49" fontId="7" fillId="0" borderId="9" xfId="2" applyNumberFormat="1" applyBorder="1" applyAlignment="1">
      <alignment horizontal="center" wrapText="1"/>
    </xf>
    <xf numFmtId="0" fontId="3" fillId="0" borderId="8" xfId="2" applyFont="1" applyBorder="1" applyAlignment="1">
      <alignment horizontal="center" wrapText="1"/>
    </xf>
    <xf numFmtId="49" fontId="7" fillId="0" borderId="14" xfId="2" applyNumberFormat="1" applyBorder="1" applyAlignment="1">
      <alignment horizontal="left" wrapText="1"/>
    </xf>
    <xf numFmtId="0" fontId="7" fillId="0" borderId="1" xfId="2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3" fillId="2" borderId="6" xfId="2" applyNumberFormat="1" applyFont="1" applyFill="1" applyBorder="1" applyAlignment="1">
      <alignment horizontal="center" wrapText="1"/>
    </xf>
    <xf numFmtId="3" fontId="3" fillId="2" borderId="22" xfId="2" applyNumberFormat="1" applyFont="1" applyFill="1" applyBorder="1" applyAlignment="1">
      <alignment horizontal="right" wrapText="1"/>
    </xf>
    <xf numFmtId="3" fontId="7" fillId="2" borderId="5" xfId="2" applyNumberFormat="1" applyFill="1" applyBorder="1" applyAlignment="1">
      <alignment horizontal="right" wrapText="1"/>
    </xf>
    <xf numFmtId="3" fontId="7" fillId="2" borderId="4" xfId="2" applyNumberFormat="1" applyFill="1" applyBorder="1" applyAlignment="1">
      <alignment horizontal="right" wrapText="1"/>
    </xf>
    <xf numFmtId="3" fontId="3" fillId="2" borderId="3" xfId="2" applyNumberFormat="1" applyFont="1" applyFill="1" applyBorder="1" applyAlignment="1">
      <alignment horizontal="right" wrapText="1"/>
    </xf>
    <xf numFmtId="3" fontId="3" fillId="2" borderId="7" xfId="2" applyNumberFormat="1" applyFont="1" applyFill="1" applyBorder="1" applyAlignment="1">
      <alignment horizontal="right" wrapText="1"/>
    </xf>
    <xf numFmtId="49" fontId="7" fillId="2" borderId="1" xfId="2" applyNumberFormat="1" applyFill="1" applyBorder="1" applyAlignment="1">
      <alignment horizontal="left" wrapText="1"/>
    </xf>
    <xf numFmtId="49" fontId="7" fillId="2" borderId="4" xfId="2" applyNumberFormat="1" applyFill="1" applyBorder="1" applyAlignment="1">
      <alignment horizontal="left" wrapText="1"/>
    </xf>
    <xf numFmtId="49" fontId="7" fillId="2" borderId="5" xfId="2" applyNumberFormat="1" applyFill="1" applyBorder="1" applyAlignment="1">
      <alignment horizontal="left" wrapText="1"/>
    </xf>
    <xf numFmtId="49" fontId="2" fillId="2" borderId="3" xfId="2" applyNumberFormat="1" applyFont="1" applyFill="1" applyBorder="1" applyAlignment="1">
      <alignment horizontal="left" wrapText="1"/>
    </xf>
    <xf numFmtId="49" fontId="5" fillId="2" borderId="6" xfId="2" applyNumberFormat="1" applyFont="1" applyFill="1" applyBorder="1" applyAlignment="1">
      <alignment horizontal="center" wrapText="1"/>
    </xf>
    <xf numFmtId="3" fontId="0" fillId="0" borderId="0" xfId="0" applyNumberFormat="1" applyAlignment="1"/>
    <xf numFmtId="3" fontId="5" fillId="2" borderId="1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4" fillId="0" borderId="1" xfId="0" applyNumberFormat="1" applyFont="1" applyBorder="1"/>
    <xf numFmtId="3" fontId="0" fillId="2" borderId="0" xfId="0" applyNumberFormat="1" applyFill="1" applyBorder="1" applyAlignment="1">
      <alignment horizontal="center"/>
    </xf>
    <xf numFmtId="3" fontId="4" fillId="2" borderId="1" xfId="0" applyNumberFormat="1" applyFont="1" applyFill="1" applyBorder="1" applyAlignment="1"/>
    <xf numFmtId="3" fontId="0" fillId="0" borderId="0" xfId="0" applyNumberFormat="1" applyBorder="1"/>
    <xf numFmtId="3" fontId="0" fillId="2" borderId="1" xfId="0" applyNumberFormat="1" applyFill="1" applyBorder="1" applyAlignment="1"/>
    <xf numFmtId="3" fontId="0" fillId="2" borderId="0" xfId="0" applyNumberFormat="1" applyFill="1" applyBorder="1"/>
    <xf numFmtId="3" fontId="0" fillId="2" borderId="1" xfId="0" applyNumberFormat="1" applyFill="1" applyBorder="1" applyAlignment="1">
      <alignment horizontal="center" wrapText="1"/>
    </xf>
    <xf numFmtId="0" fontId="2" fillId="0" borderId="0" xfId="0" applyFont="1"/>
    <xf numFmtId="0" fontId="18" fillId="2" borderId="0" xfId="6" applyFont="1" applyFill="1" applyAlignment="1">
      <alignment vertical="center" wrapText="1"/>
    </xf>
    <xf numFmtId="0" fontId="14" fillId="2" borderId="0" xfId="6" applyFill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15" fillId="2" borderId="23" xfId="6" applyNumberFormat="1" applyFont="1" applyFill="1" applyBorder="1" applyAlignment="1">
      <alignment horizontal="right" vertical="center"/>
    </xf>
    <xf numFmtId="3" fontId="23" fillId="2" borderId="23" xfId="6" applyNumberFormat="1" applyFont="1" applyFill="1" applyBorder="1" applyAlignment="1">
      <alignment horizontal="right" vertical="center"/>
    </xf>
    <xf numFmtId="3" fontId="24" fillId="2" borderId="23" xfId="6" applyNumberFormat="1" applyFont="1" applyFill="1" applyBorder="1" applyAlignment="1">
      <alignment horizontal="right" vertical="center"/>
    </xf>
    <xf numFmtId="3" fontId="24" fillId="2" borderId="24" xfId="6" applyNumberFormat="1" applyFont="1" applyFill="1" applyBorder="1" applyAlignment="1">
      <alignment horizontal="right" vertical="center"/>
    </xf>
    <xf numFmtId="0" fontId="14" fillId="2" borderId="0" xfId="6" applyFill="1" applyAlignment="1">
      <alignment horizontal="right" vertical="center" wrapText="1"/>
    </xf>
    <xf numFmtId="0" fontId="19" fillId="2" borderId="0" xfId="6" applyFont="1" applyFill="1" applyBorder="1" applyAlignment="1">
      <alignment horizontal="right"/>
    </xf>
    <xf numFmtId="0" fontId="15" fillId="2" borderId="25" xfId="6" applyFont="1" applyFill="1" applyBorder="1" applyAlignment="1">
      <alignment horizontal="right" vertical="center" wrapText="1"/>
    </xf>
    <xf numFmtId="0" fontId="22" fillId="2" borderId="26" xfId="3" applyFont="1" applyFill="1" applyBorder="1" applyAlignment="1">
      <alignment horizontal="right" wrapText="1"/>
    </xf>
    <xf numFmtId="0" fontId="17" fillId="2" borderId="27" xfId="6" applyFont="1" applyFill="1" applyBorder="1" applyAlignment="1">
      <alignment horizontal="right" vertical="center"/>
    </xf>
    <xf numFmtId="3" fontId="17" fillId="2" borderId="23" xfId="6" applyNumberFormat="1" applyFont="1" applyFill="1" applyBorder="1" applyAlignment="1">
      <alignment horizontal="right" vertical="center"/>
    </xf>
    <xf numFmtId="3" fontId="29" fillId="2" borderId="0" xfId="6" applyNumberFormat="1" applyFont="1" applyFill="1" applyBorder="1" applyAlignment="1">
      <alignment horizontal="right"/>
    </xf>
    <xf numFmtId="0" fontId="15" fillId="2" borderId="0" xfId="6" applyFont="1" applyFill="1" applyAlignment="1">
      <alignment horizontal="right"/>
    </xf>
    <xf numFmtId="3" fontId="2" fillId="0" borderId="1" xfId="1" applyNumberFormat="1" applyFont="1" applyBorder="1"/>
    <xf numFmtId="3" fontId="3" fillId="0" borderId="1" xfId="1" applyNumberFormat="1" applyFont="1" applyBorder="1"/>
    <xf numFmtId="0" fontId="5" fillId="0" borderId="0" xfId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/>
    </xf>
    <xf numFmtId="0" fontId="10" fillId="0" borderId="0" xfId="5" applyFont="1" applyFill="1" applyAlignment="1">
      <alignment horizontal="left"/>
    </xf>
    <xf numFmtId="0" fontId="5" fillId="2" borderId="2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0" fillId="2" borderId="0" xfId="0" applyFill="1" applyBorder="1"/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16" fillId="2" borderId="0" xfId="6" applyFont="1" applyFill="1" applyBorder="1" applyAlignment="1">
      <alignment horizontal="center" wrapText="1"/>
    </xf>
    <xf numFmtId="0" fontId="14" fillId="2" borderId="0" xfId="6" applyFill="1" applyAlignment="1"/>
    <xf numFmtId="0" fontId="17" fillId="2" borderId="0" xfId="6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3" fillId="0" borderId="29" xfId="2" applyFont="1" applyBorder="1" applyAlignment="1">
      <alignment horizontal="center" wrapText="1"/>
    </xf>
    <xf numFmtId="0" fontId="3" fillId="0" borderId="30" xfId="2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7" fillId="0" borderId="1" xfId="2" applyBorder="1" applyAlignment="1"/>
    <xf numFmtId="0" fontId="7" fillId="0" borderId="4" xfId="2" applyBorder="1" applyAlignment="1"/>
    <xf numFmtId="0" fontId="5" fillId="0" borderId="0" xfId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7">
    <cellStyle name="Normál" xfId="0" builtinId="0"/>
    <cellStyle name="Normál 2" xfId="1"/>
    <cellStyle name="Normál 4" xfId="2"/>
    <cellStyle name="Normál_5Ktsgv05" xfId="3"/>
    <cellStyle name="Normál_Folyamatban lévő beruházás 10,3.sz.mell." xfId="4"/>
    <cellStyle name="Normál_KVRENMUNKA" xfId="5"/>
    <cellStyle name="Normál_Munkafüzet20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41"/>
  <sheetViews>
    <sheetView workbookViewId="0">
      <selection sqref="A1:G1"/>
    </sheetView>
  </sheetViews>
  <sheetFormatPr defaultColWidth="32.85546875" defaultRowHeight="15"/>
  <cols>
    <col min="1" max="1" width="8.140625" customWidth="1"/>
    <col min="2" max="2" width="41" customWidth="1"/>
    <col min="3" max="3" width="10.28515625" customWidth="1"/>
    <col min="4" max="4" width="13.140625" customWidth="1"/>
    <col min="5" max="5" width="13" customWidth="1"/>
    <col min="6" max="6" width="12.140625" customWidth="1"/>
    <col min="7" max="7" width="12.140625" style="82" customWidth="1"/>
    <col min="8" max="9" width="22.28515625" customWidth="1"/>
    <col min="10" max="253" width="9.140625" customWidth="1"/>
    <col min="254" max="254" width="8.140625" customWidth="1"/>
    <col min="255" max="255" width="41" customWidth="1"/>
  </cols>
  <sheetData>
    <row r="1" spans="1:38" ht="27.75" customHeight="1">
      <c r="A1" s="168" t="s">
        <v>487</v>
      </c>
      <c r="B1" s="168"/>
      <c r="C1" s="168"/>
      <c r="D1" s="168"/>
      <c r="E1" s="168"/>
      <c r="F1" s="168"/>
      <c r="G1" s="168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>
      <c r="A2" s="20"/>
      <c r="B2" s="20"/>
      <c r="C2" s="21"/>
      <c r="D2" s="21"/>
      <c r="E2" s="21"/>
      <c r="F2" s="21"/>
      <c r="G2" s="136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s="24" customFormat="1" ht="46.5" customHeight="1">
      <c r="A3" s="25"/>
      <c r="B3" s="25" t="s">
        <v>81</v>
      </c>
      <c r="C3" s="25" t="s">
        <v>82</v>
      </c>
      <c r="D3" s="25" t="s">
        <v>1</v>
      </c>
      <c r="E3" s="25" t="s">
        <v>2</v>
      </c>
      <c r="F3" s="25" t="s">
        <v>3</v>
      </c>
      <c r="G3" s="137" t="s">
        <v>76</v>
      </c>
    </row>
    <row r="4" spans="1:38" s="24" customFormat="1" ht="15.75">
      <c r="A4" s="25">
        <v>2</v>
      </c>
      <c r="B4" s="25">
        <v>3</v>
      </c>
      <c r="C4" s="25"/>
      <c r="D4" s="25">
        <v>4</v>
      </c>
      <c r="E4" s="25">
        <v>5</v>
      </c>
      <c r="F4" s="25" t="s">
        <v>74</v>
      </c>
      <c r="G4" s="138" t="s">
        <v>75</v>
      </c>
    </row>
    <row r="5" spans="1:38" s="24" customFormat="1" ht="28.5" customHeight="1">
      <c r="A5" s="22"/>
      <c r="B5" s="172" t="s">
        <v>83</v>
      </c>
      <c r="C5" s="173"/>
      <c r="D5" s="173"/>
      <c r="E5" s="173"/>
      <c r="F5" s="174"/>
      <c r="G5" s="139"/>
    </row>
    <row r="6" spans="1:38">
      <c r="A6" s="1">
        <v>1</v>
      </c>
      <c r="B6" s="9" t="s">
        <v>80</v>
      </c>
      <c r="C6" s="9" t="s">
        <v>89</v>
      </c>
      <c r="D6" s="3">
        <v>7786680</v>
      </c>
      <c r="E6" s="3">
        <v>11459566</v>
      </c>
      <c r="F6" s="3">
        <v>11228777</v>
      </c>
      <c r="G6" s="81"/>
    </row>
    <row r="7" spans="1:38">
      <c r="A7" s="1">
        <f>1+A6</f>
        <v>2</v>
      </c>
      <c r="B7" s="9" t="s">
        <v>88</v>
      </c>
      <c r="C7" s="2" t="s">
        <v>87</v>
      </c>
      <c r="D7" s="3">
        <v>71520</v>
      </c>
      <c r="E7" s="3">
        <v>71520</v>
      </c>
      <c r="F7" s="3">
        <v>0</v>
      </c>
      <c r="G7" s="81"/>
    </row>
    <row r="8" spans="1:38">
      <c r="A8" s="1">
        <f t="shared" ref="A8:A68" si="0">1+A7</f>
        <v>3</v>
      </c>
      <c r="B8" s="2" t="s">
        <v>4</v>
      </c>
      <c r="C8" s="9" t="s">
        <v>90</v>
      </c>
      <c r="D8" s="3">
        <v>0</v>
      </c>
      <c r="E8" s="3">
        <v>92000</v>
      </c>
      <c r="F8" s="3">
        <v>92000</v>
      </c>
      <c r="G8" s="81"/>
    </row>
    <row r="9" spans="1:38">
      <c r="A9" s="1">
        <f t="shared" si="0"/>
        <v>4</v>
      </c>
      <c r="B9" s="2" t="s">
        <v>5</v>
      </c>
      <c r="C9" s="9" t="s">
        <v>91</v>
      </c>
      <c r="D9" s="3">
        <v>12000</v>
      </c>
      <c r="E9" s="3">
        <v>14481</v>
      </c>
      <c r="F9" s="3">
        <v>14481</v>
      </c>
      <c r="G9" s="81"/>
    </row>
    <row r="10" spans="1:38">
      <c r="A10" s="1">
        <f t="shared" si="0"/>
        <v>5</v>
      </c>
      <c r="B10" s="9" t="s">
        <v>108</v>
      </c>
      <c r="C10" s="9" t="s">
        <v>92</v>
      </c>
      <c r="D10" s="3">
        <v>0</v>
      </c>
      <c r="E10" s="3">
        <v>114605</v>
      </c>
      <c r="F10" s="3">
        <v>114605</v>
      </c>
      <c r="G10" s="81"/>
    </row>
    <row r="11" spans="1:38">
      <c r="A11" s="11">
        <f t="shared" si="0"/>
        <v>6</v>
      </c>
      <c r="B11" s="12" t="s">
        <v>109</v>
      </c>
      <c r="C11" s="12" t="s">
        <v>93</v>
      </c>
      <c r="D11" s="13">
        <v>7870200</v>
      </c>
      <c r="E11" s="13">
        <v>11752172</v>
      </c>
      <c r="F11" s="13">
        <v>11449863</v>
      </c>
      <c r="G11" s="81"/>
    </row>
    <row r="12" spans="1:38">
      <c r="A12" s="1">
        <f t="shared" si="0"/>
        <v>7</v>
      </c>
      <c r="B12" s="2" t="s">
        <v>6</v>
      </c>
      <c r="C12" s="9" t="s">
        <v>94</v>
      </c>
      <c r="D12" s="3">
        <v>5561200</v>
      </c>
      <c r="E12" s="3">
        <v>5621441</v>
      </c>
      <c r="F12" s="3">
        <v>5621441</v>
      </c>
      <c r="G12" s="81"/>
    </row>
    <row r="13" spans="1:38" ht="38.25">
      <c r="A13" s="1">
        <f t="shared" si="0"/>
        <v>8</v>
      </c>
      <c r="B13" s="2" t="s">
        <v>7</v>
      </c>
      <c r="C13" s="9" t="s">
        <v>95</v>
      </c>
      <c r="D13" s="3">
        <v>0</v>
      </c>
      <c r="E13" s="3">
        <v>1773250</v>
      </c>
      <c r="F13" s="3">
        <v>1773250</v>
      </c>
      <c r="G13" s="81"/>
    </row>
    <row r="14" spans="1:38">
      <c r="A14" s="1">
        <f t="shared" si="0"/>
        <v>9</v>
      </c>
      <c r="B14" s="2" t="s">
        <v>8</v>
      </c>
      <c r="C14" s="9" t="s">
        <v>96</v>
      </c>
      <c r="D14" s="3">
        <v>2397135</v>
      </c>
      <c r="E14" s="3">
        <v>2015225</v>
      </c>
      <c r="F14" s="3">
        <v>343885</v>
      </c>
      <c r="G14" s="81"/>
    </row>
    <row r="15" spans="1:38">
      <c r="A15" s="11">
        <f t="shared" si="0"/>
        <v>10</v>
      </c>
      <c r="B15" s="5" t="s">
        <v>438</v>
      </c>
      <c r="C15" s="12" t="s">
        <v>97</v>
      </c>
      <c r="D15" s="13">
        <v>7958335</v>
      </c>
      <c r="E15" s="13">
        <v>9409916</v>
      </c>
      <c r="F15" s="13">
        <v>7738576</v>
      </c>
      <c r="G15" s="81"/>
    </row>
    <row r="16" spans="1:38">
      <c r="A16" s="4">
        <f t="shared" si="0"/>
        <v>11</v>
      </c>
      <c r="B16" s="5" t="s">
        <v>439</v>
      </c>
      <c r="C16" s="12" t="s">
        <v>98</v>
      </c>
      <c r="D16" s="6">
        <v>15828535</v>
      </c>
      <c r="E16" s="6">
        <v>21162088</v>
      </c>
      <c r="F16" s="6">
        <v>19188439</v>
      </c>
      <c r="G16" s="81"/>
    </row>
    <row r="17" spans="1:7" ht="25.5">
      <c r="A17" s="4">
        <f t="shared" si="0"/>
        <v>12</v>
      </c>
      <c r="B17" s="5" t="s">
        <v>440</v>
      </c>
      <c r="C17" s="12" t="s">
        <v>99</v>
      </c>
      <c r="D17" s="6">
        <v>2828027</v>
      </c>
      <c r="E17" s="6">
        <v>3337576</v>
      </c>
      <c r="F17" s="6">
        <v>3337576</v>
      </c>
      <c r="G17" s="81"/>
    </row>
    <row r="18" spans="1:7">
      <c r="A18" s="1">
        <f t="shared" si="0"/>
        <v>13</v>
      </c>
      <c r="B18" s="2" t="s">
        <v>9</v>
      </c>
      <c r="C18" s="9" t="s">
        <v>99</v>
      </c>
      <c r="D18" s="3">
        <v>0</v>
      </c>
      <c r="E18" s="3">
        <v>0</v>
      </c>
      <c r="F18" s="3">
        <v>3160258</v>
      </c>
      <c r="G18" s="81"/>
    </row>
    <row r="19" spans="1:7">
      <c r="A19" s="1">
        <f t="shared" si="0"/>
        <v>14</v>
      </c>
      <c r="B19" s="2" t="s">
        <v>11</v>
      </c>
      <c r="C19" s="9" t="s">
        <v>99</v>
      </c>
      <c r="D19" s="3">
        <v>0</v>
      </c>
      <c r="E19" s="3">
        <v>0</v>
      </c>
      <c r="F19" s="3">
        <v>73880</v>
      </c>
      <c r="G19" s="81"/>
    </row>
    <row r="20" spans="1:7">
      <c r="A20" s="1">
        <f t="shared" si="0"/>
        <v>15</v>
      </c>
      <c r="B20" s="2" t="s">
        <v>12</v>
      </c>
      <c r="C20" s="9" t="s">
        <v>99</v>
      </c>
      <c r="D20" s="3">
        <v>0</v>
      </c>
      <c r="E20" s="3">
        <v>0</v>
      </c>
      <c r="F20" s="3">
        <v>46110</v>
      </c>
      <c r="G20" s="81"/>
    </row>
    <row r="21" spans="1:7" ht="25.5">
      <c r="A21" s="1">
        <f t="shared" si="0"/>
        <v>16</v>
      </c>
      <c r="B21" s="2" t="s">
        <v>13</v>
      </c>
      <c r="C21" s="9" t="s">
        <v>99</v>
      </c>
      <c r="D21" s="3">
        <v>0</v>
      </c>
      <c r="E21" s="3">
        <v>0</v>
      </c>
      <c r="F21" s="3">
        <v>57328</v>
      </c>
      <c r="G21" s="81"/>
    </row>
    <row r="22" spans="1:7">
      <c r="A22" s="1">
        <f t="shared" si="0"/>
        <v>17</v>
      </c>
      <c r="B22" s="2" t="s">
        <v>15</v>
      </c>
      <c r="C22" s="9" t="s">
        <v>100</v>
      </c>
      <c r="D22" s="3">
        <v>86000</v>
      </c>
      <c r="E22" s="3">
        <v>200812</v>
      </c>
      <c r="F22" s="3">
        <v>196825</v>
      </c>
      <c r="G22" s="81"/>
    </row>
    <row r="23" spans="1:7">
      <c r="A23" s="1">
        <f t="shared" si="0"/>
        <v>18</v>
      </c>
      <c r="B23" s="2" t="s">
        <v>17</v>
      </c>
      <c r="C23" s="9" t="s">
        <v>101</v>
      </c>
      <c r="D23" s="3">
        <v>2471800</v>
      </c>
      <c r="E23" s="3">
        <v>5584681</v>
      </c>
      <c r="F23" s="3">
        <v>5475238</v>
      </c>
      <c r="G23" s="81"/>
    </row>
    <row r="24" spans="1:7" s="33" customFormat="1">
      <c r="A24" s="11">
        <f t="shared" si="0"/>
        <v>19</v>
      </c>
      <c r="B24" s="12" t="s">
        <v>113</v>
      </c>
      <c r="C24" s="12" t="s">
        <v>102</v>
      </c>
      <c r="D24" s="13">
        <v>2557800</v>
      </c>
      <c r="E24" s="13">
        <v>5785493</v>
      </c>
      <c r="F24" s="13">
        <v>5672063</v>
      </c>
      <c r="G24" s="140"/>
    </row>
    <row r="25" spans="1:7">
      <c r="A25" s="1">
        <f t="shared" si="0"/>
        <v>20</v>
      </c>
      <c r="B25" s="9" t="s">
        <v>114</v>
      </c>
      <c r="C25" s="9" t="s">
        <v>103</v>
      </c>
      <c r="D25" s="3">
        <v>240000</v>
      </c>
      <c r="E25" s="3">
        <v>418474</v>
      </c>
      <c r="F25" s="3">
        <v>418474</v>
      </c>
      <c r="G25" s="81"/>
    </row>
    <row r="26" spans="1:7">
      <c r="A26" s="1">
        <f t="shared" si="0"/>
        <v>21</v>
      </c>
      <c r="B26" s="2" t="s">
        <v>21</v>
      </c>
      <c r="C26" s="9" t="s">
        <v>104</v>
      </c>
      <c r="D26" s="3">
        <v>434000</v>
      </c>
      <c r="E26" s="3">
        <v>374105</v>
      </c>
      <c r="F26" s="3">
        <v>374105</v>
      </c>
      <c r="G26" s="81"/>
    </row>
    <row r="27" spans="1:7" s="33" customFormat="1">
      <c r="A27" s="11">
        <f t="shared" si="0"/>
        <v>22</v>
      </c>
      <c r="B27" s="12" t="s">
        <v>116</v>
      </c>
      <c r="C27" s="12" t="s">
        <v>105</v>
      </c>
      <c r="D27" s="13">
        <v>674000</v>
      </c>
      <c r="E27" s="13">
        <v>792579</v>
      </c>
      <c r="F27" s="13">
        <v>792579</v>
      </c>
      <c r="G27" s="140"/>
    </row>
    <row r="28" spans="1:7">
      <c r="A28" s="1">
        <f t="shared" si="0"/>
        <v>23</v>
      </c>
      <c r="B28" s="9" t="s">
        <v>117</v>
      </c>
      <c r="C28" s="9" t="s">
        <v>106</v>
      </c>
      <c r="D28" s="3">
        <v>3342910</v>
      </c>
      <c r="E28" s="3">
        <v>4142770</v>
      </c>
      <c r="F28" s="3">
        <v>3686487</v>
      </c>
      <c r="G28" s="81"/>
    </row>
    <row r="29" spans="1:7">
      <c r="A29" s="1">
        <f t="shared" si="0"/>
        <v>24</v>
      </c>
      <c r="B29" s="9" t="s">
        <v>118</v>
      </c>
      <c r="C29" s="9" t="s">
        <v>107</v>
      </c>
      <c r="D29" s="3">
        <v>8282000</v>
      </c>
      <c r="E29" s="3">
        <v>8142000</v>
      </c>
      <c r="F29" s="3">
        <v>8091250</v>
      </c>
      <c r="G29" s="81"/>
    </row>
    <row r="30" spans="1:7">
      <c r="A30" s="1">
        <f t="shared" si="0"/>
        <v>25</v>
      </c>
      <c r="B30" s="9" t="s">
        <v>119</v>
      </c>
      <c r="C30" s="9" t="s">
        <v>110</v>
      </c>
      <c r="D30" s="3">
        <v>0</v>
      </c>
      <c r="E30" s="3">
        <v>1496</v>
      </c>
      <c r="F30" s="3">
        <v>1496</v>
      </c>
      <c r="G30" s="81"/>
    </row>
    <row r="31" spans="1:7">
      <c r="A31" s="1">
        <f t="shared" si="0"/>
        <v>26</v>
      </c>
      <c r="B31" s="9" t="s">
        <v>120</v>
      </c>
      <c r="C31" s="9" t="s">
        <v>111</v>
      </c>
      <c r="D31" s="3">
        <v>979537</v>
      </c>
      <c r="E31" s="3">
        <v>995329</v>
      </c>
      <c r="F31" s="3">
        <v>961829</v>
      </c>
      <c r="G31" s="81"/>
    </row>
    <row r="32" spans="1:7">
      <c r="A32" s="1">
        <f t="shared" si="0"/>
        <v>27</v>
      </c>
      <c r="B32" s="9" t="s">
        <v>121</v>
      </c>
      <c r="C32" s="9" t="s">
        <v>112</v>
      </c>
      <c r="D32" s="3">
        <v>2753441</v>
      </c>
      <c r="E32" s="3">
        <v>2753441</v>
      </c>
      <c r="F32" s="3">
        <v>2659846</v>
      </c>
      <c r="G32" s="81"/>
    </row>
    <row r="33" spans="1:7">
      <c r="A33" s="1">
        <f t="shared" si="0"/>
        <v>28</v>
      </c>
      <c r="B33" s="9" t="s">
        <v>122</v>
      </c>
      <c r="C33" s="9" t="s">
        <v>112</v>
      </c>
      <c r="D33" s="3">
        <v>0</v>
      </c>
      <c r="E33" s="3">
        <v>0</v>
      </c>
      <c r="F33" s="3">
        <v>660837</v>
      </c>
      <c r="G33" s="81"/>
    </row>
    <row r="34" spans="1:7">
      <c r="A34" s="1">
        <f t="shared" si="0"/>
        <v>29</v>
      </c>
      <c r="B34" s="9" t="s">
        <v>123</v>
      </c>
      <c r="C34" s="9" t="s">
        <v>115</v>
      </c>
      <c r="D34" s="3">
        <v>737680</v>
      </c>
      <c r="E34" s="3">
        <v>1740933</v>
      </c>
      <c r="F34" s="3">
        <v>1740933</v>
      </c>
      <c r="G34" s="81"/>
    </row>
    <row r="35" spans="1:7">
      <c r="A35" s="1">
        <f t="shared" si="0"/>
        <v>30</v>
      </c>
      <c r="B35" s="9" t="s">
        <v>129</v>
      </c>
      <c r="C35" s="9" t="s">
        <v>124</v>
      </c>
      <c r="D35" s="3">
        <v>3227386</v>
      </c>
      <c r="E35" s="3">
        <v>5130071</v>
      </c>
      <c r="F35" s="3">
        <v>5055729</v>
      </c>
      <c r="G35" s="81"/>
    </row>
    <row r="36" spans="1:7">
      <c r="A36" s="1">
        <f t="shared" si="0"/>
        <v>31</v>
      </c>
      <c r="B36" s="9" t="s">
        <v>130</v>
      </c>
      <c r="C36" s="9" t="s">
        <v>124</v>
      </c>
      <c r="D36" s="3">
        <v>0</v>
      </c>
      <c r="E36" s="3">
        <v>0</v>
      </c>
      <c r="F36" s="3">
        <v>435110</v>
      </c>
      <c r="G36" s="81"/>
    </row>
    <row r="37" spans="1:7" s="33" customFormat="1">
      <c r="A37" s="11">
        <f t="shared" si="0"/>
        <v>32</v>
      </c>
      <c r="B37" s="12" t="s">
        <v>131</v>
      </c>
      <c r="C37" s="12" t="s">
        <v>125</v>
      </c>
      <c r="D37" s="13">
        <v>19322954</v>
      </c>
      <c r="E37" s="13">
        <v>22906040</v>
      </c>
      <c r="F37" s="13">
        <v>22197570</v>
      </c>
      <c r="G37" s="140"/>
    </row>
    <row r="38" spans="1:7" ht="25.5">
      <c r="A38" s="1">
        <f t="shared" si="0"/>
        <v>33</v>
      </c>
      <c r="B38" s="2" t="s">
        <v>30</v>
      </c>
      <c r="C38" s="9" t="s">
        <v>126</v>
      </c>
      <c r="D38" s="3">
        <v>0</v>
      </c>
      <c r="E38" s="3">
        <v>6936469</v>
      </c>
      <c r="F38" s="3">
        <v>6840737</v>
      </c>
      <c r="G38" s="81"/>
    </row>
    <row r="39" spans="1:7">
      <c r="A39" s="1">
        <f t="shared" si="0"/>
        <v>34</v>
      </c>
      <c r="B39" s="9" t="s">
        <v>142</v>
      </c>
      <c r="C39" s="9" t="s">
        <v>127</v>
      </c>
      <c r="D39" s="3">
        <v>5840870</v>
      </c>
      <c r="E39" s="3">
        <v>0</v>
      </c>
      <c r="F39" s="3">
        <v>0</v>
      </c>
      <c r="G39" s="81"/>
    </row>
    <row r="40" spans="1:7">
      <c r="A40" s="1">
        <f t="shared" si="0"/>
        <v>35</v>
      </c>
      <c r="B40" s="9" t="s">
        <v>141</v>
      </c>
      <c r="C40" s="9" t="s">
        <v>128</v>
      </c>
      <c r="D40" s="3">
        <v>1584</v>
      </c>
      <c r="E40" s="3">
        <v>1584</v>
      </c>
      <c r="F40" s="3">
        <v>608</v>
      </c>
      <c r="G40" s="81"/>
    </row>
    <row r="41" spans="1:7">
      <c r="A41" s="1">
        <f t="shared" si="0"/>
        <v>36</v>
      </c>
      <c r="B41" s="9" t="s">
        <v>140</v>
      </c>
      <c r="C41" s="9" t="s">
        <v>132</v>
      </c>
      <c r="D41" s="3">
        <v>650000</v>
      </c>
      <c r="E41" s="3">
        <v>650000</v>
      </c>
      <c r="F41" s="3">
        <v>0</v>
      </c>
      <c r="G41" s="81"/>
    </row>
    <row r="42" spans="1:7">
      <c r="A42" s="1">
        <f t="shared" si="0"/>
        <v>37</v>
      </c>
      <c r="B42" s="9" t="s">
        <v>139</v>
      </c>
      <c r="C42" s="9" t="s">
        <v>133</v>
      </c>
      <c r="D42" s="3">
        <v>935500</v>
      </c>
      <c r="E42" s="3">
        <v>935500</v>
      </c>
      <c r="F42" s="3">
        <v>257606</v>
      </c>
      <c r="G42" s="81"/>
    </row>
    <row r="43" spans="1:7" s="33" customFormat="1" ht="25.5">
      <c r="A43" s="11">
        <f t="shared" si="0"/>
        <v>38</v>
      </c>
      <c r="B43" s="12" t="s">
        <v>138</v>
      </c>
      <c r="C43" s="12" t="s">
        <v>134</v>
      </c>
      <c r="D43" s="13">
        <v>7427954</v>
      </c>
      <c r="E43" s="13">
        <v>8523553</v>
      </c>
      <c r="F43" s="13">
        <v>7098951</v>
      </c>
      <c r="G43" s="140"/>
    </row>
    <row r="44" spans="1:7">
      <c r="A44" s="4">
        <f t="shared" si="0"/>
        <v>39</v>
      </c>
      <c r="B44" s="5" t="s">
        <v>441</v>
      </c>
      <c r="C44" s="12" t="s">
        <v>135</v>
      </c>
      <c r="D44" s="6">
        <v>29982708</v>
      </c>
      <c r="E44" s="6">
        <v>38007665</v>
      </c>
      <c r="F44" s="6">
        <v>35761163</v>
      </c>
      <c r="G44" s="81"/>
    </row>
    <row r="45" spans="1:7">
      <c r="A45" s="1">
        <f t="shared" si="0"/>
        <v>40</v>
      </c>
      <c r="B45" s="2" t="s">
        <v>442</v>
      </c>
      <c r="C45" s="9" t="s">
        <v>136</v>
      </c>
      <c r="D45" s="3">
        <v>0</v>
      </c>
      <c r="E45" s="3">
        <v>110000</v>
      </c>
      <c r="F45" s="3">
        <v>104000</v>
      </c>
      <c r="G45" s="81"/>
    </row>
    <row r="46" spans="1:7" ht="25.5">
      <c r="A46" s="1">
        <f t="shared" si="0"/>
        <v>41</v>
      </c>
      <c r="B46" s="2" t="s">
        <v>31</v>
      </c>
      <c r="C46" s="9" t="s">
        <v>136</v>
      </c>
      <c r="D46" s="3">
        <v>0</v>
      </c>
      <c r="E46" s="3">
        <v>0</v>
      </c>
      <c r="F46" s="3">
        <v>104000</v>
      </c>
      <c r="G46" s="81"/>
    </row>
    <row r="47" spans="1:7">
      <c r="A47" s="1">
        <f t="shared" si="0"/>
        <v>42</v>
      </c>
      <c r="B47" s="2" t="s">
        <v>443</v>
      </c>
      <c r="C47" s="9" t="s">
        <v>137</v>
      </c>
      <c r="D47" s="3">
        <v>666000</v>
      </c>
      <c r="E47" s="3">
        <v>733000</v>
      </c>
      <c r="F47" s="3">
        <v>233000</v>
      </c>
      <c r="G47" s="81"/>
    </row>
    <row r="48" spans="1:7" ht="25.5">
      <c r="A48" s="1">
        <f t="shared" si="0"/>
        <v>43</v>
      </c>
      <c r="B48" s="2" t="s">
        <v>32</v>
      </c>
      <c r="C48" s="9" t="s">
        <v>137</v>
      </c>
      <c r="D48" s="3">
        <v>0</v>
      </c>
      <c r="E48" s="3">
        <v>0</v>
      </c>
      <c r="F48" s="3">
        <v>213000</v>
      </c>
      <c r="G48" s="81"/>
    </row>
    <row r="49" spans="1:7">
      <c r="A49" s="4">
        <f t="shared" si="0"/>
        <v>44</v>
      </c>
      <c r="B49" s="5" t="s">
        <v>444</v>
      </c>
      <c r="C49" s="12" t="s">
        <v>143</v>
      </c>
      <c r="D49" s="6">
        <v>666000</v>
      </c>
      <c r="E49" s="6">
        <v>843000</v>
      </c>
      <c r="F49" s="6">
        <v>337000</v>
      </c>
      <c r="G49" s="81"/>
    </row>
    <row r="50" spans="1:7" ht="25.5">
      <c r="A50" s="1">
        <f t="shared" si="0"/>
        <v>45</v>
      </c>
      <c r="B50" s="2" t="s">
        <v>445</v>
      </c>
      <c r="C50" s="9" t="s">
        <v>144</v>
      </c>
      <c r="D50" s="3">
        <v>5425912</v>
      </c>
      <c r="E50" s="3">
        <v>5679442</v>
      </c>
      <c r="F50" s="3">
        <v>4523232</v>
      </c>
      <c r="G50" s="81"/>
    </row>
    <row r="51" spans="1:7">
      <c r="A51" s="1">
        <f t="shared" si="0"/>
        <v>46</v>
      </c>
      <c r="B51" s="2" t="s">
        <v>33</v>
      </c>
      <c r="C51" s="9" t="s">
        <v>144</v>
      </c>
      <c r="D51" s="3">
        <v>0</v>
      </c>
      <c r="E51" s="3">
        <v>0</v>
      </c>
      <c r="F51" s="3">
        <v>250000</v>
      </c>
      <c r="G51" s="81">
        <v>250000</v>
      </c>
    </row>
    <row r="52" spans="1:7" ht="25.5">
      <c r="A52" s="1">
        <f t="shared" si="0"/>
        <v>47</v>
      </c>
      <c r="B52" s="2" t="s">
        <v>34</v>
      </c>
      <c r="C52" s="9" t="s">
        <v>144</v>
      </c>
      <c r="D52" s="3">
        <v>0</v>
      </c>
      <c r="E52" s="3">
        <v>0</v>
      </c>
      <c r="F52" s="3">
        <v>3529</v>
      </c>
      <c r="G52" s="81"/>
    </row>
    <row r="53" spans="1:7" ht="25.5">
      <c r="A53" s="1">
        <f t="shared" si="0"/>
        <v>48</v>
      </c>
      <c r="B53" s="2" t="s">
        <v>35</v>
      </c>
      <c r="C53" s="9" t="s">
        <v>144</v>
      </c>
      <c r="D53" s="3">
        <v>0</v>
      </c>
      <c r="E53" s="3">
        <v>0</v>
      </c>
      <c r="F53" s="3">
        <v>4269703</v>
      </c>
      <c r="G53" s="81"/>
    </row>
    <row r="54" spans="1:7" ht="25.5">
      <c r="A54" s="1">
        <f t="shared" si="0"/>
        <v>49</v>
      </c>
      <c r="B54" s="2" t="s">
        <v>446</v>
      </c>
      <c r="C54" s="9" t="s">
        <v>145</v>
      </c>
      <c r="D54" s="3">
        <v>1293000</v>
      </c>
      <c r="E54" s="3">
        <v>1510103</v>
      </c>
      <c r="F54" s="3">
        <v>1293000</v>
      </c>
      <c r="G54" s="81">
        <v>1293000</v>
      </c>
    </row>
    <row r="55" spans="1:7">
      <c r="A55" s="1">
        <f t="shared" si="0"/>
        <v>50</v>
      </c>
      <c r="B55" s="2" t="s">
        <v>36</v>
      </c>
      <c r="C55" s="9" t="s">
        <v>145</v>
      </c>
      <c r="D55" s="3">
        <v>0</v>
      </c>
      <c r="E55" s="3">
        <v>0</v>
      </c>
      <c r="F55" s="3">
        <v>1243000</v>
      </c>
      <c r="G55" s="81"/>
    </row>
    <row r="56" spans="1:7">
      <c r="A56" s="1">
        <f t="shared" si="0"/>
        <v>51</v>
      </c>
      <c r="B56" s="2" t="s">
        <v>37</v>
      </c>
      <c r="C56" s="9" t="s">
        <v>145</v>
      </c>
      <c r="D56" s="3">
        <v>0</v>
      </c>
      <c r="E56" s="3">
        <v>0</v>
      </c>
      <c r="F56" s="3">
        <v>50000</v>
      </c>
      <c r="G56" s="81"/>
    </row>
    <row r="57" spans="1:7">
      <c r="A57" s="1">
        <f t="shared" si="0"/>
        <v>52</v>
      </c>
      <c r="B57" s="2" t="s">
        <v>38</v>
      </c>
      <c r="C57" s="9" t="s">
        <v>146</v>
      </c>
      <c r="D57" s="3">
        <v>21596313</v>
      </c>
      <c r="E57" s="3">
        <v>2661698</v>
      </c>
      <c r="F57" s="3">
        <v>0</v>
      </c>
      <c r="G57" s="81"/>
    </row>
    <row r="58" spans="1:7">
      <c r="A58" s="4">
        <f t="shared" si="0"/>
        <v>53</v>
      </c>
      <c r="B58" s="5" t="s">
        <v>447</v>
      </c>
      <c r="C58" s="12" t="s">
        <v>147</v>
      </c>
      <c r="D58" s="6">
        <v>28315225</v>
      </c>
      <c r="E58" s="6">
        <v>9851243</v>
      </c>
      <c r="F58" s="6">
        <v>5816232</v>
      </c>
      <c r="G58" s="81"/>
    </row>
    <row r="59" spans="1:7">
      <c r="A59" s="1">
        <f t="shared" si="0"/>
        <v>54</v>
      </c>
      <c r="B59" s="2" t="s">
        <v>39</v>
      </c>
      <c r="C59" s="9" t="s">
        <v>148</v>
      </c>
      <c r="D59" s="3">
        <v>120000</v>
      </c>
      <c r="E59" s="3">
        <v>120000</v>
      </c>
      <c r="F59" s="3">
        <v>0</v>
      </c>
      <c r="G59" s="81"/>
    </row>
    <row r="60" spans="1:7" ht="25.5">
      <c r="A60" s="1">
        <f t="shared" si="0"/>
        <v>55</v>
      </c>
      <c r="B60" s="2" t="s">
        <v>40</v>
      </c>
      <c r="C60" s="9" t="s">
        <v>149</v>
      </c>
      <c r="D60" s="3">
        <v>0</v>
      </c>
      <c r="E60" s="3">
        <v>223671</v>
      </c>
      <c r="F60" s="3">
        <v>223671</v>
      </c>
      <c r="G60" s="81"/>
    </row>
    <row r="61" spans="1:7" ht="25.5">
      <c r="A61" s="1">
        <f t="shared" si="0"/>
        <v>56</v>
      </c>
      <c r="B61" s="2" t="s">
        <v>41</v>
      </c>
      <c r="C61" s="9" t="s">
        <v>150</v>
      </c>
      <c r="D61" s="3">
        <v>0</v>
      </c>
      <c r="E61" s="3">
        <v>2395600</v>
      </c>
      <c r="F61" s="3">
        <v>1960124</v>
      </c>
      <c r="G61" s="81"/>
    </row>
    <row r="62" spans="1:7">
      <c r="A62" s="1">
        <f t="shared" si="0"/>
        <v>57</v>
      </c>
      <c r="B62" s="2" t="s">
        <v>42</v>
      </c>
      <c r="C62" s="9" t="s">
        <v>151</v>
      </c>
      <c r="D62" s="3">
        <v>0</v>
      </c>
      <c r="E62" s="3">
        <v>23200</v>
      </c>
      <c r="F62" s="3">
        <v>23200</v>
      </c>
      <c r="G62" s="81"/>
    </row>
    <row r="63" spans="1:7" ht="25.5">
      <c r="A63" s="1">
        <f t="shared" si="0"/>
        <v>58</v>
      </c>
      <c r="B63" s="2" t="s">
        <v>43</v>
      </c>
      <c r="C63" s="9" t="s">
        <v>152</v>
      </c>
      <c r="D63" s="3">
        <v>32400</v>
      </c>
      <c r="E63" s="3">
        <v>707207</v>
      </c>
      <c r="F63" s="3">
        <v>589627</v>
      </c>
      <c r="G63" s="81"/>
    </row>
    <row r="64" spans="1:7">
      <c r="A64" s="4">
        <f t="shared" si="0"/>
        <v>59</v>
      </c>
      <c r="B64" s="5" t="s">
        <v>448</v>
      </c>
      <c r="C64" s="12" t="s">
        <v>153</v>
      </c>
      <c r="D64" s="6">
        <v>152400</v>
      </c>
      <c r="E64" s="6">
        <v>3469678</v>
      </c>
      <c r="F64" s="6">
        <v>2796622</v>
      </c>
      <c r="G64" s="81"/>
    </row>
    <row r="65" spans="1:7">
      <c r="A65" s="1">
        <f t="shared" si="0"/>
        <v>60</v>
      </c>
      <c r="B65" s="2" t="s">
        <v>44</v>
      </c>
      <c r="C65" s="9" t="s">
        <v>154</v>
      </c>
      <c r="D65" s="3">
        <v>0</v>
      </c>
      <c r="E65" s="3">
        <v>1700561</v>
      </c>
      <c r="F65" s="3">
        <v>1275561</v>
      </c>
      <c r="G65" s="81"/>
    </row>
    <row r="66" spans="1:7" ht="25.5">
      <c r="A66" s="1">
        <f t="shared" si="0"/>
        <v>61</v>
      </c>
      <c r="B66" s="2" t="s">
        <v>45</v>
      </c>
      <c r="C66" s="9" t="s">
        <v>155</v>
      </c>
      <c r="D66" s="3">
        <v>0</v>
      </c>
      <c r="E66" s="3">
        <v>459151</v>
      </c>
      <c r="F66" s="3">
        <v>344401</v>
      </c>
      <c r="G66" s="81"/>
    </row>
    <row r="67" spans="1:7">
      <c r="A67" s="4">
        <f t="shared" si="0"/>
        <v>62</v>
      </c>
      <c r="B67" s="5" t="s">
        <v>449</v>
      </c>
      <c r="C67" s="12" t="s">
        <v>154</v>
      </c>
      <c r="D67" s="6">
        <v>0</v>
      </c>
      <c r="E67" s="6">
        <v>2159712</v>
      </c>
      <c r="F67" s="6">
        <v>1619962</v>
      </c>
      <c r="G67" s="81"/>
    </row>
    <row r="68" spans="1:7">
      <c r="A68" s="4">
        <f t="shared" si="0"/>
        <v>63</v>
      </c>
      <c r="B68" s="5" t="s">
        <v>450</v>
      </c>
      <c r="C68" s="5" t="s">
        <v>156</v>
      </c>
      <c r="D68" s="6">
        <v>77772895</v>
      </c>
      <c r="E68" s="6">
        <v>78830962</v>
      </c>
      <c r="F68" s="6">
        <v>68856994</v>
      </c>
      <c r="G68" s="81"/>
    </row>
    <row r="72" spans="1:7" s="24" customFormat="1" ht="37.5" customHeight="1">
      <c r="F72" s="27"/>
      <c r="G72" s="141"/>
    </row>
    <row r="73" spans="1:7" s="24" customFormat="1" ht="45">
      <c r="A73" s="23"/>
      <c r="B73" s="23" t="s">
        <v>0</v>
      </c>
      <c r="C73" s="23"/>
      <c r="D73" s="23" t="s">
        <v>1</v>
      </c>
      <c r="E73" s="23" t="s">
        <v>2</v>
      </c>
      <c r="F73" s="32" t="s">
        <v>3</v>
      </c>
      <c r="G73" s="146" t="s">
        <v>76</v>
      </c>
    </row>
    <row r="74" spans="1:7" s="24" customFormat="1">
      <c r="A74" s="23">
        <v>2</v>
      </c>
      <c r="B74" s="26">
        <v>3</v>
      </c>
      <c r="C74" s="26"/>
      <c r="D74" s="26">
        <v>4</v>
      </c>
      <c r="E74" s="26">
        <v>5</v>
      </c>
      <c r="F74" s="26" t="s">
        <v>74</v>
      </c>
      <c r="G74" s="139" t="s">
        <v>75</v>
      </c>
    </row>
    <row r="75" spans="1:7" s="24" customFormat="1" ht="28.5" customHeight="1">
      <c r="A75" s="23"/>
      <c r="B75" s="170" t="s">
        <v>84</v>
      </c>
      <c r="C75" s="170"/>
      <c r="D75" s="170"/>
      <c r="E75" s="170"/>
      <c r="F75" s="171"/>
      <c r="G75" s="142"/>
    </row>
    <row r="76" spans="1:7" ht="25.5">
      <c r="A76" s="8">
        <v>1</v>
      </c>
      <c r="B76" s="9" t="s">
        <v>46</v>
      </c>
      <c r="C76" s="9" t="s">
        <v>157</v>
      </c>
      <c r="D76" s="10">
        <v>12307975</v>
      </c>
      <c r="E76" s="10">
        <v>13307975</v>
      </c>
      <c r="F76" s="10">
        <v>13307975</v>
      </c>
      <c r="G76" s="81"/>
    </row>
    <row r="77" spans="1:7" ht="38.25">
      <c r="A77" s="8">
        <f>1+A76</f>
        <v>2</v>
      </c>
      <c r="B77" s="9" t="s">
        <v>47</v>
      </c>
      <c r="C77" s="9" t="s">
        <v>158</v>
      </c>
      <c r="D77" s="10">
        <v>19916753</v>
      </c>
      <c r="E77" s="10">
        <v>18139011</v>
      </c>
      <c r="F77" s="10">
        <v>18139011</v>
      </c>
      <c r="G77" s="81"/>
    </row>
    <row r="78" spans="1:7" ht="25.5">
      <c r="A78" s="8">
        <f t="shared" ref="A78:A124" si="1">1+A77</f>
        <v>3</v>
      </c>
      <c r="B78" s="9" t="s">
        <v>48</v>
      </c>
      <c r="C78" s="9" t="s">
        <v>159</v>
      </c>
      <c r="D78" s="10">
        <v>1200000</v>
      </c>
      <c r="E78" s="10">
        <v>1200000</v>
      </c>
      <c r="F78" s="10">
        <v>1200000</v>
      </c>
      <c r="G78" s="81"/>
    </row>
    <row r="79" spans="1:7" ht="25.5">
      <c r="A79" s="8">
        <f t="shared" si="1"/>
        <v>4</v>
      </c>
      <c r="B79" s="9" t="s">
        <v>49</v>
      </c>
      <c r="C79" s="9" t="s">
        <v>160</v>
      </c>
      <c r="D79" s="10">
        <v>0</v>
      </c>
      <c r="E79" s="10">
        <v>1394985</v>
      </c>
      <c r="F79" s="10">
        <v>1394985</v>
      </c>
      <c r="G79" s="81"/>
    </row>
    <row r="80" spans="1:7">
      <c r="A80" s="8">
        <f t="shared" si="1"/>
        <v>5</v>
      </c>
      <c r="B80" s="9" t="s">
        <v>50</v>
      </c>
      <c r="C80" s="9" t="s">
        <v>161</v>
      </c>
      <c r="D80" s="10">
        <v>0</v>
      </c>
      <c r="E80" s="10">
        <v>81600</v>
      </c>
      <c r="F80" s="10">
        <v>81600</v>
      </c>
      <c r="G80" s="81"/>
    </row>
    <row r="81" spans="1:7" s="33" customFormat="1" ht="25.5">
      <c r="A81" s="11">
        <f t="shared" si="1"/>
        <v>6</v>
      </c>
      <c r="B81" s="5" t="s">
        <v>451</v>
      </c>
      <c r="C81" s="12" t="s">
        <v>162</v>
      </c>
      <c r="D81" s="13">
        <v>33424728</v>
      </c>
      <c r="E81" s="13">
        <v>34123571</v>
      </c>
      <c r="F81" s="13">
        <v>34123571</v>
      </c>
      <c r="G81" s="140"/>
    </row>
    <row r="82" spans="1:7" ht="25.5">
      <c r="A82" s="8">
        <f t="shared" si="1"/>
        <v>7</v>
      </c>
      <c r="B82" s="2" t="s">
        <v>452</v>
      </c>
      <c r="C82" s="9" t="s">
        <v>163</v>
      </c>
      <c r="D82" s="10">
        <v>5086673</v>
      </c>
      <c r="E82" s="10">
        <v>5232989</v>
      </c>
      <c r="F82" s="10">
        <v>10319662</v>
      </c>
      <c r="G82" s="81"/>
    </row>
    <row r="83" spans="1:7" ht="25.5">
      <c r="A83" s="8">
        <f t="shared" si="1"/>
        <v>8</v>
      </c>
      <c r="B83" s="9" t="s">
        <v>51</v>
      </c>
      <c r="C83" s="9" t="s">
        <v>163</v>
      </c>
      <c r="D83" s="10">
        <v>0</v>
      </c>
      <c r="E83" s="10">
        <v>0</v>
      </c>
      <c r="F83" s="10">
        <v>579068</v>
      </c>
      <c r="G83" s="81"/>
    </row>
    <row r="84" spans="1:7" ht="25.5">
      <c r="A84" s="8">
        <f t="shared" si="1"/>
        <v>9</v>
      </c>
      <c r="B84" s="9" t="s">
        <v>52</v>
      </c>
      <c r="C84" s="9" t="s">
        <v>163</v>
      </c>
      <c r="D84" s="10">
        <v>0</v>
      </c>
      <c r="E84" s="10">
        <v>0</v>
      </c>
      <c r="F84" s="10">
        <v>70800</v>
      </c>
      <c r="G84" s="81"/>
    </row>
    <row r="85" spans="1:7">
      <c r="A85" s="8">
        <f t="shared" si="1"/>
        <v>10</v>
      </c>
      <c r="B85" s="9" t="s">
        <v>53</v>
      </c>
      <c r="C85" s="9" t="s">
        <v>163</v>
      </c>
      <c r="D85" s="10">
        <v>0</v>
      </c>
      <c r="E85" s="10">
        <v>0</v>
      </c>
      <c r="F85" s="10">
        <v>9530894</v>
      </c>
      <c r="G85" s="81"/>
    </row>
    <row r="86" spans="1:7" ht="25.5">
      <c r="A86" s="8">
        <f t="shared" si="1"/>
        <v>11</v>
      </c>
      <c r="B86" s="9" t="s">
        <v>54</v>
      </c>
      <c r="C86" s="9" t="s">
        <v>163</v>
      </c>
      <c r="D86" s="10">
        <v>0</v>
      </c>
      <c r="E86" s="10">
        <v>0</v>
      </c>
      <c r="F86" s="10">
        <v>138900</v>
      </c>
      <c r="G86" s="81"/>
    </row>
    <row r="87" spans="1:7" ht="25.5">
      <c r="A87" s="11">
        <f t="shared" si="1"/>
        <v>12</v>
      </c>
      <c r="B87" s="5" t="s">
        <v>453</v>
      </c>
      <c r="C87" s="12" t="s">
        <v>164</v>
      </c>
      <c r="D87" s="13">
        <v>38511401</v>
      </c>
      <c r="E87" s="13">
        <v>39356560</v>
      </c>
      <c r="F87" s="13">
        <v>44443233</v>
      </c>
      <c r="G87" s="81"/>
    </row>
    <row r="88" spans="1:7" ht="25.5">
      <c r="A88" s="8">
        <f t="shared" si="1"/>
        <v>13</v>
      </c>
      <c r="B88" s="9" t="s">
        <v>55</v>
      </c>
      <c r="C88" s="9" t="s">
        <v>165</v>
      </c>
      <c r="D88" s="10">
        <v>0</v>
      </c>
      <c r="E88" s="10">
        <v>1249999</v>
      </c>
      <c r="F88" s="10">
        <v>1249999</v>
      </c>
      <c r="G88" s="81"/>
    </row>
    <row r="89" spans="1:7" ht="38.25">
      <c r="A89" s="8">
        <f t="shared" si="1"/>
        <v>14</v>
      </c>
      <c r="B89" s="9" t="s">
        <v>56</v>
      </c>
      <c r="C89" s="9" t="s">
        <v>166</v>
      </c>
      <c r="D89" s="10">
        <v>0</v>
      </c>
      <c r="E89" s="10">
        <v>0</v>
      </c>
      <c r="F89" s="10">
        <v>33697403</v>
      </c>
      <c r="G89" s="81"/>
    </row>
    <row r="90" spans="1:7" ht="38.25">
      <c r="A90" s="8">
        <f t="shared" si="1"/>
        <v>15</v>
      </c>
      <c r="B90" s="9" t="s">
        <v>57</v>
      </c>
      <c r="C90" s="9" t="s">
        <v>166</v>
      </c>
      <c r="D90" s="10">
        <v>0</v>
      </c>
      <c r="E90" s="10">
        <v>0</v>
      </c>
      <c r="F90" s="10">
        <v>33697403</v>
      </c>
      <c r="G90" s="81"/>
    </row>
    <row r="91" spans="1:7" ht="25.5">
      <c r="A91" s="11">
        <f t="shared" si="1"/>
        <v>16</v>
      </c>
      <c r="B91" s="5" t="s">
        <v>454</v>
      </c>
      <c r="C91" s="12" t="s">
        <v>167</v>
      </c>
      <c r="D91" s="13">
        <v>0</v>
      </c>
      <c r="E91" s="13">
        <v>1249999</v>
      </c>
      <c r="F91" s="13">
        <v>34947402</v>
      </c>
      <c r="G91" s="81"/>
    </row>
    <row r="92" spans="1:7">
      <c r="A92" s="8">
        <f t="shared" si="1"/>
        <v>17</v>
      </c>
      <c r="B92" s="2" t="s">
        <v>455</v>
      </c>
      <c r="C92" s="9" t="s">
        <v>168</v>
      </c>
      <c r="D92" s="10">
        <v>2000000</v>
      </c>
      <c r="E92" s="10">
        <v>2000000</v>
      </c>
      <c r="F92" s="10">
        <v>1747622</v>
      </c>
      <c r="G92" s="81"/>
    </row>
    <row r="93" spans="1:7" ht="25.5">
      <c r="A93" s="8">
        <f t="shared" si="1"/>
        <v>18</v>
      </c>
      <c r="B93" s="9" t="s">
        <v>58</v>
      </c>
      <c r="C93" s="9" t="s">
        <v>168</v>
      </c>
      <c r="D93" s="10">
        <v>0</v>
      </c>
      <c r="E93" s="10">
        <v>0</v>
      </c>
      <c r="F93" s="10">
        <v>1747622</v>
      </c>
      <c r="G93" s="81"/>
    </row>
    <row r="94" spans="1:7">
      <c r="A94" s="8">
        <f t="shared" si="1"/>
        <v>19</v>
      </c>
      <c r="B94" s="2" t="s">
        <v>456</v>
      </c>
      <c r="C94" s="9" t="s">
        <v>169</v>
      </c>
      <c r="D94" s="10">
        <v>4000000</v>
      </c>
      <c r="E94" s="10">
        <v>4000000</v>
      </c>
      <c r="F94" s="10">
        <v>10689564</v>
      </c>
      <c r="G94" s="81"/>
    </row>
    <row r="95" spans="1:7" ht="38.25">
      <c r="A95" s="8">
        <f t="shared" si="1"/>
        <v>20</v>
      </c>
      <c r="B95" s="9" t="s">
        <v>59</v>
      </c>
      <c r="C95" s="9" t="s">
        <v>169</v>
      </c>
      <c r="D95" s="10">
        <v>0</v>
      </c>
      <c r="E95" s="10">
        <v>0</v>
      </c>
      <c r="F95" s="10">
        <v>10689564</v>
      </c>
      <c r="G95" s="81"/>
    </row>
    <row r="96" spans="1:7">
      <c r="A96" s="8">
        <f t="shared" si="1"/>
        <v>21</v>
      </c>
      <c r="B96" s="2" t="s">
        <v>457</v>
      </c>
      <c r="C96" s="9" t="s">
        <v>170</v>
      </c>
      <c r="D96" s="10">
        <v>7000000</v>
      </c>
      <c r="E96" s="10">
        <v>7000000</v>
      </c>
      <c r="F96" s="10">
        <v>4028887</v>
      </c>
      <c r="G96" s="81"/>
    </row>
    <row r="97" spans="1:7" ht="25.5">
      <c r="A97" s="8">
        <f t="shared" si="1"/>
        <v>22</v>
      </c>
      <c r="B97" s="9" t="s">
        <v>60</v>
      </c>
      <c r="C97" s="9" t="s">
        <v>170</v>
      </c>
      <c r="D97" s="10">
        <v>0</v>
      </c>
      <c r="E97" s="10">
        <v>0</v>
      </c>
      <c r="F97" s="10">
        <v>4028887</v>
      </c>
      <c r="G97" s="81"/>
    </row>
    <row r="98" spans="1:7" ht="25.5">
      <c r="A98" s="8">
        <f t="shared" si="1"/>
        <v>23</v>
      </c>
      <c r="B98" s="9" t="s">
        <v>61</v>
      </c>
      <c r="C98" s="9" t="s">
        <v>171</v>
      </c>
      <c r="D98" s="10">
        <v>11000000</v>
      </c>
      <c r="E98" s="10">
        <v>11000000</v>
      </c>
      <c r="F98" s="10">
        <v>14718451</v>
      </c>
      <c r="G98" s="81"/>
    </row>
    <row r="99" spans="1:7" ht="25.5">
      <c r="A99" s="8">
        <f t="shared" si="1"/>
        <v>24</v>
      </c>
      <c r="B99" s="9" t="s">
        <v>62</v>
      </c>
      <c r="C99" s="9" t="s">
        <v>172</v>
      </c>
      <c r="D99" s="10">
        <v>880000</v>
      </c>
      <c r="E99" s="10">
        <v>880000</v>
      </c>
      <c r="F99" s="10">
        <v>788787</v>
      </c>
      <c r="G99" s="81"/>
    </row>
    <row r="100" spans="1:7">
      <c r="A100" s="8">
        <f t="shared" si="1"/>
        <v>25</v>
      </c>
      <c r="B100" s="9" t="s">
        <v>63</v>
      </c>
      <c r="C100" s="9" t="s">
        <v>172</v>
      </c>
      <c r="D100" s="10">
        <v>0</v>
      </c>
      <c r="E100" s="10">
        <v>0</v>
      </c>
      <c r="F100" s="10">
        <v>27100</v>
      </c>
      <c r="G100" s="81"/>
    </row>
    <row r="101" spans="1:7">
      <c r="A101" s="8">
        <f t="shared" si="1"/>
        <v>26</v>
      </c>
      <c r="B101" s="9" t="s">
        <v>64</v>
      </c>
      <c r="C101" s="9" t="s">
        <v>172</v>
      </c>
      <c r="D101" s="10">
        <v>0</v>
      </c>
      <c r="E101" s="10">
        <v>0</v>
      </c>
      <c r="F101" s="10">
        <v>5000</v>
      </c>
      <c r="G101" s="81"/>
    </row>
    <row r="102" spans="1:7">
      <c r="A102" s="11">
        <f t="shared" si="1"/>
        <v>27</v>
      </c>
      <c r="B102" s="5" t="s">
        <v>458</v>
      </c>
      <c r="C102" s="12" t="s">
        <v>173</v>
      </c>
      <c r="D102" s="13">
        <v>13880000</v>
      </c>
      <c r="E102" s="13">
        <v>13880000</v>
      </c>
      <c r="F102" s="13">
        <v>17254860</v>
      </c>
      <c r="G102" s="81"/>
    </row>
    <row r="103" spans="1:7">
      <c r="A103" s="8">
        <f t="shared" si="1"/>
        <v>28</v>
      </c>
      <c r="B103" s="2" t="s">
        <v>459</v>
      </c>
      <c r="C103" s="9" t="s">
        <v>174</v>
      </c>
      <c r="D103" s="10">
        <v>1208200</v>
      </c>
      <c r="E103" s="10">
        <v>1208200</v>
      </c>
      <c r="F103" s="10">
        <v>1847305</v>
      </c>
      <c r="G103" s="81"/>
    </row>
    <row r="104" spans="1:7" ht="25.5">
      <c r="A104" s="8">
        <f t="shared" si="1"/>
        <v>29</v>
      </c>
      <c r="B104" s="9" t="s">
        <v>65</v>
      </c>
      <c r="C104" s="9" t="s">
        <v>174</v>
      </c>
      <c r="D104" s="10">
        <v>0</v>
      </c>
      <c r="E104" s="10">
        <v>0</v>
      </c>
      <c r="F104" s="10">
        <v>1009540</v>
      </c>
      <c r="G104" s="81"/>
    </row>
    <row r="105" spans="1:7">
      <c r="A105" s="8">
        <f t="shared" si="1"/>
        <v>30</v>
      </c>
      <c r="B105" s="2" t="s">
        <v>461</v>
      </c>
      <c r="C105" s="9" t="s">
        <v>175</v>
      </c>
      <c r="D105" s="10">
        <v>4093500</v>
      </c>
      <c r="E105" s="10">
        <v>4093500</v>
      </c>
      <c r="F105" s="10">
        <v>2805316</v>
      </c>
      <c r="G105" s="81"/>
    </row>
    <row r="106" spans="1:7">
      <c r="A106" s="8">
        <f t="shared" si="1"/>
        <v>31</v>
      </c>
      <c r="B106" s="9" t="s">
        <v>66</v>
      </c>
      <c r="C106" s="9" t="s">
        <v>175</v>
      </c>
      <c r="D106" s="10">
        <v>0</v>
      </c>
      <c r="E106" s="10">
        <v>0</v>
      </c>
      <c r="F106" s="10">
        <v>1453024</v>
      </c>
      <c r="G106" s="81"/>
    </row>
    <row r="107" spans="1:7">
      <c r="A107" s="8">
        <f t="shared" si="1"/>
        <v>32</v>
      </c>
      <c r="B107" s="2" t="s">
        <v>460</v>
      </c>
      <c r="C107" s="9" t="s">
        <v>176</v>
      </c>
      <c r="D107" s="10">
        <v>1200000</v>
      </c>
      <c r="E107" s="10">
        <v>1200000</v>
      </c>
      <c r="F107" s="10">
        <v>2325285</v>
      </c>
      <c r="G107" s="81"/>
    </row>
    <row r="108" spans="1:7">
      <c r="A108" s="8">
        <f t="shared" si="1"/>
        <v>33</v>
      </c>
      <c r="B108" s="9" t="s">
        <v>67</v>
      </c>
      <c r="C108" s="9" t="s">
        <v>177</v>
      </c>
      <c r="D108" s="10">
        <v>1869455</v>
      </c>
      <c r="E108" s="10">
        <v>1869455</v>
      </c>
      <c r="F108" s="10">
        <v>1539969</v>
      </c>
      <c r="G108" s="81"/>
    </row>
    <row r="109" spans="1:7">
      <c r="A109" s="8">
        <f t="shared" si="1"/>
        <v>34</v>
      </c>
      <c r="B109" s="9" t="s">
        <v>68</v>
      </c>
      <c r="C109" s="9" t="s">
        <v>178</v>
      </c>
      <c r="D109" s="10">
        <v>1610225</v>
      </c>
      <c r="E109" s="10">
        <v>1610225</v>
      </c>
      <c r="F109" s="10">
        <v>1404230</v>
      </c>
      <c r="G109" s="81"/>
    </row>
    <row r="110" spans="1:7">
      <c r="A110" s="8">
        <f t="shared" si="1"/>
        <v>35</v>
      </c>
      <c r="B110" s="9" t="s">
        <v>69</v>
      </c>
      <c r="C110" s="9" t="s">
        <v>179</v>
      </c>
      <c r="D110" s="10">
        <v>650000</v>
      </c>
      <c r="E110" s="10">
        <v>650000</v>
      </c>
      <c r="F110" s="10">
        <v>650000</v>
      </c>
      <c r="G110" s="81"/>
    </row>
    <row r="111" spans="1:7" ht="25.5">
      <c r="A111" s="8">
        <f t="shared" si="1"/>
        <v>36</v>
      </c>
      <c r="B111" s="2" t="s">
        <v>462</v>
      </c>
      <c r="C111" s="9" t="s">
        <v>180</v>
      </c>
      <c r="D111" s="10">
        <v>0</v>
      </c>
      <c r="E111" s="10">
        <v>0</v>
      </c>
      <c r="F111" s="10">
        <v>1148</v>
      </c>
      <c r="G111" s="81"/>
    </row>
    <row r="112" spans="1:7" ht="25.5">
      <c r="A112" s="8">
        <f t="shared" si="1"/>
        <v>37</v>
      </c>
      <c r="B112" s="2" t="s">
        <v>463</v>
      </c>
      <c r="C112" s="9" t="s">
        <v>181</v>
      </c>
      <c r="D112" s="10">
        <v>0</v>
      </c>
      <c r="E112" s="10">
        <v>0</v>
      </c>
      <c r="F112" s="10">
        <v>1148</v>
      </c>
      <c r="G112" s="81"/>
    </row>
    <row r="113" spans="1:7">
      <c r="A113" s="8">
        <f t="shared" si="1"/>
        <v>38</v>
      </c>
      <c r="B113" s="9" t="s">
        <v>70</v>
      </c>
      <c r="C113" s="9" t="s">
        <v>182</v>
      </c>
      <c r="D113" s="10">
        <v>0</v>
      </c>
      <c r="E113" s="10">
        <v>0</v>
      </c>
      <c r="F113" s="10">
        <v>52000</v>
      </c>
      <c r="G113" s="81"/>
    </row>
    <row r="114" spans="1:7">
      <c r="A114" s="8">
        <f t="shared" si="1"/>
        <v>39</v>
      </c>
      <c r="B114" s="2" t="s">
        <v>464</v>
      </c>
      <c r="C114" s="9" t="s">
        <v>183</v>
      </c>
      <c r="D114" s="10">
        <v>0</v>
      </c>
      <c r="E114" s="10">
        <v>0</v>
      </c>
      <c r="F114" s="10">
        <v>3497</v>
      </c>
      <c r="G114" s="81"/>
    </row>
    <row r="115" spans="1:7">
      <c r="A115" s="11">
        <f t="shared" si="1"/>
        <v>40</v>
      </c>
      <c r="B115" s="5" t="s">
        <v>465</v>
      </c>
      <c r="C115" s="12" t="s">
        <v>184</v>
      </c>
      <c r="D115" s="13">
        <v>10631380</v>
      </c>
      <c r="E115" s="13">
        <v>10631380</v>
      </c>
      <c r="F115" s="13">
        <v>10628750</v>
      </c>
      <c r="G115" s="81"/>
    </row>
    <row r="116" spans="1:7">
      <c r="A116" s="8">
        <f t="shared" si="1"/>
        <v>41</v>
      </c>
      <c r="B116" s="9" t="s">
        <v>71</v>
      </c>
      <c r="C116" s="9" t="s">
        <v>185</v>
      </c>
      <c r="D116" s="10">
        <v>1079000</v>
      </c>
      <c r="E116" s="10">
        <v>1079000</v>
      </c>
      <c r="F116" s="10">
        <v>2300000</v>
      </c>
      <c r="G116" s="81"/>
    </row>
    <row r="117" spans="1:7">
      <c r="A117" s="11">
        <f t="shared" si="1"/>
        <v>42</v>
      </c>
      <c r="B117" s="5" t="s">
        <v>466</v>
      </c>
      <c r="C117" s="12" t="s">
        <v>186</v>
      </c>
      <c r="D117" s="13">
        <v>1079000</v>
      </c>
      <c r="E117" s="13">
        <v>1079000</v>
      </c>
      <c r="F117" s="13">
        <v>2300000</v>
      </c>
      <c r="G117" s="81"/>
    </row>
    <row r="118" spans="1:7" ht="25.5">
      <c r="A118" s="8">
        <f t="shared" si="1"/>
        <v>43</v>
      </c>
      <c r="B118" s="2" t="s">
        <v>467</v>
      </c>
      <c r="C118" s="9" t="s">
        <v>187</v>
      </c>
      <c r="D118" s="10">
        <v>0</v>
      </c>
      <c r="E118" s="10">
        <v>0</v>
      </c>
      <c r="F118" s="10">
        <v>250000</v>
      </c>
      <c r="G118" s="81"/>
    </row>
    <row r="119" spans="1:7">
      <c r="A119" s="8">
        <f t="shared" si="1"/>
        <v>44</v>
      </c>
      <c r="B119" s="9" t="s">
        <v>72</v>
      </c>
      <c r="C119" s="9" t="s">
        <v>187</v>
      </c>
      <c r="D119" s="10">
        <v>0</v>
      </c>
      <c r="E119" s="10">
        <v>0</v>
      </c>
      <c r="F119" s="10">
        <v>250000</v>
      </c>
      <c r="G119" s="81"/>
    </row>
    <row r="120" spans="1:7">
      <c r="A120" s="11">
        <f t="shared" si="1"/>
        <v>45</v>
      </c>
      <c r="B120" s="5" t="s">
        <v>468</v>
      </c>
      <c r="C120" s="12" t="s">
        <v>188</v>
      </c>
      <c r="D120" s="13">
        <v>0</v>
      </c>
      <c r="E120" s="13">
        <v>0</v>
      </c>
      <c r="F120" s="13">
        <v>250000</v>
      </c>
      <c r="G120" s="81"/>
    </row>
    <row r="121" spans="1:7" ht="25.5">
      <c r="A121" s="8">
        <f t="shared" si="1"/>
        <v>46</v>
      </c>
      <c r="B121" s="2" t="s">
        <v>469</v>
      </c>
      <c r="C121" s="9" t="s">
        <v>189</v>
      </c>
      <c r="D121" s="10">
        <v>0</v>
      </c>
      <c r="E121" s="10">
        <v>299893</v>
      </c>
      <c r="F121" s="10">
        <v>300000</v>
      </c>
      <c r="G121" s="81"/>
    </row>
    <row r="122" spans="1:7">
      <c r="A122" s="8">
        <f t="shared" si="1"/>
        <v>47</v>
      </c>
      <c r="B122" s="9" t="s">
        <v>73</v>
      </c>
      <c r="C122" s="9" t="s">
        <v>189</v>
      </c>
      <c r="D122" s="10">
        <v>0</v>
      </c>
      <c r="E122" s="10">
        <v>0</v>
      </c>
      <c r="F122" s="10">
        <v>300000</v>
      </c>
      <c r="G122" s="81"/>
    </row>
    <row r="123" spans="1:7" ht="25.5">
      <c r="A123" s="11">
        <f t="shared" si="1"/>
        <v>48</v>
      </c>
      <c r="B123" s="5" t="s">
        <v>470</v>
      </c>
      <c r="C123" s="12" t="s">
        <v>189</v>
      </c>
      <c r="D123" s="13">
        <v>0</v>
      </c>
      <c r="E123" s="13">
        <v>299893</v>
      </c>
      <c r="F123" s="13">
        <v>300000</v>
      </c>
      <c r="G123" s="81"/>
    </row>
    <row r="124" spans="1:7">
      <c r="A124" s="11">
        <f t="shared" si="1"/>
        <v>49</v>
      </c>
      <c r="B124" s="5" t="s">
        <v>471</v>
      </c>
      <c r="C124" s="12"/>
      <c r="D124" s="13">
        <v>64101781</v>
      </c>
      <c r="E124" s="13">
        <v>66496832</v>
      </c>
      <c r="F124" s="13">
        <v>110124245</v>
      </c>
      <c r="G124" s="81"/>
    </row>
    <row r="125" spans="1:7" s="28" customFormat="1" ht="37.5" customHeight="1">
      <c r="A125" s="29"/>
      <c r="B125" s="30"/>
      <c r="C125" s="30"/>
      <c r="D125" s="31"/>
      <c r="E125" s="31"/>
      <c r="F125" s="31"/>
      <c r="G125" s="143"/>
    </row>
    <row r="126" spans="1:7" ht="45">
      <c r="A126" s="23"/>
      <c r="B126" s="23" t="s">
        <v>0</v>
      </c>
      <c r="C126" s="23"/>
      <c r="D126" s="23" t="s">
        <v>1</v>
      </c>
      <c r="E126" s="23" t="s">
        <v>2</v>
      </c>
      <c r="F126" s="23" t="s">
        <v>3</v>
      </c>
      <c r="G126" s="146" t="s">
        <v>76</v>
      </c>
    </row>
    <row r="127" spans="1:7">
      <c r="A127" s="23">
        <v>2</v>
      </c>
      <c r="B127" s="23">
        <v>3</v>
      </c>
      <c r="C127" s="23"/>
      <c r="D127" s="23">
        <v>4</v>
      </c>
      <c r="E127" s="23">
        <v>5</v>
      </c>
      <c r="F127" s="23">
        <v>6</v>
      </c>
      <c r="G127" s="139" t="s">
        <v>75</v>
      </c>
    </row>
    <row r="128" spans="1:7" ht="37.5" customHeight="1">
      <c r="A128" s="23"/>
      <c r="B128" s="169" t="s">
        <v>85</v>
      </c>
      <c r="C128" s="170"/>
      <c r="D128" s="170"/>
      <c r="E128" s="170"/>
      <c r="F128" s="171"/>
      <c r="G128" s="144"/>
    </row>
    <row r="129" spans="1:7" ht="25.5">
      <c r="A129" s="14">
        <v>1</v>
      </c>
      <c r="B129" s="15" t="s">
        <v>77</v>
      </c>
      <c r="C129" s="15" t="s">
        <v>190</v>
      </c>
      <c r="D129" s="16">
        <v>0</v>
      </c>
      <c r="E129" s="16">
        <v>1336984</v>
      </c>
      <c r="F129" s="16">
        <v>1336984</v>
      </c>
      <c r="G129" s="81"/>
    </row>
    <row r="130" spans="1:7">
      <c r="A130" s="14">
        <v>2</v>
      </c>
      <c r="B130" s="150" t="s">
        <v>472</v>
      </c>
      <c r="C130" s="15" t="s">
        <v>191</v>
      </c>
      <c r="D130" s="16">
        <v>0</v>
      </c>
      <c r="E130" s="16">
        <v>1336984</v>
      </c>
      <c r="F130" s="16">
        <v>1336984</v>
      </c>
      <c r="G130" s="81"/>
    </row>
    <row r="131" spans="1:7">
      <c r="A131" s="17">
        <v>3</v>
      </c>
      <c r="B131" s="151" t="s">
        <v>473</v>
      </c>
      <c r="C131" s="18" t="s">
        <v>192</v>
      </c>
      <c r="D131" s="19">
        <v>0</v>
      </c>
      <c r="E131" s="19">
        <v>1336984</v>
      </c>
      <c r="F131" s="19">
        <v>1336984</v>
      </c>
      <c r="G131" s="81"/>
    </row>
    <row r="132" spans="1:7" s="24" customFormat="1" ht="37.5" customHeight="1">
      <c r="A132" s="175"/>
      <c r="B132" s="176"/>
      <c r="C132" s="176"/>
      <c r="D132" s="176"/>
      <c r="E132" s="176"/>
      <c r="F132" s="176"/>
      <c r="G132" s="145"/>
    </row>
    <row r="133" spans="1:7" s="24" customFormat="1" ht="45">
      <c r="A133" s="23"/>
      <c r="B133" s="23" t="s">
        <v>0</v>
      </c>
      <c r="C133" s="23"/>
      <c r="D133" s="23" t="s">
        <v>1</v>
      </c>
      <c r="E133" s="23" t="s">
        <v>2</v>
      </c>
      <c r="F133" s="23" t="s">
        <v>3</v>
      </c>
      <c r="G133" s="146" t="s">
        <v>76</v>
      </c>
    </row>
    <row r="134" spans="1:7" s="24" customFormat="1">
      <c r="A134" s="23">
        <v>2</v>
      </c>
      <c r="B134" s="23">
        <v>3</v>
      </c>
      <c r="C134" s="23"/>
      <c r="D134" s="23">
        <v>4</v>
      </c>
      <c r="E134" s="23">
        <v>5</v>
      </c>
      <c r="F134" s="23">
        <v>6</v>
      </c>
      <c r="G134" s="139" t="s">
        <v>75</v>
      </c>
    </row>
    <row r="135" spans="1:7" s="24" customFormat="1" ht="28.5" customHeight="1">
      <c r="A135" s="23"/>
      <c r="B135" s="169" t="s">
        <v>86</v>
      </c>
      <c r="C135" s="170"/>
      <c r="D135" s="170"/>
      <c r="E135" s="170"/>
      <c r="F135" s="171"/>
      <c r="G135" s="144"/>
    </row>
    <row r="136" spans="1:7" ht="25.5">
      <c r="A136" s="8">
        <v>1</v>
      </c>
      <c r="B136" s="9" t="s">
        <v>78</v>
      </c>
      <c r="C136" s="9" t="s">
        <v>197</v>
      </c>
      <c r="D136" s="10">
        <v>13671114</v>
      </c>
      <c r="E136" s="10">
        <v>13671114</v>
      </c>
      <c r="F136" s="10">
        <v>13671114</v>
      </c>
      <c r="G136" s="81"/>
    </row>
    <row r="137" spans="1:7">
      <c r="A137" s="8">
        <v>2</v>
      </c>
      <c r="B137" s="2" t="s">
        <v>474</v>
      </c>
      <c r="C137" s="9" t="s">
        <v>196</v>
      </c>
      <c r="D137" s="10">
        <v>13671114</v>
      </c>
      <c r="E137" s="10">
        <v>13671114</v>
      </c>
      <c r="F137" s="10">
        <v>13671114</v>
      </c>
      <c r="G137" s="81"/>
    </row>
    <row r="138" spans="1:7" ht="25.5">
      <c r="A138" s="8">
        <v>3</v>
      </c>
      <c r="B138" s="9" t="s">
        <v>79</v>
      </c>
      <c r="C138" s="9" t="s">
        <v>195</v>
      </c>
      <c r="D138" s="10">
        <v>0</v>
      </c>
      <c r="E138" s="10">
        <v>0</v>
      </c>
      <c r="F138" s="10">
        <v>911940</v>
      </c>
      <c r="G138" s="81"/>
    </row>
    <row r="139" spans="1:7">
      <c r="A139" s="8">
        <v>4</v>
      </c>
      <c r="B139" s="2" t="s">
        <v>475</v>
      </c>
      <c r="C139" s="9" t="s">
        <v>193</v>
      </c>
      <c r="D139" s="10">
        <v>13671114</v>
      </c>
      <c r="E139" s="10">
        <v>13671114</v>
      </c>
      <c r="F139" s="10">
        <v>14583054</v>
      </c>
      <c r="G139" s="81"/>
    </row>
    <row r="140" spans="1:7">
      <c r="A140" s="11">
        <v>5</v>
      </c>
      <c r="B140" s="5" t="s">
        <v>476</v>
      </c>
      <c r="C140" s="12" t="s">
        <v>194</v>
      </c>
      <c r="D140" s="13">
        <v>13671114</v>
      </c>
      <c r="E140" s="13">
        <v>13671114</v>
      </c>
      <c r="F140" s="13">
        <v>14583054</v>
      </c>
      <c r="G140" s="81"/>
    </row>
    <row r="141" spans="1:7">
      <c r="F141" s="75">
        <f>F68-F124+F131-F140</f>
        <v>-54513321</v>
      </c>
    </row>
  </sheetData>
  <mergeCells count="6">
    <mergeCell ref="A1:G1"/>
    <mergeCell ref="B135:F135"/>
    <mergeCell ref="B5:F5"/>
    <mergeCell ref="B75:F75"/>
    <mergeCell ref="B128:F128"/>
    <mergeCell ref="A132:F132"/>
  </mergeCells>
  <phoneticPr fontId="0" type="noConversion"/>
  <pageMargins left="0.23622047244094491" right="0.23622047244094491" top="0.94488188976377963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sqref="A1:G1"/>
    </sheetView>
  </sheetViews>
  <sheetFormatPr defaultRowHeight="15"/>
  <cols>
    <col min="1" max="1" width="27.140625" customWidth="1"/>
    <col min="2" max="2" width="37.42578125" customWidth="1"/>
    <col min="3" max="3" width="33.7109375" customWidth="1"/>
    <col min="4" max="4" width="9.140625" style="76"/>
  </cols>
  <sheetData>
    <row r="1" spans="1:7" ht="25.5" customHeight="1">
      <c r="A1" s="168" t="s">
        <v>488</v>
      </c>
      <c r="B1" s="168"/>
      <c r="C1" s="168"/>
      <c r="D1" s="168"/>
      <c r="E1" s="168"/>
      <c r="F1" s="168"/>
      <c r="G1" s="168"/>
    </row>
    <row r="3" spans="1:7">
      <c r="A3" s="179" t="s">
        <v>198</v>
      </c>
      <c r="B3" s="179"/>
      <c r="C3" s="179"/>
      <c r="D3" s="180"/>
    </row>
    <row r="5" spans="1:7">
      <c r="A5" t="s">
        <v>199</v>
      </c>
    </row>
    <row r="6" spans="1:7">
      <c r="A6" s="34"/>
    </row>
    <row r="7" spans="1:7">
      <c r="A7" s="35" t="s">
        <v>200</v>
      </c>
      <c r="B7" s="35" t="s">
        <v>209</v>
      </c>
      <c r="C7" s="35" t="s">
        <v>208</v>
      </c>
    </row>
    <row r="8" spans="1:7">
      <c r="A8" s="35" t="s">
        <v>201</v>
      </c>
      <c r="B8" s="7">
        <v>30</v>
      </c>
      <c r="C8" s="81">
        <v>2864409</v>
      </c>
    </row>
    <row r="9" spans="1:7">
      <c r="A9" s="35" t="s">
        <v>202</v>
      </c>
      <c r="B9" s="7">
        <v>24</v>
      </c>
      <c r="C9" s="81">
        <v>2158251</v>
      </c>
    </row>
    <row r="10" spans="1:7">
      <c r="A10" s="35" t="s">
        <v>203</v>
      </c>
      <c r="B10" s="7">
        <f>B8+B9</f>
        <v>54</v>
      </c>
      <c r="C10" s="81">
        <f>C8+C9</f>
        <v>5022660</v>
      </c>
    </row>
    <row r="11" spans="1:7">
      <c r="C11" s="82"/>
    </row>
    <row r="12" spans="1:7">
      <c r="A12" s="177" t="s">
        <v>204</v>
      </c>
      <c r="B12" s="177"/>
      <c r="C12" s="177"/>
      <c r="D12" s="76">
        <v>0</v>
      </c>
    </row>
    <row r="14" spans="1:7">
      <c r="A14" s="177" t="s">
        <v>205</v>
      </c>
      <c r="B14" s="177"/>
      <c r="C14" s="177"/>
      <c r="D14" s="76">
        <v>0</v>
      </c>
    </row>
    <row r="15" spans="1:7">
      <c r="A15" s="36"/>
      <c r="B15" s="36"/>
      <c r="C15" s="36"/>
    </row>
    <row r="16" spans="1:7">
      <c r="A16" s="178" t="s">
        <v>430</v>
      </c>
      <c r="B16" s="178"/>
      <c r="C16" s="178"/>
    </row>
    <row r="17" spans="1:4">
      <c r="A17" s="38" t="s">
        <v>211</v>
      </c>
      <c r="B17" s="38" t="s">
        <v>210</v>
      </c>
      <c r="C17" s="35" t="s">
        <v>208</v>
      </c>
    </row>
    <row r="18" spans="1:4" ht="64.5">
      <c r="A18" s="39" t="s">
        <v>212</v>
      </c>
      <c r="B18" s="40">
        <v>88</v>
      </c>
      <c r="C18" s="83">
        <v>242000</v>
      </c>
    </row>
    <row r="19" spans="1:4">
      <c r="A19" s="37"/>
      <c r="B19" s="37"/>
      <c r="C19" s="37"/>
    </row>
    <row r="20" spans="1:4">
      <c r="A20" t="s">
        <v>206</v>
      </c>
      <c r="D20" s="76">
        <v>0</v>
      </c>
    </row>
    <row r="22" spans="1:4" ht="26.25">
      <c r="A22" s="85" t="s">
        <v>431</v>
      </c>
      <c r="B22" s="35" t="s">
        <v>209</v>
      </c>
      <c r="C22" s="35" t="s">
        <v>208</v>
      </c>
    </row>
    <row r="23" spans="1:4">
      <c r="A23" s="86" t="s">
        <v>432</v>
      </c>
      <c r="B23" s="7">
        <v>5</v>
      </c>
      <c r="C23" s="84">
        <v>401687</v>
      </c>
    </row>
    <row r="25" spans="1:4">
      <c r="A25" s="177" t="s">
        <v>207</v>
      </c>
      <c r="B25" s="177"/>
      <c r="C25" s="177"/>
      <c r="D25" s="76">
        <v>0</v>
      </c>
    </row>
  </sheetData>
  <mergeCells count="6">
    <mergeCell ref="A25:C25"/>
    <mergeCell ref="A16:C16"/>
    <mergeCell ref="A1:G1"/>
    <mergeCell ref="A3:D3"/>
    <mergeCell ref="A12:C12"/>
    <mergeCell ref="A14:C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1"/>
  <sheetViews>
    <sheetView workbookViewId="0">
      <selection sqref="A1:G1"/>
    </sheetView>
  </sheetViews>
  <sheetFormatPr defaultRowHeight="12.75"/>
  <cols>
    <col min="1" max="1" width="44.7109375" style="87" customWidth="1"/>
    <col min="2" max="2" width="4.42578125" style="88" customWidth="1"/>
    <col min="3" max="3" width="22.7109375" style="163" customWidth="1"/>
    <col min="4" max="16384" width="9.140625" style="89"/>
  </cols>
  <sheetData>
    <row r="1" spans="1:11" ht="21.75" customHeight="1">
      <c r="A1" s="168" t="s">
        <v>489</v>
      </c>
      <c r="B1" s="168"/>
      <c r="C1" s="168"/>
      <c r="D1" s="168"/>
      <c r="E1" s="168"/>
      <c r="F1" s="168"/>
      <c r="G1" s="168"/>
    </row>
    <row r="2" spans="1:11" ht="23.25" customHeight="1">
      <c r="A2" s="181"/>
      <c r="B2" s="182"/>
      <c r="C2" s="182"/>
      <c r="D2" s="90"/>
      <c r="E2" s="90"/>
      <c r="F2" s="90"/>
      <c r="G2" s="90"/>
      <c r="H2" s="90"/>
      <c r="I2" s="90"/>
      <c r="J2" s="90"/>
      <c r="K2" s="90"/>
    </row>
    <row r="3" spans="1:11" s="95" customFormat="1" ht="31.5" customHeight="1">
      <c r="A3" s="183" t="s">
        <v>261</v>
      </c>
      <c r="B3" s="183"/>
      <c r="C3" s="183"/>
    </row>
    <row r="4" spans="1:11" s="95" customFormat="1">
      <c r="A4" s="148"/>
      <c r="B4" s="149"/>
      <c r="C4" s="156"/>
    </row>
    <row r="5" spans="1:11" ht="21" thickBot="1">
      <c r="A5" s="91"/>
      <c r="B5" s="92"/>
      <c r="C5" s="157"/>
    </row>
    <row r="6" spans="1:11" s="95" customFormat="1" ht="74.25" customHeight="1">
      <c r="A6" s="93" t="s">
        <v>0</v>
      </c>
      <c r="B6" s="94" t="s">
        <v>213</v>
      </c>
      <c r="C6" s="158" t="s">
        <v>263</v>
      </c>
    </row>
    <row r="7" spans="1:11" s="95" customFormat="1" ht="28.5" customHeight="1" thickBot="1">
      <c r="A7" s="96"/>
      <c r="B7" s="97"/>
      <c r="C7" s="159">
        <v>388454</v>
      </c>
    </row>
    <row r="8" spans="1:11" ht="15.75">
      <c r="A8" s="98" t="s">
        <v>214</v>
      </c>
      <c r="B8" s="99"/>
      <c r="C8" s="160"/>
    </row>
    <row r="9" spans="1:11" s="102" customFormat="1" ht="32.25" customHeight="1">
      <c r="A9" s="100" t="s">
        <v>215</v>
      </c>
      <c r="B9" s="101">
        <v>1</v>
      </c>
      <c r="C9" s="152">
        <f ca="1">'1.sz.m. 2017. kiadás-bevétel'!F87</f>
        <v>44443233</v>
      </c>
    </row>
    <row r="10" spans="1:11" s="102" customFormat="1" ht="23.25" customHeight="1">
      <c r="A10" s="100" t="s">
        <v>216</v>
      </c>
      <c r="B10" s="101">
        <v>2</v>
      </c>
      <c r="C10" s="152">
        <f ca="1">'1.sz.m. 2017. kiadás-bevétel'!F102</f>
        <v>17254860</v>
      </c>
    </row>
    <row r="11" spans="1:11" s="102" customFormat="1" ht="32.25" customHeight="1">
      <c r="A11" s="100" t="s">
        <v>217</v>
      </c>
      <c r="B11" s="101">
        <v>3</v>
      </c>
      <c r="C11" s="152">
        <f ca="1">'1.sz.m. 2017. kiadás-bevétel'!F115</f>
        <v>10628750</v>
      </c>
    </row>
    <row r="12" spans="1:11" s="102" customFormat="1" ht="27" customHeight="1">
      <c r="A12" s="100" t="s">
        <v>218</v>
      </c>
      <c r="B12" s="101">
        <v>4</v>
      </c>
      <c r="C12" s="152">
        <f ca="1">'1.sz.m. 2017. kiadás-bevétel'!F120</f>
        <v>250000</v>
      </c>
    </row>
    <row r="13" spans="1:11" s="102" customFormat="1" ht="21" customHeight="1">
      <c r="A13" s="100" t="s">
        <v>86</v>
      </c>
      <c r="B13" s="103">
        <v>5</v>
      </c>
      <c r="C13" s="152">
        <f ca="1">'1.sz.m. 2017. kiadás-bevétel'!F140</f>
        <v>14583054</v>
      </c>
    </row>
    <row r="14" spans="1:11" s="102" customFormat="1" ht="21" customHeight="1">
      <c r="A14" s="100" t="s">
        <v>219</v>
      </c>
      <c r="B14" s="101">
        <v>6</v>
      </c>
      <c r="C14" s="152"/>
    </row>
    <row r="15" spans="1:11" s="102" customFormat="1" ht="21" customHeight="1">
      <c r="A15" s="100" t="s">
        <v>220</v>
      </c>
      <c r="B15" s="101">
        <v>7</v>
      </c>
      <c r="C15" s="152"/>
    </row>
    <row r="16" spans="1:11" s="102" customFormat="1" ht="21" customHeight="1">
      <c r="A16" s="100" t="s">
        <v>221</v>
      </c>
      <c r="B16" s="101">
        <v>8</v>
      </c>
      <c r="C16" s="152">
        <v>0</v>
      </c>
    </row>
    <row r="17" spans="1:3" s="102" customFormat="1" ht="21" customHeight="1">
      <c r="A17" s="100" t="s">
        <v>222</v>
      </c>
      <c r="B17" s="101">
        <v>9</v>
      </c>
      <c r="C17" s="152"/>
    </row>
    <row r="18" spans="1:3" s="102" customFormat="1" ht="28.5" customHeight="1">
      <c r="A18" s="100" t="s">
        <v>223</v>
      </c>
      <c r="B18" s="101">
        <v>10</v>
      </c>
      <c r="C18" s="152"/>
    </row>
    <row r="19" spans="1:3" s="102" customFormat="1" ht="22.5" customHeight="1">
      <c r="A19" s="104" t="s">
        <v>477</v>
      </c>
      <c r="B19" s="105">
        <f>1+B18</f>
        <v>11</v>
      </c>
      <c r="C19" s="153">
        <f>SUM(C9:C18)</f>
        <v>87159897</v>
      </c>
    </row>
    <row r="20" spans="1:3" s="102" customFormat="1" ht="21" customHeight="1">
      <c r="A20" s="100" t="s">
        <v>224</v>
      </c>
      <c r="B20" s="103">
        <f t="shared" ref="B20:B32" si="0">1+B19</f>
        <v>12</v>
      </c>
      <c r="C20" s="152">
        <f ca="1">'1.sz.m. 2017. kiadás-bevétel'!F16</f>
        <v>19188439</v>
      </c>
    </row>
    <row r="21" spans="1:3" s="102" customFormat="1" ht="21" customHeight="1">
      <c r="A21" s="100" t="s">
        <v>225</v>
      </c>
      <c r="B21" s="101">
        <f t="shared" si="0"/>
        <v>13</v>
      </c>
      <c r="C21" s="152">
        <f ca="1">'1.sz.m. 2017. kiadás-bevétel'!F17</f>
        <v>3337576</v>
      </c>
    </row>
    <row r="22" spans="1:3" s="102" customFormat="1" ht="21.75" customHeight="1">
      <c r="A22" s="100" t="s">
        <v>226</v>
      </c>
      <c r="B22" s="106">
        <f t="shared" si="0"/>
        <v>14</v>
      </c>
      <c r="C22" s="152">
        <f ca="1">'1.sz.m. 2017. kiadás-bevétel'!F44</f>
        <v>35761163</v>
      </c>
    </row>
    <row r="23" spans="1:3" s="102" customFormat="1" ht="21" customHeight="1">
      <c r="A23" s="100" t="s">
        <v>227</v>
      </c>
      <c r="B23" s="107">
        <f t="shared" si="0"/>
        <v>15</v>
      </c>
      <c r="C23" s="152">
        <f ca="1">'1.sz.m. 2017. kiadás-bevétel'!F49</f>
        <v>337000</v>
      </c>
    </row>
    <row r="24" spans="1:3" s="102" customFormat="1" ht="21" customHeight="1">
      <c r="A24" s="100" t="s">
        <v>262</v>
      </c>
      <c r="B24" s="101">
        <f t="shared" si="0"/>
        <v>16</v>
      </c>
      <c r="C24" s="152">
        <f ca="1">'1.sz.m. 2017. kiadás-bevétel'!F58</f>
        <v>5816232</v>
      </c>
    </row>
    <row r="25" spans="1:3" s="102" customFormat="1" ht="21" customHeight="1">
      <c r="A25" s="100" t="s">
        <v>228</v>
      </c>
      <c r="B25" s="101">
        <f t="shared" si="0"/>
        <v>17</v>
      </c>
      <c r="C25" s="152">
        <v>0</v>
      </c>
    </row>
    <row r="26" spans="1:3" s="102" customFormat="1" ht="21" customHeight="1">
      <c r="A26" s="100" t="s">
        <v>85</v>
      </c>
      <c r="B26" s="103">
        <f t="shared" si="0"/>
        <v>18</v>
      </c>
      <c r="C26" s="152">
        <f ca="1">'1.sz.m. 2017. kiadás-bevétel'!F131</f>
        <v>1336984</v>
      </c>
    </row>
    <row r="27" spans="1:3" s="102" customFormat="1" ht="21" customHeight="1">
      <c r="A27" s="100" t="s">
        <v>229</v>
      </c>
      <c r="B27" s="103">
        <f t="shared" si="0"/>
        <v>19</v>
      </c>
      <c r="C27" s="152"/>
    </row>
    <row r="28" spans="1:3" s="102" customFormat="1" ht="21" customHeight="1">
      <c r="A28" s="100" t="s">
        <v>230</v>
      </c>
      <c r="B28" s="103">
        <f t="shared" si="0"/>
        <v>20</v>
      </c>
      <c r="C28" s="152"/>
    </row>
    <row r="29" spans="1:3" s="102" customFormat="1" ht="21" customHeight="1">
      <c r="A29" s="100" t="s">
        <v>231</v>
      </c>
      <c r="B29" s="103">
        <f t="shared" si="0"/>
        <v>21</v>
      </c>
      <c r="C29" s="152"/>
    </row>
    <row r="30" spans="1:3" s="102" customFormat="1" ht="21" customHeight="1">
      <c r="A30" s="100" t="s">
        <v>232</v>
      </c>
      <c r="B30" s="103">
        <f t="shared" si="0"/>
        <v>22</v>
      </c>
      <c r="C30" s="152"/>
    </row>
    <row r="31" spans="1:3" s="102" customFormat="1" ht="21" customHeight="1">
      <c r="A31" s="100" t="s">
        <v>233</v>
      </c>
      <c r="B31" s="103">
        <f t="shared" si="0"/>
        <v>23</v>
      </c>
      <c r="C31" s="152">
        <v>0</v>
      </c>
    </row>
    <row r="32" spans="1:3" s="102" customFormat="1" ht="27" customHeight="1">
      <c r="A32" s="104" t="s">
        <v>478</v>
      </c>
      <c r="B32" s="108">
        <f t="shared" si="0"/>
        <v>24</v>
      </c>
      <c r="C32" s="153">
        <f>C26+C24+C23+C22+C21+C20</f>
        <v>65777394</v>
      </c>
    </row>
    <row r="33" spans="1:3" s="102" customFormat="1" ht="24" customHeight="1">
      <c r="A33" s="109" t="s">
        <v>234</v>
      </c>
      <c r="B33" s="110"/>
      <c r="C33" s="161"/>
    </row>
    <row r="34" spans="1:3" s="102" customFormat="1" ht="25.5" hidden="1" customHeight="1">
      <c r="A34" s="100" t="s">
        <v>235</v>
      </c>
      <c r="B34" s="101" t="s">
        <v>10</v>
      </c>
      <c r="C34" s="152">
        <v>0</v>
      </c>
    </row>
    <row r="35" spans="1:3" s="102" customFormat="1" ht="21" customHeight="1">
      <c r="A35" s="100" t="s">
        <v>236</v>
      </c>
      <c r="B35" s="103">
        <v>1</v>
      </c>
      <c r="C35" s="152">
        <f ca="1">'1.sz.m. 2017. kiadás-bevétel'!F117</f>
        <v>2300000</v>
      </c>
    </row>
    <row r="36" spans="1:3" s="102" customFormat="1" ht="21" customHeight="1">
      <c r="A36" s="100" t="s">
        <v>237</v>
      </c>
      <c r="B36" s="103">
        <v>2</v>
      </c>
      <c r="C36" s="152">
        <f ca="1">'1.sz.m. 2017. kiadás-bevétel'!F91</f>
        <v>34947402</v>
      </c>
    </row>
    <row r="37" spans="1:3" s="102" customFormat="1" ht="25.5" customHeight="1">
      <c r="A37" s="100" t="s">
        <v>238</v>
      </c>
      <c r="B37" s="103">
        <v>3</v>
      </c>
      <c r="C37" s="152">
        <f ca="1">'1.sz.m. 2017. kiadás-bevétel'!F123</f>
        <v>300000</v>
      </c>
    </row>
    <row r="38" spans="1:3" s="102" customFormat="1" ht="21" hidden="1" customHeight="1">
      <c r="A38" s="100" t="s">
        <v>239</v>
      </c>
      <c r="B38" s="103" t="s">
        <v>14</v>
      </c>
      <c r="C38" s="152"/>
    </row>
    <row r="39" spans="1:3" s="102" customFormat="1" ht="21" hidden="1" customHeight="1">
      <c r="A39" s="100" t="s">
        <v>240</v>
      </c>
      <c r="B39" s="103" t="s">
        <v>16</v>
      </c>
      <c r="C39" s="152"/>
    </row>
    <row r="40" spans="1:3" s="102" customFormat="1" ht="21" hidden="1" customHeight="1">
      <c r="A40" s="100" t="s">
        <v>241</v>
      </c>
      <c r="B40" s="103" t="s">
        <v>242</v>
      </c>
      <c r="C40" s="152"/>
    </row>
    <row r="41" spans="1:3" s="102" customFormat="1" ht="21" hidden="1" customHeight="1">
      <c r="A41" s="100" t="s">
        <v>243</v>
      </c>
      <c r="B41" s="103" t="s">
        <v>18</v>
      </c>
      <c r="C41" s="152"/>
    </row>
    <row r="42" spans="1:3" s="102" customFormat="1" ht="21" hidden="1" customHeight="1">
      <c r="A42" s="100" t="s">
        <v>244</v>
      </c>
      <c r="B42" s="103" t="s">
        <v>19</v>
      </c>
      <c r="C42" s="152">
        <v>0</v>
      </c>
    </row>
    <row r="43" spans="1:3" s="102" customFormat="1" ht="21" hidden="1" customHeight="1">
      <c r="A43" s="100" t="s">
        <v>245</v>
      </c>
      <c r="B43" s="103" t="s">
        <v>20</v>
      </c>
      <c r="C43" s="152"/>
    </row>
    <row r="44" spans="1:3" s="102" customFormat="1" ht="21" hidden="1" customHeight="1">
      <c r="A44" s="100" t="s">
        <v>246</v>
      </c>
      <c r="B44" s="103" t="s">
        <v>22</v>
      </c>
      <c r="C44" s="152"/>
    </row>
    <row r="45" spans="1:3" s="102" customFormat="1" ht="27" hidden="1" customHeight="1">
      <c r="A45" s="100" t="s">
        <v>247</v>
      </c>
      <c r="B45" s="103" t="s">
        <v>23</v>
      </c>
      <c r="C45" s="152">
        <v>0</v>
      </c>
    </row>
    <row r="46" spans="1:3" s="102" customFormat="1" ht="33.75" customHeight="1">
      <c r="A46" s="104" t="s">
        <v>479</v>
      </c>
      <c r="B46" s="108">
        <v>4</v>
      </c>
      <c r="C46" s="153">
        <f>SUM(C34:C45)</f>
        <v>37547402</v>
      </c>
    </row>
    <row r="47" spans="1:3" s="102" customFormat="1" ht="21" customHeight="1">
      <c r="A47" s="100" t="s">
        <v>248</v>
      </c>
      <c r="B47" s="103">
        <v>5</v>
      </c>
      <c r="C47" s="152">
        <f ca="1">'1.sz.m. 2017. kiadás-bevétel'!F64</f>
        <v>2796622</v>
      </c>
    </row>
    <row r="48" spans="1:3" s="102" customFormat="1" ht="21" customHeight="1">
      <c r="A48" s="100" t="s">
        <v>249</v>
      </c>
      <c r="B48" s="103">
        <v>6</v>
      </c>
      <c r="C48" s="152">
        <f ca="1">'1.sz.m. 2017. kiadás-bevétel'!F67</f>
        <v>1619962</v>
      </c>
    </row>
    <row r="49" spans="1:4" s="102" customFormat="1" ht="21" customHeight="1">
      <c r="A49" s="100" t="s">
        <v>250</v>
      </c>
      <c r="B49" s="103">
        <v>7</v>
      </c>
      <c r="C49" s="152">
        <v>0</v>
      </c>
    </row>
    <row r="50" spans="1:4" s="102" customFormat="1" ht="27" hidden="1" customHeight="1">
      <c r="A50" s="100" t="s">
        <v>251</v>
      </c>
      <c r="B50" s="103" t="s">
        <v>24</v>
      </c>
      <c r="C50" s="152">
        <v>0</v>
      </c>
    </row>
    <row r="51" spans="1:4" s="102" customFormat="1" ht="21" hidden="1" customHeight="1">
      <c r="A51" s="100" t="s">
        <v>252</v>
      </c>
      <c r="B51" s="103" t="s">
        <v>25</v>
      </c>
      <c r="C51" s="152"/>
    </row>
    <row r="52" spans="1:4" s="102" customFormat="1" ht="13.5" hidden="1" customHeight="1">
      <c r="A52" s="100" t="s">
        <v>253</v>
      </c>
      <c r="B52" s="103" t="s">
        <v>26</v>
      </c>
      <c r="C52" s="152"/>
    </row>
    <row r="53" spans="1:4" s="102" customFormat="1" ht="16.5" hidden="1" customHeight="1">
      <c r="A53" s="100" t="s">
        <v>254</v>
      </c>
      <c r="B53" s="103" t="s">
        <v>27</v>
      </c>
      <c r="C53" s="152"/>
    </row>
    <row r="54" spans="1:4" s="102" customFormat="1" ht="21" hidden="1" customHeight="1">
      <c r="A54" s="100" t="s">
        <v>255</v>
      </c>
      <c r="B54" s="103" t="s">
        <v>28</v>
      </c>
      <c r="C54" s="152"/>
    </row>
    <row r="55" spans="1:4" s="102" customFormat="1" ht="21" hidden="1" customHeight="1">
      <c r="A55" s="100" t="s">
        <v>256</v>
      </c>
      <c r="B55" s="103" t="s">
        <v>29</v>
      </c>
      <c r="C55" s="152"/>
    </row>
    <row r="56" spans="1:4" s="102" customFormat="1" ht="21" hidden="1" customHeight="1">
      <c r="A56" s="100" t="s">
        <v>257</v>
      </c>
      <c r="B56" s="103" t="s">
        <v>258</v>
      </c>
      <c r="C56" s="152"/>
    </row>
    <row r="57" spans="1:4" s="102" customFormat="1" ht="21" hidden="1" customHeight="1">
      <c r="A57" s="100" t="s">
        <v>259</v>
      </c>
      <c r="B57" s="103" t="s">
        <v>260</v>
      </c>
      <c r="C57" s="152">
        <v>0</v>
      </c>
    </row>
    <row r="58" spans="1:4" s="102" customFormat="1" ht="27" customHeight="1" thickBot="1">
      <c r="A58" s="111" t="s">
        <v>480</v>
      </c>
      <c r="B58" s="112">
        <v>8</v>
      </c>
      <c r="C58" s="154">
        <f>SUM(C47:C57)</f>
        <v>4416584</v>
      </c>
    </row>
    <row r="59" spans="1:4" s="102" customFormat="1" ht="27.75" customHeight="1" thickBot="1">
      <c r="A59" s="113" t="s">
        <v>481</v>
      </c>
      <c r="B59" s="114">
        <v>9</v>
      </c>
      <c r="C59" s="154">
        <f>C19+C46</f>
        <v>124707299</v>
      </c>
      <c r="D59" s="115"/>
    </row>
    <row r="60" spans="1:4" s="102" customFormat="1" ht="23.25" customHeight="1" thickBot="1">
      <c r="A60" s="116" t="s">
        <v>482</v>
      </c>
      <c r="B60" s="117">
        <v>10</v>
      </c>
      <c r="C60" s="155">
        <f>C58+C32</f>
        <v>70193978</v>
      </c>
      <c r="D60" s="115"/>
    </row>
    <row r="61" spans="1:4">
      <c r="B61" s="118"/>
      <c r="C61" s="162">
        <f>C59-C60</f>
        <v>54513321</v>
      </c>
    </row>
    <row r="129" spans="1:1">
      <c r="A129" s="119"/>
    </row>
    <row r="130" spans="1:1">
      <c r="A130" s="119"/>
    </row>
    <row r="131" spans="1:1">
      <c r="A131" s="119"/>
    </row>
    <row r="132" spans="1:1">
      <c r="A132" s="119"/>
    </row>
    <row r="133" spans="1:1">
      <c r="A133" s="119"/>
    </row>
    <row r="134" spans="1:1">
      <c r="A134" s="119"/>
    </row>
    <row r="135" spans="1:1">
      <c r="A135" s="119"/>
    </row>
    <row r="136" spans="1:1">
      <c r="A136" s="119"/>
    </row>
    <row r="137" spans="1:1">
      <c r="A137" s="119"/>
    </row>
    <row r="138" spans="1:1">
      <c r="A138" s="119"/>
    </row>
    <row r="139" spans="1:1">
      <c r="A139" s="119"/>
    </row>
    <row r="140" spans="1:1">
      <c r="A140" s="119"/>
    </row>
    <row r="141" spans="1:1">
      <c r="A141" s="119"/>
    </row>
    <row r="142" spans="1:1">
      <c r="A142" s="119"/>
    </row>
    <row r="143" spans="1:1">
      <c r="A143" s="119"/>
    </row>
    <row r="144" spans="1:1">
      <c r="A144" s="119"/>
    </row>
    <row r="145" spans="1:1">
      <c r="A145" s="119"/>
    </row>
    <row r="146" spans="1:1">
      <c r="A146" s="119"/>
    </row>
    <row r="147" spans="1:1">
      <c r="A147" s="119"/>
    </row>
    <row r="148" spans="1:1">
      <c r="A148" s="119"/>
    </row>
    <row r="149" spans="1:1">
      <c r="A149" s="119"/>
    </row>
    <row r="150" spans="1:1">
      <c r="A150" s="119"/>
    </row>
    <row r="151" spans="1:1">
      <c r="A151" s="119"/>
    </row>
    <row r="152" spans="1:1">
      <c r="A152" s="119"/>
    </row>
    <row r="153" spans="1:1">
      <c r="A153" s="119"/>
    </row>
    <row r="154" spans="1:1">
      <c r="A154" s="119"/>
    </row>
    <row r="155" spans="1:1">
      <c r="A155" s="119"/>
    </row>
    <row r="156" spans="1:1">
      <c r="A156" s="119"/>
    </row>
    <row r="157" spans="1:1">
      <c r="A157" s="119"/>
    </row>
    <row r="158" spans="1:1">
      <c r="A158" s="119"/>
    </row>
    <row r="159" spans="1:1">
      <c r="A159" s="119"/>
    </row>
    <row r="160" spans="1:1">
      <c r="A160" s="119"/>
    </row>
    <row r="161" spans="1:1">
      <c r="A161" s="119"/>
    </row>
    <row r="162" spans="1:1">
      <c r="A162" s="119"/>
    </row>
    <row r="163" spans="1:1">
      <c r="A163" s="119"/>
    </row>
    <row r="164" spans="1:1">
      <c r="A164" s="119"/>
    </row>
    <row r="165" spans="1:1">
      <c r="A165" s="119"/>
    </row>
    <row r="166" spans="1:1">
      <c r="A166" s="119"/>
    </row>
    <row r="167" spans="1:1">
      <c r="A167" s="119"/>
    </row>
    <row r="168" spans="1:1">
      <c r="A168" s="119"/>
    </row>
    <row r="169" spans="1:1">
      <c r="A169" s="119"/>
    </row>
    <row r="170" spans="1:1">
      <c r="A170" s="119"/>
    </row>
    <row r="171" spans="1:1">
      <c r="A171" s="119"/>
    </row>
    <row r="172" spans="1:1">
      <c r="A172" s="119"/>
    </row>
    <row r="173" spans="1:1">
      <c r="A173" s="119"/>
    </row>
    <row r="174" spans="1:1">
      <c r="A174" s="119"/>
    </row>
    <row r="175" spans="1:1">
      <c r="A175" s="119"/>
    </row>
    <row r="176" spans="1:1">
      <c r="A176" s="119"/>
    </row>
    <row r="177" spans="1:1">
      <c r="A177" s="119"/>
    </row>
    <row r="178" spans="1:1">
      <c r="A178" s="119"/>
    </row>
    <row r="179" spans="1:1">
      <c r="A179" s="119"/>
    </row>
    <row r="180" spans="1:1">
      <c r="A180" s="119"/>
    </row>
    <row r="181" spans="1:1">
      <c r="A181" s="119"/>
    </row>
    <row r="182" spans="1:1">
      <c r="A182" s="119"/>
    </row>
    <row r="183" spans="1:1">
      <c r="A183" s="119"/>
    </row>
    <row r="184" spans="1:1">
      <c r="A184" s="119"/>
    </row>
    <row r="185" spans="1:1">
      <c r="A185" s="119"/>
    </row>
    <row r="186" spans="1:1">
      <c r="A186" s="119"/>
    </row>
    <row r="187" spans="1:1">
      <c r="A187" s="119"/>
    </row>
    <row r="188" spans="1:1">
      <c r="A188" s="119"/>
    </row>
    <row r="189" spans="1:1">
      <c r="A189" s="119"/>
    </row>
    <row r="190" spans="1:1">
      <c r="A190" s="119"/>
    </row>
    <row r="191" spans="1:1">
      <c r="A191" s="119"/>
    </row>
    <row r="192" spans="1:1">
      <c r="A192" s="119"/>
    </row>
    <row r="193" spans="1:1">
      <c r="A193" s="119"/>
    </row>
    <row r="194" spans="1:1">
      <c r="A194" s="119"/>
    </row>
    <row r="195" spans="1:1">
      <c r="A195" s="119"/>
    </row>
    <row r="196" spans="1:1">
      <c r="A196" s="119"/>
    </row>
    <row r="197" spans="1:1">
      <c r="A197" s="119"/>
    </row>
    <row r="198" spans="1:1">
      <c r="A198" s="119"/>
    </row>
    <row r="199" spans="1:1">
      <c r="A199" s="119"/>
    </row>
    <row r="200" spans="1:1">
      <c r="A200" s="119"/>
    </row>
    <row r="201" spans="1:1">
      <c r="A201" s="119"/>
    </row>
    <row r="202" spans="1:1">
      <c r="A202" s="119"/>
    </row>
    <row r="203" spans="1:1">
      <c r="A203" s="119"/>
    </row>
    <row r="204" spans="1:1">
      <c r="A204" s="119"/>
    </row>
    <row r="205" spans="1:1">
      <c r="A205" s="119"/>
    </row>
    <row r="206" spans="1:1">
      <c r="A206" s="119"/>
    </row>
    <row r="207" spans="1:1">
      <c r="A207" s="119"/>
    </row>
    <row r="208" spans="1:1">
      <c r="A208" s="119"/>
    </row>
    <row r="209" spans="1:1">
      <c r="A209" s="119"/>
    </row>
    <row r="210" spans="1:1">
      <c r="A210" s="119"/>
    </row>
    <row r="211" spans="1:1">
      <c r="A211" s="119"/>
    </row>
  </sheetData>
  <mergeCells count="3">
    <mergeCell ref="A2:C2"/>
    <mergeCell ref="A3:C3"/>
    <mergeCell ref="A1:G1"/>
  </mergeCells>
  <phoneticPr fontId="0" type="noConversion"/>
  <pageMargins left="1.1023622047244095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9"/>
  <sheetViews>
    <sheetView tabSelected="1" workbookViewId="0">
      <selection activeCell="D1" sqref="D1"/>
    </sheetView>
  </sheetViews>
  <sheetFormatPr defaultRowHeight="15"/>
  <cols>
    <col min="1" max="1" width="5.85546875" customWidth="1"/>
    <col min="2" max="2" width="17.5703125" customWidth="1"/>
    <col min="3" max="3" width="31" customWidth="1"/>
    <col min="4" max="4" width="14.7109375" bestFit="1" customWidth="1"/>
  </cols>
  <sheetData>
    <row r="1" spans="1:4">
      <c r="A1" s="147" t="s">
        <v>483</v>
      </c>
      <c r="B1" t="s">
        <v>493</v>
      </c>
    </row>
    <row r="3" spans="1:4">
      <c r="A3" s="184" t="s">
        <v>290</v>
      </c>
      <c r="B3" s="184"/>
      <c r="C3" s="184"/>
      <c r="D3" s="184"/>
    </row>
    <row r="5" spans="1:4" ht="26.25" customHeight="1">
      <c r="A5" s="186" t="s">
        <v>263</v>
      </c>
      <c r="B5" s="186"/>
      <c r="C5" s="186"/>
      <c r="D5" s="186"/>
    </row>
    <row r="6" spans="1:4" ht="24" customHeight="1">
      <c r="A6" s="187" t="s">
        <v>264</v>
      </c>
      <c r="B6" s="187"/>
      <c r="C6" s="187"/>
      <c r="D6" s="187"/>
    </row>
    <row r="7" spans="1:4" ht="24" customHeight="1">
      <c r="A7" s="41" t="s">
        <v>265</v>
      </c>
      <c r="B7" s="42" t="s">
        <v>266</v>
      </c>
      <c r="C7" s="43" t="s">
        <v>267</v>
      </c>
      <c r="D7" s="43" t="s">
        <v>268</v>
      </c>
    </row>
    <row r="8" spans="1:4" ht="12.75" customHeight="1">
      <c r="A8" s="7">
        <v>1</v>
      </c>
      <c r="B8" s="7"/>
      <c r="C8" s="44" t="s">
        <v>271</v>
      </c>
      <c r="D8" s="49">
        <v>200071</v>
      </c>
    </row>
    <row r="9" spans="1:4" ht="12.75" customHeight="1" thickBot="1">
      <c r="A9" s="7">
        <v>2</v>
      </c>
      <c r="B9" s="7"/>
      <c r="C9" s="51" t="s">
        <v>272</v>
      </c>
      <c r="D9" s="52">
        <v>23600</v>
      </c>
    </row>
    <row r="10" spans="1:4" ht="12.75" customHeight="1" thickBot="1">
      <c r="A10" s="7"/>
      <c r="B10" s="50"/>
      <c r="C10" s="55" t="s">
        <v>291</v>
      </c>
      <c r="D10" s="56">
        <f>SUM(D8:D9)</f>
        <v>223671</v>
      </c>
    </row>
    <row r="11" spans="1:4" ht="12.75" customHeight="1">
      <c r="A11" s="7">
        <f>2+A8</f>
        <v>3</v>
      </c>
      <c r="B11" s="7"/>
      <c r="C11" s="48" t="s">
        <v>275</v>
      </c>
      <c r="D11" s="53">
        <v>143143</v>
      </c>
    </row>
    <row r="12" spans="1:4" ht="12.75" customHeight="1">
      <c r="A12" s="7">
        <f>2+A9</f>
        <v>4</v>
      </c>
      <c r="B12" s="7"/>
      <c r="C12" s="44" t="s">
        <v>276</v>
      </c>
      <c r="D12" s="49">
        <v>59180</v>
      </c>
    </row>
    <row r="13" spans="1:4" ht="12.75" customHeight="1">
      <c r="A13" s="7">
        <f t="shared" ref="A13:A27" si="0">2+A11</f>
        <v>5</v>
      </c>
      <c r="B13" s="7"/>
      <c r="C13" s="44" t="s">
        <v>273</v>
      </c>
      <c r="D13" s="49">
        <v>134645</v>
      </c>
    </row>
    <row r="14" spans="1:4" ht="12.75" customHeight="1">
      <c r="A14" s="7">
        <f t="shared" si="0"/>
        <v>6</v>
      </c>
      <c r="B14" s="7"/>
      <c r="C14" s="44" t="s">
        <v>274</v>
      </c>
      <c r="D14" s="49">
        <v>299212</v>
      </c>
    </row>
    <row r="15" spans="1:4" ht="12.75" customHeight="1">
      <c r="A15" s="7">
        <f t="shared" si="0"/>
        <v>7</v>
      </c>
      <c r="B15" s="7"/>
      <c r="C15" s="44" t="s">
        <v>277</v>
      </c>
      <c r="D15" s="49">
        <v>66929</v>
      </c>
    </row>
    <row r="16" spans="1:4" ht="12.75" customHeight="1">
      <c r="A16" s="7">
        <f t="shared" si="0"/>
        <v>8</v>
      </c>
      <c r="B16" s="7"/>
      <c r="C16" s="44" t="s">
        <v>278</v>
      </c>
      <c r="D16" s="49">
        <v>9448</v>
      </c>
    </row>
    <row r="17" spans="1:4" ht="12.75" customHeight="1">
      <c r="A17" s="7">
        <f t="shared" si="0"/>
        <v>9</v>
      </c>
      <c r="B17" s="7"/>
      <c r="C17" s="44" t="s">
        <v>279</v>
      </c>
      <c r="D17" s="49">
        <v>11016</v>
      </c>
    </row>
    <row r="18" spans="1:4" ht="12.75" customHeight="1">
      <c r="A18" s="7">
        <f t="shared" si="0"/>
        <v>10</v>
      </c>
      <c r="B18" s="7"/>
      <c r="C18" s="44" t="s">
        <v>280</v>
      </c>
      <c r="D18" s="49">
        <v>13386</v>
      </c>
    </row>
    <row r="19" spans="1:4" ht="12.75" customHeight="1">
      <c r="A19" s="7">
        <f t="shared" si="0"/>
        <v>11</v>
      </c>
      <c r="B19" s="7"/>
      <c r="C19" s="44" t="s">
        <v>281</v>
      </c>
      <c r="D19" s="49">
        <v>94441</v>
      </c>
    </row>
    <row r="20" spans="1:4" ht="12.75" customHeight="1">
      <c r="A20" s="7">
        <f t="shared" si="0"/>
        <v>12</v>
      </c>
      <c r="B20" s="7"/>
      <c r="C20" s="44" t="s">
        <v>282</v>
      </c>
      <c r="D20" s="49">
        <v>446271</v>
      </c>
    </row>
    <row r="21" spans="1:4" ht="12.75" customHeight="1">
      <c r="A21" s="7">
        <f t="shared" si="0"/>
        <v>13</v>
      </c>
      <c r="B21" s="7"/>
      <c r="C21" s="44" t="s">
        <v>283</v>
      </c>
      <c r="D21" s="49">
        <v>47600</v>
      </c>
    </row>
    <row r="22" spans="1:4" ht="12.75" customHeight="1">
      <c r="A22" s="7">
        <f t="shared" si="0"/>
        <v>14</v>
      </c>
      <c r="B22" s="7"/>
      <c r="C22" s="44" t="s">
        <v>284</v>
      </c>
      <c r="D22" s="49">
        <v>11022</v>
      </c>
    </row>
    <row r="23" spans="1:4" ht="12.75" customHeight="1">
      <c r="A23" s="7">
        <f t="shared" si="0"/>
        <v>15</v>
      </c>
      <c r="B23" s="7"/>
      <c r="C23" s="44" t="s">
        <v>285</v>
      </c>
      <c r="D23" s="49">
        <v>33500</v>
      </c>
    </row>
    <row r="24" spans="1:4" ht="12.75" customHeight="1">
      <c r="A24" s="7">
        <f t="shared" si="0"/>
        <v>16</v>
      </c>
      <c r="B24" s="7"/>
      <c r="C24" s="44" t="s">
        <v>286</v>
      </c>
      <c r="D24" s="49">
        <v>475000</v>
      </c>
    </row>
    <row r="25" spans="1:4" ht="12.75" customHeight="1">
      <c r="A25" s="7">
        <f t="shared" si="0"/>
        <v>17</v>
      </c>
      <c r="B25" s="7"/>
      <c r="C25" s="44" t="s">
        <v>286</v>
      </c>
      <c r="D25" s="49">
        <v>80000</v>
      </c>
    </row>
    <row r="26" spans="1:4" ht="12.75" customHeight="1">
      <c r="A26" s="7">
        <f t="shared" si="0"/>
        <v>18</v>
      </c>
      <c r="B26" s="50"/>
      <c r="C26" s="44" t="s">
        <v>287</v>
      </c>
      <c r="D26" s="49">
        <v>29331</v>
      </c>
    </row>
    <row r="27" spans="1:4" ht="12.75" customHeight="1" thickBot="1">
      <c r="A27" s="7">
        <f t="shared" si="0"/>
        <v>19</v>
      </c>
      <c r="B27" s="50"/>
      <c r="C27" s="51" t="s">
        <v>288</v>
      </c>
      <c r="D27" s="52">
        <v>6000</v>
      </c>
    </row>
    <row r="28" spans="1:4" ht="12.75" customHeight="1" thickBot="1">
      <c r="A28" s="7"/>
      <c r="B28" s="50"/>
      <c r="C28" s="55" t="s">
        <v>292</v>
      </c>
      <c r="D28" s="56">
        <f>SUM(D11:D27)</f>
        <v>1960124</v>
      </c>
    </row>
    <row r="29" spans="1:4" ht="16.5" customHeight="1" thickBot="1">
      <c r="A29" s="7">
        <f>2+A26</f>
        <v>20</v>
      </c>
      <c r="B29" s="7"/>
      <c r="C29" s="48" t="s">
        <v>289</v>
      </c>
      <c r="D29" s="54">
        <v>23200</v>
      </c>
    </row>
    <row r="30" spans="1:4" ht="12.75" customHeight="1" thickBot="1">
      <c r="A30" s="7"/>
      <c r="B30" s="50"/>
      <c r="C30" s="55" t="s">
        <v>293</v>
      </c>
      <c r="D30" s="56">
        <f>SUM(D29)</f>
        <v>23200</v>
      </c>
    </row>
    <row r="31" spans="1:4">
      <c r="A31" s="7"/>
      <c r="B31" s="7"/>
      <c r="C31" s="57" t="s">
        <v>203</v>
      </c>
      <c r="D31" s="58">
        <f>D10+D28+D30</f>
        <v>2206995</v>
      </c>
    </row>
    <row r="32" spans="1:4" ht="25.5" customHeight="1">
      <c r="A32" s="187" t="s">
        <v>269</v>
      </c>
      <c r="B32" s="187"/>
      <c r="C32" s="187"/>
      <c r="D32" s="187"/>
    </row>
    <row r="33" spans="1:4" ht="27" customHeight="1">
      <c r="A33" s="41" t="s">
        <v>265</v>
      </c>
      <c r="B33" s="42" t="s">
        <v>266</v>
      </c>
      <c r="C33" s="43" t="s">
        <v>267</v>
      </c>
      <c r="D33" s="43" t="s">
        <v>268</v>
      </c>
    </row>
    <row r="34" spans="1:4">
      <c r="A34" s="7">
        <v>1</v>
      </c>
      <c r="B34" s="7"/>
      <c r="C34" s="44" t="s">
        <v>294</v>
      </c>
      <c r="D34" s="45">
        <v>850561</v>
      </c>
    </row>
    <row r="35" spans="1:4">
      <c r="A35" s="7">
        <v>2</v>
      </c>
      <c r="B35" s="7"/>
      <c r="C35" s="47" t="s">
        <v>295</v>
      </c>
      <c r="D35" s="45">
        <v>425000</v>
      </c>
    </row>
    <row r="36" spans="1:4" ht="12.75" hidden="1" customHeight="1">
      <c r="A36" s="7"/>
      <c r="B36" s="7"/>
      <c r="C36" s="44"/>
      <c r="D36" s="45"/>
    </row>
    <row r="37" spans="1:4">
      <c r="A37" s="7"/>
      <c r="B37" s="7"/>
      <c r="C37" s="35" t="s">
        <v>270</v>
      </c>
      <c r="D37" s="46">
        <f>SUM(D34:D35)</f>
        <v>1275561</v>
      </c>
    </row>
    <row r="38" spans="1:4" ht="12.75" hidden="1" customHeight="1">
      <c r="A38" s="7"/>
      <c r="B38" s="7"/>
      <c r="C38" s="44"/>
      <c r="D38" s="45"/>
    </row>
    <row r="39" spans="1:4" ht="12.75" hidden="1" customHeight="1">
      <c r="A39" s="7"/>
      <c r="B39" s="7"/>
      <c r="C39" s="44"/>
      <c r="D39" s="45"/>
    </row>
    <row r="40" spans="1:4" ht="12.75" hidden="1" customHeight="1">
      <c r="A40" s="7"/>
      <c r="B40" s="7"/>
      <c r="C40" s="35"/>
      <c r="D40" s="46"/>
    </row>
    <row r="41" spans="1:4" ht="12.75" hidden="1" customHeight="1">
      <c r="A41" s="41"/>
      <c r="B41" s="42"/>
      <c r="C41" s="43"/>
      <c r="D41" s="43"/>
    </row>
    <row r="42" spans="1:4" ht="12.75" hidden="1" customHeight="1">
      <c r="A42" s="7"/>
      <c r="B42" s="7"/>
      <c r="C42" s="44"/>
      <c r="D42" s="45"/>
    </row>
    <row r="43" spans="1:4" ht="12.75" hidden="1" customHeight="1">
      <c r="A43" s="7"/>
      <c r="B43" s="7"/>
      <c r="C43" s="44"/>
      <c r="D43" s="45"/>
    </row>
    <row r="44" spans="1:4" ht="12.75" hidden="1" customHeight="1">
      <c r="A44" s="7"/>
      <c r="B44" s="7"/>
      <c r="C44" s="44"/>
      <c r="D44" s="45"/>
    </row>
    <row r="45" spans="1:4" ht="12.75" hidden="1" customHeight="1">
      <c r="A45" s="7"/>
      <c r="B45" s="7"/>
      <c r="C45" s="44"/>
      <c r="D45" s="45"/>
    </row>
    <row r="46" spans="1:4" ht="12.75" hidden="1" customHeight="1">
      <c r="A46" s="7"/>
      <c r="B46" s="7"/>
      <c r="C46" s="44"/>
      <c r="D46" s="45"/>
    </row>
    <row r="47" spans="1:4" ht="12.75" hidden="1" customHeight="1">
      <c r="A47" s="7"/>
      <c r="B47" s="7"/>
      <c r="C47" s="44"/>
      <c r="D47" s="45"/>
    </row>
    <row r="48" spans="1:4" ht="12.75" hidden="1" customHeight="1">
      <c r="A48" s="7"/>
      <c r="B48" s="7"/>
      <c r="C48" s="44"/>
      <c r="D48" s="45"/>
    </row>
    <row r="49" spans="1:9" ht="12.75" hidden="1" customHeight="1">
      <c r="A49" s="7"/>
      <c r="B49" s="7"/>
      <c r="C49" s="44"/>
      <c r="D49" s="45"/>
    </row>
    <row r="50" spans="1:9" ht="12.75" hidden="1" customHeight="1">
      <c r="A50" s="7"/>
      <c r="B50" s="7"/>
      <c r="C50" s="44"/>
      <c r="D50" s="45"/>
    </row>
    <row r="51" spans="1:9" ht="12.75" hidden="1" customHeight="1">
      <c r="A51" s="7"/>
      <c r="B51" s="7"/>
      <c r="C51" s="44"/>
      <c r="D51" s="45"/>
    </row>
    <row r="52" spans="1:9" ht="12.75" hidden="1" customHeight="1"/>
    <row r="53" spans="1:9" ht="25.5" customHeight="1">
      <c r="A53" s="185" t="s">
        <v>300</v>
      </c>
      <c r="B53" s="185"/>
      <c r="C53" s="185"/>
      <c r="D53" s="185"/>
      <c r="I53" s="64"/>
    </row>
    <row r="54" spans="1:9" ht="25.5" customHeight="1">
      <c r="A54" s="41" t="s">
        <v>265</v>
      </c>
      <c r="B54" s="42" t="s">
        <v>266</v>
      </c>
      <c r="C54" s="43" t="s">
        <v>267</v>
      </c>
      <c r="D54" s="43" t="s">
        <v>268</v>
      </c>
    </row>
    <row r="55" spans="1:9">
      <c r="A55" s="59">
        <v>1</v>
      </c>
      <c r="B55" s="59"/>
      <c r="C55" s="59" t="s">
        <v>296</v>
      </c>
      <c r="D55" s="60">
        <v>350000</v>
      </c>
    </row>
    <row r="56" spans="1:9">
      <c r="A56" s="59">
        <v>2</v>
      </c>
      <c r="B56" s="59"/>
      <c r="C56" s="59" t="s">
        <v>297</v>
      </c>
      <c r="D56" s="60">
        <v>144000</v>
      </c>
    </row>
    <row r="57" spans="1:9">
      <c r="A57" s="61">
        <v>3</v>
      </c>
      <c r="B57" s="61"/>
      <c r="C57" s="59" t="s">
        <v>298</v>
      </c>
      <c r="D57" s="60">
        <v>190000</v>
      </c>
    </row>
    <row r="58" spans="1:9">
      <c r="A58" s="62">
        <v>4</v>
      </c>
      <c r="B58" s="62"/>
      <c r="C58" s="61" t="s">
        <v>299</v>
      </c>
      <c r="D58" s="60">
        <v>1034000</v>
      </c>
    </row>
    <row r="59" spans="1:9">
      <c r="A59" s="7"/>
      <c r="B59" s="7"/>
      <c r="C59" s="62" t="s">
        <v>203</v>
      </c>
      <c r="D59" s="63">
        <f>SUM(D55:D58)</f>
        <v>1718000</v>
      </c>
    </row>
  </sheetData>
  <mergeCells count="5">
    <mergeCell ref="A3:D3"/>
    <mergeCell ref="A53:D53"/>
    <mergeCell ref="A5:D5"/>
    <mergeCell ref="A6:D6"/>
    <mergeCell ref="A32:D3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"/>
  <sheetViews>
    <sheetView workbookViewId="0">
      <selection activeCell="C1" sqref="C1"/>
    </sheetView>
  </sheetViews>
  <sheetFormatPr defaultRowHeight="12.75"/>
  <cols>
    <col min="1" max="1" width="36.42578125" style="65" customWidth="1"/>
    <col min="2" max="2" width="14.7109375" style="65" customWidth="1"/>
    <col min="3" max="3" width="12.7109375" style="65" customWidth="1"/>
    <col min="4" max="4" width="10.5703125" style="65" customWidth="1"/>
    <col min="5" max="8" width="12.7109375" style="65" customWidth="1"/>
    <col min="9" max="9" width="15.140625" style="65" customWidth="1"/>
    <col min="10" max="10" width="0" style="65" hidden="1" customWidth="1"/>
    <col min="11" max="16384" width="9.140625" style="65"/>
  </cols>
  <sheetData>
    <row r="1" spans="1:10" ht="21" customHeight="1">
      <c r="A1" s="147" t="s">
        <v>490</v>
      </c>
      <c r="B1"/>
      <c r="C1"/>
    </row>
    <row r="2" spans="1:10" ht="18" customHeight="1"/>
    <row r="3" spans="1:10" ht="31.5" customHeight="1" thickBot="1">
      <c r="A3" s="190" t="s">
        <v>437</v>
      </c>
      <c r="B3" s="191"/>
      <c r="C3" s="191"/>
      <c r="D3" s="191"/>
      <c r="E3" s="191"/>
      <c r="F3" s="191"/>
      <c r="G3" s="191"/>
      <c r="H3" s="191"/>
      <c r="I3" s="192"/>
    </row>
    <row r="4" spans="1:10" ht="67.5">
      <c r="A4" s="120" t="s">
        <v>0</v>
      </c>
      <c r="B4" s="66" t="s">
        <v>301</v>
      </c>
      <c r="C4" s="66" t="s">
        <v>433</v>
      </c>
      <c r="D4" s="66" t="s">
        <v>302</v>
      </c>
      <c r="E4" s="66" t="s">
        <v>303</v>
      </c>
      <c r="F4" s="188" t="s">
        <v>304</v>
      </c>
      <c r="G4" s="189"/>
      <c r="H4" s="121" t="s">
        <v>305</v>
      </c>
      <c r="I4" s="124" t="s">
        <v>203</v>
      </c>
    </row>
    <row r="5" spans="1:10" ht="33.75">
      <c r="A5" s="122"/>
      <c r="B5" s="123"/>
      <c r="C5" s="123"/>
      <c r="D5" s="123"/>
      <c r="E5" s="123"/>
      <c r="F5" s="67" t="s">
        <v>306</v>
      </c>
      <c r="G5" s="67" t="s">
        <v>307</v>
      </c>
      <c r="H5" s="67" t="s">
        <v>308</v>
      </c>
      <c r="I5" s="124"/>
    </row>
    <row r="6" spans="1:10" ht="26.25" thickBot="1">
      <c r="A6" s="132" t="s">
        <v>309</v>
      </c>
      <c r="B6" s="128">
        <v>13387909</v>
      </c>
      <c r="C6" s="128">
        <v>13387909</v>
      </c>
      <c r="D6" s="128">
        <v>266662</v>
      </c>
      <c r="E6" s="128">
        <v>0</v>
      </c>
      <c r="F6" s="128">
        <v>0</v>
      </c>
      <c r="G6" s="128">
        <v>1135000</v>
      </c>
      <c r="H6" s="128">
        <v>12252909</v>
      </c>
      <c r="I6" s="128">
        <v>13387909</v>
      </c>
      <c r="J6" s="65">
        <v>13387909</v>
      </c>
    </row>
    <row r="7" spans="1:10" ht="13.5" thickBot="1">
      <c r="A7" s="125" t="s">
        <v>310</v>
      </c>
      <c r="B7" s="126">
        <v>13387909</v>
      </c>
      <c r="C7" s="126">
        <v>13387909</v>
      </c>
      <c r="D7" s="126">
        <v>266662</v>
      </c>
      <c r="E7" s="126">
        <v>0</v>
      </c>
      <c r="F7" s="126">
        <v>0</v>
      </c>
      <c r="G7" s="126">
        <v>1135000</v>
      </c>
      <c r="H7" s="126">
        <v>12252909</v>
      </c>
      <c r="I7" s="130">
        <v>13387909</v>
      </c>
      <c r="J7" s="65">
        <v>13387909</v>
      </c>
    </row>
    <row r="8" spans="1:10">
      <c r="A8" s="133" t="s">
        <v>311</v>
      </c>
      <c r="B8" s="127">
        <v>2951274</v>
      </c>
      <c r="C8" s="127">
        <v>2751203</v>
      </c>
      <c r="D8" s="127">
        <v>1228790</v>
      </c>
      <c r="E8" s="127">
        <v>148336</v>
      </c>
      <c r="F8" s="127">
        <v>0</v>
      </c>
      <c r="G8" s="127">
        <v>0</v>
      </c>
      <c r="H8" s="127">
        <v>2951274</v>
      </c>
      <c r="I8" s="127">
        <v>2951274</v>
      </c>
      <c r="J8" s="65">
        <v>2802938</v>
      </c>
    </row>
    <row r="9" spans="1:10" ht="25.5">
      <c r="A9" s="131" t="s">
        <v>312</v>
      </c>
      <c r="B9" s="68">
        <v>10331838</v>
      </c>
      <c r="C9" s="68">
        <v>8329388</v>
      </c>
      <c r="D9" s="68">
        <v>4487309</v>
      </c>
      <c r="E9" s="68">
        <v>1559925</v>
      </c>
      <c r="F9" s="68">
        <v>0</v>
      </c>
      <c r="G9" s="68">
        <v>47130</v>
      </c>
      <c r="H9" s="68">
        <v>10284108</v>
      </c>
      <c r="I9" s="68">
        <v>10331238</v>
      </c>
      <c r="J9" s="65">
        <v>8771913</v>
      </c>
    </row>
    <row r="10" spans="1:10">
      <c r="A10" s="131" t="s">
        <v>313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5">
        <v>0</v>
      </c>
    </row>
    <row r="11" spans="1:10" ht="26.25" thickBot="1">
      <c r="A11" s="132" t="s">
        <v>434</v>
      </c>
      <c r="B11" s="128">
        <v>8773318</v>
      </c>
      <c r="C11" s="128">
        <v>8773318</v>
      </c>
      <c r="D11" s="128">
        <v>102710</v>
      </c>
      <c r="E11" s="128">
        <v>0</v>
      </c>
      <c r="F11" s="128">
        <v>0</v>
      </c>
      <c r="G11" s="128">
        <v>8773318</v>
      </c>
      <c r="H11" s="128">
        <v>0</v>
      </c>
      <c r="I11" s="128">
        <v>8773318</v>
      </c>
      <c r="J11" s="65">
        <v>8773318</v>
      </c>
    </row>
    <row r="12" spans="1:10" ht="26.25" thickBot="1">
      <c r="A12" s="125" t="s">
        <v>314</v>
      </c>
      <c r="B12" s="126">
        <v>22056430</v>
      </c>
      <c r="C12" s="126">
        <v>19853909</v>
      </c>
      <c r="D12" s="126">
        <v>5818809</v>
      </c>
      <c r="E12" s="126">
        <v>1708261</v>
      </c>
      <c r="F12" s="126">
        <v>0</v>
      </c>
      <c r="G12" s="126">
        <v>8820448</v>
      </c>
      <c r="H12" s="126">
        <v>13235382</v>
      </c>
      <c r="I12" s="130">
        <v>22055830</v>
      </c>
      <c r="J12" s="65">
        <v>20348169</v>
      </c>
    </row>
    <row r="13" spans="1:10">
      <c r="A13" s="133" t="s">
        <v>315</v>
      </c>
      <c r="B13" s="127">
        <v>102923441</v>
      </c>
      <c r="C13" s="127">
        <v>0</v>
      </c>
      <c r="D13" s="127">
        <v>0</v>
      </c>
      <c r="E13" s="127">
        <v>81370215</v>
      </c>
      <c r="F13" s="127">
        <v>0</v>
      </c>
      <c r="G13" s="127">
        <v>73012376</v>
      </c>
      <c r="H13" s="127">
        <v>29911065</v>
      </c>
      <c r="I13" s="127">
        <v>102923441</v>
      </c>
      <c r="J13" s="65">
        <v>21553226</v>
      </c>
    </row>
    <row r="14" spans="1:10">
      <c r="A14" s="131" t="s">
        <v>316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5">
        <v>0</v>
      </c>
    </row>
    <row r="15" spans="1:10">
      <c r="A15" s="131" t="s">
        <v>317</v>
      </c>
      <c r="B15" s="68">
        <v>159605513</v>
      </c>
      <c r="C15" s="68">
        <v>0</v>
      </c>
      <c r="D15" s="68">
        <v>0</v>
      </c>
      <c r="E15" s="68">
        <v>118170942</v>
      </c>
      <c r="F15" s="68">
        <v>147251237</v>
      </c>
      <c r="G15" s="68">
        <v>12354276</v>
      </c>
      <c r="H15" s="68">
        <v>0</v>
      </c>
      <c r="I15" s="68">
        <v>159605513</v>
      </c>
      <c r="J15" s="65">
        <v>41434571</v>
      </c>
    </row>
    <row r="16" spans="1:10">
      <c r="A16" s="131" t="s">
        <v>318</v>
      </c>
      <c r="B16" s="68">
        <v>623000</v>
      </c>
      <c r="C16" s="68">
        <v>0</v>
      </c>
      <c r="D16" s="68">
        <v>0</v>
      </c>
      <c r="E16" s="68">
        <v>623000</v>
      </c>
      <c r="F16" s="68">
        <v>0</v>
      </c>
      <c r="G16" s="68">
        <v>0</v>
      </c>
      <c r="H16" s="68">
        <v>623000</v>
      </c>
      <c r="I16" s="68">
        <v>623000</v>
      </c>
      <c r="J16" s="65">
        <v>0</v>
      </c>
    </row>
    <row r="17" spans="1:10" ht="13.5" thickBot="1">
      <c r="A17" s="132" t="s">
        <v>319</v>
      </c>
      <c r="B17" s="128">
        <v>90135490</v>
      </c>
      <c r="C17" s="128">
        <v>151800</v>
      </c>
      <c r="D17" s="128">
        <v>0</v>
      </c>
      <c r="E17" s="128">
        <v>90135490</v>
      </c>
      <c r="F17" s="128">
        <v>52520078</v>
      </c>
      <c r="G17" s="128">
        <v>6603880</v>
      </c>
      <c r="H17" s="128">
        <v>31011532</v>
      </c>
      <c r="I17" s="128">
        <v>90135490</v>
      </c>
      <c r="J17" s="65">
        <v>0</v>
      </c>
    </row>
    <row r="18" spans="1:10" ht="26.25" thickBot="1">
      <c r="A18" s="125" t="s">
        <v>320</v>
      </c>
      <c r="B18" s="126">
        <v>353287444</v>
      </c>
      <c r="C18" s="126">
        <v>151800</v>
      </c>
      <c r="D18" s="126">
        <v>0</v>
      </c>
      <c r="E18" s="126">
        <v>290299647</v>
      </c>
      <c r="F18" s="126">
        <v>199771315</v>
      </c>
      <c r="G18" s="126">
        <v>91970532</v>
      </c>
      <c r="H18" s="126">
        <v>61545597</v>
      </c>
      <c r="I18" s="130">
        <v>353287444</v>
      </c>
      <c r="J18" s="65">
        <v>62987797</v>
      </c>
    </row>
    <row r="19" spans="1:10" ht="26.25" thickBot="1">
      <c r="A19" s="134" t="s">
        <v>435</v>
      </c>
      <c r="B19" s="129">
        <v>256024570</v>
      </c>
      <c r="C19" s="129">
        <v>0</v>
      </c>
      <c r="D19" s="129">
        <v>0</v>
      </c>
      <c r="E19" s="129">
        <v>140742698</v>
      </c>
      <c r="F19" s="129">
        <v>0</v>
      </c>
      <c r="G19" s="129">
        <v>256024570</v>
      </c>
      <c r="H19" s="129">
        <v>0</v>
      </c>
      <c r="I19" s="129">
        <v>256024570</v>
      </c>
      <c r="J19" s="65">
        <v>115281872</v>
      </c>
    </row>
    <row r="20" spans="1:10" ht="26.25" thickBot="1">
      <c r="A20" s="125" t="s">
        <v>436</v>
      </c>
      <c r="B20" s="126">
        <v>256024570</v>
      </c>
      <c r="C20" s="126">
        <v>0</v>
      </c>
      <c r="D20" s="126">
        <v>0</v>
      </c>
      <c r="E20" s="126">
        <v>140742698</v>
      </c>
      <c r="F20" s="126">
        <v>0</v>
      </c>
      <c r="G20" s="126">
        <v>256024570</v>
      </c>
      <c r="H20" s="126">
        <v>0</v>
      </c>
      <c r="I20" s="130">
        <v>256024570</v>
      </c>
      <c r="J20" s="65">
        <v>115281872</v>
      </c>
    </row>
    <row r="21" spans="1:10" ht="32.25" thickBot="1">
      <c r="A21" s="135" t="s">
        <v>321</v>
      </c>
      <c r="B21" s="126">
        <v>644756353</v>
      </c>
      <c r="C21" s="126">
        <v>33393618</v>
      </c>
      <c r="D21" s="126">
        <v>6085471</v>
      </c>
      <c r="E21" s="126">
        <v>432750606</v>
      </c>
      <c r="F21" s="126">
        <v>199771315</v>
      </c>
      <c r="G21" s="126">
        <v>357950550</v>
      </c>
      <c r="H21" s="126">
        <v>87033888</v>
      </c>
      <c r="I21" s="130">
        <v>644755753</v>
      </c>
      <c r="J21" s="65">
        <v>212005747</v>
      </c>
    </row>
    <row r="26" spans="1:10" ht="14.25" customHeight="1"/>
    <row r="48" ht="30.75" customHeight="1"/>
    <row r="71" ht="14.25" customHeight="1"/>
  </sheetData>
  <mergeCells count="2">
    <mergeCell ref="F4:G4"/>
    <mergeCell ref="A3:I3"/>
  </mergeCells>
  <phoneticPr fontId="0" type="noConversion"/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workbookViewId="0">
      <selection activeCell="C1" sqref="C1"/>
    </sheetView>
  </sheetViews>
  <sheetFormatPr defaultRowHeight="15"/>
  <cols>
    <col min="1" max="1" width="8.140625" customWidth="1"/>
    <col min="2" max="2" width="82" customWidth="1"/>
    <col min="3" max="3" width="16.7109375" customWidth="1"/>
  </cols>
  <sheetData>
    <row r="1" spans="1:3">
      <c r="A1" s="147" t="s">
        <v>484</v>
      </c>
      <c r="B1" t="s">
        <v>491</v>
      </c>
      <c r="C1" s="69"/>
    </row>
    <row r="2" spans="1:3" ht="18.75" customHeight="1">
      <c r="A2" s="69"/>
      <c r="B2" s="69"/>
      <c r="C2" s="69"/>
    </row>
    <row r="3" spans="1:3" ht="19.5" customHeight="1">
      <c r="A3" s="193" t="s">
        <v>322</v>
      </c>
      <c r="B3" s="194"/>
      <c r="C3" s="69"/>
    </row>
    <row r="4" spans="1:3" ht="19.5" customHeight="1">
      <c r="A4" s="166"/>
      <c r="B4" s="167"/>
      <c r="C4" s="69"/>
    </row>
    <row r="5" spans="1:3" ht="17.25" customHeight="1">
      <c r="A5" s="70"/>
      <c r="B5" s="70" t="s">
        <v>0</v>
      </c>
      <c r="C5" s="70" t="s">
        <v>323</v>
      </c>
    </row>
    <row r="6" spans="1:3" ht="17.25" customHeight="1">
      <c r="A6" s="70">
        <v>1</v>
      </c>
      <c r="B6" s="70">
        <v>2</v>
      </c>
      <c r="C6" s="70">
        <v>3</v>
      </c>
    </row>
    <row r="7" spans="1:3" ht="17.25" customHeight="1">
      <c r="A7" s="71">
        <v>1</v>
      </c>
      <c r="B7" s="72" t="s">
        <v>324</v>
      </c>
      <c r="C7" s="164">
        <v>110124245</v>
      </c>
    </row>
    <row r="8" spans="1:3" ht="17.25" customHeight="1">
      <c r="A8" s="71">
        <v>2</v>
      </c>
      <c r="B8" s="72" t="s">
        <v>325</v>
      </c>
      <c r="C8" s="164">
        <v>68856994</v>
      </c>
    </row>
    <row r="9" spans="1:3" ht="17.25" customHeight="1">
      <c r="A9" s="73">
        <v>3</v>
      </c>
      <c r="B9" s="74" t="s">
        <v>326</v>
      </c>
      <c r="C9" s="165">
        <f>C7-C8</f>
        <v>41267251</v>
      </c>
    </row>
    <row r="10" spans="1:3" ht="17.25" customHeight="1">
      <c r="A10" s="71">
        <v>4</v>
      </c>
      <c r="B10" s="72" t="s">
        <v>327</v>
      </c>
      <c r="C10" s="164">
        <v>14583054</v>
      </c>
    </row>
    <row r="11" spans="1:3" ht="17.25" customHeight="1">
      <c r="A11" s="71">
        <v>5</v>
      </c>
      <c r="B11" s="72" t="s">
        <v>328</v>
      </c>
      <c r="C11" s="164">
        <v>1336984</v>
      </c>
    </row>
    <row r="12" spans="1:3" ht="17.25" customHeight="1">
      <c r="A12" s="73">
        <v>6</v>
      </c>
      <c r="B12" s="74" t="s">
        <v>329</v>
      </c>
      <c r="C12" s="165">
        <f>C10-C11</f>
        <v>13246070</v>
      </c>
    </row>
    <row r="13" spans="1:3" ht="17.25" customHeight="1">
      <c r="A13" s="73">
        <v>7</v>
      </c>
      <c r="B13" s="74" t="s">
        <v>330</v>
      </c>
      <c r="C13" s="165">
        <f>C9+C12</f>
        <v>54513321</v>
      </c>
    </row>
    <row r="14" spans="1:3" ht="17.25" customHeight="1">
      <c r="A14" s="73">
        <v>8</v>
      </c>
      <c r="B14" s="74" t="s">
        <v>331</v>
      </c>
      <c r="C14" s="165">
        <f>C13</f>
        <v>54513321</v>
      </c>
    </row>
    <row r="15" spans="1:3" ht="17.25" customHeight="1">
      <c r="A15" s="73">
        <v>9</v>
      </c>
      <c r="B15" s="74" t="s">
        <v>332</v>
      </c>
      <c r="C15" s="165">
        <f>C13</f>
        <v>54513321</v>
      </c>
    </row>
    <row r="16" spans="1:3">
      <c r="A16" s="69"/>
      <c r="B16" s="69"/>
      <c r="C16" s="69"/>
    </row>
  </sheetData>
  <mergeCells count="1">
    <mergeCell ref="A3:B3"/>
  </mergeCells>
  <phoneticPr fontId="0" type="noConversion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0"/>
  <sheetViews>
    <sheetView workbookViewId="0">
      <selection sqref="A1:C1"/>
    </sheetView>
  </sheetViews>
  <sheetFormatPr defaultRowHeight="15"/>
  <cols>
    <col min="1" max="1" width="8.140625" customWidth="1"/>
    <col min="2" max="2" width="41" customWidth="1"/>
    <col min="3" max="3" width="17.7109375" customWidth="1"/>
    <col min="4" max="5" width="19.140625" customWidth="1"/>
  </cols>
  <sheetData>
    <row r="1" spans="1:5">
      <c r="A1" s="197" t="s">
        <v>492</v>
      </c>
      <c r="B1" s="197"/>
      <c r="C1" s="197"/>
    </row>
    <row r="3" spans="1:5" s="24" customFormat="1" ht="21.75" customHeight="1">
      <c r="A3" s="195" t="s">
        <v>485</v>
      </c>
      <c r="B3" s="196"/>
      <c r="C3" s="196"/>
      <c r="D3" s="196"/>
      <c r="E3" s="196"/>
    </row>
    <row r="4" spans="1:5" s="24" customFormat="1" ht="15.75" customHeight="1">
      <c r="A4" s="23"/>
      <c r="B4" s="23" t="s">
        <v>0</v>
      </c>
      <c r="C4" s="23" t="s">
        <v>333</v>
      </c>
      <c r="D4" s="23" t="s">
        <v>334</v>
      </c>
      <c r="E4" s="23" t="s">
        <v>335</v>
      </c>
    </row>
    <row r="5" spans="1:5" s="24" customFormat="1">
      <c r="A5" s="23">
        <v>1</v>
      </c>
      <c r="B5" s="23">
        <v>2</v>
      </c>
      <c r="C5" s="23">
        <v>3</v>
      </c>
      <c r="D5" s="23">
        <v>4</v>
      </c>
      <c r="E5" s="23">
        <v>5</v>
      </c>
    </row>
    <row r="6" spans="1:5">
      <c r="A6" s="8">
        <v>1</v>
      </c>
      <c r="B6" s="9" t="s">
        <v>336</v>
      </c>
      <c r="C6" s="10">
        <v>9673</v>
      </c>
      <c r="D6" s="10">
        <v>0</v>
      </c>
      <c r="E6" s="10">
        <v>0</v>
      </c>
    </row>
    <row r="7" spans="1:5">
      <c r="A7" s="8">
        <f>1+A6</f>
        <v>2</v>
      </c>
      <c r="B7" s="9" t="s">
        <v>337</v>
      </c>
      <c r="C7" s="10">
        <v>112589</v>
      </c>
      <c r="D7" s="10">
        <v>0</v>
      </c>
      <c r="E7" s="10">
        <v>0</v>
      </c>
    </row>
    <row r="8" spans="1:5">
      <c r="A8" s="11">
        <f t="shared" ref="A8:A70" si="0">1+A7</f>
        <v>3</v>
      </c>
      <c r="B8" s="12" t="s">
        <v>338</v>
      </c>
      <c r="C8" s="13">
        <v>122262</v>
      </c>
      <c r="D8" s="13">
        <v>0</v>
      </c>
      <c r="E8" s="13">
        <v>0</v>
      </c>
    </row>
    <row r="9" spans="1:5" ht="25.5">
      <c r="A9" s="8">
        <f t="shared" si="0"/>
        <v>4</v>
      </c>
      <c r="B9" s="9" t="s">
        <v>339</v>
      </c>
      <c r="C9" s="10">
        <v>377137108</v>
      </c>
      <c r="D9" s="10">
        <v>0</v>
      </c>
      <c r="E9" s="10">
        <v>290299647</v>
      </c>
    </row>
    <row r="10" spans="1:5" ht="25.5">
      <c r="A10" s="8">
        <f t="shared" si="0"/>
        <v>5</v>
      </c>
      <c r="B10" s="9" t="s">
        <v>340</v>
      </c>
      <c r="C10" s="10">
        <v>870433</v>
      </c>
      <c r="D10" s="10">
        <v>0</v>
      </c>
      <c r="E10" s="10">
        <v>1708261</v>
      </c>
    </row>
    <row r="11" spans="1:5">
      <c r="A11" s="8">
        <f t="shared" si="0"/>
        <v>6</v>
      </c>
      <c r="B11" s="9" t="s">
        <v>341</v>
      </c>
      <c r="C11" s="10">
        <v>1718000</v>
      </c>
      <c r="D11" s="10">
        <v>0</v>
      </c>
      <c r="E11" s="10">
        <v>1718000</v>
      </c>
    </row>
    <row r="12" spans="1:5">
      <c r="A12" s="11">
        <f t="shared" si="0"/>
        <v>7</v>
      </c>
      <c r="B12" s="12" t="s">
        <v>342</v>
      </c>
      <c r="C12" s="13">
        <v>379725541</v>
      </c>
      <c r="D12" s="13">
        <v>0</v>
      </c>
      <c r="E12" s="13">
        <v>293725908</v>
      </c>
    </row>
    <row r="13" spans="1:5" ht="25.5">
      <c r="A13" s="8">
        <f t="shared" si="0"/>
        <v>8</v>
      </c>
      <c r="B13" s="9" t="s">
        <v>343</v>
      </c>
      <c r="C13" s="10">
        <v>100000</v>
      </c>
      <c r="D13" s="10">
        <v>0</v>
      </c>
      <c r="E13" s="10">
        <v>123200</v>
      </c>
    </row>
    <row r="14" spans="1:5">
      <c r="A14" s="8">
        <f t="shared" si="0"/>
        <v>9</v>
      </c>
      <c r="B14" s="9" t="s">
        <v>344</v>
      </c>
      <c r="C14" s="10">
        <v>100000</v>
      </c>
      <c r="D14" s="10">
        <v>0</v>
      </c>
      <c r="E14" s="10">
        <v>123200</v>
      </c>
    </row>
    <row r="15" spans="1:5" ht="25.5">
      <c r="A15" s="11">
        <f t="shared" si="0"/>
        <v>10</v>
      </c>
      <c r="B15" s="12" t="s">
        <v>345</v>
      </c>
      <c r="C15" s="13">
        <v>100000</v>
      </c>
      <c r="D15" s="13">
        <v>0</v>
      </c>
      <c r="E15" s="13">
        <v>123200</v>
      </c>
    </row>
    <row r="16" spans="1:5" ht="25.5">
      <c r="A16" s="8">
        <f t="shared" si="0"/>
        <v>11</v>
      </c>
      <c r="B16" s="9" t="s">
        <v>408</v>
      </c>
      <c r="C16" s="10">
        <v>0</v>
      </c>
      <c r="D16" s="10">
        <v>0</v>
      </c>
      <c r="E16" s="10">
        <v>140742698</v>
      </c>
    </row>
    <row r="17" spans="1:5">
      <c r="A17" s="8">
        <f t="shared" si="0"/>
        <v>12</v>
      </c>
      <c r="B17" s="9" t="s">
        <v>409</v>
      </c>
      <c r="C17" s="10">
        <v>0</v>
      </c>
      <c r="D17" s="10">
        <v>0</v>
      </c>
      <c r="E17" s="10">
        <v>140742698</v>
      </c>
    </row>
    <row r="18" spans="1:5" ht="25.5">
      <c r="A18" s="11">
        <f t="shared" si="0"/>
        <v>13</v>
      </c>
      <c r="B18" s="12" t="s">
        <v>410</v>
      </c>
      <c r="C18" s="13">
        <v>0</v>
      </c>
      <c r="D18" s="13">
        <v>0</v>
      </c>
      <c r="E18" s="13">
        <v>140742698</v>
      </c>
    </row>
    <row r="19" spans="1:5" ht="38.25">
      <c r="A19" s="11">
        <f t="shared" si="0"/>
        <v>14</v>
      </c>
      <c r="B19" s="12" t="s">
        <v>346</v>
      </c>
      <c r="C19" s="13">
        <v>379947803</v>
      </c>
      <c r="D19" s="13">
        <v>0</v>
      </c>
      <c r="E19" s="13">
        <v>434591806</v>
      </c>
    </row>
    <row r="20" spans="1:5">
      <c r="A20" s="8">
        <f t="shared" si="0"/>
        <v>15</v>
      </c>
      <c r="B20" s="9" t="s">
        <v>347</v>
      </c>
      <c r="C20" s="10">
        <v>524975</v>
      </c>
      <c r="D20" s="10">
        <v>0</v>
      </c>
      <c r="E20" s="10">
        <v>245985</v>
      </c>
    </row>
    <row r="21" spans="1:5" ht="25.5">
      <c r="A21" s="11">
        <f t="shared" si="0"/>
        <v>16</v>
      </c>
      <c r="B21" s="12" t="s">
        <v>348</v>
      </c>
      <c r="C21" s="13">
        <v>524975</v>
      </c>
      <c r="D21" s="13">
        <v>0</v>
      </c>
      <c r="E21" s="13">
        <v>245985</v>
      </c>
    </row>
    <row r="22" spans="1:5">
      <c r="A22" s="8">
        <f t="shared" si="0"/>
        <v>17</v>
      </c>
      <c r="B22" s="9" t="s">
        <v>349</v>
      </c>
      <c r="C22" s="10">
        <v>13254089</v>
      </c>
      <c r="D22" s="10">
        <v>0</v>
      </c>
      <c r="E22" s="10">
        <v>54461014</v>
      </c>
    </row>
    <row r="23" spans="1:5">
      <c r="A23" s="11">
        <f t="shared" si="0"/>
        <v>18</v>
      </c>
      <c r="B23" s="12" t="s">
        <v>350</v>
      </c>
      <c r="C23" s="13">
        <v>13254089</v>
      </c>
      <c r="D23" s="13">
        <v>0</v>
      </c>
      <c r="E23" s="13">
        <v>54461014</v>
      </c>
    </row>
    <row r="24" spans="1:5">
      <c r="A24" s="11">
        <f t="shared" si="0"/>
        <v>19</v>
      </c>
      <c r="B24" s="12" t="s">
        <v>351</v>
      </c>
      <c r="C24" s="13">
        <v>13779064</v>
      </c>
      <c r="D24" s="13">
        <v>0</v>
      </c>
      <c r="E24" s="13">
        <v>54706999</v>
      </c>
    </row>
    <row r="25" spans="1:5" ht="38.25">
      <c r="A25" s="8">
        <f t="shared" si="0"/>
        <v>20</v>
      </c>
      <c r="B25" s="9" t="s">
        <v>352</v>
      </c>
      <c r="C25" s="10">
        <v>5292957</v>
      </c>
      <c r="D25" s="10">
        <v>0</v>
      </c>
      <c r="E25" s="10">
        <v>7008607</v>
      </c>
    </row>
    <row r="26" spans="1:5" ht="25.5">
      <c r="A26" s="8">
        <f t="shared" si="0"/>
        <v>21</v>
      </c>
      <c r="B26" s="9" t="s">
        <v>411</v>
      </c>
      <c r="C26" s="10">
        <v>532828</v>
      </c>
      <c r="D26" s="10">
        <v>0</v>
      </c>
      <c r="E26" s="10">
        <v>394692</v>
      </c>
    </row>
    <row r="27" spans="1:5" ht="25.5">
      <c r="A27" s="8">
        <f t="shared" si="0"/>
        <v>22</v>
      </c>
      <c r="B27" s="9" t="s">
        <v>353</v>
      </c>
      <c r="C27" s="10">
        <v>3098353</v>
      </c>
      <c r="D27" s="10">
        <v>0</v>
      </c>
      <c r="E27" s="10">
        <v>4607956</v>
      </c>
    </row>
    <row r="28" spans="1:5" ht="25.5">
      <c r="A28" s="8">
        <f t="shared" si="0"/>
        <v>23</v>
      </c>
      <c r="B28" s="9" t="s">
        <v>354</v>
      </c>
      <c r="C28" s="10">
        <v>1661776</v>
      </c>
      <c r="D28" s="10">
        <v>0</v>
      </c>
      <c r="E28" s="10">
        <v>2005959</v>
      </c>
    </row>
    <row r="29" spans="1:5" ht="38.25">
      <c r="A29" s="8">
        <f t="shared" si="0"/>
        <v>24</v>
      </c>
      <c r="B29" s="9" t="s">
        <v>355</v>
      </c>
      <c r="C29" s="10">
        <v>9538533</v>
      </c>
      <c r="D29" s="10">
        <v>0</v>
      </c>
      <c r="E29" s="10">
        <v>10507426</v>
      </c>
    </row>
    <row r="30" spans="1:5" ht="51">
      <c r="A30" s="8">
        <f t="shared" si="0"/>
        <v>25</v>
      </c>
      <c r="B30" s="9" t="s">
        <v>356</v>
      </c>
      <c r="C30" s="10">
        <v>4908162</v>
      </c>
      <c r="D30" s="10">
        <v>0</v>
      </c>
      <c r="E30" s="10">
        <v>5471144</v>
      </c>
    </row>
    <row r="31" spans="1:5" ht="25.5">
      <c r="A31" s="8">
        <f t="shared" si="0"/>
        <v>26</v>
      </c>
      <c r="B31" s="9" t="s">
        <v>357</v>
      </c>
      <c r="C31" s="10">
        <v>4045311</v>
      </c>
      <c r="D31" s="10">
        <v>0</v>
      </c>
      <c r="E31" s="10">
        <v>4338648</v>
      </c>
    </row>
    <row r="32" spans="1:5" ht="25.5">
      <c r="A32" s="8">
        <f t="shared" si="0"/>
        <v>27</v>
      </c>
      <c r="B32" s="9" t="s">
        <v>358</v>
      </c>
      <c r="C32" s="10">
        <v>262256</v>
      </c>
      <c r="D32" s="10">
        <v>0</v>
      </c>
      <c r="E32" s="10">
        <v>266589</v>
      </c>
    </row>
    <row r="33" spans="1:5" ht="38.25">
      <c r="A33" s="8">
        <f t="shared" si="0"/>
        <v>28</v>
      </c>
      <c r="B33" s="9" t="s">
        <v>359</v>
      </c>
      <c r="C33" s="10">
        <v>322804</v>
      </c>
      <c r="D33" s="10">
        <v>0</v>
      </c>
      <c r="E33" s="10">
        <v>431043</v>
      </c>
    </row>
    <row r="34" spans="1:5" ht="38.25">
      <c r="A34" s="8">
        <f t="shared" si="0"/>
        <v>29</v>
      </c>
      <c r="B34" s="9" t="s">
        <v>412</v>
      </c>
      <c r="C34" s="10">
        <v>0</v>
      </c>
      <c r="D34" s="10">
        <v>0</v>
      </c>
      <c r="E34" s="10">
        <v>2</v>
      </c>
    </row>
    <row r="35" spans="1:5" ht="38.25">
      <c r="A35" s="8">
        <f t="shared" si="0"/>
        <v>30</v>
      </c>
      <c r="B35" s="9" t="s">
        <v>413</v>
      </c>
      <c r="C35" s="10">
        <v>588828</v>
      </c>
      <c r="D35" s="10">
        <v>0</v>
      </c>
      <c r="E35" s="10">
        <v>667920</v>
      </c>
    </row>
    <row r="36" spans="1:5" ht="25.5">
      <c r="A36" s="8">
        <f t="shared" si="0"/>
        <v>31</v>
      </c>
      <c r="B36" s="9" t="s">
        <v>414</v>
      </c>
      <c r="C36" s="10">
        <v>588828</v>
      </c>
      <c r="D36" s="10">
        <v>0</v>
      </c>
      <c r="E36" s="10">
        <v>667920</v>
      </c>
    </row>
    <row r="37" spans="1:5" ht="38.25">
      <c r="A37" s="8">
        <f t="shared" si="0"/>
        <v>32</v>
      </c>
      <c r="B37" s="9" t="s">
        <v>360</v>
      </c>
      <c r="C37" s="10">
        <v>411194</v>
      </c>
      <c r="D37" s="10">
        <v>0</v>
      </c>
      <c r="E37" s="10">
        <v>411194</v>
      </c>
    </row>
    <row r="38" spans="1:5" ht="25.5">
      <c r="A38" s="11">
        <f t="shared" si="0"/>
        <v>33</v>
      </c>
      <c r="B38" s="12" t="s">
        <v>361</v>
      </c>
      <c r="C38" s="13">
        <v>15831512</v>
      </c>
      <c r="D38" s="13">
        <v>0</v>
      </c>
      <c r="E38" s="13">
        <v>18595147</v>
      </c>
    </row>
    <row r="39" spans="1:5">
      <c r="A39" s="11">
        <f t="shared" si="0"/>
        <v>34</v>
      </c>
      <c r="B39" s="12" t="s">
        <v>362</v>
      </c>
      <c r="C39" s="13">
        <v>15831512</v>
      </c>
      <c r="D39" s="13">
        <v>0</v>
      </c>
      <c r="E39" s="13">
        <v>18595147</v>
      </c>
    </row>
    <row r="40" spans="1:5" ht="25.5">
      <c r="A40" s="8">
        <f t="shared" si="0"/>
        <v>35</v>
      </c>
      <c r="B40" s="9" t="s">
        <v>415</v>
      </c>
      <c r="C40" s="10">
        <v>3512994</v>
      </c>
      <c r="D40" s="10">
        <v>0</v>
      </c>
      <c r="E40" s="10">
        <v>0</v>
      </c>
    </row>
    <row r="41" spans="1:5" ht="25.5">
      <c r="A41" s="8">
        <f t="shared" si="0"/>
        <v>36</v>
      </c>
      <c r="B41" s="9" t="s">
        <v>416</v>
      </c>
      <c r="C41" s="10">
        <v>0</v>
      </c>
      <c r="D41" s="10">
        <v>0</v>
      </c>
      <c r="E41" s="10">
        <v>-1</v>
      </c>
    </row>
    <row r="42" spans="1:5" ht="25.5">
      <c r="A42" s="11">
        <f t="shared" si="0"/>
        <v>37</v>
      </c>
      <c r="B42" s="12" t="s">
        <v>417</v>
      </c>
      <c r="C42" s="13">
        <v>3512994</v>
      </c>
      <c r="D42" s="13">
        <v>0</v>
      </c>
      <c r="E42" s="13">
        <v>-1</v>
      </c>
    </row>
    <row r="43" spans="1:5">
      <c r="A43" s="8">
        <f t="shared" si="0"/>
        <v>38</v>
      </c>
      <c r="B43" s="9" t="s">
        <v>418</v>
      </c>
      <c r="C43" s="10">
        <v>-2808032</v>
      </c>
      <c r="D43" s="10">
        <v>0</v>
      </c>
      <c r="E43" s="10">
        <v>1780798</v>
      </c>
    </row>
    <row r="44" spans="1:5" ht="25.5">
      <c r="A44" s="11">
        <f t="shared" si="0"/>
        <v>39</v>
      </c>
      <c r="B44" s="12" t="s">
        <v>419</v>
      </c>
      <c r="C44" s="13">
        <v>-2808032</v>
      </c>
      <c r="D44" s="13">
        <v>0</v>
      </c>
      <c r="E44" s="13">
        <v>1780798</v>
      </c>
    </row>
    <row r="45" spans="1:5" ht="25.5">
      <c r="A45" s="8">
        <f t="shared" si="0"/>
        <v>40</v>
      </c>
      <c r="B45" s="9" t="s">
        <v>420</v>
      </c>
      <c r="C45" s="10">
        <v>65000</v>
      </c>
      <c r="D45" s="10">
        <v>0</v>
      </c>
      <c r="E45" s="10">
        <v>6</v>
      </c>
    </row>
    <row r="46" spans="1:5" ht="25.5">
      <c r="A46" s="11">
        <f t="shared" si="0"/>
        <v>41</v>
      </c>
      <c r="B46" s="12" t="s">
        <v>421</v>
      </c>
      <c r="C46" s="13">
        <v>65000</v>
      </c>
      <c r="D46" s="13">
        <v>0</v>
      </c>
      <c r="E46" s="13">
        <v>6</v>
      </c>
    </row>
    <row r="47" spans="1:5" ht="25.5">
      <c r="A47" s="11">
        <f t="shared" si="0"/>
        <v>42</v>
      </c>
      <c r="B47" s="12" t="s">
        <v>422</v>
      </c>
      <c r="C47" s="13">
        <v>769962</v>
      </c>
      <c r="D47" s="13">
        <v>0</v>
      </c>
      <c r="E47" s="13">
        <v>1780803</v>
      </c>
    </row>
    <row r="48" spans="1:5" ht="25.5">
      <c r="A48" s="8">
        <f t="shared" si="0"/>
        <v>43</v>
      </c>
      <c r="B48" s="9" t="s">
        <v>363</v>
      </c>
      <c r="C48" s="10">
        <v>102320</v>
      </c>
      <c r="D48" s="10">
        <v>0</v>
      </c>
      <c r="E48" s="10">
        <v>1540691</v>
      </c>
    </row>
    <row r="49" spans="1:5" ht="25.5">
      <c r="A49" s="11">
        <f t="shared" si="0"/>
        <v>44</v>
      </c>
      <c r="B49" s="12" t="s">
        <v>364</v>
      </c>
      <c r="C49" s="13">
        <v>102320</v>
      </c>
      <c r="D49" s="13">
        <v>0</v>
      </c>
      <c r="E49" s="13">
        <v>1540691</v>
      </c>
    </row>
    <row r="50" spans="1:5" ht="36" customHeight="1">
      <c r="A50" s="11">
        <f t="shared" si="0"/>
        <v>45</v>
      </c>
      <c r="B50" s="77" t="s">
        <v>365</v>
      </c>
      <c r="C50" s="78">
        <v>410430661</v>
      </c>
      <c r="D50" s="78">
        <v>0</v>
      </c>
      <c r="E50" s="78">
        <v>511215446</v>
      </c>
    </row>
    <row r="51" spans="1:5">
      <c r="A51" s="8">
        <f t="shared" si="0"/>
        <v>46</v>
      </c>
      <c r="B51" s="9" t="s">
        <v>366</v>
      </c>
      <c r="C51" s="10">
        <v>912195054</v>
      </c>
      <c r="D51" s="10">
        <v>0</v>
      </c>
      <c r="E51" s="10">
        <v>912195054</v>
      </c>
    </row>
    <row r="52" spans="1:5">
      <c r="A52" s="8">
        <f t="shared" si="0"/>
        <v>47</v>
      </c>
      <c r="B52" s="9" t="s">
        <v>423</v>
      </c>
      <c r="C52" s="10">
        <v>0</v>
      </c>
      <c r="D52" s="10">
        <v>0</v>
      </c>
      <c r="E52" s="10">
        <v>68174868</v>
      </c>
    </row>
    <row r="53" spans="1:5" ht="25.5">
      <c r="A53" s="8">
        <f t="shared" si="0"/>
        <v>48</v>
      </c>
      <c r="B53" s="9" t="s">
        <v>424</v>
      </c>
      <c r="C53" s="10">
        <v>5491798</v>
      </c>
      <c r="D53" s="10">
        <v>0</v>
      </c>
      <c r="E53" s="10">
        <v>5491798</v>
      </c>
    </row>
    <row r="54" spans="1:5" ht="25.5">
      <c r="A54" s="11">
        <f t="shared" si="0"/>
        <v>49</v>
      </c>
      <c r="B54" s="12" t="s">
        <v>425</v>
      </c>
      <c r="C54" s="13">
        <v>5491798</v>
      </c>
      <c r="D54" s="13">
        <v>0</v>
      </c>
      <c r="E54" s="13">
        <v>5491798</v>
      </c>
    </row>
    <row r="55" spans="1:5">
      <c r="A55" s="8">
        <f t="shared" si="0"/>
        <v>50</v>
      </c>
      <c r="B55" s="9" t="s">
        <v>367</v>
      </c>
      <c r="C55" s="10">
        <v>-526140515</v>
      </c>
      <c r="D55" s="10">
        <v>0</v>
      </c>
      <c r="E55" s="10">
        <v>-516096799</v>
      </c>
    </row>
    <row r="56" spans="1:5">
      <c r="A56" s="8">
        <f t="shared" si="0"/>
        <v>51</v>
      </c>
      <c r="B56" s="9" t="s">
        <v>368</v>
      </c>
      <c r="C56" s="10">
        <v>14790109</v>
      </c>
      <c r="D56" s="10">
        <v>0</v>
      </c>
      <c r="E56" s="10">
        <v>37035004</v>
      </c>
    </row>
    <row r="57" spans="1:5">
      <c r="A57" s="11">
        <f t="shared" si="0"/>
        <v>52</v>
      </c>
      <c r="B57" s="12" t="s">
        <v>369</v>
      </c>
      <c r="C57" s="13">
        <v>406336446</v>
      </c>
      <c r="D57" s="13">
        <v>0</v>
      </c>
      <c r="E57" s="13">
        <v>506799925</v>
      </c>
    </row>
    <row r="58" spans="1:5" ht="25.5">
      <c r="A58" s="8">
        <f t="shared" si="0"/>
        <v>53</v>
      </c>
      <c r="B58" s="9" t="s">
        <v>370</v>
      </c>
      <c r="C58" s="10">
        <v>111837</v>
      </c>
      <c r="D58" s="10">
        <v>0</v>
      </c>
      <c r="E58" s="10">
        <v>0</v>
      </c>
    </row>
    <row r="59" spans="1:5" ht="25.5">
      <c r="A59" s="11">
        <f t="shared" si="0"/>
        <v>54</v>
      </c>
      <c r="B59" s="12" t="s">
        <v>371</v>
      </c>
      <c r="C59" s="13">
        <v>111837</v>
      </c>
      <c r="D59" s="13">
        <v>0</v>
      </c>
      <c r="E59" s="13">
        <v>0</v>
      </c>
    </row>
    <row r="60" spans="1:5" ht="38.25">
      <c r="A60" s="8">
        <f t="shared" si="0"/>
        <v>55</v>
      </c>
      <c r="B60" s="9" t="s">
        <v>426</v>
      </c>
      <c r="C60" s="10">
        <v>1336984</v>
      </c>
      <c r="D60" s="10">
        <v>0</v>
      </c>
      <c r="E60" s="10">
        <v>911940</v>
      </c>
    </row>
    <row r="61" spans="1:5" ht="38.25">
      <c r="A61" s="8">
        <f t="shared" si="0"/>
        <v>56</v>
      </c>
      <c r="B61" s="9" t="s">
        <v>427</v>
      </c>
      <c r="C61" s="10">
        <v>1336984</v>
      </c>
      <c r="D61" s="10">
        <v>0</v>
      </c>
      <c r="E61" s="10">
        <v>911940</v>
      </c>
    </row>
    <row r="62" spans="1:5" ht="25.5">
      <c r="A62" s="11">
        <f t="shared" si="0"/>
        <v>57</v>
      </c>
      <c r="B62" s="12" t="s">
        <v>372</v>
      </c>
      <c r="C62" s="13">
        <v>1336984</v>
      </c>
      <c r="D62" s="13">
        <v>0</v>
      </c>
      <c r="E62" s="13">
        <v>911940</v>
      </c>
    </row>
    <row r="63" spans="1:5">
      <c r="A63" s="8">
        <f t="shared" si="0"/>
        <v>58</v>
      </c>
      <c r="B63" s="9" t="s">
        <v>428</v>
      </c>
      <c r="C63" s="10">
        <v>0</v>
      </c>
      <c r="D63" s="10">
        <v>0</v>
      </c>
      <c r="E63" s="10">
        <v>4199</v>
      </c>
    </row>
    <row r="64" spans="1:5" ht="25.5">
      <c r="A64" s="8">
        <f t="shared" si="0"/>
        <v>59</v>
      </c>
      <c r="B64" s="9" t="s">
        <v>373</v>
      </c>
      <c r="C64" s="10">
        <v>0</v>
      </c>
      <c r="D64" s="10">
        <v>0</v>
      </c>
      <c r="E64" s="10">
        <v>16535</v>
      </c>
    </row>
    <row r="65" spans="1:5" ht="25.5">
      <c r="A65" s="11">
        <f t="shared" si="0"/>
        <v>60</v>
      </c>
      <c r="B65" s="12" t="s">
        <v>374</v>
      </c>
      <c r="C65" s="13">
        <v>0</v>
      </c>
      <c r="D65" s="13">
        <v>0</v>
      </c>
      <c r="E65" s="13">
        <v>20734</v>
      </c>
    </row>
    <row r="66" spans="1:5">
      <c r="A66" s="11">
        <f t="shared" si="0"/>
        <v>61</v>
      </c>
      <c r="B66" s="12" t="s">
        <v>375</v>
      </c>
      <c r="C66" s="13">
        <v>1448821</v>
      </c>
      <c r="D66" s="13">
        <v>0</v>
      </c>
      <c r="E66" s="13">
        <v>932674</v>
      </c>
    </row>
    <row r="67" spans="1:5" ht="25.5">
      <c r="A67" s="8">
        <f t="shared" si="0"/>
        <v>62</v>
      </c>
      <c r="B67" s="9" t="s">
        <v>429</v>
      </c>
      <c r="C67" s="10">
        <v>745166</v>
      </c>
      <c r="D67" s="10">
        <v>0</v>
      </c>
      <c r="E67" s="10">
        <v>0</v>
      </c>
    </row>
    <row r="68" spans="1:5" ht="25.5">
      <c r="A68" s="8">
        <f t="shared" si="0"/>
        <v>63</v>
      </c>
      <c r="B68" s="9" t="s">
        <v>376</v>
      </c>
      <c r="C68" s="10">
        <v>1900228</v>
      </c>
      <c r="D68" s="10">
        <v>0</v>
      </c>
      <c r="E68" s="10">
        <v>3482847</v>
      </c>
    </row>
    <row r="69" spans="1:5" ht="25.5">
      <c r="A69" s="11">
        <f t="shared" si="0"/>
        <v>64</v>
      </c>
      <c r="B69" s="12" t="s">
        <v>377</v>
      </c>
      <c r="C69" s="13">
        <v>2645394</v>
      </c>
      <c r="D69" s="13">
        <v>0</v>
      </c>
      <c r="E69" s="13">
        <v>3482847</v>
      </c>
    </row>
    <row r="70" spans="1:5" s="80" customFormat="1" ht="24.75" customHeight="1">
      <c r="A70" s="79">
        <f t="shared" si="0"/>
        <v>65</v>
      </c>
      <c r="B70" s="77" t="s">
        <v>378</v>
      </c>
      <c r="C70" s="78">
        <v>410430661</v>
      </c>
      <c r="D70" s="78">
        <v>0</v>
      </c>
      <c r="E70" s="78">
        <v>511215446</v>
      </c>
    </row>
  </sheetData>
  <mergeCells count="2">
    <mergeCell ref="A3:E3"/>
    <mergeCell ref="A1:C1"/>
  </mergeCells>
  <phoneticPr fontId="0" type="noConversion"/>
  <pageMargins left="0.43307086614173229" right="0.23622047244094491" top="0.35433070866141736" bottom="0.35433070866141736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sqref="A1:C1"/>
    </sheetView>
  </sheetViews>
  <sheetFormatPr defaultRowHeight="15"/>
  <cols>
    <col min="1" max="1" width="8.140625" customWidth="1"/>
    <col min="2" max="2" width="41" customWidth="1"/>
    <col min="3" max="5" width="14.7109375" customWidth="1"/>
  </cols>
  <sheetData>
    <row r="1" spans="1:16">
      <c r="A1" s="197" t="s">
        <v>486</v>
      </c>
      <c r="B1" s="197"/>
      <c r="C1" s="197"/>
      <c r="D1" s="21"/>
      <c r="E1" s="21"/>
    </row>
    <row r="3" spans="1:16" ht="28.5" customHeight="1">
      <c r="A3" s="198" t="s">
        <v>407</v>
      </c>
      <c r="B3" s="198"/>
      <c r="C3" s="198"/>
      <c r="D3" s="198"/>
      <c r="E3" s="198"/>
    </row>
    <row r="4" spans="1:16" ht="30">
      <c r="A4" s="22"/>
      <c r="B4" s="22" t="s">
        <v>0</v>
      </c>
      <c r="C4" s="22" t="s">
        <v>333</v>
      </c>
      <c r="D4" s="22" t="s">
        <v>334</v>
      </c>
      <c r="E4" s="22" t="s">
        <v>335</v>
      </c>
    </row>
    <row r="5" spans="1:16">
      <c r="A5" s="22">
        <v>1</v>
      </c>
      <c r="B5" s="22">
        <v>2</v>
      </c>
      <c r="C5" s="22">
        <v>3</v>
      </c>
      <c r="D5" s="22">
        <v>4</v>
      </c>
      <c r="E5" s="22">
        <v>5</v>
      </c>
    </row>
    <row r="6" spans="1:16">
      <c r="A6" s="1">
        <v>1</v>
      </c>
      <c r="B6" s="2" t="s">
        <v>379</v>
      </c>
      <c r="C6" s="3">
        <v>13789581</v>
      </c>
      <c r="D6" s="3">
        <v>0</v>
      </c>
      <c r="E6" s="3">
        <v>20913949</v>
      </c>
    </row>
    <row r="7" spans="1:16" ht="25.5">
      <c r="A7" s="1">
        <f>1+A6</f>
        <v>2</v>
      </c>
      <c r="B7" s="2" t="s">
        <v>380</v>
      </c>
      <c r="C7" s="3">
        <v>7251503</v>
      </c>
      <c r="D7" s="3">
        <v>0</v>
      </c>
      <c r="E7" s="3">
        <v>8161350</v>
      </c>
    </row>
    <row r="8" spans="1:16" ht="25.5">
      <c r="A8" s="1">
        <f t="shared" ref="A8:A33" si="0">1+A7</f>
        <v>3</v>
      </c>
      <c r="B8" s="2" t="s">
        <v>381</v>
      </c>
      <c r="C8" s="3">
        <v>2720323</v>
      </c>
      <c r="D8" s="3">
        <v>0</v>
      </c>
      <c r="E8" s="3">
        <v>2682468</v>
      </c>
    </row>
    <row r="9" spans="1:16" ht="25.5">
      <c r="A9" s="4">
        <f t="shared" si="0"/>
        <v>4</v>
      </c>
      <c r="B9" s="5" t="s">
        <v>382</v>
      </c>
      <c r="C9" s="6">
        <v>23761407</v>
      </c>
      <c r="D9" s="6">
        <v>0</v>
      </c>
      <c r="E9" s="6">
        <v>31757767</v>
      </c>
      <c r="N9" s="21"/>
    </row>
    <row r="10" spans="1:16" ht="25.5">
      <c r="A10" s="1">
        <f t="shared" si="0"/>
        <v>5</v>
      </c>
      <c r="B10" s="2" t="s">
        <v>383</v>
      </c>
      <c r="C10" s="3">
        <v>33131606</v>
      </c>
      <c r="D10" s="3">
        <v>0</v>
      </c>
      <c r="E10" s="3">
        <v>34123571</v>
      </c>
    </row>
    <row r="11" spans="1:16" ht="25.5">
      <c r="A11" s="1">
        <f t="shared" si="0"/>
        <v>6</v>
      </c>
      <c r="B11" s="2" t="s">
        <v>384</v>
      </c>
      <c r="C11" s="3">
        <v>10569366</v>
      </c>
      <c r="D11" s="3">
        <v>0</v>
      </c>
      <c r="E11" s="3">
        <v>10569662</v>
      </c>
      <c r="K11" s="199"/>
      <c r="L11" s="199"/>
      <c r="M11" s="199"/>
      <c r="N11" s="199"/>
      <c r="O11" s="199"/>
      <c r="P11" s="199"/>
    </row>
    <row r="12" spans="1:16" ht="25.5">
      <c r="A12" s="1">
        <f t="shared" si="0"/>
        <v>7</v>
      </c>
      <c r="B12" s="2" t="s">
        <v>385</v>
      </c>
      <c r="C12" s="3">
        <v>2575000</v>
      </c>
      <c r="D12" s="3">
        <v>0</v>
      </c>
      <c r="E12" s="3">
        <v>300000</v>
      </c>
    </row>
    <row r="13" spans="1:16" ht="25.5">
      <c r="A13" s="1">
        <f t="shared" si="0"/>
        <v>8</v>
      </c>
      <c r="B13" s="2" t="s">
        <v>386</v>
      </c>
      <c r="C13" s="3">
        <v>42641377</v>
      </c>
      <c r="D13" s="3">
        <v>0</v>
      </c>
      <c r="E13" s="3">
        <v>61253706</v>
      </c>
    </row>
    <row r="14" spans="1:16" ht="25.5">
      <c r="A14" s="4">
        <f t="shared" si="0"/>
        <v>9</v>
      </c>
      <c r="B14" s="5" t="s">
        <v>387</v>
      </c>
      <c r="C14" s="6">
        <v>88917349</v>
      </c>
      <c r="D14" s="6">
        <v>0</v>
      </c>
      <c r="E14" s="6">
        <v>106246939</v>
      </c>
    </row>
    <row r="15" spans="1:16">
      <c r="A15" s="1">
        <f t="shared" si="0"/>
        <v>10</v>
      </c>
      <c r="B15" s="2" t="s">
        <v>388</v>
      </c>
      <c r="C15" s="3">
        <v>3039396</v>
      </c>
      <c r="D15" s="3">
        <v>0</v>
      </c>
      <c r="E15" s="3">
        <v>5672062</v>
      </c>
    </row>
    <row r="16" spans="1:16">
      <c r="A16" s="1">
        <f t="shared" si="0"/>
        <v>11</v>
      </c>
      <c r="B16" s="2" t="s">
        <v>389</v>
      </c>
      <c r="C16" s="3">
        <v>17186749</v>
      </c>
      <c r="D16" s="3">
        <v>0</v>
      </c>
      <c r="E16" s="3">
        <v>20122543</v>
      </c>
    </row>
    <row r="17" spans="1:5">
      <c r="A17" s="1">
        <f t="shared" si="0"/>
        <v>12</v>
      </c>
      <c r="B17" s="2" t="s">
        <v>390</v>
      </c>
      <c r="C17" s="3">
        <v>2853674</v>
      </c>
      <c r="D17" s="3">
        <v>0</v>
      </c>
      <c r="E17" s="3">
        <v>2616298</v>
      </c>
    </row>
    <row r="18" spans="1:5" ht="25.5">
      <c r="A18" s="4">
        <f t="shared" si="0"/>
        <v>13</v>
      </c>
      <c r="B18" s="5" t="s">
        <v>391</v>
      </c>
      <c r="C18" s="6">
        <v>23079819</v>
      </c>
      <c r="D18" s="6">
        <v>0</v>
      </c>
      <c r="E18" s="6">
        <v>28410903</v>
      </c>
    </row>
    <row r="19" spans="1:5">
      <c r="A19" s="1">
        <f t="shared" si="0"/>
        <v>14</v>
      </c>
      <c r="B19" s="2" t="s">
        <v>392</v>
      </c>
      <c r="C19" s="3">
        <v>12091869</v>
      </c>
      <c r="D19" s="3">
        <v>0</v>
      </c>
      <c r="E19" s="3">
        <v>12075870</v>
      </c>
    </row>
    <row r="20" spans="1:5">
      <c r="A20" s="1">
        <f t="shared" si="0"/>
        <v>15</v>
      </c>
      <c r="B20" s="2" t="s">
        <v>393</v>
      </c>
      <c r="C20" s="3">
        <v>5618016</v>
      </c>
      <c r="D20" s="3">
        <v>0</v>
      </c>
      <c r="E20" s="3">
        <v>8575900</v>
      </c>
    </row>
    <row r="21" spans="1:5">
      <c r="A21" s="1">
        <f t="shared" si="0"/>
        <v>16</v>
      </c>
      <c r="B21" s="2" t="s">
        <v>394</v>
      </c>
      <c r="C21" s="3">
        <v>3636623</v>
      </c>
      <c r="D21" s="3">
        <v>0</v>
      </c>
      <c r="E21" s="3">
        <v>3620112</v>
      </c>
    </row>
    <row r="22" spans="1:5" ht="25.5">
      <c r="A22" s="4">
        <f t="shared" si="0"/>
        <v>17</v>
      </c>
      <c r="B22" s="5" t="s">
        <v>395</v>
      </c>
      <c r="C22" s="6">
        <v>21346508</v>
      </c>
      <c r="D22" s="6">
        <v>0</v>
      </c>
      <c r="E22" s="6">
        <v>24271882</v>
      </c>
    </row>
    <row r="23" spans="1:5">
      <c r="A23" s="4">
        <f t="shared" si="0"/>
        <v>18</v>
      </c>
      <c r="B23" s="5" t="s">
        <v>396</v>
      </c>
      <c r="C23" s="6">
        <v>14812353</v>
      </c>
      <c r="D23" s="6">
        <v>0</v>
      </c>
      <c r="E23" s="6">
        <v>11792028</v>
      </c>
    </row>
    <row r="24" spans="1:5">
      <c r="A24" s="4">
        <f t="shared" si="0"/>
        <v>19</v>
      </c>
      <c r="B24" s="5" t="s">
        <v>397</v>
      </c>
      <c r="C24" s="6">
        <v>37996770</v>
      </c>
      <c r="D24" s="6">
        <v>0</v>
      </c>
      <c r="E24" s="6">
        <v>36495431</v>
      </c>
    </row>
    <row r="25" spans="1:5" ht="25.5">
      <c r="A25" s="4">
        <f t="shared" si="0"/>
        <v>20</v>
      </c>
      <c r="B25" s="5" t="s">
        <v>398</v>
      </c>
      <c r="C25" s="6">
        <v>15443306</v>
      </c>
      <c r="D25" s="6">
        <v>0</v>
      </c>
      <c r="E25" s="6">
        <v>37034462</v>
      </c>
    </row>
    <row r="26" spans="1:5" ht="25.5">
      <c r="A26" s="1">
        <f t="shared" si="0"/>
        <v>21</v>
      </c>
      <c r="B26" s="2" t="s">
        <v>399</v>
      </c>
      <c r="C26" s="3">
        <v>0</v>
      </c>
      <c r="D26" s="3">
        <v>0</v>
      </c>
      <c r="E26" s="3">
        <v>1150</v>
      </c>
    </row>
    <row r="27" spans="1:5" ht="25.5">
      <c r="A27" s="1">
        <f t="shared" si="0"/>
        <v>22</v>
      </c>
      <c r="B27" s="2" t="s">
        <v>400</v>
      </c>
      <c r="C27" s="3">
        <v>921</v>
      </c>
      <c r="D27" s="3">
        <v>0</v>
      </c>
      <c r="E27" s="3">
        <v>0</v>
      </c>
    </row>
    <row r="28" spans="1:5" ht="38.25">
      <c r="A28" s="4">
        <f t="shared" si="0"/>
        <v>23</v>
      </c>
      <c r="B28" s="5" t="s">
        <v>401</v>
      </c>
      <c r="C28" s="6">
        <v>921</v>
      </c>
      <c r="D28" s="6">
        <v>0</v>
      </c>
      <c r="E28" s="6">
        <v>1150</v>
      </c>
    </row>
    <row r="29" spans="1:5" ht="25.5">
      <c r="A29" s="1">
        <f t="shared" si="0"/>
        <v>24</v>
      </c>
      <c r="B29" s="2" t="s">
        <v>402</v>
      </c>
      <c r="C29" s="3">
        <v>3274</v>
      </c>
      <c r="D29" s="3">
        <v>0</v>
      </c>
      <c r="E29" s="3">
        <v>608</v>
      </c>
    </row>
    <row r="30" spans="1:5" ht="25.5">
      <c r="A30" s="1">
        <f t="shared" si="0"/>
        <v>25</v>
      </c>
      <c r="B30" s="2" t="s">
        <v>403</v>
      </c>
      <c r="C30" s="3">
        <v>650844</v>
      </c>
      <c r="D30" s="3">
        <v>0</v>
      </c>
      <c r="E30" s="3">
        <v>0</v>
      </c>
    </row>
    <row r="31" spans="1:5" ht="25.5">
      <c r="A31" s="4">
        <f t="shared" si="0"/>
        <v>26</v>
      </c>
      <c r="B31" s="5" t="s">
        <v>404</v>
      </c>
      <c r="C31" s="6">
        <v>654118</v>
      </c>
      <c r="D31" s="6">
        <v>0</v>
      </c>
      <c r="E31" s="6">
        <v>608</v>
      </c>
    </row>
    <row r="32" spans="1:5" ht="25.5">
      <c r="A32" s="4">
        <f t="shared" si="0"/>
        <v>27</v>
      </c>
      <c r="B32" s="5" t="s">
        <v>405</v>
      </c>
      <c r="C32" s="6">
        <v>-653197</v>
      </c>
      <c r="D32" s="6">
        <v>0</v>
      </c>
      <c r="E32" s="6">
        <v>542</v>
      </c>
    </row>
    <row r="33" spans="1:5">
      <c r="A33" s="4">
        <f t="shared" si="0"/>
        <v>28</v>
      </c>
      <c r="B33" s="5" t="s">
        <v>406</v>
      </c>
      <c r="C33" s="6">
        <v>14790109</v>
      </c>
      <c r="D33" s="6">
        <v>0</v>
      </c>
      <c r="E33" s="6">
        <v>37035004</v>
      </c>
    </row>
  </sheetData>
  <mergeCells count="3">
    <mergeCell ref="A3:E3"/>
    <mergeCell ref="K11:P11"/>
    <mergeCell ref="A1:C1"/>
  </mergeCells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1.sz.m. 2017. kiadás-bevétel</vt:lpstr>
      <vt:lpstr>2. sz.m.2017.Közvetett támogat</vt:lpstr>
      <vt:lpstr>3.sz.m.2017 működ-felhalm.mérl</vt:lpstr>
      <vt:lpstr>4.sz.m.2017.beruházás-felújítás</vt:lpstr>
      <vt:lpstr>5.sz.m. vagyonbont.forg.kép.sz.</vt:lpstr>
      <vt:lpstr>6.sz.m.2017.maradványkimutatás</vt:lpstr>
      <vt:lpstr>7.sz. m. 2017.mérleg</vt:lpstr>
      <vt:lpstr>8.sz.m.2017.eredménykimutatás</vt:lpstr>
      <vt:lpstr>Munka5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2018-05-31T06:34:02Z</dcterms:modified>
</cp:coreProperties>
</file>