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tabRatio="597" activeTab="13"/>
  </bookViews>
  <sheets>
    <sheet name="1.normatíva" sheetId="1" r:id="rId1"/>
    <sheet name="2.mérleg" sheetId="2" r:id="rId2"/>
    <sheet name="3aműködési" sheetId="3" r:id="rId3"/>
    <sheet name="3bfelhalm" sheetId="4" r:id="rId4"/>
    <sheet name="4aPHbev." sheetId="5" r:id="rId5"/>
    <sheet name="4bBevétel" sheetId="6" r:id="rId6"/>
    <sheet name="4ckiadás" sheetId="7" r:id="rId7"/>
    <sheet name="5PHkiadás" sheetId="8" r:id="rId8"/>
    <sheet name="6felújítás" sheetId="9" r:id="rId9"/>
    <sheet name="7beruházás" sheetId="10" r:id="rId10"/>
    <sheet name="8közvetetttám" sheetId="11" r:id="rId11"/>
    <sheet name="9Ütemterv" sheetId="12" r:id="rId12"/>
    <sheet name="10Hitel (2)" sheetId="13" r:id="rId13"/>
    <sheet name="11Gördülő" sheetId="14" r:id="rId14"/>
    <sheet name="12. EU" sheetId="15" r:id="rId15"/>
  </sheets>
  <definedNames>
    <definedName name="_xlnm.Print_Titles" localSheetId="6">'4ckiadás'!$1:$4</definedName>
    <definedName name="_xlnm.Print_Area" localSheetId="12">'10Hitel (2)'!$A$1:$L$3</definedName>
    <definedName name="_xlnm.Print_Area" localSheetId="5">'4bBevétel'!$A$1:$L$30</definedName>
    <definedName name="_xlnm.Print_Area" localSheetId="6">'4ckiadás'!$A$1:$O$54</definedName>
    <definedName name="_xlnm.Print_Area" localSheetId="7">'5PHkiadás'!$A$1:$O$13</definedName>
    <definedName name="_xlnm.Print_Area" localSheetId="9">'7beruházás'!$A$1:$E$12</definedName>
    <definedName name="_xlnm.Print_Area" localSheetId="11">'9Ütemterv'!$A$1:$O$26</definedName>
  </definedNames>
  <calcPr fullCalcOnLoad="1"/>
</workbook>
</file>

<file path=xl/sharedStrings.xml><?xml version="1.0" encoding="utf-8"?>
<sst xmlns="http://schemas.openxmlformats.org/spreadsheetml/2006/main" count="765" uniqueCount="394">
  <si>
    <t>Építményadó</t>
  </si>
  <si>
    <t>Pótlékok</t>
  </si>
  <si>
    <t>Gépjárműadó</t>
  </si>
  <si>
    <t>Köztemetés</t>
  </si>
  <si>
    <t>Közgyógyellátás</t>
  </si>
  <si>
    <t>Munkahelyi vendéglátás</t>
  </si>
  <si>
    <t>Konyhaüzem</t>
  </si>
  <si>
    <t>Intézményi működési bevételek</t>
  </si>
  <si>
    <t>Önkormányzatok sajátos működési bevételei</t>
  </si>
  <si>
    <t>Működési célú pénzeszköz átvétel államh-on belülről</t>
  </si>
  <si>
    <t>Összesen</t>
  </si>
  <si>
    <t>Sorszám</t>
  </si>
  <si>
    <t>Önkormányzatok igazgatási tevékenység</t>
  </si>
  <si>
    <t>Óvodások étkeztetése</t>
  </si>
  <si>
    <t>Iskolások étkeztetése</t>
  </si>
  <si>
    <t>Idősek étkeztetése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</si>
  <si>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</si>
  <si>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</si>
  <si>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</si>
  <si>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</si>
  <si>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</si>
  <si>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</si>
  <si>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</si>
  <si>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</si>
  <si>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</si>
  <si>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</si>
  <si>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</si>
  <si>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</si>
  <si>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</si>
  <si>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</si>
  <si>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</si>
  <si>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</si>
  <si>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</si>
  <si>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Szakfeladat</t>
  </si>
  <si>
    <t>Munkaadót terhelő járulékok</t>
  </si>
  <si>
    <t>Felhalmozási kiadások</t>
  </si>
  <si>
    <t>Rendszeres szociális ellátások</t>
  </si>
  <si>
    <t>Temetési segély</t>
  </si>
  <si>
    <t>18.</t>
  </si>
  <si>
    <t>19.</t>
  </si>
  <si>
    <t>20.</t>
  </si>
  <si>
    <t>21.</t>
  </si>
  <si>
    <t>22.</t>
  </si>
  <si>
    <t>23.</t>
  </si>
  <si>
    <t>24.</t>
  </si>
  <si>
    <t>2. számú melléklet</t>
  </si>
  <si>
    <t>adatok ezer Ft-ban</t>
  </si>
  <si>
    <t>Megnevezés</t>
  </si>
  <si>
    <t>BEVÉTELEK</t>
  </si>
  <si>
    <t>I.</t>
  </si>
  <si>
    <t>Működési bevételek</t>
  </si>
  <si>
    <t>II.</t>
  </si>
  <si>
    <t>Önkormányzatok sajátos működési bevételek</t>
  </si>
  <si>
    <t>III.</t>
  </si>
  <si>
    <t>Felhalmozási és tőke jellegű bevételek</t>
  </si>
  <si>
    <t>IV.</t>
  </si>
  <si>
    <t>Központi költségvetésből kapott költségvetési támogatás</t>
  </si>
  <si>
    <t>V.</t>
  </si>
  <si>
    <t>Támogatások, kiegészítések és működési, felhalmozási célra véglegesen átvett pénzeszközök</t>
  </si>
  <si>
    <t>VI.</t>
  </si>
  <si>
    <t>Pénzforgalom nélküli bevételek</t>
  </si>
  <si>
    <t>Költségvetési bevételek összesen</t>
  </si>
  <si>
    <t>VII.</t>
  </si>
  <si>
    <t>Finanszírozási bevételek (rövid lej.hitelek)</t>
  </si>
  <si>
    <t>Bevételek mindösszesen</t>
  </si>
  <si>
    <t>KIADÁSOK</t>
  </si>
  <si>
    <t xml:space="preserve">Működési kiadások </t>
  </si>
  <si>
    <t>Nyújtott kölcsönök</t>
  </si>
  <si>
    <t>Tartalékok</t>
  </si>
  <si>
    <t>Államháztartási tartalék</t>
  </si>
  <si>
    <t>Önkormányzati tartalék</t>
  </si>
  <si>
    <t>Költségvetési kiadások összesen</t>
  </si>
  <si>
    <t>Finanszírozási kiadások (rövid lej.hitelek)</t>
  </si>
  <si>
    <t>Kiadások mindösszesen</t>
  </si>
  <si>
    <t>Felhalmozási és tőkejellegű bevételek</t>
  </si>
  <si>
    <t>Fejlesztési célú hitel felvétele</t>
  </si>
  <si>
    <t>Pü-i váll-tól rövid lejáratú hitel felvétele</t>
  </si>
  <si>
    <t>Felhalm.célú pénzeszköz átvétele államh-on belülről</t>
  </si>
  <si>
    <t>3/a. számú melléklet</t>
  </si>
  <si>
    <t>Tiszasüly Községi Önkormányzat</t>
  </si>
  <si>
    <t>Támogatások</t>
  </si>
  <si>
    <t>Önkormányzatok költségvetési támogatása</t>
  </si>
  <si>
    <t>Véglegesen átvett pénzeszközök</t>
  </si>
  <si>
    <t>Működési célú pénzeszköz átvétel</t>
  </si>
  <si>
    <t>ebből OEP-től átvett pénzeszköz</t>
  </si>
  <si>
    <t>Támogatási kölcsönök visszatérülése, értékpapírok értékesítésének kibocsátásának bevétele</t>
  </si>
  <si>
    <t>Hitelek</t>
  </si>
  <si>
    <t>Működési célú hitel, kötvénykibocsátás</t>
  </si>
  <si>
    <t>Személyi jellegű kiadások</t>
  </si>
  <si>
    <t>Dologi jellegű kiadások</t>
  </si>
  <si>
    <t>Ellátottak pénzbeli juttatásai</t>
  </si>
  <si>
    <t>Működési kiadások</t>
  </si>
  <si>
    <t>Általános tartalék</t>
  </si>
  <si>
    <t>Céltartalék</t>
  </si>
  <si>
    <t>Pénzforgalom nélküli kiadás</t>
  </si>
  <si>
    <t>3/b. számú melléklet</t>
  </si>
  <si>
    <t xml:space="preserve">Tiszasüly Községi Önkormányzat </t>
  </si>
  <si>
    <t>Tárgyi eszközök, immateriális javak értékesítése</t>
  </si>
  <si>
    <t>Pénzügyi befektetések bevételei</t>
  </si>
  <si>
    <t>Átvett pénzeszközök felhalmozási célra</t>
  </si>
  <si>
    <t>Bevételek összesen:</t>
  </si>
  <si>
    <t>Önkormányzat beruházási kiadásai</t>
  </si>
  <si>
    <t>Önkormányzat felújítási kiadásai</t>
  </si>
  <si>
    <t>Fejlesztési célú hitel törlesztése</t>
  </si>
  <si>
    <t>Fejlesztési célú hitel kamata</t>
  </si>
  <si>
    <t>Kiadások összesen:</t>
  </si>
  <si>
    <t>Egyéb önkormányzati vagyon bérbeadása</t>
  </si>
  <si>
    <t>4/a. számú melléklet</t>
  </si>
  <si>
    <t>Tiszasüly Községi Önkormányzat Polgármesteri Hivatalának</t>
  </si>
  <si>
    <t xml:space="preserve">   Normatív támogatások</t>
  </si>
  <si>
    <t xml:space="preserve">   Normatív kötött felhasználású támogatások</t>
  </si>
  <si>
    <t>Felhalmozási célú pénzeszköz átvétel</t>
  </si>
  <si>
    <t>Támogatási kölcsönök visszatérülése, értékpapírok értékesítésének, kibocsátásának bevétele</t>
  </si>
  <si>
    <t>Felhalmozási célú hitel, kötvénykibocsátás</t>
  </si>
  <si>
    <t>Előző évi pénzmaradvány igénybevétele</t>
  </si>
  <si>
    <t>Előző évi vállalkozási eredmény igénybevétele</t>
  </si>
  <si>
    <t>Bevételek összesen (I+…+VII):</t>
  </si>
  <si>
    <t>6. számú melléklet</t>
  </si>
  <si>
    <t>Feladat megnevezése</t>
  </si>
  <si>
    <t>Összesen:</t>
  </si>
  <si>
    <t>7. számú melléklet</t>
  </si>
  <si>
    <t>Sor-szám</t>
  </si>
  <si>
    <t>Hiteltörlesztés</t>
  </si>
  <si>
    <t>Bevételek</t>
  </si>
  <si>
    <t>Saját bevételek</t>
  </si>
  <si>
    <t>Átvett pénzeszköz</t>
  </si>
  <si>
    <t xml:space="preserve">3. </t>
  </si>
  <si>
    <t>Támogatás</t>
  </si>
  <si>
    <t>Hitel</t>
  </si>
  <si>
    <t>Bevételek összesen (1-5)</t>
  </si>
  <si>
    <t>Kiadások</t>
  </si>
  <si>
    <t>Adósságszolgálat</t>
  </si>
  <si>
    <t>Felújítási kiadások</t>
  </si>
  <si>
    <t>Fejlesztési kiadások</t>
  </si>
  <si>
    <t>Előző havi záró pénzállomány             (előző hó 13. sor)</t>
  </si>
  <si>
    <t>Tárgyi eszközök,immateriális javak értékesítése</t>
  </si>
  <si>
    <t>Speciális célú támogatások</t>
  </si>
  <si>
    <t>Költségvetési létszámkeret</t>
  </si>
  <si>
    <t xml:space="preserve"> </t>
  </si>
  <si>
    <t>Fajlagos összeg (Ft)</t>
  </si>
  <si>
    <t>Összeg (Forintban)</t>
  </si>
  <si>
    <t>8. számú melléklet</t>
  </si>
  <si>
    <t>Tiszasüly Községi Önkormányzat sajátos bevételei</t>
  </si>
  <si>
    <t>Iparűzési adó</t>
  </si>
  <si>
    <t>Bírság</t>
  </si>
  <si>
    <t>Talajterhelési díj</t>
  </si>
  <si>
    <t>Műk. célú pénzeszköz OEP finanszírozás</t>
  </si>
  <si>
    <t>Felvétel éve</t>
  </si>
  <si>
    <t>Lejárat éve</t>
  </si>
  <si>
    <t>Fejlesztési hitelek összesen:</t>
  </si>
  <si>
    <t>kedvezményezettje</t>
  </si>
  <si>
    <t>Kedvezmény</t>
  </si>
  <si>
    <t>Jogcíme</t>
  </si>
  <si>
    <t>Összege eFt</t>
  </si>
  <si>
    <t>9. számú mellékelt</t>
  </si>
  <si>
    <t>Tiszasüly Községi Önkormányzat EU-s támogatással megvalósuló programjai</t>
  </si>
  <si>
    <t>ezer Ft-ban</t>
  </si>
  <si>
    <t>12. számú melléklet</t>
  </si>
  <si>
    <t>Vállalkozási tevékenység</t>
  </si>
  <si>
    <t>25.</t>
  </si>
  <si>
    <t>Központi költségvetésből kapott támogatás</t>
  </si>
  <si>
    <t>Működési célú pénzeszközátadás</t>
  </si>
  <si>
    <t>VIII.</t>
  </si>
  <si>
    <t>Működési célú hiteltörlesztés</t>
  </si>
  <si>
    <t>Működési célú pénzeszköz átadása</t>
  </si>
  <si>
    <t xml:space="preserve">    ebből OEP-től átvett pénzeszköz</t>
  </si>
  <si>
    <t xml:space="preserve">   Központosított előirányzatok</t>
  </si>
  <si>
    <t xml:space="preserve">   Helyi adók</t>
  </si>
  <si>
    <t xml:space="preserve">   Átengedett központi adók</t>
  </si>
  <si>
    <t xml:space="preserve">   Egyéb sajátos bevételek</t>
  </si>
  <si>
    <t xml:space="preserve">   Működési célú hitel, kötvénykibocsátás</t>
  </si>
  <si>
    <t xml:space="preserve">   Felhalmozási célú hitel felvétele</t>
  </si>
  <si>
    <t>Kiadások összesen (7-12)</t>
  </si>
  <si>
    <t xml:space="preserve">   6.</t>
  </si>
  <si>
    <t xml:space="preserve">  13.</t>
  </si>
  <si>
    <t>Január</t>
  </si>
  <si>
    <t>Ferbruár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</si>
  <si>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</si>
  <si>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</si>
  <si>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</si>
  <si>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</si>
  <si>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</si>
  <si>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</si>
  <si>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</si>
  <si>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</si>
  <si>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</si>
  <si>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</si>
  <si>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Tartalék</t>
  </si>
  <si>
    <t>Egyenleg (havi záró pénzállomány 6-13)</t>
  </si>
  <si>
    <t xml:space="preserve">Mértéke </t>
  </si>
  <si>
    <t>Csatornahasználat díjának támogatása</t>
  </si>
  <si>
    <t>Csatornadíj kedvezmény</t>
  </si>
  <si>
    <t>Lakosság részére lakásépítéshez, lakásfelújításhoz nyújtott kölcsönök elengedése</t>
  </si>
  <si>
    <t>Gépjárműadó mérséklés (mozgáskorlátozottak)</t>
  </si>
  <si>
    <t>Adó kedvezmény</t>
  </si>
  <si>
    <t>Általános iskoláskorú tanulók</t>
  </si>
  <si>
    <t>Térítési díj kedvezmény</t>
  </si>
  <si>
    <t>Óvodáskorú gyermekek</t>
  </si>
  <si>
    <t>Hitelfelvétel (felhalmozási)</t>
  </si>
  <si>
    <t>Összeg ezer Ft-ban</t>
  </si>
  <si>
    <t>Piactér üzemeltetése</t>
  </si>
  <si>
    <t>Idősek klubja kiadásai</t>
  </si>
  <si>
    <t>Gépjárműüzem</t>
  </si>
  <si>
    <t>26.</t>
  </si>
  <si>
    <t>27.</t>
  </si>
  <si>
    <t>28.</t>
  </si>
  <si>
    <t>29.</t>
  </si>
  <si>
    <t>30.</t>
  </si>
  <si>
    <t>31.</t>
  </si>
  <si>
    <t>Törlesztőrészletek</t>
  </si>
  <si>
    <t>Művelődési ház kiadásai</t>
  </si>
  <si>
    <t>32.</t>
  </si>
  <si>
    <t>Család- és nővédelmi egészségügyi gondozás
- Védőnői szolgálat -</t>
  </si>
  <si>
    <t>Önkormányzatok és társulások elszámolásai</t>
  </si>
  <si>
    <t>Háziorvosi alapellátás</t>
  </si>
  <si>
    <t>Települési hulladék begyűjtése,szállítása</t>
  </si>
  <si>
    <t>Külsős étkeztetés</t>
  </si>
  <si>
    <t>Tiszavirág Fesztivál 2012.</t>
  </si>
  <si>
    <t>Város-és községgazdálkodás</t>
  </si>
  <si>
    <t>Köztemető fenntartás, működtetés</t>
  </si>
  <si>
    <t>Szakfeladat száma</t>
  </si>
  <si>
    <t>Fogorvosi alapellátás</t>
  </si>
  <si>
    <t xml:space="preserve">Lakásfenntartási támogatás normatív alapon </t>
  </si>
  <si>
    <t>Átmeneti segély</t>
  </si>
  <si>
    <t>Rendkívüli gyermekvédelmi támogatás</t>
  </si>
  <si>
    <t>Egyéb önkormányzati eseti pénzbeli ellátás</t>
  </si>
  <si>
    <t>Óvoda fenntartási kiadásai</t>
  </si>
  <si>
    <t>Általános Iskola fenntartási kiadásai</t>
  </si>
  <si>
    <t>Faluház üzemeltetése</t>
  </si>
  <si>
    <t>Közvilágítás</t>
  </si>
  <si>
    <t>33.</t>
  </si>
  <si>
    <t>34.</t>
  </si>
  <si>
    <t>35.</t>
  </si>
  <si>
    <t>36.</t>
  </si>
  <si>
    <t>37.</t>
  </si>
  <si>
    <t>38.</t>
  </si>
  <si>
    <t>Magánszemélyek kommunális adója</t>
  </si>
  <si>
    <t>Eredeti előirányzat</t>
  </si>
  <si>
    <t>Hiteltörlesztés (felhalmozási) + kamata</t>
  </si>
  <si>
    <t>Önkormányzatok elszámolásai
a költségvetési szerveikkel - önkorm.tám. -</t>
  </si>
  <si>
    <t xml:space="preserve">Önkormányzatok elszámolásai a
költségvetési szerveikkel - intézm.finansz. - </t>
  </si>
  <si>
    <t>Létszám</t>
  </si>
  <si>
    <t>2013. évi előirányzat</t>
  </si>
  <si>
    <t>2014. évi előirányzat</t>
  </si>
  <si>
    <t>Felhalmozási kiadás</t>
  </si>
  <si>
    <t>Felhalmozási kiadások összesen</t>
  </si>
  <si>
    <t>Önkormányzattól átvett működési c.pénzeszköz</t>
  </si>
  <si>
    <t>Módosított előirányzat</t>
  </si>
  <si>
    <t>Teljesítés</t>
  </si>
  <si>
    <t>Eredeti 
előirányzat</t>
  </si>
  <si>
    <t>Eredeti
előirányzat</t>
  </si>
  <si>
    <t>Eeredeti
előirányzat</t>
  </si>
  <si>
    <t>Beruházási kiadások (1+…+3)</t>
  </si>
  <si>
    <t>001-
562919</t>
  </si>
  <si>
    <t>002-
562919</t>
  </si>
  <si>
    <t>003-
562919</t>
  </si>
  <si>
    <t>004-
562919</t>
  </si>
  <si>
    <t>Teljesítésből</t>
  </si>
  <si>
    <t>Pót</t>
  </si>
  <si>
    <t xml:space="preserve">Eredeti </t>
  </si>
  <si>
    <t>Személyi juttatás</t>
  </si>
  <si>
    <t>Járulékok</t>
  </si>
  <si>
    <t>Dologi kiadások</t>
  </si>
  <si>
    <t>Pénzeszköz átadás</t>
  </si>
  <si>
    <t>Előirányzat</t>
  </si>
  <si>
    <t>Összeg</t>
  </si>
  <si>
    <t>%</t>
  </si>
  <si>
    <t>Szakfeladat megnevezés</t>
  </si>
  <si>
    <t>005-
680002</t>
  </si>
  <si>
    <t>006-
680002</t>
  </si>
  <si>
    <t>007-
680002</t>
  </si>
  <si>
    <t>008-
680002</t>
  </si>
  <si>
    <t>009-
680002</t>
  </si>
  <si>
    <t>010-
841403</t>
  </si>
  <si>
    <t>011-
841403</t>
  </si>
  <si>
    <t>Módosított</t>
  </si>
  <si>
    <t>Ápolási díj méltányossági alapon</t>
  </si>
  <si>
    <t>Jogcím</t>
  </si>
  <si>
    <t>Mennyiségi egység</t>
  </si>
  <si>
    <t>Mutató</t>
  </si>
  <si>
    <t>A helyi önkormányzatok működésének általános támogatása                                                                   
(költségvetési törvény 2. számú melléklete szerint)</t>
  </si>
  <si>
    <t>I.1.a)</t>
  </si>
  <si>
    <t>I.1.aa)</t>
  </si>
  <si>
    <t xml:space="preserve">2013. év első négy hónapjának átmeneti támogatása - elismert hivatali létszám alapján </t>
  </si>
  <si>
    <t>fő</t>
  </si>
  <si>
    <t xml:space="preserve">I.1.ab) </t>
  </si>
  <si>
    <t xml:space="preserve">2013. május 1-jétől 8 havi időarányos támogatás - elismert hivatali létszám alapján </t>
  </si>
  <si>
    <t>I.1.b)</t>
  </si>
  <si>
    <t>Település-üzemeltetéshez kapcsolódó feladatellátás összesen (5+…+8):</t>
  </si>
  <si>
    <t>I.1.ba)</t>
  </si>
  <si>
    <t>A zöldterület-gazdálkodással kapcsolatos feladatok ellátásának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</si>
  <si>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</si>
  <si>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</si>
  <si>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</si>
  <si>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</si>
  <si>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</si>
  <si>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 xml:space="preserve">Beszámítás összege </t>
  </si>
  <si>
    <t>Támogatások összesen (1+4-9):</t>
  </si>
  <si>
    <t>I.1.d)</t>
  </si>
  <si>
    <t>Egyéb kötelező önkormányzati feladatok támogatása</t>
  </si>
  <si>
    <t>Ktv-i törvény 2. számú melléklet összesen (10+11):</t>
  </si>
  <si>
    <t>III.2.</t>
  </si>
  <si>
    <t>Hozzájárulás a pénzbeli szociális ellátásokhoz</t>
  </si>
  <si>
    <t>A települési önkormányzatok kulturális feladatainak támogatása</t>
  </si>
  <si>
    <t xml:space="preserve">Megyei Könyvtártól támogatás </t>
  </si>
  <si>
    <t>Egyéb kiegészítő támogatás</t>
  </si>
  <si>
    <t>Helyi adók</t>
  </si>
  <si>
    <t>Átengedett központi adók</t>
  </si>
  <si>
    <t>Egyéb sajátos bevételek</t>
  </si>
  <si>
    <t>Önkormányzatok normatív állami hozzájárulása</t>
  </si>
  <si>
    <t>Központosított előirányzatok</t>
  </si>
  <si>
    <t>Normatív kötött felhasználású támogatások</t>
  </si>
  <si>
    <t>Működési célú hitelfelvétel, kötvénykibocsátás</t>
  </si>
  <si>
    <t>Függő bevétel</t>
  </si>
  <si>
    <t>Bevételek mindösszesen:</t>
  </si>
  <si>
    <t>Függő kiadás</t>
  </si>
  <si>
    <t>Kiadások mindösszesen:</t>
  </si>
  <si>
    <t>2013. I. félévi működési célú bevételei és kiadásai</t>
  </si>
  <si>
    <t>Felhalmozási célú hitel</t>
  </si>
  <si>
    <t>2013. I. félévi felhalmozási célú bevételei és kiadásai</t>
  </si>
  <si>
    <t>2013. I. félévi bevételei forrásonként</t>
  </si>
  <si>
    <t>Közp. költségv.ből kapott kv-i támogatás</t>
  </si>
  <si>
    <t xml:space="preserve">Önkormányzat igazgatási tevékenysége </t>
  </si>
  <si>
    <t xml:space="preserve">007-
680002
</t>
  </si>
  <si>
    <t>Művelődési ház üzemeltetés</t>
  </si>
  <si>
    <t>Idősek klubja üzemeltetés</t>
  </si>
  <si>
    <t>Lakóingatlan bérbeadás, üzemeltetés</t>
  </si>
  <si>
    <t>Könyvtári állomány gyarapítása,nyilvántartása</t>
  </si>
  <si>
    <t>016100</t>
  </si>
  <si>
    <t>Vállalkozási tevékenység -mg.tev.-</t>
  </si>
  <si>
    <t>841901</t>
  </si>
  <si>
    <t xml:space="preserve">Bevételek mindösszesen: </t>
  </si>
  <si>
    <t>Helyi önkormányzatok igazgatási tevékenysége</t>
  </si>
  <si>
    <t>Tiszavirág Fesztivál 2013.</t>
  </si>
  <si>
    <t>Lakóingatlan bérbeadása, üzemeltetése</t>
  </si>
  <si>
    <t>Rendszeres szociális segély</t>
  </si>
  <si>
    <t>2013. I. félévi felújítási kiadásai feladatonként/célonként</t>
  </si>
  <si>
    <t>2013. I. félévi felhalmozási kiadásai feladatonként/célonként</t>
  </si>
  <si>
    <t>Közműves ivóvízellátás díjának támogatása</t>
  </si>
  <si>
    <t>Vízdíj kedvezmény</t>
  </si>
  <si>
    <t>Helyiségek, eszközök hasznosításából származó bevételből nyújtott kedvezmény, mentesség</t>
  </si>
  <si>
    <t>Dolgozói kedvezményes étkeztetés</t>
  </si>
  <si>
    <t>2013. I. félév közvetett támogatásai</t>
  </si>
  <si>
    <t>2013. évi előirányzat-felhasználási ütemterv</t>
  </si>
  <si>
    <t>Hiteltartozás
2013.01.01-én
ezer Ft</t>
  </si>
  <si>
    <t>2015. évi előirányzat</t>
  </si>
  <si>
    <t xml:space="preserve">   Egyéb kiegészítő támogatás</t>
  </si>
  <si>
    <t>2013. év</t>
  </si>
  <si>
    <t>Önkormányzati hivatal működésének támogatása (éves támogatás):</t>
  </si>
  <si>
    <t>Önkormányzati támogatás intézmény részére</t>
  </si>
  <si>
    <t>Igazgatási szolgáltatási díj</t>
  </si>
  <si>
    <t>Egyes jövedelempótló támogatások</t>
  </si>
  <si>
    <t>Működési célú átvett pénzeszközök</t>
  </si>
  <si>
    <t>Egyéb működési célú központi támogatás</t>
  </si>
  <si>
    <t>I.1.bb)</t>
  </si>
  <si>
    <t>Közvilágítás fenntartásának támogatás</t>
  </si>
  <si>
    <t>Központosított működési célú támogatások (tv.3.sz.melléklete)</t>
  </si>
  <si>
    <t>III.1.</t>
  </si>
  <si>
    <t>Szerkezetátalakítási tartalék (tv.4.sz.melléklete)</t>
  </si>
  <si>
    <t>Intézményi pénzmaradvány igénybevét.</t>
  </si>
  <si>
    <t>39.</t>
  </si>
  <si>
    <t>40.</t>
  </si>
  <si>
    <t>41.</t>
  </si>
  <si>
    <t xml:space="preserve">             Támogatások mindösszesen ezer Ft-ra kerekítve:</t>
  </si>
  <si>
    <t>Közhatalmi bevételek összesen (22+…+29):</t>
  </si>
  <si>
    <t>Átvett pénzeszközök összesen (31+…+33):</t>
  </si>
  <si>
    <t>2013. I. félév</t>
  </si>
  <si>
    <t xml:space="preserve">         Tiszasüly Községi Önkormányzat 2013. évi pénzforgalmi mérlege</t>
  </si>
  <si>
    <t>Felhalmozási célú pénzeszköz átadása</t>
  </si>
  <si>
    <t>Tiszasüly,Kiséri út 33.sz.ingatlan vásárlása</t>
  </si>
  <si>
    <t>Géptároló építése</t>
  </si>
  <si>
    <t>Önkormányzati vagyon kapcs.felad.</t>
  </si>
  <si>
    <t>Foglalk.helyett.tám.közfoglalkoztatás</t>
  </si>
  <si>
    <t>006-680002</t>
  </si>
  <si>
    <t xml:space="preserve">Óvoda üzemeltetés </t>
  </si>
  <si>
    <t>Helyi önkormányzat bevételei összesen (1+…+22):</t>
  </si>
  <si>
    <t xml:space="preserve">       Polgármesteri Hivatal bevételei összesen (23+24):</t>
  </si>
  <si>
    <t xml:space="preserve">Önkormányzatok elszámolásai a
költségvetési szerveikkel </t>
  </si>
  <si>
    <t>Önkormányzati vagyon gazd.kapcs.feladatok</t>
  </si>
  <si>
    <t>Önkormányzatok és társulások elsz.</t>
  </si>
  <si>
    <t>Aktív korúak ellátása</t>
  </si>
  <si>
    <t>Foglalk.helyett.támog.jogosult.közfoglalk.</t>
  </si>
  <si>
    <t>012-841403</t>
  </si>
  <si>
    <t>42.</t>
  </si>
  <si>
    <t>43.</t>
  </si>
  <si>
    <t>44.</t>
  </si>
  <si>
    <t>45.</t>
  </si>
  <si>
    <t>46.</t>
  </si>
  <si>
    <t>Helyi önkormányzat összesen (1+…+39):</t>
  </si>
  <si>
    <t>Polgármesteri Hivatal összesen (40+…+46):</t>
  </si>
  <si>
    <t>Polgármesteri Hivatal összesen (1+…+7):</t>
  </si>
  <si>
    <t>Mindösszesen:</t>
  </si>
  <si>
    <t>Támogatások mindösszesen (13+…+18):</t>
  </si>
  <si>
    <t>BEVÉTELEK MINDÖSSZESEN (20+21+30+34+35+36+37):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</si>
</sst>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2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7" fillId="0" borderId="11" xfId="0" applyNumberFormat="1" applyFont="1" applyBorder="1" applyAlignment="1">
      <alignment horizontal="right" vertical="top" wrapText="1"/>
    </xf>
    <xf numFmtId="1" fontId="5" fillId="0" borderId="2" xfId="0" applyNumberFormat="1" applyFont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1" fontId="5" fillId="0" borderId="15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12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/>
    </xf>
    <xf numFmtId="1" fontId="0" fillId="0" borderId="14" xfId="0" applyNumberFormat="1" applyBorder="1" applyAlignment="1">
      <alignment/>
    </xf>
    <xf numFmtId="164" fontId="2" fillId="0" borderId="2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/>
    </xf>
    <xf numFmtId="1" fontId="0" fillId="0" borderId="14" xfId="0" applyNumberFormat="1" applyBorder="1" applyAlignment="1">
      <alignment vertical="center"/>
    </xf>
    <xf numFmtId="1" fontId="2" fillId="0" borderId="7" xfId="0" applyNumberFormat="1" applyFont="1" applyBorder="1" applyAlignment="1">
      <alignment vertical="center"/>
    </xf>
    <xf numFmtId="1" fontId="2" fillId="0" borderId="17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 textRotation="90"/>
    </xf>
    <xf numFmtId="1" fontId="4" fillId="0" borderId="17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7" fillId="0" borderId="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right" vertical="center" indent="1"/>
    </xf>
    <xf numFmtId="0" fontId="12" fillId="0" borderId="2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right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2" fillId="0" borderId="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right" vertical="center" indent="2"/>
    </xf>
    <xf numFmtId="1" fontId="0" fillId="0" borderId="13" xfId="0" applyNumberFormat="1" applyBorder="1" applyAlignment="1">
      <alignment horizontal="right" indent="2"/>
    </xf>
    <xf numFmtId="0" fontId="2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top" wrapText="1" indent="2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right" vertical="top" wrapText="1" indent="2"/>
    </xf>
    <xf numFmtId="0" fontId="5" fillId="0" borderId="31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right" vertical="top" wrapText="1" indent="2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horizontal="right" vertical="top" wrapText="1" indent="2"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8" fillId="0" borderId="8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1" fontId="2" fillId="0" borderId="31" xfId="0" applyNumberFormat="1" applyFont="1" applyBorder="1" applyAlignment="1">
      <alignment vertical="center"/>
    </xf>
    <xf numFmtId="1" fontId="2" fillId="0" borderId="32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9" xfId="0" applyBorder="1" applyAlignment="1">
      <alignment horizontal="right"/>
    </xf>
    <xf numFmtId="0" fontId="3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textRotation="90"/>
    </xf>
    <xf numFmtId="0" fontId="0" fillId="0" borderId="28" xfId="0" applyBorder="1" applyAlignment="1">
      <alignment horizontal="right" vertical="center" wrapText="1"/>
    </xf>
    <xf numFmtId="0" fontId="0" fillId="0" borderId="37" xfId="0" applyBorder="1" applyAlignment="1">
      <alignment wrapText="1"/>
    </xf>
    <xf numFmtId="0" fontId="0" fillId="0" borderId="4" xfId="0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2" fillId="0" borderId="38" xfId="0" applyFont="1" applyBorder="1" applyAlignment="1">
      <alignment horizontal="right"/>
    </xf>
    <xf numFmtId="0" fontId="2" fillId="0" borderId="8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/>
    </xf>
    <xf numFmtId="0" fontId="2" fillId="0" borderId="35" xfId="0" applyFont="1" applyBorder="1" applyAlignment="1">
      <alignment horizontal="right" vertical="center" wrapText="1"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8" xfId="0" applyFont="1" applyBorder="1" applyAlignment="1">
      <alignment/>
    </xf>
    <xf numFmtId="0" fontId="15" fillId="0" borderId="8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2" fillId="0" borderId="4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right"/>
    </xf>
    <xf numFmtId="0" fontId="0" fillId="0" borderId="41" xfId="0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2" xfId="0" applyBorder="1" applyAlignment="1">
      <alignment/>
    </xf>
    <xf numFmtId="0" fontId="5" fillId="0" borderId="3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textRotation="90" wrapText="1"/>
    </xf>
    <xf numFmtId="0" fontId="12" fillId="0" borderId="43" xfId="0" applyFont="1" applyBorder="1" applyAlignment="1">
      <alignment/>
    </xf>
    <xf numFmtId="0" fontId="7" fillId="0" borderId="2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/>
    </xf>
    <xf numFmtId="0" fontId="0" fillId="0" borderId="40" xfId="0" applyBorder="1" applyAlignment="1">
      <alignment horizontal="right" indent="1"/>
    </xf>
    <xf numFmtId="0" fontId="6" fillId="0" borderId="0" xfId="0" applyFont="1" applyAlignment="1">
      <alignment horizontal="right"/>
    </xf>
    <xf numFmtId="0" fontId="5" fillId="0" borderId="4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5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 indent="1"/>
    </xf>
    <xf numFmtId="0" fontId="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0" fillId="0" borderId="4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Alignment="1">
      <alignment/>
    </xf>
    <xf numFmtId="0" fontId="0" fillId="0" borderId="49" xfId="0" applyBorder="1" applyAlignment="1">
      <alignment/>
    </xf>
    <xf numFmtId="0" fontId="7" fillId="0" borderId="40" xfId="0" applyFont="1" applyBorder="1" applyAlignment="1">
      <alignment horizontal="right" vertical="top" wrapText="1"/>
    </xf>
    <xf numFmtId="0" fontId="7" fillId="0" borderId="50" xfId="0" applyFont="1" applyBorder="1" applyAlignment="1">
      <alignment horizontal="right" vertical="top" wrapText="1"/>
    </xf>
    <xf numFmtId="0" fontId="0" fillId="0" borderId="51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10" fillId="0" borderId="5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top" wrapText="1"/>
    </xf>
    <xf numFmtId="0" fontId="0" fillId="0" borderId="51" xfId="0" applyBorder="1" applyAlignment="1">
      <alignment horizontal="right" indent="2"/>
    </xf>
    <xf numFmtId="0" fontId="5" fillId="0" borderId="52" xfId="0" applyFont="1" applyBorder="1" applyAlignment="1">
      <alignment horizontal="center" vertical="top" wrapText="1"/>
    </xf>
    <xf numFmtId="0" fontId="0" fillId="0" borderId="8" xfId="0" applyBorder="1" applyAlignment="1">
      <alignment horizontal="right" indent="2"/>
    </xf>
    <xf numFmtId="0" fontId="7" fillId="0" borderId="21" xfId="0" applyFont="1" applyBorder="1" applyAlignment="1">
      <alignment horizontal="right"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right" vertical="center" wrapText="1" indent="2"/>
    </xf>
    <xf numFmtId="0" fontId="7" fillId="0" borderId="17" xfId="0" applyFont="1" applyBorder="1" applyAlignment="1">
      <alignment horizontal="right" vertical="center" wrapText="1" indent="2"/>
    </xf>
    <xf numFmtId="0" fontId="5" fillId="0" borderId="12" xfId="0" applyFont="1" applyBorder="1" applyAlignment="1">
      <alignment horizontal="right" vertical="center" wrapText="1" indent="2"/>
    </xf>
    <xf numFmtId="0" fontId="0" fillId="0" borderId="13" xfId="0" applyBorder="1" applyAlignment="1">
      <alignment horizontal="right" vertical="center" indent="2"/>
    </xf>
    <xf numFmtId="0" fontId="3" fillId="0" borderId="0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52" xfId="0" applyFont="1" applyBorder="1" applyAlignment="1">
      <alignment horizontal="right"/>
    </xf>
    <xf numFmtId="0" fontId="12" fillId="0" borderId="8" xfId="0" applyFont="1" applyBorder="1" applyAlignment="1">
      <alignment/>
    </xf>
    <xf numFmtId="0" fontId="18" fillId="0" borderId="21" xfId="0" applyFont="1" applyBorder="1" applyAlignment="1">
      <alignment horizontal="right"/>
    </xf>
    <xf numFmtId="0" fontId="12" fillId="0" borderId="28" xfId="0" applyFont="1" applyBorder="1" applyAlignment="1">
      <alignment wrapText="1"/>
    </xf>
    <xf numFmtId="0" fontId="14" fillId="0" borderId="28" xfId="0" applyFont="1" applyBorder="1" applyAlignment="1">
      <alignment/>
    </xf>
    <xf numFmtId="0" fontId="12" fillId="0" borderId="42" xfId="0" applyFont="1" applyBorder="1" applyAlignment="1">
      <alignment/>
    </xf>
    <xf numFmtId="9" fontId="12" fillId="0" borderId="18" xfId="19" applyFont="1" applyBorder="1" applyAlignment="1">
      <alignment/>
    </xf>
    <xf numFmtId="0" fontId="12" fillId="0" borderId="2" xfId="0" applyFont="1" applyFill="1" applyBorder="1" applyAlignment="1">
      <alignment/>
    </xf>
    <xf numFmtId="9" fontId="12" fillId="0" borderId="14" xfId="19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7" fillId="0" borderId="5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/>
    </xf>
    <xf numFmtId="0" fontId="7" fillId="0" borderId="35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/>
    </xf>
    <xf numFmtId="0" fontId="17" fillId="0" borderId="9" xfId="0" applyFont="1" applyBorder="1" applyAlignment="1">
      <alignment wrapText="1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right" vertical="center"/>
    </xf>
    <xf numFmtId="165" fontId="18" fillId="0" borderId="14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18" fillId="0" borderId="4" xfId="0" applyFont="1" applyBorder="1" applyAlignment="1">
      <alignment/>
    </xf>
    <xf numFmtId="0" fontId="18" fillId="0" borderId="4" xfId="0" applyFont="1" applyBorder="1" applyAlignment="1">
      <alignment wrapText="1"/>
    </xf>
    <xf numFmtId="0" fontId="18" fillId="0" borderId="4" xfId="0" applyFont="1" applyBorder="1" applyAlignment="1">
      <alignment horizontal="right" vertical="center"/>
    </xf>
    <xf numFmtId="165" fontId="18" fillId="0" borderId="16" xfId="0" applyNumberFormat="1" applyFont="1" applyFill="1" applyBorder="1" applyAlignment="1">
      <alignment horizontal="right" vertical="center"/>
    </xf>
    <xf numFmtId="165" fontId="17" fillId="0" borderId="17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/>
    </xf>
    <xf numFmtId="0" fontId="17" fillId="0" borderId="7" xfId="0" applyFont="1" applyBorder="1" applyAlignment="1">
      <alignment horizontal="center" wrapText="1"/>
    </xf>
    <xf numFmtId="3" fontId="17" fillId="0" borderId="9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wrapText="1"/>
    </xf>
    <xf numFmtId="0" fontId="0" fillId="0" borderId="54" xfId="0" applyBorder="1" applyAlignment="1">
      <alignment/>
    </xf>
    <xf numFmtId="0" fontId="7" fillId="0" borderId="14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0" fillId="0" borderId="49" xfId="0" applyBorder="1" applyAlignment="1">
      <alignment/>
    </xf>
    <xf numFmtId="0" fontId="8" fillId="0" borderId="17" xfId="0" applyFont="1" applyBorder="1" applyAlignment="1">
      <alignment vertical="top" wrapText="1"/>
    </xf>
    <xf numFmtId="0" fontId="5" fillId="0" borderId="15" xfId="0" applyFont="1" applyBorder="1" applyAlignment="1">
      <alignment horizontal="right" vertical="top" wrapText="1"/>
    </xf>
    <xf numFmtId="0" fontId="0" fillId="0" borderId="48" xfId="0" applyBorder="1" applyAlignment="1">
      <alignment horizontal="right" vertical="center" indent="3"/>
    </xf>
    <xf numFmtId="0" fontId="2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2" fillId="0" borderId="5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2" fillId="0" borderId="56" xfId="0" applyFont="1" applyBorder="1" applyAlignment="1">
      <alignment/>
    </xf>
    <xf numFmtId="0" fontId="5" fillId="0" borderId="40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>
      <alignment/>
    </xf>
    <xf numFmtId="0" fontId="0" fillId="0" borderId="57" xfId="0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58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4" xfId="0" applyNumberFormat="1" applyBorder="1" applyAlignment="1">
      <alignment/>
    </xf>
    <xf numFmtId="0" fontId="2" fillId="0" borderId="52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1" fontId="12" fillId="0" borderId="4" xfId="0" applyNumberFormat="1" applyFont="1" applyBorder="1" applyAlignment="1">
      <alignment horizontal="left" wrapText="1"/>
    </xf>
    <xf numFmtId="0" fontId="12" fillId="0" borderId="21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17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12" fillId="0" borderId="40" xfId="0" applyFont="1" applyBorder="1" applyAlignment="1">
      <alignment/>
    </xf>
    <xf numFmtId="0" fontId="3" fillId="0" borderId="8" xfId="0" applyFont="1" applyBorder="1" applyAlignment="1">
      <alignment/>
    </xf>
    <xf numFmtId="9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36" xfId="0" applyFont="1" applyBorder="1" applyAlignment="1">
      <alignment horizontal="center" vertical="top" wrapText="1"/>
    </xf>
    <xf numFmtId="164" fontId="13" fillId="0" borderId="17" xfId="0" applyNumberFormat="1" applyFont="1" applyBorder="1" applyAlignment="1">
      <alignment/>
    </xf>
    <xf numFmtId="0" fontId="18" fillId="0" borderId="9" xfId="0" applyFont="1" applyBorder="1" applyAlignment="1">
      <alignment wrapText="1"/>
    </xf>
    <xf numFmtId="3" fontId="18" fillId="0" borderId="18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/>
    </xf>
    <xf numFmtId="0" fontId="2" fillId="0" borderId="21" xfId="0" applyFont="1" applyBorder="1" applyAlignment="1">
      <alignment/>
    </xf>
    <xf numFmtId="165" fontId="17" fillId="0" borderId="33" xfId="0" applyNumberFormat="1" applyFont="1" applyBorder="1" applyAlignment="1">
      <alignment horizontal="right" vertical="center"/>
    </xf>
    <xf numFmtId="0" fontId="17" fillId="0" borderId="59" xfId="0" applyFont="1" applyBorder="1" applyAlignment="1">
      <alignment/>
    </xf>
    <xf numFmtId="0" fontId="17" fillId="0" borderId="59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15" xfId="0" applyFont="1" applyBorder="1" applyAlignment="1">
      <alignment/>
    </xf>
    <xf numFmtId="0" fontId="18" fillId="0" borderId="9" xfId="0" applyFont="1" applyBorder="1" applyAlignment="1">
      <alignment horizontal="right" vertical="center"/>
    </xf>
    <xf numFmtId="0" fontId="17" fillId="0" borderId="7" xfId="0" applyFont="1" applyBorder="1" applyAlignment="1">
      <alignment/>
    </xf>
    <xf numFmtId="0" fontId="17" fillId="0" borderId="7" xfId="0" applyFont="1" applyBorder="1" applyAlignment="1">
      <alignment horizontal="right" vertical="center"/>
    </xf>
    <xf numFmtId="0" fontId="18" fillId="0" borderId="59" xfId="0" applyFont="1" applyBorder="1" applyAlignment="1">
      <alignment wrapText="1"/>
    </xf>
    <xf numFmtId="0" fontId="18" fillId="0" borderId="59" xfId="0" applyFont="1" applyBorder="1" applyAlignment="1">
      <alignment horizontal="right" vertical="center"/>
    </xf>
    <xf numFmtId="165" fontId="18" fillId="0" borderId="60" xfId="0" applyNumberFormat="1" applyFont="1" applyFill="1" applyBorder="1" applyAlignment="1">
      <alignment horizontal="right" vertical="center"/>
    </xf>
    <xf numFmtId="165" fontId="17" fillId="0" borderId="17" xfId="0" applyNumberFormat="1" applyFont="1" applyFill="1" applyBorder="1" applyAlignment="1">
      <alignment horizontal="right" vertical="center"/>
    </xf>
    <xf numFmtId="0" fontId="18" fillId="0" borderId="59" xfId="0" applyFont="1" applyBorder="1" applyAlignment="1">
      <alignment/>
    </xf>
    <xf numFmtId="0" fontId="18" fillId="0" borderId="9" xfId="0" applyFont="1" applyBorder="1" applyAlignment="1">
      <alignment horizontal="center" wrapText="1"/>
    </xf>
    <xf numFmtId="0" fontId="18" fillId="0" borderId="9" xfId="0" applyNumberFormat="1" applyFont="1" applyBorder="1" applyAlignment="1">
      <alignment horizontal="right" vertical="center"/>
    </xf>
    <xf numFmtId="165" fontId="18" fillId="0" borderId="18" xfId="0" applyNumberFormat="1" applyFont="1" applyFill="1" applyBorder="1" applyAlignment="1">
      <alignment horizontal="right" vertical="center"/>
    </xf>
    <xf numFmtId="0" fontId="17" fillId="0" borderId="7" xfId="0" applyNumberFormat="1" applyFont="1" applyBorder="1" applyAlignment="1">
      <alignment horizontal="right" vertical="center"/>
    </xf>
    <xf numFmtId="0" fontId="18" fillId="0" borderId="4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0" fontId="0" fillId="0" borderId="61" xfId="0" applyBorder="1" applyAlignment="1">
      <alignment/>
    </xf>
    <xf numFmtId="0" fontId="0" fillId="0" borderId="4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18" fillId="0" borderId="62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31" xfId="0" applyFont="1" applyBorder="1" applyAlignment="1">
      <alignment horizontal="left" wrapText="1"/>
    </xf>
    <xf numFmtId="0" fontId="12" fillId="0" borderId="31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65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5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9" fontId="12" fillId="0" borderId="16" xfId="19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2" xfId="0" applyFont="1" applyBorder="1" applyAlignment="1">
      <alignment/>
    </xf>
    <xf numFmtId="0" fontId="15" fillId="0" borderId="67" xfId="0" applyFont="1" applyBorder="1" applyAlignment="1">
      <alignment/>
    </xf>
    <xf numFmtId="9" fontId="12" fillId="0" borderId="17" xfId="19" applyFont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12" fillId="0" borderId="28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9" fontId="12" fillId="0" borderId="48" xfId="19" applyFont="1" applyBorder="1" applyAlignment="1">
      <alignment/>
    </xf>
    <xf numFmtId="9" fontId="12" fillId="0" borderId="34" xfId="19" applyFont="1" applyBorder="1" applyAlignment="1">
      <alignment/>
    </xf>
    <xf numFmtId="9" fontId="12" fillId="0" borderId="55" xfId="19" applyFont="1" applyBorder="1" applyAlignment="1">
      <alignment/>
    </xf>
    <xf numFmtId="9" fontId="12" fillId="0" borderId="47" xfId="19" applyFont="1" applyBorder="1" applyAlignment="1">
      <alignment/>
    </xf>
    <xf numFmtId="9" fontId="3" fillId="0" borderId="33" xfId="19" applyFont="1" applyBorder="1" applyAlignment="1">
      <alignment/>
    </xf>
    <xf numFmtId="9" fontId="12" fillId="0" borderId="54" xfId="19" applyFont="1" applyBorder="1" applyAlignment="1">
      <alignment/>
    </xf>
    <xf numFmtId="9" fontId="3" fillId="0" borderId="23" xfId="19" applyFont="1" applyBorder="1" applyAlignment="1">
      <alignment/>
    </xf>
    <xf numFmtId="0" fontId="3" fillId="0" borderId="67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58" xfId="0" applyFont="1" applyBorder="1" applyAlignment="1">
      <alignment/>
    </xf>
    <xf numFmtId="0" fontId="5" fillId="0" borderId="4" xfId="0" applyFont="1" applyBorder="1" applyAlignment="1">
      <alignment horizontal="right" vertical="center" wrapText="1" indent="2"/>
    </xf>
    <xf numFmtId="0" fontId="0" fillId="0" borderId="16" xfId="0" applyBorder="1" applyAlignment="1">
      <alignment horizontal="right" vertical="center" indent="2"/>
    </xf>
    <xf numFmtId="0" fontId="7" fillId="0" borderId="21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7" xfId="0" applyFont="1" applyBorder="1" applyAlignment="1">
      <alignment/>
    </xf>
    <xf numFmtId="3" fontId="17" fillId="0" borderId="27" xfId="0" applyNumberFormat="1" applyFont="1" applyBorder="1" applyAlignment="1">
      <alignment horizontal="right" vertical="center"/>
    </xf>
    <xf numFmtId="165" fontId="17" fillId="0" borderId="7" xfId="0" applyNumberFormat="1" applyFont="1" applyBorder="1" applyAlignment="1">
      <alignment horizontal="center" vertical="center"/>
    </xf>
    <xf numFmtId="165" fontId="17" fillId="0" borderId="17" xfId="0" applyNumberFormat="1" applyFont="1" applyBorder="1" applyAlignment="1">
      <alignment horizontal="center" vertical="center"/>
    </xf>
    <xf numFmtId="3" fontId="17" fillId="0" borderId="6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165" fontId="17" fillId="0" borderId="7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3" fontId="17" fillId="0" borderId="17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3" fontId="18" fillId="0" borderId="9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3" fontId="18" fillId="0" borderId="28" xfId="0" applyNumberFormat="1" applyFont="1" applyBorder="1" applyAlignment="1">
      <alignment horizontal="right" vertical="center"/>
    </xf>
    <xf numFmtId="3" fontId="18" fillId="0" borderId="44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3" fontId="17" fillId="0" borderId="46" xfId="0" applyNumberFormat="1" applyFont="1" applyBorder="1" applyAlignment="1">
      <alignment horizontal="right" vertical="center"/>
    </xf>
    <xf numFmtId="3" fontId="17" fillId="0" borderId="54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2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69" xfId="0" applyFont="1" applyBorder="1" applyAlignment="1">
      <alignment horizontal="right"/>
    </xf>
    <xf numFmtId="0" fontId="0" fillId="0" borderId="69" xfId="0" applyBorder="1" applyAlignment="1">
      <alignment/>
    </xf>
    <xf numFmtId="0" fontId="6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8" fillId="0" borderId="52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/>
    </xf>
    <xf numFmtId="0" fontId="17" fillId="0" borderId="29" xfId="0" applyFont="1" applyBorder="1" applyAlignment="1">
      <alignment horizontal="center" textRotation="90" wrapText="1"/>
    </xf>
    <xf numFmtId="0" fontId="18" fillId="0" borderId="68" xfId="0" applyFont="1" applyBorder="1" applyAlignment="1">
      <alignment horizontal="center" textRotation="90" wrapText="1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 textRotation="90"/>
    </xf>
    <xf numFmtId="0" fontId="0" fillId="0" borderId="1" xfId="0" applyBorder="1" applyAlignment="1">
      <alignment horizontal="right" vertical="center" textRotation="90"/>
    </xf>
    <xf numFmtId="0" fontId="0" fillId="0" borderId="4" xfId="0" applyBorder="1" applyAlignment="1">
      <alignment horizontal="right" vertical="center" textRotation="90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43" xfId="0" applyFont="1" applyBorder="1" applyAlignment="1">
      <alignment horizontal="center" textRotation="90" wrapText="1"/>
    </xf>
    <xf numFmtId="0" fontId="18" fillId="0" borderId="37" xfId="0" applyFont="1" applyBorder="1" applyAlignment="1">
      <alignment horizontal="center" textRotation="90" wrapText="1"/>
    </xf>
    <xf numFmtId="0" fontId="17" fillId="0" borderId="4" xfId="0" applyFont="1" applyBorder="1" applyAlignment="1">
      <alignment horizontal="center" textRotation="90" wrapText="1"/>
    </xf>
    <xf numFmtId="0" fontId="18" fillId="0" borderId="59" xfId="0" applyFont="1" applyBorder="1" applyAlignment="1">
      <alignment horizontal="center" textRotation="90" wrapText="1"/>
    </xf>
    <xf numFmtId="0" fontId="15" fillId="0" borderId="61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7" fillId="0" borderId="11" xfId="0" applyFont="1" applyBorder="1" applyAlignment="1">
      <alignment horizontal="right" vertical="center" textRotation="90"/>
    </xf>
    <xf numFmtId="0" fontId="17" fillId="0" borderId="2" xfId="0" applyFont="1" applyBorder="1" applyAlignment="1">
      <alignment horizontal="right" vertical="center" textRotation="90"/>
    </xf>
    <xf numFmtId="0" fontId="17" fillId="0" borderId="15" xfId="0" applyFont="1" applyBorder="1" applyAlignment="1">
      <alignment horizontal="right" vertical="center" textRotation="90"/>
    </xf>
    <xf numFmtId="0" fontId="19" fillId="0" borderId="62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69" xfId="0" applyFont="1" applyBorder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67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40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7" fillId="0" borderId="74" xfId="0" applyFont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1" fillId="0" borderId="3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workbookViewId="0" topLeftCell="A37">
      <selection activeCell="C42" sqref="C42"/>
    </sheetView>
  </sheetViews>
  <sheetFormatPr defaultColWidth="9.140625" defaultRowHeight="12.75"/>
  <cols>
    <col min="3" max="3" width="51.00390625" style="0" customWidth="1"/>
    <col min="4" max="5" width="9.8515625" style="0" customWidth="1"/>
    <col min="6" max="6" width="20.421875" style="0" customWidth="1"/>
    <col min="7" max="7" width="16.140625" style="0" bestFit="1" customWidth="1"/>
  </cols>
  <sheetData>
    <row r="1" spans="1:7" ht="87" customHeight="1" thickBot="1">
      <c r="A1" s="408" t="s">
        <v>11</v>
      </c>
      <c r="B1" s="324" t="s">
        <v>138</v>
      </c>
      <c r="C1" s="325" t="s">
        <v>277</v>
      </c>
      <c r="D1" s="326" t="s">
        <v>278</v>
      </c>
      <c r="E1" s="324" t="s">
        <v>279</v>
      </c>
      <c r="F1" s="326" t="s">
        <v>139</v>
      </c>
      <c r="G1" s="327" t="s">
        <v>140</v>
      </c>
    </row>
    <row r="2" spans="1:7" ht="37.5" customHeight="1" thickBot="1">
      <c r="A2" s="377"/>
      <c r="B2" s="521" t="s">
        <v>280</v>
      </c>
      <c r="C2" s="521"/>
      <c r="D2" s="521"/>
      <c r="E2" s="521"/>
      <c r="F2" s="521"/>
      <c r="G2" s="522"/>
    </row>
    <row r="3" spans="1:7" ht="54.75" thickBot="1">
      <c r="A3" s="408" t="s">
        <v>16</v>
      </c>
      <c r="B3" s="415" t="s">
        <v>281</v>
      </c>
      <c r="C3" s="345" t="s">
        <v>348</v>
      </c>
      <c r="D3" s="345"/>
      <c r="E3" s="425"/>
      <c r="F3" s="416"/>
      <c r="G3" s="420">
        <v>17363384</v>
      </c>
    </row>
    <row r="4" spans="1:7" ht="54">
      <c r="A4" s="3" t="s">
        <v>17</v>
      </c>
      <c r="B4" s="407" t="s">
        <v>282</v>
      </c>
      <c r="C4" s="405" t="s">
        <v>283</v>
      </c>
      <c r="D4" s="422" t="s">
        <v>284</v>
      </c>
      <c r="E4" s="423">
        <v>4.29</v>
      </c>
      <c r="F4" s="414">
        <v>4580000</v>
      </c>
      <c r="G4" s="424">
        <f>SUM(E4*F4)</f>
        <v>19648200</v>
      </c>
    </row>
    <row r="5" spans="1:7" ht="54.75" thickBot="1">
      <c r="A5" s="379" t="s">
        <v>18</v>
      </c>
      <c r="B5" s="336" t="s">
        <v>285</v>
      </c>
      <c r="C5" s="337" t="s">
        <v>286</v>
      </c>
      <c r="D5" s="337"/>
      <c r="E5" s="426"/>
      <c r="F5" s="338"/>
      <c r="G5" s="339">
        <v>16220976</v>
      </c>
    </row>
    <row r="6" spans="1:7" ht="54.75" thickBot="1">
      <c r="A6" s="408" t="s">
        <v>19</v>
      </c>
      <c r="B6" s="415" t="s">
        <v>287</v>
      </c>
      <c r="C6" s="345" t="s">
        <v>288</v>
      </c>
      <c r="D6" s="345"/>
      <c r="E6" s="416"/>
      <c r="F6" s="416"/>
      <c r="G6" s="420">
        <f>SUM(G7:G10)</f>
        <v>9624818</v>
      </c>
    </row>
    <row r="7" spans="1:7" ht="54">
      <c r="A7" s="3" t="s">
        <v>20</v>
      </c>
      <c r="B7" s="407" t="s">
        <v>289</v>
      </c>
      <c r="C7" s="405" t="s">
        <v>290</v>
      </c>
      <c r="D7" s="405"/>
      <c r="E7" s="414"/>
      <c r="F7" s="414"/>
      <c r="G7" s="424">
        <v>3766561</v>
      </c>
    </row>
    <row r="8" spans="1:7" ht="18">
      <c r="A8" s="2" t="s">
        <v>21</v>
      </c>
      <c r="B8" s="330" t="s">
        <v>354</v>
      </c>
      <c r="C8" s="331" t="s">
        <v>355</v>
      </c>
      <c r="D8" s="331"/>
      <c r="E8" s="332"/>
      <c r="F8" s="332"/>
      <c r="G8" s="333">
        <v>3978100</v>
      </c>
    </row>
    <row r="9" spans="1:7" ht="36">
      <c r="A9" s="2" t="s">
        <v>22</v>
      </c>
      <c r="B9" s="330" t="s">
        <v>291</v>
      </c>
      <c r="C9" s="331" t="s">
        <v>292</v>
      </c>
      <c r="D9" s="331"/>
      <c r="E9" s="332"/>
      <c r="F9" s="332"/>
      <c r="G9" s="333">
        <v>1216857</v>
      </c>
    </row>
    <row r="10" spans="1:7" ht="15.75" customHeight="1">
      <c r="A10" s="2" t="s">
        <v>23</v>
      </c>
      <c r="B10" s="330" t="s">
        <v>293</v>
      </c>
      <c r="C10" s="331" t="s">
        <v>294</v>
      </c>
      <c r="D10" s="331"/>
      <c r="E10" s="332"/>
      <c r="F10" s="332"/>
      <c r="G10" s="333">
        <v>663300</v>
      </c>
    </row>
    <row r="11" spans="1:7" ht="19.5" customHeight="1" thickBot="1">
      <c r="A11" s="379" t="s">
        <v>24</v>
      </c>
      <c r="B11" s="336" t="s">
        <v>295</v>
      </c>
      <c r="C11" s="337" t="s">
        <v>296</v>
      </c>
      <c r="D11" s="337"/>
      <c r="E11" s="338"/>
      <c r="F11" s="338"/>
      <c r="G11" s="339">
        <v>6691285</v>
      </c>
    </row>
    <row r="12" spans="1:7" ht="18.75" customHeight="1" thickBot="1">
      <c r="A12" s="408" t="s">
        <v>25</v>
      </c>
      <c r="B12" s="415"/>
      <c r="C12" s="345" t="s">
        <v>297</v>
      </c>
      <c r="D12" s="345"/>
      <c r="E12" s="416"/>
      <c r="F12" s="416"/>
      <c r="G12" s="420">
        <f>SUM(G3+G6-G11)</f>
        <v>20296917</v>
      </c>
    </row>
    <row r="13" spans="1:7" ht="36.75" thickBot="1">
      <c r="A13" s="377" t="s">
        <v>26</v>
      </c>
      <c r="B13" s="421" t="s">
        <v>298</v>
      </c>
      <c r="C13" s="417" t="s">
        <v>299</v>
      </c>
      <c r="D13" s="417"/>
      <c r="E13" s="418"/>
      <c r="F13" s="418"/>
      <c r="G13" s="419">
        <v>4341600</v>
      </c>
    </row>
    <row r="14" spans="1:7" ht="36.75" thickBot="1">
      <c r="A14" s="408" t="s">
        <v>27</v>
      </c>
      <c r="B14" s="415"/>
      <c r="C14" s="345" t="s">
        <v>300</v>
      </c>
      <c r="D14" s="345"/>
      <c r="E14" s="416"/>
      <c r="F14" s="416"/>
      <c r="G14" s="420">
        <f>SUM(G12:G13)</f>
        <v>24638517</v>
      </c>
    </row>
    <row r="15" spans="1:7" ht="18">
      <c r="A15" s="3" t="s">
        <v>28</v>
      </c>
      <c r="B15" s="407" t="s">
        <v>357</v>
      </c>
      <c r="C15" s="417" t="s">
        <v>351</v>
      </c>
      <c r="D15" s="417"/>
      <c r="E15" s="418"/>
      <c r="F15" s="418"/>
      <c r="G15" s="419">
        <v>11483000</v>
      </c>
    </row>
    <row r="16" spans="1:7" ht="36">
      <c r="A16" s="2" t="s">
        <v>29</v>
      </c>
      <c r="B16" s="330" t="s">
        <v>301</v>
      </c>
      <c r="C16" s="331" t="s">
        <v>302</v>
      </c>
      <c r="D16" s="331"/>
      <c r="E16" s="332"/>
      <c r="F16" s="332"/>
      <c r="G16" s="333">
        <v>8889709</v>
      </c>
    </row>
    <row r="17" spans="1:7" ht="36">
      <c r="A17" s="2" t="s">
        <v>30</v>
      </c>
      <c r="B17" s="336" t="s">
        <v>55</v>
      </c>
      <c r="C17" s="337" t="s">
        <v>303</v>
      </c>
      <c r="D17" s="337"/>
      <c r="E17" s="338"/>
      <c r="F17" s="338"/>
      <c r="G17" s="339">
        <v>1833120</v>
      </c>
    </row>
    <row r="18" spans="1:7" ht="36">
      <c r="A18" s="2" t="s">
        <v>31</v>
      </c>
      <c r="B18" s="336"/>
      <c r="C18" s="337" t="s">
        <v>356</v>
      </c>
      <c r="D18" s="337"/>
      <c r="E18" s="338"/>
      <c r="F18" s="338"/>
      <c r="G18" s="339">
        <v>1943537</v>
      </c>
    </row>
    <row r="19" spans="1:7" ht="36">
      <c r="A19" s="2" t="s">
        <v>32</v>
      </c>
      <c r="B19" s="336"/>
      <c r="C19" s="337" t="s">
        <v>358</v>
      </c>
      <c r="D19" s="337"/>
      <c r="E19" s="338"/>
      <c r="F19" s="338"/>
      <c r="G19" s="339">
        <v>1770000</v>
      </c>
    </row>
    <row r="20" spans="1:7" ht="36.75" thickBot="1">
      <c r="A20" s="379" t="s">
        <v>38</v>
      </c>
      <c r="B20" s="336"/>
      <c r="C20" s="337" t="s">
        <v>353</v>
      </c>
      <c r="D20" s="337"/>
      <c r="E20" s="338"/>
      <c r="F20" s="338"/>
      <c r="G20" s="339">
        <v>570000</v>
      </c>
    </row>
    <row r="21" spans="1:7" ht="36.75" thickBot="1">
      <c r="A21" s="408" t="s">
        <v>39</v>
      </c>
      <c r="B21" s="415"/>
      <c r="C21" s="345" t="s">
        <v>392</v>
      </c>
      <c r="D21" s="345"/>
      <c r="E21" s="416"/>
      <c r="F21" s="416"/>
      <c r="G21" s="340">
        <f>SUM(G14:G20)</f>
        <v>51127883</v>
      </c>
    </row>
    <row r="22" spans="1:7" ht="18.75" thickBot="1">
      <c r="A22" s="408" t="s">
        <v>40</v>
      </c>
      <c r="B22" s="498" t="s">
        <v>363</v>
      </c>
      <c r="C22" s="498"/>
      <c r="D22" s="498"/>
      <c r="E22" s="498"/>
      <c r="F22" s="499"/>
      <c r="G22" s="409">
        <v>51128</v>
      </c>
    </row>
    <row r="23" spans="1:7" ht="18.75" thickBot="1">
      <c r="A23" s="428"/>
      <c r="B23" s="500" t="s">
        <v>142</v>
      </c>
      <c r="C23" s="500"/>
      <c r="D23" s="500"/>
      <c r="E23" s="500"/>
      <c r="F23" s="500"/>
      <c r="G23" s="501"/>
    </row>
    <row r="24" spans="1:7" ht="18.75" thickBot="1">
      <c r="A24" s="408" t="s">
        <v>11</v>
      </c>
      <c r="B24" s="341"/>
      <c r="C24" s="342" t="s">
        <v>47</v>
      </c>
      <c r="D24" s="342"/>
      <c r="E24" s="492" t="s">
        <v>199</v>
      </c>
      <c r="F24" s="492"/>
      <c r="G24" s="493"/>
    </row>
    <row r="25" spans="1:7" ht="18.75" thickBot="1">
      <c r="A25" s="408" t="s">
        <v>41</v>
      </c>
      <c r="B25" s="415"/>
      <c r="C25" s="345" t="s">
        <v>7</v>
      </c>
      <c r="D25" s="345"/>
      <c r="E25" s="508">
        <v>34740</v>
      </c>
      <c r="F25" s="508"/>
      <c r="G25" s="509"/>
    </row>
    <row r="26" spans="1:7" ht="18">
      <c r="A26" s="3" t="s">
        <v>42</v>
      </c>
      <c r="B26" s="407"/>
      <c r="C26" s="405" t="s">
        <v>350</v>
      </c>
      <c r="D26" s="329"/>
      <c r="E26" s="343"/>
      <c r="F26" s="343"/>
      <c r="G26" s="406">
        <v>70</v>
      </c>
    </row>
    <row r="27" spans="1:7" ht="18">
      <c r="A27" s="3" t="s">
        <v>43</v>
      </c>
      <c r="B27" s="330"/>
      <c r="C27" s="331" t="s">
        <v>0</v>
      </c>
      <c r="D27" s="331"/>
      <c r="E27" s="502">
        <v>700</v>
      </c>
      <c r="F27" s="502"/>
      <c r="G27" s="510"/>
    </row>
    <row r="28" spans="1:7" ht="18">
      <c r="A28" s="2" t="s">
        <v>44</v>
      </c>
      <c r="B28" s="407"/>
      <c r="C28" s="331" t="s">
        <v>236</v>
      </c>
      <c r="D28" s="331"/>
      <c r="E28" s="518">
        <v>4800</v>
      </c>
      <c r="F28" s="519"/>
      <c r="G28" s="520"/>
    </row>
    <row r="29" spans="1:7" ht="35.25" customHeight="1">
      <c r="A29" s="3" t="s">
        <v>159</v>
      </c>
      <c r="B29" s="330"/>
      <c r="C29" s="331" t="s">
        <v>143</v>
      </c>
      <c r="D29" s="331"/>
      <c r="E29" s="502">
        <v>20000</v>
      </c>
      <c r="F29" s="502"/>
      <c r="G29" s="510"/>
    </row>
    <row r="30" spans="1:7" ht="15.75" customHeight="1">
      <c r="A30" s="2" t="s">
        <v>203</v>
      </c>
      <c r="B30" s="407"/>
      <c r="C30" s="331" t="s">
        <v>1</v>
      </c>
      <c r="D30" s="331"/>
      <c r="E30" s="502">
        <v>200</v>
      </c>
      <c r="F30" s="502"/>
      <c r="G30" s="510"/>
    </row>
    <row r="31" spans="1:7" ht="18">
      <c r="A31" s="3" t="s">
        <v>204</v>
      </c>
      <c r="B31" s="330"/>
      <c r="C31" s="331" t="s">
        <v>144</v>
      </c>
      <c r="D31" s="331"/>
      <c r="E31" s="502">
        <v>30</v>
      </c>
      <c r="F31" s="502"/>
      <c r="G31" s="510"/>
    </row>
    <row r="32" spans="1:7" ht="18">
      <c r="A32" s="2" t="s">
        <v>205</v>
      </c>
      <c r="B32" s="407"/>
      <c r="C32" s="331" t="s">
        <v>2</v>
      </c>
      <c r="D32" s="331"/>
      <c r="E32" s="502">
        <v>1700</v>
      </c>
      <c r="F32" s="502"/>
      <c r="G32" s="510"/>
    </row>
    <row r="33" spans="1:7" ht="18.75" thickBot="1">
      <c r="A33" s="377" t="s">
        <v>206</v>
      </c>
      <c r="B33" s="336"/>
      <c r="C33" s="337" t="s">
        <v>145</v>
      </c>
      <c r="D33" s="337"/>
      <c r="E33" s="511">
        <v>100</v>
      </c>
      <c r="F33" s="511"/>
      <c r="G33" s="512"/>
    </row>
    <row r="34" spans="1:7" ht="36.75" thickBot="1">
      <c r="A34" s="408" t="s">
        <v>207</v>
      </c>
      <c r="B34" s="415"/>
      <c r="C34" s="345" t="s">
        <v>364</v>
      </c>
      <c r="D34" s="345"/>
      <c r="E34" s="508">
        <f>SUM(E26:G33)</f>
        <v>27600</v>
      </c>
      <c r="F34" s="513"/>
      <c r="G34" s="514"/>
    </row>
    <row r="35" spans="1:7" ht="36">
      <c r="A35" s="3" t="s">
        <v>208</v>
      </c>
      <c r="B35" s="407"/>
      <c r="C35" s="405" t="s">
        <v>146</v>
      </c>
      <c r="D35" s="405"/>
      <c r="E35" s="515">
        <v>2437</v>
      </c>
      <c r="F35" s="516"/>
      <c r="G35" s="517"/>
    </row>
    <row r="36" spans="1:7" ht="18">
      <c r="A36" s="3" t="s">
        <v>211</v>
      </c>
      <c r="B36" s="328"/>
      <c r="C36" s="331" t="s">
        <v>352</v>
      </c>
      <c r="D36" s="331"/>
      <c r="E36" s="502">
        <v>4194</v>
      </c>
      <c r="F36" s="503"/>
      <c r="G36" s="504"/>
    </row>
    <row r="37" spans="1:7" ht="18.75" thickBot="1">
      <c r="A37" s="379" t="s">
        <v>230</v>
      </c>
      <c r="B37" s="336"/>
      <c r="C37" s="337" t="s">
        <v>304</v>
      </c>
      <c r="D37" s="337"/>
      <c r="E37" s="505">
        <v>800</v>
      </c>
      <c r="F37" s="506"/>
      <c r="G37" s="507"/>
    </row>
    <row r="38" spans="1:7" ht="36.75" customHeight="1" thickBot="1">
      <c r="A38" s="408" t="s">
        <v>231</v>
      </c>
      <c r="B38" s="341"/>
      <c r="C38" s="345" t="s">
        <v>365</v>
      </c>
      <c r="D38" s="345"/>
      <c r="E38" s="508">
        <f>SUM(E35:G37)</f>
        <v>7431</v>
      </c>
      <c r="F38" s="513"/>
      <c r="G38" s="514"/>
    </row>
    <row r="39" spans="1:7" ht="36">
      <c r="A39" s="412" t="s">
        <v>232</v>
      </c>
      <c r="B39" s="328"/>
      <c r="C39" s="329" t="s">
        <v>349</v>
      </c>
      <c r="D39" s="329"/>
      <c r="E39" s="491">
        <v>17799</v>
      </c>
      <c r="F39" s="523"/>
      <c r="G39" s="524"/>
    </row>
    <row r="40" spans="1:7" ht="36">
      <c r="A40" s="412" t="s">
        <v>233</v>
      </c>
      <c r="B40" s="334"/>
      <c r="C40" s="335" t="s">
        <v>359</v>
      </c>
      <c r="D40" s="335"/>
      <c r="E40" s="344"/>
      <c r="F40" s="344"/>
      <c r="G40" s="427">
        <v>4729</v>
      </c>
    </row>
    <row r="41" spans="1:7" ht="18.75" thickBot="1">
      <c r="A41" s="413" t="s">
        <v>234</v>
      </c>
      <c r="B41" s="410"/>
      <c r="C41" s="411" t="s">
        <v>305</v>
      </c>
      <c r="D41" s="411"/>
      <c r="E41" s="494">
        <v>11262</v>
      </c>
      <c r="F41" s="495"/>
      <c r="G41" s="496"/>
    </row>
    <row r="42" spans="1:7" ht="36.75" thickBot="1">
      <c r="A42" s="408" t="s">
        <v>235</v>
      </c>
      <c r="B42" s="341"/>
      <c r="C42" s="345" t="s">
        <v>393</v>
      </c>
      <c r="D42" s="345"/>
      <c r="E42" s="497">
        <f>SUM(G22+E25+E34+E38+E39+G40+E41)</f>
        <v>154689</v>
      </c>
      <c r="F42" s="513"/>
      <c r="G42" s="514"/>
    </row>
    <row r="43" spans="2:6" ht="15.75">
      <c r="B43" s="117"/>
      <c r="C43" s="118"/>
      <c r="D43" s="113"/>
      <c r="E43" s="113"/>
      <c r="F43" s="119"/>
    </row>
    <row r="44" spans="2:6" ht="15.75">
      <c r="B44" s="117"/>
      <c r="C44" s="118"/>
      <c r="D44" s="113"/>
      <c r="E44" s="113"/>
      <c r="F44" s="119"/>
    </row>
    <row r="45" spans="2:6" ht="15.75">
      <c r="B45" s="115"/>
      <c r="C45" s="112"/>
      <c r="D45" s="113"/>
      <c r="E45" s="113"/>
      <c r="F45" s="116"/>
    </row>
    <row r="46" spans="2:6" ht="15.75">
      <c r="B46" s="115"/>
      <c r="C46" s="112"/>
      <c r="D46" s="113"/>
      <c r="E46" s="113"/>
      <c r="F46" s="116"/>
    </row>
    <row r="47" spans="2:6" ht="15.75">
      <c r="B47" s="111"/>
      <c r="C47" s="112"/>
      <c r="D47" s="113"/>
      <c r="E47" s="113"/>
      <c r="F47" s="114"/>
    </row>
  </sheetData>
  <mergeCells count="20">
    <mergeCell ref="E38:G38"/>
    <mergeCell ref="E41:G41"/>
    <mergeCell ref="E42:G42"/>
    <mergeCell ref="E39:G39"/>
    <mergeCell ref="E30:G30"/>
    <mergeCell ref="E31:G31"/>
    <mergeCell ref="B2:G2"/>
    <mergeCell ref="B22:F22"/>
    <mergeCell ref="B23:G23"/>
    <mergeCell ref="E24:G24"/>
    <mergeCell ref="E36:G36"/>
    <mergeCell ref="E37:G37"/>
    <mergeCell ref="E25:G25"/>
    <mergeCell ref="E27:G27"/>
    <mergeCell ref="E32:G32"/>
    <mergeCell ref="E33:G33"/>
    <mergeCell ref="E34:G34"/>
    <mergeCell ref="E35:G35"/>
    <mergeCell ref="E28:G28"/>
    <mergeCell ref="E29:G29"/>
  </mergeCells>
  <printOptions/>
  <pageMargins left="0.75" right="0.75" top="1" bottom="1" header="0.5" footer="0.5"/>
  <pageSetup horizontalDpi="600" verticalDpi="600" orientation="portrait" paperSize="9" scale="69" r:id="rId1"/>
  <headerFooter alignWithMargins="0">
    <oddHeader>&amp;C&amp;"Arial,Félkövér"&amp;12Tiszasüly Községi Önkormányzat 2013. évi normatív hozzájárulása, SZJA bevételei, valamint saját bevételei előirányzata&amp;R&amp;"Arial,Félkövér"&amp;12
 1. számú melléklet</oddHeader>
  </headerFooter>
  <rowBreaks count="1" manualBreakCount="1">
    <brk id="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75" zoomScaleSheetLayoutView="75" workbookViewId="0" topLeftCell="A1">
      <selection activeCell="B28" sqref="B28"/>
    </sheetView>
  </sheetViews>
  <sheetFormatPr defaultColWidth="9.140625" defaultRowHeight="12.75"/>
  <cols>
    <col min="1" max="1" width="9.28125" style="0" customWidth="1"/>
    <col min="2" max="2" width="35.421875" style="0" customWidth="1"/>
    <col min="3" max="3" width="11.421875" style="0" bestFit="1" customWidth="1"/>
    <col min="4" max="4" width="11.57421875" style="0" bestFit="1" customWidth="1"/>
    <col min="5" max="5" width="10.8515625" style="0" customWidth="1"/>
  </cols>
  <sheetData>
    <row r="1" spans="4:5" ht="12.75">
      <c r="D1" s="602" t="s">
        <v>120</v>
      </c>
      <c r="E1" s="602"/>
    </row>
    <row r="2" spans="1:5" ht="79.5" customHeight="1">
      <c r="A2" s="603" t="s">
        <v>79</v>
      </c>
      <c r="B2" s="603"/>
      <c r="C2" s="603"/>
      <c r="D2" s="603"/>
      <c r="E2" s="603"/>
    </row>
    <row r="3" spans="1:5" ht="32.25" customHeight="1">
      <c r="A3" s="533" t="s">
        <v>337</v>
      </c>
      <c r="B3" s="533"/>
      <c r="C3" s="533"/>
      <c r="D3" s="533"/>
      <c r="E3" s="533"/>
    </row>
    <row r="5" spans="4:5" ht="49.5" customHeight="1" thickBot="1">
      <c r="D5" s="604" t="s">
        <v>46</v>
      </c>
      <c r="E5" s="604"/>
    </row>
    <row r="6" spans="1:5" ht="12.75" customHeight="1">
      <c r="A6" s="605" t="s">
        <v>11</v>
      </c>
      <c r="B6" s="607" t="s">
        <v>118</v>
      </c>
      <c r="C6" s="607" t="s">
        <v>250</v>
      </c>
      <c r="D6" s="609" t="s">
        <v>247</v>
      </c>
      <c r="E6" s="600" t="s">
        <v>248</v>
      </c>
    </row>
    <row r="7" spans="1:5" ht="27" customHeight="1" thickBot="1">
      <c r="A7" s="606"/>
      <c r="B7" s="608"/>
      <c r="C7" s="608"/>
      <c r="D7" s="610"/>
      <c r="E7" s="601"/>
    </row>
    <row r="8" spans="1:5" ht="16.5" thickBot="1">
      <c r="A8" s="289" t="s">
        <v>49</v>
      </c>
      <c r="B8" s="290" t="s">
        <v>252</v>
      </c>
      <c r="C8" s="291">
        <f>SUM(C9:C10)</f>
        <v>0</v>
      </c>
      <c r="D8" s="291">
        <f>SUM(D9:D10)</f>
        <v>0</v>
      </c>
      <c r="E8" s="292">
        <f>SUM(E9:E10)</f>
        <v>386</v>
      </c>
    </row>
    <row r="9" spans="1:5" ht="31.5">
      <c r="A9" s="54" t="s">
        <v>16</v>
      </c>
      <c r="B9" s="55" t="s">
        <v>369</v>
      </c>
      <c r="C9" s="293"/>
      <c r="D9" s="293"/>
      <c r="E9" s="294">
        <v>50</v>
      </c>
    </row>
    <row r="10" spans="1:5" ht="16.5" thickBot="1">
      <c r="A10" s="351" t="s">
        <v>17</v>
      </c>
      <c r="B10" s="23" t="s">
        <v>370</v>
      </c>
      <c r="C10" s="483"/>
      <c r="D10" s="483"/>
      <c r="E10" s="484">
        <v>336</v>
      </c>
    </row>
    <row r="11" spans="1:5" ht="16.5" thickBot="1">
      <c r="A11" s="485" t="s">
        <v>51</v>
      </c>
      <c r="B11" s="486" t="s">
        <v>368</v>
      </c>
      <c r="C11" s="486"/>
      <c r="D11" s="486"/>
      <c r="E11" s="487">
        <v>1490</v>
      </c>
    </row>
    <row r="12" spans="1:5" ht="16.5" thickBot="1">
      <c r="A12" s="488"/>
      <c r="B12" s="489" t="s">
        <v>391</v>
      </c>
      <c r="C12" s="489"/>
      <c r="D12" s="489"/>
      <c r="E12" s="490">
        <f>SUM(E8+E11)</f>
        <v>1876</v>
      </c>
    </row>
  </sheetData>
  <mergeCells count="9">
    <mergeCell ref="E6:E7"/>
    <mergeCell ref="D1:E1"/>
    <mergeCell ref="A2:E2"/>
    <mergeCell ref="A3:E3"/>
    <mergeCell ref="D5:E5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workbookViewId="0" topLeftCell="A16">
      <selection activeCell="E28" sqref="E28"/>
    </sheetView>
  </sheetViews>
  <sheetFormatPr defaultColWidth="9.140625" defaultRowHeight="12.75"/>
  <cols>
    <col min="1" max="1" width="10.140625" style="0" customWidth="1"/>
    <col min="2" max="2" width="32.28125" style="0" customWidth="1"/>
    <col min="3" max="3" width="15.421875" style="0" customWidth="1"/>
    <col min="4" max="4" width="14.57421875" style="0" customWidth="1"/>
    <col min="5" max="5" width="13.8515625" style="0" customWidth="1"/>
  </cols>
  <sheetData>
    <row r="1" spans="4:5" ht="15.75">
      <c r="D1" s="273"/>
      <c r="E1" s="104" t="s">
        <v>141</v>
      </c>
    </row>
    <row r="2" ht="15.75">
      <c r="A2" s="11"/>
    </row>
    <row r="3" ht="15.75">
      <c r="A3" s="11"/>
    </row>
    <row r="4" ht="15.75">
      <c r="A4" s="11"/>
    </row>
    <row r="5" ht="15.75">
      <c r="A5" s="11"/>
    </row>
    <row r="6" ht="15.75">
      <c r="A6" s="11"/>
    </row>
    <row r="7" ht="15.75">
      <c r="A7" s="11"/>
    </row>
    <row r="8" spans="1:5" ht="18.75">
      <c r="A8" s="533" t="s">
        <v>96</v>
      </c>
      <c r="B8" s="533"/>
      <c r="C8" s="533"/>
      <c r="D8" s="533"/>
      <c r="E8" s="533"/>
    </row>
    <row r="9" ht="18.75">
      <c r="A9" s="13"/>
    </row>
    <row r="10" spans="1:5" ht="18.75">
      <c r="A10" s="533" t="s">
        <v>342</v>
      </c>
      <c r="B10" s="533"/>
      <c r="C10" s="533"/>
      <c r="D10" s="533"/>
      <c r="E10" s="533"/>
    </row>
    <row r="11" ht="18.75">
      <c r="A11" s="13"/>
    </row>
    <row r="12" ht="15.75">
      <c r="A12" s="12"/>
    </row>
    <row r="13" ht="15.75">
      <c r="A13" s="12"/>
    </row>
    <row r="14" ht="15.75">
      <c r="A14" s="12"/>
    </row>
    <row r="15" ht="16.5" thickBot="1">
      <c r="E15" s="104" t="s">
        <v>46</v>
      </c>
    </row>
    <row r="16" spans="1:5" ht="16.5" thickBot="1">
      <c r="A16" s="612" t="s">
        <v>11</v>
      </c>
      <c r="B16" s="106" t="s">
        <v>127</v>
      </c>
      <c r="C16" s="595" t="s">
        <v>151</v>
      </c>
      <c r="D16" s="611"/>
      <c r="E16" s="596"/>
    </row>
    <row r="17" spans="1:5" ht="16.5" thickBot="1">
      <c r="A17" s="613"/>
      <c r="B17" s="107" t="s">
        <v>150</v>
      </c>
      <c r="C17" s="105" t="s">
        <v>152</v>
      </c>
      <c r="D17" s="105" t="s">
        <v>189</v>
      </c>
      <c r="E17" s="105" t="s">
        <v>153</v>
      </c>
    </row>
    <row r="18" spans="1:5" ht="31.5">
      <c r="A18" s="35" t="s">
        <v>16</v>
      </c>
      <c r="B18" s="55" t="s">
        <v>338</v>
      </c>
      <c r="C18" s="55" t="s">
        <v>339</v>
      </c>
      <c r="D18" s="397">
        <v>0</v>
      </c>
      <c r="E18" s="398">
        <v>0</v>
      </c>
    </row>
    <row r="19" spans="1:5" ht="15.75" customHeight="1">
      <c r="A19" s="38" t="s">
        <v>17</v>
      </c>
      <c r="B19" s="18" t="s">
        <v>190</v>
      </c>
      <c r="C19" s="18" t="s">
        <v>191</v>
      </c>
      <c r="D19" s="160">
        <v>0</v>
      </c>
      <c r="E19" s="159">
        <v>0</v>
      </c>
    </row>
    <row r="20" spans="1:5" ht="15.75" customHeight="1">
      <c r="A20" s="38" t="s">
        <v>18</v>
      </c>
      <c r="B20" s="614" t="s">
        <v>192</v>
      </c>
      <c r="C20" s="615"/>
      <c r="D20" s="158">
        <v>0</v>
      </c>
      <c r="E20" s="159">
        <v>0</v>
      </c>
    </row>
    <row r="21" spans="1:5" ht="31.5">
      <c r="A21" s="38" t="s">
        <v>19</v>
      </c>
      <c r="B21" s="399" t="s">
        <v>193</v>
      </c>
      <c r="C21" s="158" t="s">
        <v>194</v>
      </c>
      <c r="D21" s="160">
        <v>1</v>
      </c>
      <c r="E21" s="159">
        <v>0</v>
      </c>
    </row>
    <row r="22" spans="1:5" ht="15.75" customHeight="1">
      <c r="A22" s="38" t="s">
        <v>20</v>
      </c>
      <c r="B22" s="614" t="s">
        <v>340</v>
      </c>
      <c r="C22" s="615"/>
      <c r="D22" s="158">
        <v>0</v>
      </c>
      <c r="E22" s="159">
        <v>323</v>
      </c>
    </row>
    <row r="23" spans="1:5" ht="15.75">
      <c r="A23" s="43" t="s">
        <v>21</v>
      </c>
      <c r="B23" s="400" t="s">
        <v>341</v>
      </c>
      <c r="C23" s="401"/>
      <c r="D23" s="161"/>
      <c r="E23" s="162">
        <v>667</v>
      </c>
    </row>
    <row r="24" spans="1:5" ht="31.5">
      <c r="A24" s="43" t="s">
        <v>22</v>
      </c>
      <c r="B24" s="22" t="s">
        <v>195</v>
      </c>
      <c r="C24" s="22" t="s">
        <v>196</v>
      </c>
      <c r="D24" s="161">
        <v>50</v>
      </c>
      <c r="E24" s="162">
        <v>0</v>
      </c>
    </row>
    <row r="25" spans="1:5" ht="16.5" customHeight="1">
      <c r="A25" s="38" t="s">
        <v>23</v>
      </c>
      <c r="B25" s="18" t="s">
        <v>197</v>
      </c>
      <c r="C25" s="18" t="s">
        <v>196</v>
      </c>
      <c r="D25" s="158">
        <v>50</v>
      </c>
      <c r="E25" s="159">
        <v>41</v>
      </c>
    </row>
    <row r="26" spans="1:5" ht="31.5">
      <c r="A26" s="38" t="s">
        <v>24</v>
      </c>
      <c r="B26" s="18" t="s">
        <v>197</v>
      </c>
      <c r="C26" s="18" t="s">
        <v>196</v>
      </c>
      <c r="D26" s="158">
        <v>100</v>
      </c>
      <c r="E26" s="159">
        <v>1492</v>
      </c>
    </row>
    <row r="27" spans="1:5" ht="32.25" thickBot="1">
      <c r="A27" s="121" t="s">
        <v>25</v>
      </c>
      <c r="B27" s="163" t="s">
        <v>195</v>
      </c>
      <c r="C27" s="163" t="s">
        <v>196</v>
      </c>
      <c r="D27" s="164">
        <v>100</v>
      </c>
      <c r="E27" s="165">
        <v>0</v>
      </c>
    </row>
    <row r="28" spans="1:5" ht="16.5" thickBot="1">
      <c r="A28" s="595" t="s">
        <v>119</v>
      </c>
      <c r="B28" s="596"/>
      <c r="C28" s="166"/>
      <c r="D28" s="167"/>
      <c r="E28" s="167">
        <f>SUM(E18:E27)</f>
        <v>2523</v>
      </c>
    </row>
  </sheetData>
  <mergeCells count="7">
    <mergeCell ref="A28:B28"/>
    <mergeCell ref="C16:E16"/>
    <mergeCell ref="A8:E8"/>
    <mergeCell ref="A10:E10"/>
    <mergeCell ref="A16:A17"/>
    <mergeCell ref="B20:C20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Normal="75" zoomScaleSheetLayoutView="100" workbookViewId="0" topLeftCell="A1">
      <selection activeCell="N26" sqref="N26"/>
    </sheetView>
  </sheetViews>
  <sheetFormatPr defaultColWidth="9.140625" defaultRowHeight="12.75"/>
  <cols>
    <col min="1" max="1" width="8.28125" style="0" bestFit="1" customWidth="1"/>
    <col min="2" max="2" width="22.421875" style="0" customWidth="1"/>
    <col min="3" max="4" width="8.7109375" style="0" customWidth="1"/>
    <col min="5" max="9" width="8.8515625" style="0" bestFit="1" customWidth="1"/>
    <col min="10" max="10" width="9.7109375" style="0" bestFit="1" customWidth="1"/>
    <col min="11" max="11" width="11.00390625" style="0" bestFit="1" customWidth="1"/>
    <col min="12" max="12" width="8.8515625" style="0" bestFit="1" customWidth="1"/>
    <col min="13" max="13" width="9.421875" style="0" bestFit="1" customWidth="1"/>
    <col min="14" max="14" width="9.57421875" style="0" bestFit="1" customWidth="1"/>
    <col min="15" max="15" width="9.28125" style="0" bestFit="1" customWidth="1"/>
    <col min="16" max="16" width="10.28125" style="0" bestFit="1" customWidth="1"/>
  </cols>
  <sheetData>
    <row r="1" spans="13:15" ht="12.75">
      <c r="M1" s="602" t="s">
        <v>154</v>
      </c>
      <c r="N1" s="602"/>
      <c r="O1" s="602"/>
    </row>
    <row r="2" spans="13:15" ht="12.75">
      <c r="M2" s="25"/>
      <c r="N2" s="25"/>
      <c r="O2" s="25"/>
    </row>
    <row r="3" spans="13:15" ht="12.75">
      <c r="M3" s="25"/>
      <c r="N3" s="25"/>
      <c r="O3" s="25"/>
    </row>
    <row r="4" spans="1:15" ht="15.75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</row>
    <row r="5" spans="1:15" ht="15.75">
      <c r="A5" s="616" t="s">
        <v>79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</row>
    <row r="6" spans="1:15" ht="15.75">
      <c r="A6" s="616" t="s">
        <v>343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</row>
    <row r="7" spans="1:15" ht="15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ht="12.75">
      <c r="I8" t="s">
        <v>138</v>
      </c>
    </row>
    <row r="9" spans="13:15" ht="13.5" thickBot="1">
      <c r="M9" s="604" t="s">
        <v>46</v>
      </c>
      <c r="N9" s="604"/>
      <c r="O9" s="604"/>
    </row>
    <row r="10" spans="1:15" ht="13.5" thickBot="1">
      <c r="A10" s="156" t="s">
        <v>11</v>
      </c>
      <c r="B10" s="153" t="s">
        <v>47</v>
      </c>
      <c r="C10" s="155" t="s">
        <v>175</v>
      </c>
      <c r="D10" s="155" t="s">
        <v>176</v>
      </c>
      <c r="E10" s="155" t="s">
        <v>177</v>
      </c>
      <c r="F10" s="155" t="s">
        <v>178</v>
      </c>
      <c r="G10" s="155" t="s">
        <v>179</v>
      </c>
      <c r="H10" s="155" t="s">
        <v>180</v>
      </c>
      <c r="I10" s="155" t="s">
        <v>181</v>
      </c>
      <c r="J10" s="155" t="s">
        <v>182</v>
      </c>
      <c r="K10" s="155" t="s">
        <v>183</v>
      </c>
      <c r="L10" s="155" t="s">
        <v>184</v>
      </c>
      <c r="M10" s="155" t="s">
        <v>185</v>
      </c>
      <c r="N10" s="155" t="s">
        <v>186</v>
      </c>
      <c r="O10" s="154" t="s">
        <v>10</v>
      </c>
    </row>
    <row r="11" spans="1:15" ht="15.75">
      <c r="A11" s="57"/>
      <c r="B11" s="58" t="s">
        <v>123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6" ht="15.75">
      <c r="A12" s="61" t="s">
        <v>16</v>
      </c>
      <c r="B12" s="62" t="s">
        <v>124</v>
      </c>
      <c r="C12" s="62">
        <v>5168</v>
      </c>
      <c r="D12" s="62">
        <v>5168</v>
      </c>
      <c r="E12" s="62">
        <v>5168</v>
      </c>
      <c r="F12" s="62">
        <v>5168</v>
      </c>
      <c r="G12" s="62">
        <v>6168</v>
      </c>
      <c r="H12" s="62">
        <v>6168</v>
      </c>
      <c r="I12" s="62">
        <v>6168</v>
      </c>
      <c r="J12" s="62">
        <v>6168</v>
      </c>
      <c r="K12" s="62">
        <v>6173</v>
      </c>
      <c r="L12" s="62">
        <v>5216</v>
      </c>
      <c r="M12" s="62">
        <v>5168</v>
      </c>
      <c r="N12" s="62">
        <v>5168</v>
      </c>
      <c r="O12" s="63">
        <f>SUM(C12:N12)</f>
        <v>67069</v>
      </c>
      <c r="P12" s="157"/>
    </row>
    <row r="13" spans="1:16" ht="15.75">
      <c r="A13" s="61" t="s">
        <v>17</v>
      </c>
      <c r="B13" s="62" t="s">
        <v>125</v>
      </c>
      <c r="C13" s="62">
        <v>2919</v>
      </c>
      <c r="D13" s="62">
        <v>2919</v>
      </c>
      <c r="E13" s="62">
        <v>2919</v>
      </c>
      <c r="F13" s="62">
        <v>919</v>
      </c>
      <c r="G13" s="62">
        <v>919</v>
      </c>
      <c r="H13" s="62">
        <v>919</v>
      </c>
      <c r="I13" s="62">
        <v>919</v>
      </c>
      <c r="J13" s="62">
        <v>1121</v>
      </c>
      <c r="K13" s="62">
        <v>2919</v>
      </c>
      <c r="L13" s="62">
        <v>2919</v>
      </c>
      <c r="M13" s="62">
        <v>2919</v>
      </c>
      <c r="N13" s="62">
        <v>2919</v>
      </c>
      <c r="O13" s="63">
        <f>SUM(C13:N13)</f>
        <v>25230</v>
      </c>
      <c r="P13" s="157"/>
    </row>
    <row r="14" spans="1:16" ht="15.75">
      <c r="A14" s="61" t="s">
        <v>126</v>
      </c>
      <c r="B14" s="62" t="s">
        <v>127</v>
      </c>
      <c r="C14" s="62">
        <v>3191</v>
      </c>
      <c r="D14" s="62">
        <v>3191</v>
      </c>
      <c r="E14" s="62">
        <v>3191</v>
      </c>
      <c r="F14" s="62">
        <v>3191</v>
      </c>
      <c r="G14" s="62">
        <v>2191</v>
      </c>
      <c r="H14" s="62">
        <v>2191</v>
      </c>
      <c r="I14" s="62">
        <v>17191</v>
      </c>
      <c r="J14" s="62">
        <v>9294</v>
      </c>
      <c r="K14" s="62">
        <v>9191</v>
      </c>
      <c r="L14" s="62">
        <v>3191</v>
      </c>
      <c r="M14" s="62">
        <v>3191</v>
      </c>
      <c r="N14" s="62">
        <v>3186</v>
      </c>
      <c r="O14" s="63">
        <f>SUM(C14:N14)</f>
        <v>62390</v>
      </c>
      <c r="P14" s="157"/>
    </row>
    <row r="15" spans="1:16" ht="15.75">
      <c r="A15" s="61" t="s">
        <v>19</v>
      </c>
      <c r="B15" s="62" t="s">
        <v>128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157"/>
    </row>
    <row r="16" spans="1:16" ht="54" customHeight="1" thickBot="1">
      <c r="A16" s="64" t="s">
        <v>20</v>
      </c>
      <c r="B16" s="65" t="s">
        <v>134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3"/>
      <c r="P16" s="8"/>
    </row>
    <row r="17" spans="1:16" s="53" customFormat="1" ht="48" customHeight="1" thickBot="1">
      <c r="A17" s="71" t="s">
        <v>173</v>
      </c>
      <c r="B17" s="72" t="s">
        <v>129</v>
      </c>
      <c r="C17" s="72">
        <f>SUM(C12:C16)</f>
        <v>11278</v>
      </c>
      <c r="D17" s="72">
        <f aca="true" t="shared" si="0" ref="D17:O17">SUM(D12:D16)</f>
        <v>11278</v>
      </c>
      <c r="E17" s="72">
        <f t="shared" si="0"/>
        <v>11278</v>
      </c>
      <c r="F17" s="72">
        <f t="shared" si="0"/>
        <v>9278</v>
      </c>
      <c r="G17" s="72">
        <f t="shared" si="0"/>
        <v>9278</v>
      </c>
      <c r="H17" s="72">
        <f t="shared" si="0"/>
        <v>9278</v>
      </c>
      <c r="I17" s="72">
        <f t="shared" si="0"/>
        <v>24278</v>
      </c>
      <c r="J17" s="72">
        <f t="shared" si="0"/>
        <v>16583</v>
      </c>
      <c r="K17" s="72">
        <f t="shared" si="0"/>
        <v>18283</v>
      </c>
      <c r="L17" s="72">
        <f t="shared" si="0"/>
        <v>11326</v>
      </c>
      <c r="M17" s="72">
        <f t="shared" si="0"/>
        <v>11278</v>
      </c>
      <c r="N17" s="72">
        <f t="shared" si="0"/>
        <v>11273</v>
      </c>
      <c r="O17" s="73">
        <f t="shared" si="0"/>
        <v>154689</v>
      </c>
      <c r="P17" s="295"/>
    </row>
    <row r="18" spans="1:15" ht="15.75">
      <c r="A18" s="57"/>
      <c r="B18" s="58" t="s">
        <v>130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6" ht="15.75">
      <c r="A19" s="61" t="s">
        <v>22</v>
      </c>
      <c r="B19" s="62" t="s">
        <v>91</v>
      </c>
      <c r="C19" s="62">
        <v>11278</v>
      </c>
      <c r="D19" s="62">
        <v>11278</v>
      </c>
      <c r="E19" s="62">
        <v>11278</v>
      </c>
      <c r="F19" s="62">
        <v>11278</v>
      </c>
      <c r="G19" s="62">
        <v>11278</v>
      </c>
      <c r="H19" s="62">
        <v>11278</v>
      </c>
      <c r="I19" s="62">
        <v>18631</v>
      </c>
      <c r="J19" s="62">
        <v>17278</v>
      </c>
      <c r="K19" s="62">
        <v>17283</v>
      </c>
      <c r="L19" s="62">
        <v>11278</v>
      </c>
      <c r="M19" s="62">
        <v>11278</v>
      </c>
      <c r="N19" s="62">
        <v>11273</v>
      </c>
      <c r="O19" s="63">
        <f>SUM(C19:N19)</f>
        <v>154689</v>
      </c>
      <c r="P19" s="157"/>
    </row>
    <row r="20" spans="1:15" ht="15.75">
      <c r="A20" s="61" t="s">
        <v>23</v>
      </c>
      <c r="B20" s="62" t="s">
        <v>131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>
        <f>SUM(C20:N20)</f>
        <v>0</v>
      </c>
    </row>
    <row r="21" spans="1:16" ht="15.75">
      <c r="A21" s="61" t="s">
        <v>24</v>
      </c>
      <c r="B21" s="62" t="s">
        <v>132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>
        <f>SUM(C21:N21)</f>
        <v>0</v>
      </c>
      <c r="P21" s="109"/>
    </row>
    <row r="22" spans="1:16" ht="15.75">
      <c r="A22" s="61" t="s">
        <v>25</v>
      </c>
      <c r="B22" s="62" t="s">
        <v>122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109"/>
    </row>
    <row r="23" spans="1:16" ht="15.75">
      <c r="A23" s="61" t="s">
        <v>26</v>
      </c>
      <c r="B23" s="62" t="s">
        <v>133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157"/>
    </row>
    <row r="24" spans="1:15" ht="16.5" thickBot="1">
      <c r="A24" s="64" t="s">
        <v>27</v>
      </c>
      <c r="B24" s="66" t="s">
        <v>187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>
        <v>0</v>
      </c>
    </row>
    <row r="25" spans="1:16" s="53" customFormat="1" ht="48" customHeight="1" thickBot="1">
      <c r="A25" s="71" t="s">
        <v>174</v>
      </c>
      <c r="B25" s="72" t="s">
        <v>172</v>
      </c>
      <c r="C25" s="72">
        <f>SUM(C19:C24)</f>
        <v>11278</v>
      </c>
      <c r="D25" s="72">
        <f aca="true" t="shared" si="1" ref="D25:O25">SUM(D19:D24)</f>
        <v>11278</v>
      </c>
      <c r="E25" s="72">
        <f t="shared" si="1"/>
        <v>11278</v>
      </c>
      <c r="F25" s="72">
        <f t="shared" si="1"/>
        <v>11278</v>
      </c>
      <c r="G25" s="72">
        <f t="shared" si="1"/>
        <v>11278</v>
      </c>
      <c r="H25" s="72">
        <f t="shared" si="1"/>
        <v>11278</v>
      </c>
      <c r="I25" s="72">
        <f t="shared" si="1"/>
        <v>18631</v>
      </c>
      <c r="J25" s="72">
        <f t="shared" si="1"/>
        <v>17278</v>
      </c>
      <c r="K25" s="72">
        <f t="shared" si="1"/>
        <v>17283</v>
      </c>
      <c r="L25" s="72">
        <f t="shared" si="1"/>
        <v>11278</v>
      </c>
      <c r="M25" s="72">
        <f t="shared" si="1"/>
        <v>11278</v>
      </c>
      <c r="N25" s="72">
        <f t="shared" si="1"/>
        <v>11273</v>
      </c>
      <c r="O25" s="73">
        <f t="shared" si="1"/>
        <v>154689</v>
      </c>
      <c r="P25" s="108"/>
    </row>
    <row r="26" spans="1:15" ht="78.75" customHeight="1" thickBot="1">
      <c r="A26" s="68" t="s">
        <v>28</v>
      </c>
      <c r="B26" s="69" t="s">
        <v>188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3"/>
    </row>
  </sheetData>
  <mergeCells count="5">
    <mergeCell ref="M9:O9"/>
    <mergeCell ref="M1:O1"/>
    <mergeCell ref="A4:O4"/>
    <mergeCell ref="A5:O5"/>
    <mergeCell ref="A6:O6"/>
  </mergeCells>
  <printOptions/>
  <pageMargins left="0.75" right="0.75" top="0.51" bottom="0.47" header="0.5" footer="0.5"/>
  <pageSetup horizontalDpi="600" verticalDpi="600" orientation="landscape" paperSize="9" scale="87" r:id="rId1"/>
  <colBreaks count="1" manualBreakCount="1">
    <brk id="1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"/>
  <sheetViews>
    <sheetView view="pageBreakPreview" zoomScale="60" workbookViewId="0" topLeftCell="B1">
      <selection activeCell="H24" sqref="H24"/>
    </sheetView>
  </sheetViews>
  <sheetFormatPr defaultColWidth="9.140625" defaultRowHeight="12.75"/>
  <cols>
    <col min="2" max="2" width="9.7109375" style="0" bestFit="1" customWidth="1"/>
    <col min="3" max="3" width="13.8515625" style="0" customWidth="1"/>
    <col min="4" max="4" width="15.7109375" style="0" customWidth="1"/>
  </cols>
  <sheetData>
    <row r="1" spans="1:12" ht="16.5" customHeight="1" thickBot="1">
      <c r="A1" s="619" t="s">
        <v>121</v>
      </c>
      <c r="B1" s="619" t="s">
        <v>121</v>
      </c>
      <c r="C1" s="621" t="s">
        <v>47</v>
      </c>
      <c r="D1" s="623" t="s">
        <v>147</v>
      </c>
      <c r="E1" s="623" t="s">
        <v>344</v>
      </c>
      <c r="F1" s="625" t="s">
        <v>209</v>
      </c>
      <c r="G1" s="626"/>
      <c r="H1" s="626"/>
      <c r="I1" s="626"/>
      <c r="J1" s="627"/>
      <c r="K1" s="627"/>
      <c r="L1" s="617" t="s">
        <v>148</v>
      </c>
    </row>
    <row r="2" spans="1:12" ht="16.5" thickBot="1">
      <c r="A2" s="620"/>
      <c r="B2" s="620"/>
      <c r="C2" s="622"/>
      <c r="D2" s="624"/>
      <c r="E2" s="624"/>
      <c r="F2" s="240">
        <v>2012</v>
      </c>
      <c r="G2" s="173">
        <v>2013</v>
      </c>
      <c r="H2" s="173">
        <v>2014</v>
      </c>
      <c r="I2" s="174">
        <v>2015</v>
      </c>
      <c r="J2" s="101">
        <v>2016</v>
      </c>
      <c r="K2" s="134">
        <v>2017</v>
      </c>
      <c r="L2" s="618"/>
    </row>
    <row r="3" spans="1:12" ht="48" thickBot="1">
      <c r="A3" s="102" t="s">
        <v>16</v>
      </c>
      <c r="B3" s="101"/>
      <c r="C3" s="135" t="s">
        <v>149</v>
      </c>
      <c r="D3" s="103"/>
      <c r="E3" s="402">
        <v>0</v>
      </c>
      <c r="F3" s="240"/>
      <c r="G3" s="323"/>
      <c r="H3" s="323"/>
      <c r="I3" s="403"/>
      <c r="J3" s="320"/>
      <c r="K3" s="320"/>
      <c r="L3" s="101"/>
    </row>
  </sheetData>
  <mergeCells count="7">
    <mergeCell ref="L1:L2"/>
    <mergeCell ref="A1:A2"/>
    <mergeCell ref="B1:B2"/>
    <mergeCell ref="C1:C2"/>
    <mergeCell ref="D1:D2"/>
    <mergeCell ref="E1:E2"/>
    <mergeCell ref="F1:K1"/>
  </mergeCells>
  <printOptions/>
  <pageMargins left="0.75" right="0.75" top="1.61" bottom="1" header="0.5" footer="0.5"/>
  <pageSetup horizontalDpi="600" verticalDpi="600" orientation="landscape" paperSize="9" scale="89" r:id="rId1"/>
  <headerFooter alignWithMargins="0">
    <oddHeader>&amp;C&amp;"Arial,Félkövér"&amp;12
Tiszasüly Községi Önkormányzat több éves kihatással járó feladatai és a felvett hitelek törlesztése éves bontásban&amp;R&amp;"Arial,Félkövér"&amp;12 10.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60" workbookViewId="0" topLeftCell="A1">
      <selection activeCell="C36" sqref="C36"/>
    </sheetView>
  </sheetViews>
  <sheetFormatPr defaultColWidth="9.140625" defaultRowHeight="12.75"/>
  <cols>
    <col min="1" max="1" width="4.57421875" style="0" bestFit="1" customWidth="1"/>
    <col min="2" max="2" width="42.8515625" style="0" customWidth="1"/>
    <col min="3" max="3" width="12.00390625" style="0" bestFit="1" customWidth="1"/>
    <col min="4" max="4" width="13.00390625" style="0" customWidth="1"/>
    <col min="5" max="5" width="12.421875" style="0" customWidth="1"/>
  </cols>
  <sheetData>
    <row r="1" spans="1:5" ht="51.75" thickBot="1">
      <c r="A1" s="96" t="s">
        <v>11</v>
      </c>
      <c r="B1" s="177" t="s">
        <v>47</v>
      </c>
      <c r="C1" s="178" t="s">
        <v>242</v>
      </c>
      <c r="D1" s="97" t="s">
        <v>243</v>
      </c>
      <c r="E1" s="97" t="s">
        <v>345</v>
      </c>
    </row>
    <row r="2" spans="1:5" ht="28.5" customHeight="1" thickBot="1">
      <c r="A2" s="544" t="s">
        <v>48</v>
      </c>
      <c r="B2" s="545"/>
      <c r="C2" s="545"/>
      <c r="D2" s="545"/>
      <c r="E2" s="546"/>
    </row>
    <row r="3" spans="1:5" ht="12.75">
      <c r="A3" s="149" t="s">
        <v>49</v>
      </c>
      <c r="B3" s="150" t="s">
        <v>50</v>
      </c>
      <c r="C3" s="151"/>
      <c r="D3" s="33"/>
      <c r="E3" s="152"/>
    </row>
    <row r="4" spans="1:5" ht="12.75">
      <c r="A4" s="74" t="s">
        <v>16</v>
      </c>
      <c r="B4" s="75" t="s">
        <v>7</v>
      </c>
      <c r="C4" s="76">
        <v>34740</v>
      </c>
      <c r="D4" s="76">
        <v>34000</v>
      </c>
      <c r="E4" s="77">
        <v>34000</v>
      </c>
    </row>
    <row r="5" spans="1:5" ht="12.75">
      <c r="A5" s="74" t="s">
        <v>17</v>
      </c>
      <c r="B5" s="75" t="s">
        <v>8</v>
      </c>
      <c r="C5" s="148">
        <f>SUM(C6:C8)</f>
        <v>27600</v>
      </c>
      <c r="D5" s="148">
        <f>SUM(D6:D8)</f>
        <v>26700</v>
      </c>
      <c r="E5" s="179">
        <f>SUM(E6:E8)</f>
        <v>26700</v>
      </c>
    </row>
    <row r="6" spans="1:5" ht="12.75">
      <c r="A6" s="78">
        <v>2.1</v>
      </c>
      <c r="B6" s="1" t="s">
        <v>167</v>
      </c>
      <c r="C6" s="80">
        <v>25830</v>
      </c>
      <c r="D6" s="80">
        <v>25000</v>
      </c>
      <c r="E6" s="81">
        <v>25000</v>
      </c>
    </row>
    <row r="7" spans="1:5" ht="12.75">
      <c r="A7" s="78">
        <v>2.2</v>
      </c>
      <c r="B7" s="1" t="s">
        <v>168</v>
      </c>
      <c r="C7" s="80">
        <v>1700</v>
      </c>
      <c r="D7" s="80">
        <v>1700</v>
      </c>
      <c r="E7" s="81">
        <v>1700</v>
      </c>
    </row>
    <row r="8" spans="1:5" ht="12.75">
      <c r="A8" s="78">
        <v>2.3</v>
      </c>
      <c r="B8" s="1" t="s">
        <v>169</v>
      </c>
      <c r="C8" s="80">
        <v>70</v>
      </c>
      <c r="D8" s="80">
        <v>0</v>
      </c>
      <c r="E8" s="81">
        <v>0</v>
      </c>
    </row>
    <row r="9" spans="1:5" ht="12.75">
      <c r="A9" s="82" t="s">
        <v>51</v>
      </c>
      <c r="B9" s="27" t="s">
        <v>160</v>
      </c>
      <c r="C9" s="95">
        <v>62390</v>
      </c>
      <c r="D9" s="95">
        <v>18257</v>
      </c>
      <c r="E9" s="98">
        <v>18257</v>
      </c>
    </row>
    <row r="10" spans="1:5" ht="12.75">
      <c r="A10" s="74" t="s">
        <v>16</v>
      </c>
      <c r="B10" s="1" t="s">
        <v>81</v>
      </c>
      <c r="C10" s="79">
        <v>62390</v>
      </c>
      <c r="D10" s="79">
        <v>18257</v>
      </c>
      <c r="E10" s="83">
        <v>18257</v>
      </c>
    </row>
    <row r="11" spans="1:5" ht="12.75">
      <c r="A11" s="78">
        <v>1.1</v>
      </c>
      <c r="B11" s="1" t="s">
        <v>109</v>
      </c>
      <c r="C11" s="80">
        <v>49185</v>
      </c>
      <c r="D11" s="80">
        <v>18257</v>
      </c>
      <c r="E11" s="81">
        <v>18257</v>
      </c>
    </row>
    <row r="12" spans="1:5" ht="12.75">
      <c r="A12" s="29">
        <v>1.2</v>
      </c>
      <c r="B12" s="1" t="s">
        <v>166</v>
      </c>
      <c r="C12" s="80">
        <v>1943</v>
      </c>
      <c r="D12" s="80">
        <v>0</v>
      </c>
      <c r="E12" s="81">
        <v>0</v>
      </c>
    </row>
    <row r="13" spans="1:5" ht="12.75">
      <c r="A13" s="29">
        <v>1.3</v>
      </c>
      <c r="B13" s="1" t="s">
        <v>110</v>
      </c>
      <c r="C13" s="80">
        <v>0</v>
      </c>
      <c r="D13" s="80">
        <v>0</v>
      </c>
      <c r="E13" s="81">
        <v>0</v>
      </c>
    </row>
    <row r="14" spans="1:5" ht="12.75">
      <c r="A14" s="29">
        <v>1.4</v>
      </c>
      <c r="B14" s="1" t="s">
        <v>346</v>
      </c>
      <c r="C14" s="80">
        <v>11262</v>
      </c>
      <c r="D14" s="80"/>
      <c r="E14" s="81"/>
    </row>
    <row r="15" spans="1:5" ht="12.75">
      <c r="A15" s="74" t="s">
        <v>53</v>
      </c>
      <c r="B15" s="75" t="s">
        <v>54</v>
      </c>
      <c r="C15" s="99">
        <v>0</v>
      </c>
      <c r="D15" s="99">
        <v>0</v>
      </c>
      <c r="E15" s="100">
        <v>0</v>
      </c>
    </row>
    <row r="16" spans="1:5" ht="12.75">
      <c r="A16" s="94" t="s">
        <v>16</v>
      </c>
      <c r="B16" s="89" t="s">
        <v>135</v>
      </c>
      <c r="C16" s="80">
        <v>0</v>
      </c>
      <c r="D16" s="80">
        <v>0</v>
      </c>
      <c r="E16" s="81">
        <v>0</v>
      </c>
    </row>
    <row r="17" spans="1:5" ht="12.75">
      <c r="A17" s="94" t="s">
        <v>17</v>
      </c>
      <c r="B17" s="89" t="s">
        <v>106</v>
      </c>
      <c r="C17" s="80">
        <v>0</v>
      </c>
      <c r="D17" s="80">
        <v>0</v>
      </c>
      <c r="E17" s="81">
        <v>0</v>
      </c>
    </row>
    <row r="18" spans="1:5" ht="12.75">
      <c r="A18" s="74" t="s">
        <v>55</v>
      </c>
      <c r="B18" s="27" t="s">
        <v>82</v>
      </c>
      <c r="C18" s="136">
        <f>SUM(C21+C19)</f>
        <v>25230</v>
      </c>
      <c r="D18" s="84">
        <f>SUM(D21+D19)</f>
        <v>5000</v>
      </c>
      <c r="E18" s="180">
        <f>SUM(E21+E19)</f>
        <v>5000</v>
      </c>
    </row>
    <row r="19" spans="1:5" ht="12.75">
      <c r="A19" s="142" t="s">
        <v>16</v>
      </c>
      <c r="B19" s="1" t="s">
        <v>83</v>
      </c>
      <c r="C19" s="80">
        <v>25230</v>
      </c>
      <c r="D19" s="80">
        <v>5000</v>
      </c>
      <c r="E19" s="81">
        <v>5000</v>
      </c>
    </row>
    <row r="20" spans="1:5" ht="12.75">
      <c r="A20" s="142"/>
      <c r="B20" s="1" t="s">
        <v>165</v>
      </c>
      <c r="C20" s="80">
        <v>2437</v>
      </c>
      <c r="D20" s="80">
        <v>2400</v>
      </c>
      <c r="E20" s="81">
        <v>2400</v>
      </c>
    </row>
    <row r="21" spans="1:5" ht="12.75">
      <c r="A21" s="142" t="s">
        <v>17</v>
      </c>
      <c r="B21" s="85" t="s">
        <v>111</v>
      </c>
      <c r="C21" s="80">
        <v>0</v>
      </c>
      <c r="D21" s="80">
        <v>0</v>
      </c>
      <c r="E21" s="81">
        <v>0</v>
      </c>
    </row>
    <row r="22" spans="1:5" ht="38.25">
      <c r="A22" s="74" t="s">
        <v>57</v>
      </c>
      <c r="B22" s="30" t="s">
        <v>85</v>
      </c>
      <c r="C22" s="95">
        <v>0</v>
      </c>
      <c r="D22" s="95">
        <v>0</v>
      </c>
      <c r="E22" s="86">
        <v>0</v>
      </c>
    </row>
    <row r="23" spans="1:5" ht="12.75">
      <c r="A23" s="74" t="s">
        <v>59</v>
      </c>
      <c r="B23" s="27" t="s">
        <v>86</v>
      </c>
      <c r="C23" s="84">
        <v>0</v>
      </c>
      <c r="D23" s="84">
        <f>SUM(D24:D25)</f>
        <v>0</v>
      </c>
      <c r="E23" s="180">
        <f>SUM(E24:E25)</f>
        <v>0</v>
      </c>
    </row>
    <row r="24" spans="1:5" ht="12.75">
      <c r="A24" s="142" t="s">
        <v>16</v>
      </c>
      <c r="B24" s="1" t="s">
        <v>170</v>
      </c>
      <c r="C24" s="80">
        <v>0</v>
      </c>
      <c r="D24" s="80">
        <v>0</v>
      </c>
      <c r="E24" s="81">
        <v>0</v>
      </c>
    </row>
    <row r="25" spans="1:5" ht="12.75">
      <c r="A25" s="142" t="s">
        <v>17</v>
      </c>
      <c r="B25" s="85" t="s">
        <v>171</v>
      </c>
      <c r="C25" s="80">
        <v>0</v>
      </c>
      <c r="D25" s="80">
        <v>0</v>
      </c>
      <c r="E25" s="81">
        <v>0</v>
      </c>
    </row>
    <row r="26" spans="1:5" ht="13.5" thickBot="1">
      <c r="A26" s="181" t="s">
        <v>62</v>
      </c>
      <c r="B26" s="182" t="s">
        <v>60</v>
      </c>
      <c r="C26" s="183">
        <v>4729</v>
      </c>
      <c r="D26" s="183">
        <v>0</v>
      </c>
      <c r="E26" s="184">
        <v>0</v>
      </c>
    </row>
    <row r="27" spans="1:5" ht="13.5" thickBot="1">
      <c r="A27" s="541" t="s">
        <v>64</v>
      </c>
      <c r="B27" s="630"/>
      <c r="C27" s="87">
        <f>SUM(C4+C5+C9+C18+C26)</f>
        <v>154689</v>
      </c>
      <c r="D27" s="88">
        <f>SUM(D23+D18+D15+D9+D5+D4)</f>
        <v>83957</v>
      </c>
      <c r="E27" s="88">
        <f>SUM(E23+E18+E15+E9+E5+E4)</f>
        <v>83957</v>
      </c>
    </row>
    <row r="28" spans="1:5" ht="12.75">
      <c r="A28" s="544" t="s">
        <v>65</v>
      </c>
      <c r="B28" s="545"/>
      <c r="C28" s="545"/>
      <c r="D28" s="545"/>
      <c r="E28" s="546"/>
    </row>
    <row r="29" spans="1:5" ht="13.5" thickBot="1">
      <c r="A29" s="539"/>
      <c r="B29" s="540"/>
      <c r="C29" s="540"/>
      <c r="D29" s="540"/>
      <c r="E29" s="631"/>
    </row>
    <row r="30" spans="1:5" ht="12.75">
      <c r="A30" s="32" t="s">
        <v>16</v>
      </c>
      <c r="B30" s="33" t="s">
        <v>88</v>
      </c>
      <c r="C30" s="144">
        <v>37578</v>
      </c>
      <c r="D30" s="144">
        <v>33000</v>
      </c>
      <c r="E30" s="145">
        <v>33000</v>
      </c>
    </row>
    <row r="31" spans="1:5" ht="12.75">
      <c r="A31" s="29" t="s">
        <v>17</v>
      </c>
      <c r="B31" s="1" t="s">
        <v>34</v>
      </c>
      <c r="C31" s="80">
        <v>8776</v>
      </c>
      <c r="D31" s="80">
        <v>7900</v>
      </c>
      <c r="E31" s="81">
        <v>7900</v>
      </c>
    </row>
    <row r="32" spans="1:5" ht="12.75">
      <c r="A32" s="29" t="s">
        <v>18</v>
      </c>
      <c r="B32" s="1" t="s">
        <v>89</v>
      </c>
      <c r="C32" s="80">
        <v>50602</v>
      </c>
      <c r="D32" s="80">
        <v>39557</v>
      </c>
      <c r="E32" s="81">
        <v>39557</v>
      </c>
    </row>
    <row r="33" spans="1:5" ht="12.75">
      <c r="A33" s="29" t="s">
        <v>19</v>
      </c>
      <c r="B33" s="1" t="s">
        <v>90</v>
      </c>
      <c r="C33" s="80">
        <v>16811</v>
      </c>
      <c r="D33" s="80">
        <v>3500</v>
      </c>
      <c r="E33" s="81">
        <v>3500</v>
      </c>
    </row>
    <row r="34" spans="1:5" ht="12.75">
      <c r="A34" s="29" t="s">
        <v>20</v>
      </c>
      <c r="B34" s="1" t="s">
        <v>136</v>
      </c>
      <c r="C34" s="80">
        <v>0</v>
      </c>
      <c r="D34" s="80">
        <v>0</v>
      </c>
      <c r="E34" s="81">
        <v>0</v>
      </c>
    </row>
    <row r="35" spans="1:5" ht="12.75">
      <c r="A35" s="29" t="s">
        <v>21</v>
      </c>
      <c r="B35" s="1" t="s">
        <v>164</v>
      </c>
      <c r="C35" s="80">
        <v>40922</v>
      </c>
      <c r="D35" s="80"/>
      <c r="E35" s="81"/>
    </row>
    <row r="36" spans="1:5" ht="12.75">
      <c r="A36" s="29" t="s">
        <v>22</v>
      </c>
      <c r="B36" s="1" t="s">
        <v>163</v>
      </c>
      <c r="C36" s="80">
        <v>0</v>
      </c>
      <c r="D36" s="80"/>
      <c r="E36" s="81"/>
    </row>
    <row r="37" spans="1:5" ht="12.75">
      <c r="A37" s="29"/>
      <c r="B37" s="27" t="s">
        <v>91</v>
      </c>
      <c r="C37" s="136">
        <f>SUM(C30:C36)</f>
        <v>154689</v>
      </c>
      <c r="D37" s="84">
        <f>SUM(D30:D35)</f>
        <v>83957</v>
      </c>
      <c r="E37" s="180">
        <f>SUM(E30:E35)</f>
        <v>83957</v>
      </c>
    </row>
    <row r="38" spans="1:5" ht="12.75">
      <c r="A38" s="29" t="s">
        <v>23</v>
      </c>
      <c r="B38" s="137" t="s">
        <v>244</v>
      </c>
      <c r="C38" s="138">
        <v>0</v>
      </c>
      <c r="D38" s="143">
        <v>0</v>
      </c>
      <c r="E38" s="175">
        <v>0</v>
      </c>
    </row>
    <row r="39" spans="1:5" ht="12.75">
      <c r="A39" s="29" t="s">
        <v>24</v>
      </c>
      <c r="B39" s="137" t="s">
        <v>103</v>
      </c>
      <c r="C39" s="139">
        <v>0</v>
      </c>
      <c r="D39" s="139"/>
      <c r="E39" s="81"/>
    </row>
    <row r="40" spans="1:5" ht="12.75">
      <c r="A40" s="90" t="s">
        <v>25</v>
      </c>
      <c r="B40" s="93" t="s">
        <v>104</v>
      </c>
      <c r="C40" s="91">
        <v>0</v>
      </c>
      <c r="D40" s="91"/>
      <c r="E40" s="92"/>
    </row>
    <row r="41" spans="1:5" ht="13.5" thickBot="1">
      <c r="A41" s="31"/>
      <c r="B41" s="182" t="s">
        <v>245</v>
      </c>
      <c r="C41" s="185">
        <v>0</v>
      </c>
      <c r="D41" s="185"/>
      <c r="E41" s="186"/>
    </row>
    <row r="42" spans="1:5" ht="13.5" thickBot="1">
      <c r="A42" s="541" t="s">
        <v>73</v>
      </c>
      <c r="B42" s="630"/>
      <c r="C42" s="146">
        <f>SUM(C41,C37)</f>
        <v>154689</v>
      </c>
      <c r="D42" s="147">
        <f>SUM(D37+D41)</f>
        <v>83957</v>
      </c>
      <c r="E42" s="147">
        <f>SUM(E37+E41)</f>
        <v>83957</v>
      </c>
    </row>
    <row r="43" spans="1:5" ht="13.5" thickBot="1">
      <c r="A43" s="628" t="s">
        <v>137</v>
      </c>
      <c r="B43" s="629"/>
      <c r="C43" s="140">
        <v>16.5</v>
      </c>
      <c r="D43" s="141">
        <v>13.5</v>
      </c>
      <c r="E43" s="404">
        <v>13.5</v>
      </c>
    </row>
  </sheetData>
  <mergeCells count="5">
    <mergeCell ref="A43:B43"/>
    <mergeCell ref="A2:E2"/>
    <mergeCell ref="A27:B27"/>
    <mergeCell ref="A42:B42"/>
    <mergeCell ref="A28:E29"/>
  </mergeCells>
  <printOptions/>
  <pageMargins left="0.75" right="0.75" top="1.77" bottom="0.54" header="0.5" footer="0.5"/>
  <pageSetup horizontalDpi="600" verticalDpi="600" orientation="portrait" paperSize="9" r:id="rId1"/>
  <headerFooter alignWithMargins="0">
    <oddHeader>&amp;C
&amp;"Arial,Félkövér"&amp;14Tiszasüly Községi Önkormányzat
 2013-2014-2015. évi bevételei és kiadásai
&amp;R&amp;"Arial,Félkövér"11. számú melléklet&amp;"Arial,Normál"
&amp;"Arial,Félkövér"adatok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workbookViewId="0" topLeftCell="A1">
      <selection activeCell="L14" sqref="L14"/>
    </sheetView>
  </sheetViews>
  <sheetFormatPr defaultColWidth="9.140625" defaultRowHeight="12.75"/>
  <cols>
    <col min="1" max="1" width="24.421875" style="0" customWidth="1"/>
    <col min="2" max="2" width="30.57421875" style="0" customWidth="1"/>
    <col min="3" max="3" width="30.421875" style="0" customWidth="1"/>
  </cols>
  <sheetData>
    <row r="1" ht="12.75">
      <c r="C1" s="24" t="s">
        <v>157</v>
      </c>
    </row>
    <row r="4" spans="1:3" ht="15.75">
      <c r="A4" s="616" t="s">
        <v>155</v>
      </c>
      <c r="B4" s="616"/>
      <c r="C4" s="616"/>
    </row>
    <row r="5" spans="2:3" ht="19.5" customHeight="1">
      <c r="B5" s="122" t="s">
        <v>347</v>
      </c>
      <c r="C5" s="25"/>
    </row>
    <row r="6" spans="2:3" ht="98.25" customHeight="1" thickBot="1">
      <c r="B6" s="122"/>
      <c r="C6" s="24" t="s">
        <v>156</v>
      </c>
    </row>
    <row r="7" spans="1:3" s="110" customFormat="1" ht="16.5" thickBot="1">
      <c r="A7" s="126" t="s">
        <v>47</v>
      </c>
      <c r="B7" s="127" t="s">
        <v>123</v>
      </c>
      <c r="C7" s="128" t="s">
        <v>130</v>
      </c>
    </row>
    <row r="8" spans="1:3" ht="18.75" customHeight="1" thickBot="1">
      <c r="A8" s="123" t="s">
        <v>10</v>
      </c>
      <c r="B8" s="124">
        <v>0</v>
      </c>
      <c r="C8" s="125">
        <v>0</v>
      </c>
    </row>
    <row r="16" ht="12.75">
      <c r="B16" t="s">
        <v>138</v>
      </c>
    </row>
  </sheetData>
  <mergeCells count="1">
    <mergeCell ref="A4:C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workbookViewId="0" topLeftCell="A13">
      <selection activeCell="E16" sqref="E16"/>
    </sheetView>
  </sheetViews>
  <sheetFormatPr defaultColWidth="9.140625" defaultRowHeight="12.75"/>
  <cols>
    <col min="1" max="1" width="5.28125" style="0" bestFit="1" customWidth="1"/>
    <col min="2" max="2" width="45.00390625" style="0" bestFit="1" customWidth="1"/>
    <col min="3" max="4" width="11.421875" style="0" bestFit="1" customWidth="1"/>
    <col min="5" max="5" width="10.421875" style="0" bestFit="1" customWidth="1"/>
  </cols>
  <sheetData>
    <row r="1" spans="3:5" ht="15.75">
      <c r="C1" s="527" t="s">
        <v>45</v>
      </c>
      <c r="D1" s="528"/>
      <c r="E1" s="528"/>
    </row>
    <row r="2" ht="15.75">
      <c r="A2" s="11"/>
    </row>
    <row r="3" ht="15.75">
      <c r="A3" s="11"/>
    </row>
    <row r="4" ht="15.75">
      <c r="A4" s="11"/>
    </row>
    <row r="5" ht="15.75">
      <c r="A5" s="12"/>
    </row>
    <row r="6" spans="1:3" ht="18.75">
      <c r="A6" s="533"/>
      <c r="B6" s="528"/>
      <c r="C6" s="14"/>
    </row>
    <row r="7" spans="1:5" ht="18.75">
      <c r="A7" s="530" t="s">
        <v>367</v>
      </c>
      <c r="B7" s="530"/>
      <c r="C7" s="530"/>
      <c r="D7" s="528"/>
      <c r="E7" s="528"/>
    </row>
    <row r="8" spans="1:2" ht="18.75">
      <c r="A8" s="13"/>
      <c r="B8" s="248" t="s">
        <v>366</v>
      </c>
    </row>
    <row r="9" ht="15.75">
      <c r="A9" s="11"/>
    </row>
    <row r="10" spans="3:5" ht="16.5" thickBot="1">
      <c r="C10" s="531" t="s">
        <v>46</v>
      </c>
      <c r="D10" s="532"/>
      <c r="E10" s="532"/>
    </row>
    <row r="11" spans="1:5" ht="60.75" customHeight="1" thickBot="1">
      <c r="A11" s="245" t="s">
        <v>11</v>
      </c>
      <c r="B11" s="15" t="s">
        <v>47</v>
      </c>
      <c r="C11" s="16" t="s">
        <v>249</v>
      </c>
      <c r="D11" s="16" t="s">
        <v>247</v>
      </c>
      <c r="E11" s="246" t="s">
        <v>248</v>
      </c>
    </row>
    <row r="12" spans="1:5" ht="46.5" customHeight="1" thickBot="1">
      <c r="A12" s="534" t="s">
        <v>48</v>
      </c>
      <c r="B12" s="535"/>
      <c r="C12" s="535"/>
      <c r="D12" s="535"/>
      <c r="E12" s="536"/>
    </row>
    <row r="13" spans="1:5" ht="15.75">
      <c r="A13" s="21" t="s">
        <v>49</v>
      </c>
      <c r="B13" s="22" t="s">
        <v>50</v>
      </c>
      <c r="C13" s="346">
        <v>34491</v>
      </c>
      <c r="D13" s="253">
        <v>34740</v>
      </c>
      <c r="E13" s="254">
        <v>21105</v>
      </c>
    </row>
    <row r="14" spans="1:5" ht="15.75">
      <c r="A14" s="17" t="s">
        <v>51</v>
      </c>
      <c r="B14" s="18" t="s">
        <v>52</v>
      </c>
      <c r="C14" s="168">
        <v>27530</v>
      </c>
      <c r="D14" s="255">
        <v>27600</v>
      </c>
      <c r="E14" s="256">
        <v>17792</v>
      </c>
    </row>
    <row r="15" spans="1:5" ht="15.75">
      <c r="A15" s="17" t="s">
        <v>53</v>
      </c>
      <c r="B15" s="18" t="s">
        <v>54</v>
      </c>
      <c r="C15" s="168">
        <v>0</v>
      </c>
      <c r="D15" s="255">
        <v>0</v>
      </c>
      <c r="E15" s="256">
        <v>376</v>
      </c>
    </row>
    <row r="16" spans="1:5" ht="31.5">
      <c r="A16" s="17" t="s">
        <v>55</v>
      </c>
      <c r="B16" s="18" t="s">
        <v>56</v>
      </c>
      <c r="C16" s="168">
        <v>65287</v>
      </c>
      <c r="D16" s="255">
        <v>62390</v>
      </c>
      <c r="E16" s="256">
        <v>35180</v>
      </c>
    </row>
    <row r="17" spans="1:5" ht="31.5">
      <c r="A17" s="17" t="s">
        <v>57</v>
      </c>
      <c r="B17" s="18" t="s">
        <v>58</v>
      </c>
      <c r="C17" s="168">
        <v>35028</v>
      </c>
      <c r="D17" s="255">
        <v>25230</v>
      </c>
      <c r="E17" s="256">
        <v>22817</v>
      </c>
    </row>
    <row r="18" spans="1:5" ht="15.75">
      <c r="A18" s="17" t="s">
        <v>59</v>
      </c>
      <c r="B18" s="18" t="s">
        <v>60</v>
      </c>
      <c r="C18" s="168">
        <v>0</v>
      </c>
      <c r="D18" s="429">
        <v>4729</v>
      </c>
      <c r="E18" s="430">
        <v>4729</v>
      </c>
    </row>
    <row r="19" spans="1:5" ht="15.75">
      <c r="A19" s="19"/>
      <c r="B19" s="20" t="s">
        <v>61</v>
      </c>
      <c r="C19" s="347">
        <f>SUM(C13:C18)</f>
        <v>162336</v>
      </c>
      <c r="D19" s="347">
        <f>SUM(D13:D18)</f>
        <v>154689</v>
      </c>
      <c r="E19" s="347">
        <f>SUM(E13:E18)</f>
        <v>101999</v>
      </c>
    </row>
    <row r="20" spans="1:5" ht="15.75">
      <c r="A20" s="17" t="s">
        <v>62</v>
      </c>
      <c r="B20" s="18" t="s">
        <v>63</v>
      </c>
      <c r="C20" s="168">
        <v>0</v>
      </c>
      <c r="D20" s="249">
        <v>0</v>
      </c>
      <c r="E20" s="250">
        <v>0</v>
      </c>
    </row>
    <row r="21" spans="1:5" ht="16.5" thickBot="1">
      <c r="A21" s="129" t="s">
        <v>162</v>
      </c>
      <c r="B21" s="348" t="s">
        <v>198</v>
      </c>
      <c r="C21" s="349">
        <v>0</v>
      </c>
      <c r="D21" s="252">
        <v>0</v>
      </c>
      <c r="E21" s="251">
        <v>0</v>
      </c>
    </row>
    <row r="22" spans="1:5" ht="16.5" thickBot="1">
      <c r="A22" s="525" t="s">
        <v>64</v>
      </c>
      <c r="B22" s="538"/>
      <c r="C22" s="350">
        <f>SUM(C19:C20)</f>
        <v>162336</v>
      </c>
      <c r="D22" s="350">
        <f>SUM(D19:D20)</f>
        <v>154689</v>
      </c>
      <c r="E22" s="350">
        <f>SUM(E19:E20)</f>
        <v>101999</v>
      </c>
    </row>
    <row r="23" spans="1:5" ht="33.75" customHeight="1" thickBot="1">
      <c r="A23" s="534" t="s">
        <v>65</v>
      </c>
      <c r="B23" s="535"/>
      <c r="C23" s="535"/>
      <c r="D23" s="535"/>
      <c r="E23" s="537"/>
    </row>
    <row r="24" spans="1:5" ht="15.75">
      <c r="A24" s="54" t="s">
        <v>49</v>
      </c>
      <c r="B24" s="55" t="s">
        <v>66</v>
      </c>
      <c r="C24" s="169">
        <v>162336</v>
      </c>
      <c r="D24" s="253">
        <v>154689</v>
      </c>
      <c r="E24" s="254">
        <v>100467</v>
      </c>
    </row>
    <row r="25" spans="1:5" ht="15.75">
      <c r="A25" s="17" t="s">
        <v>51</v>
      </c>
      <c r="B25" s="18" t="s">
        <v>35</v>
      </c>
      <c r="C25" s="170">
        <v>0</v>
      </c>
      <c r="D25" s="255"/>
      <c r="E25" s="256">
        <v>1876</v>
      </c>
    </row>
    <row r="26" spans="1:5" ht="15.75">
      <c r="A26" s="17" t="s">
        <v>53</v>
      </c>
      <c r="B26" s="18" t="s">
        <v>67</v>
      </c>
      <c r="C26" s="170">
        <v>0</v>
      </c>
      <c r="D26" s="255"/>
      <c r="E26" s="256"/>
    </row>
    <row r="27" spans="1:5" ht="15.75">
      <c r="A27" s="529" t="s">
        <v>55</v>
      </c>
      <c r="B27" s="18" t="s">
        <v>68</v>
      </c>
      <c r="C27" s="170">
        <v>0</v>
      </c>
      <c r="D27" s="255"/>
      <c r="E27" s="256"/>
    </row>
    <row r="28" spans="1:5" ht="15.75">
      <c r="A28" s="529"/>
      <c r="B28" s="18" t="s">
        <v>69</v>
      </c>
      <c r="C28" s="170">
        <v>0</v>
      </c>
      <c r="D28" s="255"/>
      <c r="E28" s="256"/>
    </row>
    <row r="29" spans="1:5" ht="15.75">
      <c r="A29" s="529"/>
      <c r="B29" s="18" t="s">
        <v>70</v>
      </c>
      <c r="C29" s="170">
        <v>0</v>
      </c>
      <c r="D29" s="255"/>
      <c r="E29" s="256"/>
    </row>
    <row r="30" spans="1:5" ht="15.75">
      <c r="A30" s="17"/>
      <c r="B30" s="20" t="s">
        <v>71</v>
      </c>
      <c r="C30" s="347">
        <f>SUM(C24:C29)</f>
        <v>162336</v>
      </c>
      <c r="D30" s="347">
        <f>SUM(D24:D29)</f>
        <v>154689</v>
      </c>
      <c r="E30" s="347">
        <f>SUM(E24:E29)</f>
        <v>102343</v>
      </c>
    </row>
    <row r="31" spans="1:5" ht="15.75">
      <c r="A31" s="17" t="s">
        <v>57</v>
      </c>
      <c r="B31" s="18" t="s">
        <v>72</v>
      </c>
      <c r="C31" s="170">
        <v>0</v>
      </c>
      <c r="D31" s="249"/>
      <c r="E31" s="250"/>
    </row>
    <row r="32" spans="1:5" ht="16.5" customHeight="1" thickBot="1">
      <c r="A32" s="351" t="s">
        <v>59</v>
      </c>
      <c r="B32" s="23" t="s">
        <v>238</v>
      </c>
      <c r="C32" s="171">
        <v>0</v>
      </c>
      <c r="D32" s="255"/>
      <c r="E32" s="256"/>
    </row>
    <row r="33" spans="1:5" ht="16.5" customHeight="1" thickBot="1">
      <c r="A33" s="525" t="s">
        <v>73</v>
      </c>
      <c r="B33" s="526"/>
      <c r="C33" s="172">
        <f>SUM(C30:C32)</f>
        <v>162336</v>
      </c>
      <c r="D33" s="172">
        <f>SUM(D30:D32)</f>
        <v>154689</v>
      </c>
      <c r="E33" s="172">
        <f>SUM(E30:E32)</f>
        <v>102343</v>
      </c>
    </row>
  </sheetData>
  <mergeCells count="9">
    <mergeCell ref="A33:B33"/>
    <mergeCell ref="C1:E1"/>
    <mergeCell ref="A27:A29"/>
    <mergeCell ref="A7:E7"/>
    <mergeCell ref="C10:E10"/>
    <mergeCell ref="A6:B6"/>
    <mergeCell ref="A12:E12"/>
    <mergeCell ref="A23:E23"/>
    <mergeCell ref="A22:B22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9">
      <selection activeCell="E21" sqref="E21"/>
    </sheetView>
  </sheetViews>
  <sheetFormatPr defaultColWidth="9.140625" defaultRowHeight="12.75"/>
  <cols>
    <col min="1" max="1" width="3.57421875" style="0" bestFit="1" customWidth="1"/>
    <col min="2" max="2" width="47.00390625" style="0" customWidth="1"/>
    <col min="3" max="3" width="12.00390625" style="0" bestFit="1" customWidth="1"/>
    <col min="4" max="4" width="12.00390625" style="0" customWidth="1"/>
    <col min="5" max="5" width="15.140625" style="0" customWidth="1"/>
  </cols>
  <sheetData>
    <row r="1" ht="12.75">
      <c r="E1" s="24" t="s">
        <v>78</v>
      </c>
    </row>
    <row r="3" spans="1:4" ht="18.75">
      <c r="A3" s="533"/>
      <c r="B3" s="528"/>
      <c r="C3" s="528"/>
      <c r="D3" s="14"/>
    </row>
    <row r="4" spans="1:5" ht="15.75">
      <c r="A4" s="543" t="s">
        <v>79</v>
      </c>
      <c r="B4" s="543"/>
      <c r="C4" s="543"/>
      <c r="D4" s="543"/>
      <c r="E4" s="543"/>
    </row>
    <row r="5" spans="1:5" ht="15.75">
      <c r="A5" s="543" t="s">
        <v>317</v>
      </c>
      <c r="B5" s="543"/>
      <c r="C5" s="543"/>
      <c r="D5" s="543"/>
      <c r="E5" s="543"/>
    </row>
    <row r="6" spans="4:5" ht="13.5" thickBot="1">
      <c r="D6" s="189"/>
      <c r="E6" s="24" t="s">
        <v>46</v>
      </c>
    </row>
    <row r="7" spans="1:5" ht="51.75" thickBot="1">
      <c r="A7" s="96" t="s">
        <v>11</v>
      </c>
      <c r="B7" s="259" t="s">
        <v>47</v>
      </c>
      <c r="C7" s="260" t="s">
        <v>250</v>
      </c>
      <c r="D7" s="261" t="s">
        <v>247</v>
      </c>
      <c r="E7" s="262" t="s">
        <v>248</v>
      </c>
    </row>
    <row r="8" spans="1:5" ht="39.75" customHeight="1" thickBot="1">
      <c r="A8" s="544" t="s">
        <v>48</v>
      </c>
      <c r="B8" s="545"/>
      <c r="C8" s="545"/>
      <c r="D8" s="545"/>
      <c r="E8" s="546"/>
    </row>
    <row r="9" spans="1:5" ht="12.75">
      <c r="A9" s="32"/>
      <c r="B9" s="224" t="s">
        <v>50</v>
      </c>
      <c r="C9" s="352"/>
      <c r="D9" s="263"/>
      <c r="E9" s="247"/>
    </row>
    <row r="10" spans="1:5" ht="12.75">
      <c r="A10" s="26" t="s">
        <v>16</v>
      </c>
      <c r="B10" s="27" t="s">
        <v>7</v>
      </c>
      <c r="C10" s="353">
        <v>34491</v>
      </c>
      <c r="D10" s="264">
        <v>34740</v>
      </c>
      <c r="E10" s="176">
        <v>21105</v>
      </c>
    </row>
    <row r="11" spans="1:5" ht="12.75">
      <c r="A11" s="26" t="s">
        <v>17</v>
      </c>
      <c r="B11" s="27" t="s">
        <v>8</v>
      </c>
      <c r="C11" s="353">
        <f>SUM(C12:C14)</f>
        <v>27530</v>
      </c>
      <c r="D11" s="353">
        <f>SUM(D12:D14)</f>
        <v>27600</v>
      </c>
      <c r="E11" s="353">
        <f>SUM(E12:E14)</f>
        <v>17792</v>
      </c>
    </row>
    <row r="12" spans="1:5" ht="12.75">
      <c r="A12" s="28"/>
      <c r="B12" s="1" t="s">
        <v>306</v>
      </c>
      <c r="C12" s="354">
        <v>25830</v>
      </c>
      <c r="D12" s="265">
        <v>25830</v>
      </c>
      <c r="E12" s="256">
        <v>17018</v>
      </c>
    </row>
    <row r="13" spans="1:5" ht="12.75">
      <c r="A13" s="29"/>
      <c r="B13" s="1" t="s">
        <v>307</v>
      </c>
      <c r="C13" s="354">
        <v>1700</v>
      </c>
      <c r="D13" s="265">
        <v>1700</v>
      </c>
      <c r="E13" s="256">
        <v>738</v>
      </c>
    </row>
    <row r="14" spans="1:5" ht="12.75">
      <c r="A14" s="29"/>
      <c r="B14" s="1" t="s">
        <v>308</v>
      </c>
      <c r="C14" s="354">
        <v>0</v>
      </c>
      <c r="D14" s="265">
        <v>70</v>
      </c>
      <c r="E14" s="256">
        <v>36</v>
      </c>
    </row>
    <row r="15" spans="1:5" ht="12.75">
      <c r="A15" s="74" t="s">
        <v>18</v>
      </c>
      <c r="B15" s="223" t="s">
        <v>160</v>
      </c>
      <c r="C15" s="353">
        <f>SUM(C16:C19)</f>
        <v>65287</v>
      </c>
      <c r="D15" s="353">
        <f>SUM(D16:D19)</f>
        <v>62390</v>
      </c>
      <c r="E15" s="353">
        <f>SUM(E16:E19)</f>
        <v>35180</v>
      </c>
    </row>
    <row r="16" spans="1:5" ht="12.75">
      <c r="A16" s="29"/>
      <c r="B16" s="1" t="s">
        <v>309</v>
      </c>
      <c r="C16" s="354">
        <v>37905</v>
      </c>
      <c r="D16" s="431">
        <v>49185</v>
      </c>
      <c r="E16" s="431">
        <v>33366</v>
      </c>
    </row>
    <row r="17" spans="1:5" ht="12.75">
      <c r="A17" s="29"/>
      <c r="B17" s="1" t="s">
        <v>310</v>
      </c>
      <c r="C17" s="354">
        <v>0</v>
      </c>
      <c r="D17" s="265">
        <v>1943</v>
      </c>
      <c r="E17" s="256">
        <v>1814</v>
      </c>
    </row>
    <row r="18" spans="1:5" ht="12.75">
      <c r="A18" s="29"/>
      <c r="B18" s="1" t="s">
        <v>311</v>
      </c>
      <c r="C18" s="354">
        <v>0</v>
      </c>
      <c r="D18" s="265"/>
      <c r="E18" s="256"/>
    </row>
    <row r="19" spans="1:5" ht="12.75">
      <c r="A19" s="29"/>
      <c r="B19" s="1" t="s">
        <v>305</v>
      </c>
      <c r="C19" s="354">
        <v>27382</v>
      </c>
      <c r="D19" s="265">
        <v>11262</v>
      </c>
      <c r="E19" s="256"/>
    </row>
    <row r="20" spans="1:5" ht="12.75">
      <c r="A20" s="74" t="s">
        <v>19</v>
      </c>
      <c r="B20" s="223" t="s">
        <v>82</v>
      </c>
      <c r="C20" s="355">
        <v>35028</v>
      </c>
      <c r="D20" s="355">
        <v>25230</v>
      </c>
      <c r="E20" s="355">
        <v>22817</v>
      </c>
    </row>
    <row r="21" spans="1:5" ht="12.75">
      <c r="A21" s="29"/>
      <c r="B21" s="1" t="s">
        <v>83</v>
      </c>
      <c r="C21" s="354">
        <v>35028</v>
      </c>
      <c r="D21" s="265">
        <v>25230</v>
      </c>
      <c r="E21" s="256">
        <v>22817</v>
      </c>
    </row>
    <row r="22" spans="1:5" ht="12.75">
      <c r="A22" s="29"/>
      <c r="B22" s="1" t="s">
        <v>84</v>
      </c>
      <c r="C22" s="354">
        <v>2400</v>
      </c>
      <c r="D22" s="432">
        <v>2437</v>
      </c>
      <c r="E22" s="433">
        <v>1270</v>
      </c>
    </row>
    <row r="23" spans="1:5" ht="38.25">
      <c r="A23" s="29"/>
      <c r="B23" s="30" t="s">
        <v>85</v>
      </c>
      <c r="C23" s="356">
        <v>0</v>
      </c>
      <c r="D23" s="434">
        <v>0</v>
      </c>
      <c r="E23" s="435">
        <v>0</v>
      </c>
    </row>
    <row r="24" spans="1:5" ht="12.75">
      <c r="A24" s="26" t="s">
        <v>20</v>
      </c>
      <c r="B24" s="223" t="s">
        <v>86</v>
      </c>
      <c r="C24" s="353">
        <v>0</v>
      </c>
      <c r="D24" s="265">
        <v>0</v>
      </c>
      <c r="E24" s="256">
        <v>0</v>
      </c>
    </row>
    <row r="25" spans="1:5" ht="12.75">
      <c r="A25" s="29"/>
      <c r="B25" s="1" t="s">
        <v>312</v>
      </c>
      <c r="C25" s="354">
        <v>0</v>
      </c>
      <c r="D25" s="266">
        <v>0</v>
      </c>
      <c r="E25" s="256">
        <v>0</v>
      </c>
    </row>
    <row r="26" spans="1:5" ht="12.75">
      <c r="A26" s="26" t="s">
        <v>21</v>
      </c>
      <c r="B26" s="223" t="s">
        <v>60</v>
      </c>
      <c r="C26" s="355">
        <v>0</v>
      </c>
      <c r="D26" s="180">
        <v>4729</v>
      </c>
      <c r="E26" s="180">
        <v>4729</v>
      </c>
    </row>
    <row r="27" spans="1:5" ht="13.5" thickBot="1">
      <c r="A27" s="357" t="s">
        <v>22</v>
      </c>
      <c r="B27" s="358" t="s">
        <v>313</v>
      </c>
      <c r="C27" s="359">
        <v>0</v>
      </c>
      <c r="D27" s="265"/>
      <c r="E27" s="256">
        <v>980</v>
      </c>
    </row>
    <row r="28" spans="1:5" ht="13.5" thickBot="1">
      <c r="A28" s="541" t="s">
        <v>314</v>
      </c>
      <c r="B28" s="547"/>
      <c r="C28" s="360">
        <f>SUM(C10+C11+C15+C20+C24)</f>
        <v>162336</v>
      </c>
      <c r="D28" s="360">
        <f>SUM(D10+D11+D15+D20+D24+D26)</f>
        <v>154689</v>
      </c>
      <c r="E28" s="360">
        <f>SUM(E10+E11+E15+E20+E26+E27)</f>
        <v>102603</v>
      </c>
    </row>
    <row r="29" spans="1:5" ht="12.75">
      <c r="A29" s="539" t="s">
        <v>65</v>
      </c>
      <c r="B29" s="540"/>
      <c r="C29" s="540"/>
      <c r="D29" s="540"/>
      <c r="E29" s="540"/>
    </row>
    <row r="30" spans="1:5" ht="13.5" thickBot="1">
      <c r="A30" s="539"/>
      <c r="B30" s="540"/>
      <c r="C30" s="540"/>
      <c r="D30" s="540"/>
      <c r="E30" s="540"/>
    </row>
    <row r="31" spans="1:5" ht="12.75">
      <c r="A31" s="32" t="s">
        <v>16</v>
      </c>
      <c r="B31" s="361" t="s">
        <v>88</v>
      </c>
      <c r="C31" s="169">
        <v>45854</v>
      </c>
      <c r="D31" s="254">
        <v>37578</v>
      </c>
      <c r="E31" s="267">
        <v>24768</v>
      </c>
    </row>
    <row r="32" spans="1:5" ht="12.75">
      <c r="A32" s="29" t="s">
        <v>17</v>
      </c>
      <c r="B32" s="362" t="s">
        <v>34</v>
      </c>
      <c r="C32" s="170">
        <v>10971</v>
      </c>
      <c r="D32" s="256">
        <v>8776</v>
      </c>
      <c r="E32" s="168">
        <v>5333</v>
      </c>
    </row>
    <row r="33" spans="1:5" ht="12.75">
      <c r="A33" s="29" t="s">
        <v>18</v>
      </c>
      <c r="B33" s="362" t="s">
        <v>89</v>
      </c>
      <c r="C33" s="170">
        <v>58284</v>
      </c>
      <c r="D33" s="256">
        <v>50602</v>
      </c>
      <c r="E33" s="168">
        <v>31047</v>
      </c>
    </row>
    <row r="34" spans="1:5" ht="12.75">
      <c r="A34" s="29" t="s">
        <v>19</v>
      </c>
      <c r="B34" s="362" t="s">
        <v>90</v>
      </c>
      <c r="C34" s="170">
        <v>7690</v>
      </c>
      <c r="D34" s="256">
        <v>16811</v>
      </c>
      <c r="E34" s="168">
        <v>14994</v>
      </c>
    </row>
    <row r="35" spans="1:5" ht="12.75">
      <c r="A35" s="29" t="s">
        <v>20</v>
      </c>
      <c r="B35" s="362" t="s">
        <v>136</v>
      </c>
      <c r="C35" s="170">
        <v>0</v>
      </c>
      <c r="D35" s="256">
        <v>0</v>
      </c>
      <c r="E35" s="168">
        <v>0</v>
      </c>
    </row>
    <row r="36" spans="1:5" ht="12.75">
      <c r="A36" s="29" t="s">
        <v>21</v>
      </c>
      <c r="B36" s="362" t="s">
        <v>161</v>
      </c>
      <c r="C36" s="170">
        <v>39537</v>
      </c>
      <c r="D36" s="256">
        <v>40922</v>
      </c>
      <c r="E36" s="168">
        <v>24325</v>
      </c>
    </row>
    <row r="37" spans="1:5" ht="12.75">
      <c r="A37" s="29"/>
      <c r="B37" s="363" t="s">
        <v>91</v>
      </c>
      <c r="C37" s="176">
        <f>SUM(C31:C36)</f>
        <v>162336</v>
      </c>
      <c r="D37" s="176">
        <f>SUM(D31:D36)</f>
        <v>154689</v>
      </c>
      <c r="E37" s="176">
        <f>SUM(E31:E36)</f>
        <v>100467</v>
      </c>
    </row>
    <row r="38" spans="1:5" ht="12.75">
      <c r="A38" s="29" t="s">
        <v>22</v>
      </c>
      <c r="B38" s="362" t="s">
        <v>92</v>
      </c>
      <c r="C38" s="170">
        <v>0</v>
      </c>
      <c r="D38" s="256">
        <v>0</v>
      </c>
      <c r="E38" s="168">
        <v>0</v>
      </c>
    </row>
    <row r="39" spans="1:5" ht="12.75">
      <c r="A39" s="29" t="s">
        <v>23</v>
      </c>
      <c r="B39" s="362" t="s">
        <v>93</v>
      </c>
      <c r="C39" s="170">
        <v>0</v>
      </c>
      <c r="D39" s="256">
        <v>0</v>
      </c>
      <c r="E39" s="168">
        <v>0</v>
      </c>
    </row>
    <row r="40" spans="1:5" ht="12.75">
      <c r="A40" s="29" t="s">
        <v>24</v>
      </c>
      <c r="B40" s="362" t="s">
        <v>163</v>
      </c>
      <c r="C40" s="170">
        <v>0</v>
      </c>
      <c r="D40" s="256">
        <v>0</v>
      </c>
      <c r="E40" s="168">
        <v>0</v>
      </c>
    </row>
    <row r="41" spans="1:5" ht="12.75">
      <c r="A41" s="29" t="s">
        <v>25</v>
      </c>
      <c r="B41" s="362" t="s">
        <v>94</v>
      </c>
      <c r="C41" s="170">
        <v>0</v>
      </c>
      <c r="D41" s="256">
        <v>0</v>
      </c>
      <c r="E41" s="168">
        <v>0</v>
      </c>
    </row>
    <row r="42" spans="1:5" ht="13.5" thickBot="1">
      <c r="A42" s="31" t="s">
        <v>26</v>
      </c>
      <c r="B42" s="364" t="s">
        <v>315</v>
      </c>
      <c r="C42" s="365">
        <v>0</v>
      </c>
      <c r="D42" s="258">
        <v>0</v>
      </c>
      <c r="E42" s="257">
        <v>-1651</v>
      </c>
    </row>
    <row r="43" spans="1:5" ht="13.5" thickBot="1">
      <c r="A43" s="541" t="s">
        <v>316</v>
      </c>
      <c r="B43" s="542"/>
      <c r="C43" s="366">
        <f>SUM(C37:C42)</f>
        <v>162336</v>
      </c>
      <c r="D43" s="366">
        <f>SUM(D37:D42)</f>
        <v>154689</v>
      </c>
      <c r="E43" s="436">
        <f>SUM(E37:E42)</f>
        <v>98816</v>
      </c>
    </row>
  </sheetData>
  <mergeCells count="7">
    <mergeCell ref="A29:E30"/>
    <mergeCell ref="A43:B43"/>
    <mergeCell ref="A3:C3"/>
    <mergeCell ref="A4:E4"/>
    <mergeCell ref="A5:E5"/>
    <mergeCell ref="A8:E8"/>
    <mergeCell ref="A28:B28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workbookViewId="0" topLeftCell="A1">
      <selection activeCell="E17" sqref="E17"/>
    </sheetView>
  </sheetViews>
  <sheetFormatPr defaultColWidth="9.140625" defaultRowHeight="12.75"/>
  <cols>
    <col min="1" max="1" width="3.8515625" style="0" bestFit="1" customWidth="1"/>
    <col min="2" max="2" width="36.00390625" style="0" customWidth="1"/>
    <col min="3" max="3" width="14.8515625" style="0" customWidth="1"/>
    <col min="4" max="4" width="15.57421875" style="0" customWidth="1"/>
    <col min="5" max="5" width="15.28125" style="0" customWidth="1"/>
  </cols>
  <sheetData>
    <row r="1" ht="15.75">
      <c r="E1" s="34" t="s">
        <v>95</v>
      </c>
    </row>
    <row r="2" ht="15.75">
      <c r="A2" s="11"/>
    </row>
    <row r="3" ht="15.75">
      <c r="A3" s="11"/>
    </row>
    <row r="4" ht="15.75">
      <c r="A4" s="11"/>
    </row>
    <row r="5" ht="15.75">
      <c r="A5" s="11"/>
    </row>
    <row r="6" spans="1:4" ht="18.75">
      <c r="A6" s="533"/>
      <c r="B6" s="528"/>
      <c r="C6" s="528"/>
      <c r="D6" s="14"/>
    </row>
    <row r="7" spans="1:5" ht="18.75">
      <c r="A7" s="533" t="s">
        <v>96</v>
      </c>
      <c r="B7" s="533"/>
      <c r="C7" s="533"/>
      <c r="D7" s="533"/>
      <c r="E7" s="533"/>
    </row>
    <row r="8" spans="1:5" ht="18.75">
      <c r="A8" s="533" t="s">
        <v>319</v>
      </c>
      <c r="B8" s="533"/>
      <c r="C8" s="533"/>
      <c r="D8" s="533"/>
      <c r="E8" s="533"/>
    </row>
    <row r="9" ht="15.75">
      <c r="A9" s="12"/>
    </row>
    <row r="10" ht="15.75">
      <c r="A10" s="12"/>
    </row>
    <row r="11" ht="15.75">
      <c r="A11" s="11"/>
    </row>
    <row r="12" ht="15.75">
      <c r="A12" s="11"/>
    </row>
    <row r="13" spans="4:5" ht="21.75" customHeight="1" thickBot="1">
      <c r="D13" s="273"/>
      <c r="E13" s="104" t="s">
        <v>46</v>
      </c>
    </row>
    <row r="14" spans="1:5" ht="59.25" customHeight="1" thickBot="1">
      <c r="A14" s="245" t="s">
        <v>11</v>
      </c>
      <c r="B14" s="15" t="s">
        <v>47</v>
      </c>
      <c r="C14" s="241" t="s">
        <v>237</v>
      </c>
      <c r="D14" s="16" t="s">
        <v>247</v>
      </c>
      <c r="E14" s="268" t="s">
        <v>248</v>
      </c>
    </row>
    <row r="15" spans="1:5" ht="36.75" customHeight="1" thickBot="1">
      <c r="A15" s="549" t="s">
        <v>48</v>
      </c>
      <c r="B15" s="550"/>
      <c r="C15" s="550"/>
      <c r="D15" s="550"/>
      <c r="E15" s="551"/>
    </row>
    <row r="16" spans="1:5" ht="33" customHeight="1">
      <c r="A16" s="35" t="s">
        <v>16</v>
      </c>
      <c r="B16" s="130" t="s">
        <v>97</v>
      </c>
      <c r="C16" s="367">
        <v>0</v>
      </c>
      <c r="D16" s="275"/>
      <c r="E16" s="270">
        <v>376</v>
      </c>
    </row>
    <row r="17" spans="1:5" ht="31.5">
      <c r="A17" s="43" t="s">
        <v>17</v>
      </c>
      <c r="B17" s="131" t="s">
        <v>106</v>
      </c>
      <c r="C17" s="368">
        <v>0</v>
      </c>
      <c r="D17" s="276"/>
      <c r="E17" s="271"/>
    </row>
    <row r="18" spans="1:5" ht="34.5" customHeight="1">
      <c r="A18" s="38" t="s">
        <v>18</v>
      </c>
      <c r="B18" s="132" t="s">
        <v>98</v>
      </c>
      <c r="C18" s="369">
        <v>0</v>
      </c>
      <c r="D18" s="9"/>
      <c r="E18" s="271"/>
    </row>
    <row r="19" spans="1:5" ht="15.75">
      <c r="A19" s="38" t="s">
        <v>19</v>
      </c>
      <c r="B19" s="132" t="s">
        <v>99</v>
      </c>
      <c r="C19" s="370">
        <v>0</v>
      </c>
      <c r="D19" s="9"/>
      <c r="E19" s="271"/>
    </row>
    <row r="20" spans="1:5" ht="16.5" thickBot="1">
      <c r="A20" s="38" t="s">
        <v>20</v>
      </c>
      <c r="B20" s="132" t="s">
        <v>318</v>
      </c>
      <c r="C20" s="9">
        <v>0</v>
      </c>
      <c r="D20" s="277"/>
      <c r="E20" s="274"/>
    </row>
    <row r="21" spans="1:5" ht="16.5" customHeight="1" thickBot="1">
      <c r="A21" s="525" t="s">
        <v>100</v>
      </c>
      <c r="B21" s="548"/>
      <c r="C21" s="42">
        <f>SUM(C16:C20)</f>
        <v>0</v>
      </c>
      <c r="D21" s="42">
        <f>SUM(D16:D20)</f>
        <v>0</v>
      </c>
      <c r="E21" s="42">
        <f>SUM(E16:E20)</f>
        <v>376</v>
      </c>
    </row>
    <row r="22" spans="1:5" ht="32.25" customHeight="1" thickBot="1">
      <c r="A22" s="549" t="s">
        <v>65</v>
      </c>
      <c r="B22" s="550"/>
      <c r="C22" s="550"/>
      <c r="D22" s="550"/>
      <c r="E22" s="551"/>
    </row>
    <row r="23" spans="1:5" ht="15.75">
      <c r="A23" s="43" t="s">
        <v>16</v>
      </c>
      <c r="B23" s="131" t="s">
        <v>101</v>
      </c>
      <c r="C23" s="371">
        <v>0</v>
      </c>
      <c r="D23" s="269">
        <v>0</v>
      </c>
      <c r="E23" s="270">
        <v>386</v>
      </c>
    </row>
    <row r="24" spans="1:5" ht="15.75">
      <c r="A24" s="38" t="s">
        <v>17</v>
      </c>
      <c r="B24" s="132" t="s">
        <v>102</v>
      </c>
      <c r="C24" s="39">
        <v>0</v>
      </c>
      <c r="D24" s="9">
        <v>0</v>
      </c>
      <c r="E24" s="271">
        <v>0</v>
      </c>
    </row>
    <row r="25" spans="1:5" ht="15.75">
      <c r="A25" s="38" t="s">
        <v>18</v>
      </c>
      <c r="B25" s="132" t="s">
        <v>368</v>
      </c>
      <c r="C25" s="39">
        <v>0</v>
      </c>
      <c r="D25" s="9">
        <v>0</v>
      </c>
      <c r="E25" s="271">
        <v>1490</v>
      </c>
    </row>
    <row r="26" spans="1:5" ht="15.75">
      <c r="A26" s="38" t="s">
        <v>19</v>
      </c>
      <c r="B26" s="132" t="s">
        <v>103</v>
      </c>
      <c r="C26" s="39">
        <v>0</v>
      </c>
      <c r="D26" s="9">
        <v>0</v>
      </c>
      <c r="E26" s="271">
        <v>0</v>
      </c>
    </row>
    <row r="27" spans="1:5" ht="16.5" thickBot="1">
      <c r="A27" s="40" t="s">
        <v>20</v>
      </c>
      <c r="B27" s="133" t="s">
        <v>104</v>
      </c>
      <c r="C27" s="39">
        <v>0</v>
      </c>
      <c r="D27" s="272">
        <v>0</v>
      </c>
      <c r="E27" s="238">
        <v>0</v>
      </c>
    </row>
    <row r="28" spans="1:5" ht="16.5" customHeight="1" thickBot="1">
      <c r="A28" s="525" t="s">
        <v>105</v>
      </c>
      <c r="B28" s="548"/>
      <c r="C28" s="42">
        <f>SUM(C23:C27)</f>
        <v>0</v>
      </c>
      <c r="D28" s="42">
        <f>SUM(D23:D27)</f>
        <v>0</v>
      </c>
      <c r="E28" s="42">
        <f>SUM(E23:E27)</f>
        <v>1876</v>
      </c>
    </row>
  </sheetData>
  <mergeCells count="7">
    <mergeCell ref="A21:B21"/>
    <mergeCell ref="A22:E22"/>
    <mergeCell ref="A28:B28"/>
    <mergeCell ref="A6:C6"/>
    <mergeCell ref="A7:E7"/>
    <mergeCell ref="A8:E8"/>
    <mergeCell ref="A15:E15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workbookViewId="0" topLeftCell="A1">
      <selection activeCell="C5" sqref="C5"/>
    </sheetView>
  </sheetViews>
  <sheetFormatPr defaultColWidth="9.140625" defaultRowHeight="12.75"/>
  <cols>
    <col min="2" max="2" width="44.00390625" style="0" customWidth="1"/>
    <col min="3" max="3" width="11.421875" style="0" bestFit="1" customWidth="1"/>
    <col min="4" max="4" width="11.57421875" style="0" bestFit="1" customWidth="1"/>
    <col min="5" max="5" width="13.28125" style="0" customWidth="1"/>
  </cols>
  <sheetData>
    <row r="1" spans="1:5" ht="15.75">
      <c r="A1" s="44"/>
      <c r="B1" s="8"/>
      <c r="C1" s="282"/>
      <c r="D1" s="552" t="s">
        <v>107</v>
      </c>
      <c r="E1" s="528"/>
    </row>
    <row r="2" spans="1:4" ht="18.75">
      <c r="A2" s="553"/>
      <c r="B2" s="554"/>
      <c r="C2" s="554"/>
      <c r="D2" s="47"/>
    </row>
    <row r="3" spans="1:4" ht="18.75">
      <c r="A3" s="553" t="s">
        <v>108</v>
      </c>
      <c r="B3" s="553"/>
      <c r="C3" s="553"/>
      <c r="D3" s="553"/>
    </row>
    <row r="4" spans="1:4" ht="18.75">
      <c r="A4" s="553" t="s">
        <v>320</v>
      </c>
      <c r="B4" s="553"/>
      <c r="C4" s="553"/>
      <c r="D4" s="553"/>
    </row>
    <row r="5" spans="1:4" ht="18.75">
      <c r="A5" s="46"/>
      <c r="B5" s="46"/>
      <c r="C5" s="46"/>
      <c r="D5" s="46"/>
    </row>
    <row r="6" spans="1:4" ht="9" customHeight="1">
      <c r="A6" s="45"/>
      <c r="B6" s="8"/>
      <c r="C6" s="8"/>
      <c r="D6" s="8"/>
    </row>
    <row r="7" spans="1:5" ht="16.5" customHeight="1" thickBot="1">
      <c r="A7" s="44"/>
      <c r="B7" s="8"/>
      <c r="C7" s="8"/>
      <c r="D7" s="273"/>
      <c r="E7" s="278" t="s">
        <v>46</v>
      </c>
    </row>
    <row r="8" spans="1:5" ht="46.5" customHeight="1" thickBot="1">
      <c r="A8" s="243" t="s">
        <v>11</v>
      </c>
      <c r="B8" s="242" t="s">
        <v>47</v>
      </c>
      <c r="C8" s="15" t="s">
        <v>251</v>
      </c>
      <c r="D8" s="15" t="s">
        <v>247</v>
      </c>
      <c r="E8" s="279" t="s">
        <v>248</v>
      </c>
    </row>
    <row r="9" spans="1:5" ht="16.5" thickBot="1">
      <c r="A9" s="549" t="s">
        <v>48</v>
      </c>
      <c r="B9" s="550"/>
      <c r="C9" s="550"/>
      <c r="D9" s="550"/>
      <c r="E9" s="551"/>
    </row>
    <row r="10" spans="1:5" ht="15.75">
      <c r="A10" s="48" t="s">
        <v>49</v>
      </c>
      <c r="B10" s="36" t="s">
        <v>50</v>
      </c>
      <c r="C10" s="37">
        <v>140</v>
      </c>
      <c r="D10" s="37">
        <v>102</v>
      </c>
      <c r="E10" s="37">
        <v>46</v>
      </c>
    </row>
    <row r="11" spans="1:5" ht="15.75">
      <c r="A11" s="49" t="s">
        <v>16</v>
      </c>
      <c r="B11" s="18" t="s">
        <v>7</v>
      </c>
      <c r="C11" s="39">
        <v>140</v>
      </c>
      <c r="D11" s="39">
        <v>102</v>
      </c>
      <c r="E11" s="39">
        <v>46</v>
      </c>
    </row>
    <row r="12" spans="1:5" ht="15.75">
      <c r="A12" s="50" t="s">
        <v>51</v>
      </c>
      <c r="B12" s="20" t="s">
        <v>80</v>
      </c>
      <c r="C12" s="51">
        <v>0</v>
      </c>
      <c r="D12" s="51">
        <v>0</v>
      </c>
      <c r="E12" s="51">
        <v>0</v>
      </c>
    </row>
    <row r="13" spans="1:5" ht="16.5" customHeight="1">
      <c r="A13" s="50" t="s">
        <v>53</v>
      </c>
      <c r="B13" s="20" t="s">
        <v>54</v>
      </c>
      <c r="C13" s="372">
        <v>0</v>
      </c>
      <c r="D13" s="372">
        <v>0</v>
      </c>
      <c r="E13" s="280">
        <v>0</v>
      </c>
    </row>
    <row r="14" spans="1:5" ht="16.5" customHeight="1">
      <c r="A14" s="50" t="s">
        <v>55</v>
      </c>
      <c r="B14" s="20" t="s">
        <v>82</v>
      </c>
      <c r="C14" s="51">
        <v>29648</v>
      </c>
      <c r="D14" s="51">
        <v>17799</v>
      </c>
      <c r="E14" s="51">
        <v>17799</v>
      </c>
    </row>
    <row r="15" spans="1:5" ht="15.75">
      <c r="A15" s="49" t="s">
        <v>16</v>
      </c>
      <c r="B15" s="18" t="s">
        <v>246</v>
      </c>
      <c r="C15" s="39">
        <v>29648</v>
      </c>
      <c r="D15" s="39">
        <v>17799</v>
      </c>
      <c r="E15" s="39">
        <v>17799</v>
      </c>
    </row>
    <row r="16" spans="1:5" ht="47.25">
      <c r="A16" s="50" t="s">
        <v>57</v>
      </c>
      <c r="B16" s="20" t="s">
        <v>112</v>
      </c>
      <c r="C16" s="39">
        <v>0</v>
      </c>
      <c r="D16" s="39">
        <v>0</v>
      </c>
      <c r="E16" s="281">
        <v>0</v>
      </c>
    </row>
    <row r="17" spans="1:5" ht="15.75">
      <c r="A17" s="50" t="s">
        <v>59</v>
      </c>
      <c r="B17" s="20" t="s">
        <v>86</v>
      </c>
      <c r="C17" s="51">
        <v>0</v>
      </c>
      <c r="D17" s="51">
        <v>0</v>
      </c>
      <c r="E17" s="51">
        <v>0</v>
      </c>
    </row>
    <row r="18" spans="1:5" ht="15.75">
      <c r="A18" s="49" t="s">
        <v>16</v>
      </c>
      <c r="B18" s="18" t="s">
        <v>87</v>
      </c>
      <c r="C18" s="39">
        <v>0</v>
      </c>
      <c r="D18" s="39">
        <v>0</v>
      </c>
      <c r="E18" s="39">
        <v>0</v>
      </c>
    </row>
    <row r="19" spans="1:5" ht="15.75">
      <c r="A19" s="49" t="s">
        <v>17</v>
      </c>
      <c r="B19" s="18" t="s">
        <v>113</v>
      </c>
      <c r="C19" s="39">
        <v>0</v>
      </c>
      <c r="D19" s="39">
        <v>0</v>
      </c>
      <c r="E19" s="39">
        <v>0</v>
      </c>
    </row>
    <row r="20" spans="1:5" ht="16.5" customHeight="1">
      <c r="A20" s="50" t="s">
        <v>62</v>
      </c>
      <c r="B20" s="20" t="s">
        <v>60</v>
      </c>
      <c r="C20" s="51">
        <v>0</v>
      </c>
      <c r="D20" s="51">
        <v>4729</v>
      </c>
      <c r="E20" s="51">
        <v>4729</v>
      </c>
    </row>
    <row r="21" spans="1:5" ht="15.75">
      <c r="A21" s="49" t="s">
        <v>16</v>
      </c>
      <c r="B21" s="18" t="s">
        <v>114</v>
      </c>
      <c r="C21" s="39">
        <v>0</v>
      </c>
      <c r="D21" s="39">
        <v>4729</v>
      </c>
      <c r="E21" s="39">
        <v>4729</v>
      </c>
    </row>
    <row r="22" spans="1:5" ht="16.5" thickBot="1">
      <c r="A22" s="52" t="s">
        <v>17</v>
      </c>
      <c r="B22" s="23" t="s">
        <v>115</v>
      </c>
      <c r="C22" s="41">
        <v>0</v>
      </c>
      <c r="D22" s="41">
        <v>0</v>
      </c>
      <c r="E22" s="41">
        <v>0</v>
      </c>
    </row>
    <row r="23" spans="1:5" ht="16.5" customHeight="1" thickBot="1">
      <c r="A23" s="525" t="s">
        <v>116</v>
      </c>
      <c r="B23" s="538"/>
      <c r="C23" s="42">
        <f>SUM(C10+C13+C14)</f>
        <v>29788</v>
      </c>
      <c r="D23" s="42">
        <f>SUM(D10+D14+D20)</f>
        <v>22630</v>
      </c>
      <c r="E23" s="42">
        <f>SUM(E10+E14+E20)</f>
        <v>22574</v>
      </c>
    </row>
  </sheetData>
  <mergeCells count="6">
    <mergeCell ref="A23:B23"/>
    <mergeCell ref="D1:E1"/>
    <mergeCell ref="A2:C2"/>
    <mergeCell ref="A3:D3"/>
    <mergeCell ref="A4:D4"/>
    <mergeCell ref="A9:E9"/>
  </mergeCells>
  <printOptions/>
  <pageMargins left="0.75" right="0.75" top="0.56" bottom="0.44" header="0.5" footer="0.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75" zoomScaleNormal="75" zoomScaleSheetLayoutView="75" workbookViewId="0" topLeftCell="A16">
      <selection activeCell="K5" sqref="K5"/>
    </sheetView>
  </sheetViews>
  <sheetFormatPr defaultColWidth="9.140625" defaultRowHeight="12.75"/>
  <cols>
    <col min="1" max="1" width="4.57421875" style="0" customWidth="1"/>
    <col min="2" max="2" width="8.140625" style="0" bestFit="1" customWidth="1"/>
    <col min="3" max="3" width="41.28125" style="0" bestFit="1" customWidth="1"/>
    <col min="4" max="11" width="9.57421875" style="0" customWidth="1"/>
    <col min="12" max="12" width="10.140625" style="5" customWidth="1"/>
  </cols>
  <sheetData>
    <row r="1" spans="1:12" s="189" customFormat="1" ht="112.5" customHeight="1" thickBot="1">
      <c r="A1" s="190" t="s">
        <v>11</v>
      </c>
      <c r="B1" s="201" t="s">
        <v>220</v>
      </c>
      <c r="C1" s="191" t="s">
        <v>33</v>
      </c>
      <c r="D1" s="192" t="s">
        <v>7</v>
      </c>
      <c r="E1" s="192" t="s">
        <v>8</v>
      </c>
      <c r="F1" s="192" t="s">
        <v>74</v>
      </c>
      <c r="G1" s="192" t="s">
        <v>321</v>
      </c>
      <c r="H1" s="192" t="s">
        <v>75</v>
      </c>
      <c r="I1" s="192" t="s">
        <v>76</v>
      </c>
      <c r="J1" s="192" t="s">
        <v>9</v>
      </c>
      <c r="K1" s="193" t="s">
        <v>77</v>
      </c>
      <c r="L1" s="194" t="s">
        <v>10</v>
      </c>
    </row>
    <row r="2" spans="1:12" ht="18" customHeight="1">
      <c r="A2" s="225" t="s">
        <v>16</v>
      </c>
      <c r="B2" s="373">
        <v>841901</v>
      </c>
      <c r="C2" s="33" t="s">
        <v>213</v>
      </c>
      <c r="D2" s="226"/>
      <c r="E2" s="226">
        <v>17738</v>
      </c>
      <c r="F2" s="226"/>
      <c r="G2" s="226">
        <v>35180</v>
      </c>
      <c r="H2" s="226"/>
      <c r="I2" s="226"/>
      <c r="J2" s="226">
        <v>1363</v>
      </c>
      <c r="K2" s="227"/>
      <c r="L2" s="228">
        <f>SUM(D2:K2)</f>
        <v>54281</v>
      </c>
    </row>
    <row r="3" spans="1:12" ht="12.75">
      <c r="A3" s="3" t="s">
        <v>17</v>
      </c>
      <c r="B3" s="10">
        <v>841126</v>
      </c>
      <c r="C3" s="296" t="s">
        <v>322</v>
      </c>
      <c r="D3" s="297">
        <v>2637</v>
      </c>
      <c r="E3" s="297">
        <v>18</v>
      </c>
      <c r="F3" s="297"/>
      <c r="G3" s="297"/>
      <c r="H3" s="297"/>
      <c r="I3" s="297"/>
      <c r="J3" s="297">
        <v>371</v>
      </c>
      <c r="K3" s="298"/>
      <c r="L3" s="299">
        <f>SUM(D3:K3)</f>
        <v>3026</v>
      </c>
    </row>
    <row r="4" spans="1:12" ht="12.75">
      <c r="A4" s="3"/>
      <c r="B4" s="10">
        <v>841154</v>
      </c>
      <c r="C4" s="296" t="s">
        <v>371</v>
      </c>
      <c r="D4" s="297"/>
      <c r="E4" s="297"/>
      <c r="F4" s="297"/>
      <c r="G4" s="297"/>
      <c r="H4" s="297"/>
      <c r="I4" s="297"/>
      <c r="J4" s="297"/>
      <c r="K4" s="298">
        <v>376</v>
      </c>
      <c r="L4" s="299">
        <f>SUM(D4:K4)</f>
        <v>376</v>
      </c>
    </row>
    <row r="5" spans="1:12" ht="12.75">
      <c r="A5" s="3" t="s">
        <v>18</v>
      </c>
      <c r="B5" s="10">
        <v>862101</v>
      </c>
      <c r="C5" s="1" t="s">
        <v>214</v>
      </c>
      <c r="D5" s="200">
        <v>78</v>
      </c>
      <c r="E5" s="200"/>
      <c r="F5" s="200"/>
      <c r="G5" s="200"/>
      <c r="H5" s="200"/>
      <c r="I5" s="200"/>
      <c r="J5" s="200">
        <v>37</v>
      </c>
      <c r="K5" s="202"/>
      <c r="L5" s="299">
        <f>SUM(D5:K5)</f>
        <v>115</v>
      </c>
    </row>
    <row r="6" spans="1:12" ht="25.5">
      <c r="A6" s="3" t="s">
        <v>19</v>
      </c>
      <c r="B6" s="10">
        <v>869041</v>
      </c>
      <c r="C6" s="187" t="s">
        <v>212</v>
      </c>
      <c r="D6" s="200"/>
      <c r="E6" s="200"/>
      <c r="F6" s="200"/>
      <c r="G6" s="200"/>
      <c r="H6" s="200"/>
      <c r="I6" s="200"/>
      <c r="J6" s="200">
        <v>1233</v>
      </c>
      <c r="K6" s="202"/>
      <c r="L6" s="299">
        <f>SUM(D6:K6)</f>
        <v>1233</v>
      </c>
    </row>
    <row r="7" spans="1:12" ht="12.75">
      <c r="A7" s="3" t="s">
        <v>20</v>
      </c>
      <c r="B7" s="10">
        <v>562917</v>
      </c>
      <c r="C7" s="187" t="s">
        <v>5</v>
      </c>
      <c r="D7" s="200">
        <v>188</v>
      </c>
      <c r="E7" s="200"/>
      <c r="F7" s="200"/>
      <c r="G7" s="200"/>
      <c r="H7" s="200"/>
      <c r="I7" s="200"/>
      <c r="J7" s="200"/>
      <c r="K7" s="202"/>
      <c r="L7" s="374">
        <f aca="true" t="shared" si="0" ref="L7:L24">SUM(D7:K7)</f>
        <v>188</v>
      </c>
    </row>
    <row r="8" spans="1:12" ht="25.5">
      <c r="A8" s="3" t="s">
        <v>21</v>
      </c>
      <c r="B8" s="188" t="s">
        <v>253</v>
      </c>
      <c r="C8" s="1" t="s">
        <v>13</v>
      </c>
      <c r="D8" s="200">
        <v>1484</v>
      </c>
      <c r="E8" s="200"/>
      <c r="F8" s="200"/>
      <c r="G8" s="200"/>
      <c r="H8" s="200"/>
      <c r="I8" s="200"/>
      <c r="J8" s="200"/>
      <c r="K8" s="202"/>
      <c r="L8" s="374">
        <f t="shared" si="0"/>
        <v>1484</v>
      </c>
    </row>
    <row r="9" spans="1:12" ht="25.5">
      <c r="A9" s="3" t="s">
        <v>22</v>
      </c>
      <c r="B9" s="188" t="s">
        <v>254</v>
      </c>
      <c r="C9" s="1" t="s">
        <v>14</v>
      </c>
      <c r="D9" s="200">
        <v>4823</v>
      </c>
      <c r="E9" s="200"/>
      <c r="F9" s="200"/>
      <c r="G9" s="200"/>
      <c r="H9" s="200"/>
      <c r="I9" s="200"/>
      <c r="J9" s="200"/>
      <c r="K9" s="202"/>
      <c r="L9" s="374">
        <f t="shared" si="0"/>
        <v>4823</v>
      </c>
    </row>
    <row r="10" spans="1:12" ht="25.5">
      <c r="A10" s="3" t="s">
        <v>23</v>
      </c>
      <c r="B10" s="188" t="s">
        <v>255</v>
      </c>
      <c r="C10" s="1" t="s">
        <v>15</v>
      </c>
      <c r="D10" s="200">
        <v>4202</v>
      </c>
      <c r="E10" s="200"/>
      <c r="F10" s="200"/>
      <c r="G10" s="200"/>
      <c r="H10" s="200"/>
      <c r="I10" s="200"/>
      <c r="J10" s="200"/>
      <c r="K10" s="202"/>
      <c r="L10" s="374">
        <f t="shared" si="0"/>
        <v>4202</v>
      </c>
    </row>
    <row r="11" spans="1:12" ht="25.5">
      <c r="A11" s="3" t="s">
        <v>24</v>
      </c>
      <c r="B11" s="188" t="s">
        <v>256</v>
      </c>
      <c r="C11" s="1" t="s">
        <v>216</v>
      </c>
      <c r="D11" s="200">
        <v>589</v>
      </c>
      <c r="E11" s="200"/>
      <c r="F11" s="200"/>
      <c r="G11" s="200"/>
      <c r="H11" s="200"/>
      <c r="I11" s="200"/>
      <c r="J11" s="200"/>
      <c r="K11" s="202"/>
      <c r="L11" s="374">
        <f t="shared" si="0"/>
        <v>589</v>
      </c>
    </row>
    <row r="12" spans="1:12" ht="25.5">
      <c r="A12" s="3" t="s">
        <v>25</v>
      </c>
      <c r="B12" s="188" t="s">
        <v>373</v>
      </c>
      <c r="C12" s="1" t="s">
        <v>374</v>
      </c>
      <c r="D12" s="200">
        <v>297</v>
      </c>
      <c r="E12" s="200"/>
      <c r="F12" s="200"/>
      <c r="G12" s="200"/>
      <c r="H12" s="200"/>
      <c r="I12" s="200"/>
      <c r="J12" s="200"/>
      <c r="K12" s="202"/>
      <c r="L12" s="374">
        <f t="shared" si="0"/>
        <v>297</v>
      </c>
    </row>
    <row r="13" spans="1:12" ht="38.25">
      <c r="A13" s="3" t="s">
        <v>26</v>
      </c>
      <c r="B13" s="375" t="s">
        <v>323</v>
      </c>
      <c r="C13" s="376" t="s">
        <v>324</v>
      </c>
      <c r="D13" s="200">
        <v>224</v>
      </c>
      <c r="E13" s="200"/>
      <c r="F13" s="200"/>
      <c r="G13" s="200"/>
      <c r="H13" s="200"/>
      <c r="I13" s="200"/>
      <c r="J13" s="200"/>
      <c r="K13" s="202"/>
      <c r="L13" s="374">
        <f t="shared" si="0"/>
        <v>224</v>
      </c>
    </row>
    <row r="14" spans="1:12" ht="25.5">
      <c r="A14" s="3" t="s">
        <v>27</v>
      </c>
      <c r="B14" s="188" t="s">
        <v>271</v>
      </c>
      <c r="C14" s="1" t="s">
        <v>325</v>
      </c>
      <c r="D14" s="200">
        <v>320</v>
      </c>
      <c r="E14" s="200"/>
      <c r="F14" s="200"/>
      <c r="G14" s="200"/>
      <c r="H14" s="200"/>
      <c r="I14" s="200"/>
      <c r="J14" s="200"/>
      <c r="K14" s="202"/>
      <c r="L14" s="374">
        <f t="shared" si="0"/>
        <v>320</v>
      </c>
    </row>
    <row r="15" spans="1:12" ht="25.5">
      <c r="A15" s="3" t="s">
        <v>28</v>
      </c>
      <c r="B15" s="188" t="s">
        <v>273</v>
      </c>
      <c r="C15" s="1" t="s">
        <v>200</v>
      </c>
      <c r="D15" s="200">
        <v>273</v>
      </c>
      <c r="E15" s="200"/>
      <c r="F15" s="200"/>
      <c r="G15" s="200"/>
      <c r="H15" s="200"/>
      <c r="I15" s="200"/>
      <c r="J15" s="200"/>
      <c r="K15" s="202"/>
      <c r="L15" s="374">
        <f t="shared" si="0"/>
        <v>273</v>
      </c>
    </row>
    <row r="16" spans="1:12" ht="25.5">
      <c r="A16" s="3" t="s">
        <v>29</v>
      </c>
      <c r="B16" s="188" t="s">
        <v>274</v>
      </c>
      <c r="C16" s="1" t="s">
        <v>217</v>
      </c>
      <c r="D16" s="200"/>
      <c r="E16" s="200"/>
      <c r="F16" s="200"/>
      <c r="G16" s="200"/>
      <c r="H16" s="200"/>
      <c r="I16" s="200"/>
      <c r="J16" s="200"/>
      <c r="K16" s="202"/>
      <c r="L16" s="374">
        <f t="shared" si="0"/>
        <v>0</v>
      </c>
    </row>
    <row r="17" spans="1:12" ht="12.75">
      <c r="A17" s="3" t="s">
        <v>30</v>
      </c>
      <c r="B17" s="188">
        <v>381103</v>
      </c>
      <c r="C17" s="1" t="s">
        <v>215</v>
      </c>
      <c r="D17" s="200">
        <v>311</v>
      </c>
      <c r="E17" s="200"/>
      <c r="F17" s="200"/>
      <c r="G17" s="200"/>
      <c r="H17" s="200"/>
      <c r="I17" s="200"/>
      <c r="J17" s="200"/>
      <c r="K17" s="202"/>
      <c r="L17" s="374">
        <f t="shared" si="0"/>
        <v>311</v>
      </c>
    </row>
    <row r="18" spans="1:12" ht="12.75">
      <c r="A18" s="3" t="s">
        <v>31</v>
      </c>
      <c r="B18" s="188">
        <v>680001</v>
      </c>
      <c r="C18" s="1" t="s">
        <v>326</v>
      </c>
      <c r="D18" s="200">
        <v>235</v>
      </c>
      <c r="E18" s="200"/>
      <c r="F18" s="200"/>
      <c r="G18" s="200"/>
      <c r="H18" s="200"/>
      <c r="I18" s="200"/>
      <c r="J18" s="200"/>
      <c r="K18" s="202"/>
      <c r="L18" s="374">
        <f t="shared" si="0"/>
        <v>235</v>
      </c>
    </row>
    <row r="19" spans="1:12" ht="12.75">
      <c r="A19" s="3" t="s">
        <v>32</v>
      </c>
      <c r="B19" s="188">
        <v>841403</v>
      </c>
      <c r="C19" s="1" t="s">
        <v>218</v>
      </c>
      <c r="D19" s="200">
        <v>4990</v>
      </c>
      <c r="E19" s="200"/>
      <c r="F19" s="200"/>
      <c r="G19" s="200"/>
      <c r="H19" s="200"/>
      <c r="I19" s="200"/>
      <c r="J19" s="200"/>
      <c r="K19" s="202"/>
      <c r="L19" s="374">
        <f t="shared" si="0"/>
        <v>4990</v>
      </c>
    </row>
    <row r="20" spans="1:12" ht="12.75">
      <c r="A20" s="3" t="s">
        <v>38</v>
      </c>
      <c r="B20" s="203">
        <v>890442</v>
      </c>
      <c r="C20" s="6" t="s">
        <v>372</v>
      </c>
      <c r="D20" s="204"/>
      <c r="E20" s="204"/>
      <c r="F20" s="204"/>
      <c r="G20" s="204"/>
      <c r="H20" s="204"/>
      <c r="I20" s="204"/>
      <c r="J20" s="204">
        <v>2014</v>
      </c>
      <c r="K20" s="205"/>
      <c r="L20" s="374">
        <f t="shared" si="0"/>
        <v>2014</v>
      </c>
    </row>
    <row r="21" spans="1:12" ht="12.75">
      <c r="A21" s="3" t="s">
        <v>39</v>
      </c>
      <c r="B21" s="203">
        <v>910121</v>
      </c>
      <c r="C21" s="6" t="s">
        <v>327</v>
      </c>
      <c r="D21" s="204"/>
      <c r="E21" s="204"/>
      <c r="F21" s="204"/>
      <c r="G21" s="204"/>
      <c r="H21" s="204"/>
      <c r="I21" s="204"/>
      <c r="J21" s="204"/>
      <c r="K21" s="205"/>
      <c r="L21" s="206">
        <f t="shared" si="0"/>
        <v>0</v>
      </c>
    </row>
    <row r="22" spans="1:12" ht="12.75">
      <c r="A22" s="3" t="s">
        <v>40</v>
      </c>
      <c r="B22" s="187">
        <v>960302</v>
      </c>
      <c r="C22" s="1" t="s">
        <v>219</v>
      </c>
      <c r="D22" s="200">
        <v>444</v>
      </c>
      <c r="E22" s="200"/>
      <c r="F22" s="200"/>
      <c r="G22" s="200"/>
      <c r="H22" s="200"/>
      <c r="I22" s="200"/>
      <c r="J22" s="200"/>
      <c r="K22" s="202"/>
      <c r="L22" s="374">
        <f t="shared" si="0"/>
        <v>444</v>
      </c>
    </row>
    <row r="23" spans="1:12" ht="12.75">
      <c r="A23" s="3" t="s">
        <v>41</v>
      </c>
      <c r="B23" s="378" t="s">
        <v>328</v>
      </c>
      <c r="C23" s="1" t="s">
        <v>329</v>
      </c>
      <c r="D23" s="200"/>
      <c r="E23" s="200"/>
      <c r="F23" s="200"/>
      <c r="G23" s="200"/>
      <c r="H23" s="200"/>
      <c r="I23" s="200"/>
      <c r="J23" s="200"/>
      <c r="K23" s="202"/>
      <c r="L23" s="374">
        <f t="shared" si="0"/>
        <v>0</v>
      </c>
    </row>
    <row r="24" spans="1:12" ht="13.5" thickBot="1">
      <c r="A24" s="379" t="s">
        <v>42</v>
      </c>
      <c r="B24" s="380" t="s">
        <v>330</v>
      </c>
      <c r="C24" s="6" t="s">
        <v>305</v>
      </c>
      <c r="D24" s="204"/>
      <c r="E24" s="204"/>
      <c r="F24" s="204"/>
      <c r="G24" s="204"/>
      <c r="H24" s="204"/>
      <c r="I24" s="204"/>
      <c r="J24" s="204"/>
      <c r="K24" s="205"/>
      <c r="L24" s="374">
        <f t="shared" si="0"/>
        <v>0</v>
      </c>
    </row>
    <row r="25" spans="1:13" ht="13.5" thickBot="1">
      <c r="A25" s="555" t="s">
        <v>375</v>
      </c>
      <c r="B25" s="556"/>
      <c r="C25" s="557"/>
      <c r="D25" s="209">
        <f>SUM(D2:D24)</f>
        <v>21095</v>
      </c>
      <c r="E25" s="209">
        <f aca="true" t="shared" si="1" ref="E25:K25">SUM(E2:E24)</f>
        <v>17756</v>
      </c>
      <c r="F25" s="209">
        <f t="shared" si="1"/>
        <v>0</v>
      </c>
      <c r="G25" s="209">
        <f t="shared" si="1"/>
        <v>35180</v>
      </c>
      <c r="H25" s="209">
        <f t="shared" si="1"/>
        <v>0</v>
      </c>
      <c r="I25" s="209">
        <f t="shared" si="1"/>
        <v>0</v>
      </c>
      <c r="J25" s="209">
        <f t="shared" si="1"/>
        <v>5018</v>
      </c>
      <c r="K25" s="381">
        <f t="shared" si="1"/>
        <v>376</v>
      </c>
      <c r="L25" s="207">
        <f>SUM(L2:L24)</f>
        <v>79425</v>
      </c>
      <c r="M25" s="468">
        <f aca="true" t="shared" si="2" ref="M25:M30">SUM(D25:K25)</f>
        <v>79425</v>
      </c>
    </row>
    <row r="26" spans="1:13" s="189" customFormat="1" ht="105" thickBot="1">
      <c r="A26" s="190" t="s">
        <v>11</v>
      </c>
      <c r="B26" s="201" t="s">
        <v>220</v>
      </c>
      <c r="C26" s="191" t="s">
        <v>33</v>
      </c>
      <c r="D26" s="192" t="s">
        <v>7</v>
      </c>
      <c r="E26" s="192" t="s">
        <v>8</v>
      </c>
      <c r="F26" s="192" t="s">
        <v>74</v>
      </c>
      <c r="G26" s="192" t="s">
        <v>321</v>
      </c>
      <c r="H26" s="192" t="s">
        <v>75</v>
      </c>
      <c r="I26" s="192" t="s">
        <v>76</v>
      </c>
      <c r="J26" s="192" t="s">
        <v>9</v>
      </c>
      <c r="K26" s="193" t="s">
        <v>77</v>
      </c>
      <c r="L26" s="194" t="s">
        <v>10</v>
      </c>
      <c r="M26" s="468">
        <f t="shared" si="2"/>
        <v>0</v>
      </c>
    </row>
    <row r="27" spans="1:13" s="4" customFormat="1" ht="12.75">
      <c r="A27" s="2" t="s">
        <v>43</v>
      </c>
      <c r="B27" s="1">
        <v>841126</v>
      </c>
      <c r="C27" s="1" t="s">
        <v>12</v>
      </c>
      <c r="D27" s="195">
        <v>10</v>
      </c>
      <c r="E27" s="196">
        <v>4765</v>
      </c>
      <c r="F27" s="196"/>
      <c r="G27" s="196"/>
      <c r="H27" s="196"/>
      <c r="I27" s="196"/>
      <c r="J27" s="196"/>
      <c r="K27" s="197"/>
      <c r="L27" s="206">
        <f>SUM(D27:K27)</f>
        <v>4775</v>
      </c>
      <c r="M27" s="468">
        <f t="shared" si="2"/>
        <v>4775</v>
      </c>
    </row>
    <row r="28" spans="1:13" ht="26.25" thickBot="1">
      <c r="A28" s="229" t="s">
        <v>44</v>
      </c>
      <c r="B28" s="230">
        <v>841907</v>
      </c>
      <c r="C28" s="231" t="s">
        <v>239</v>
      </c>
      <c r="D28" s="232"/>
      <c r="E28" s="232"/>
      <c r="F28" s="232"/>
      <c r="G28" s="232"/>
      <c r="H28" s="232"/>
      <c r="I28" s="232"/>
      <c r="J28" s="232">
        <v>17799</v>
      </c>
      <c r="K28" s="233"/>
      <c r="L28" s="234">
        <f>SUM(D28:K28)</f>
        <v>17799</v>
      </c>
      <c r="M28" s="468">
        <f t="shared" si="2"/>
        <v>17799</v>
      </c>
    </row>
    <row r="29" spans="1:13" ht="13.5" thickBot="1">
      <c r="A29" s="558" t="s">
        <v>376</v>
      </c>
      <c r="B29" s="559"/>
      <c r="C29" s="560"/>
      <c r="D29" s="208">
        <f>SUM(D27:D28)</f>
        <v>10</v>
      </c>
      <c r="E29" s="208">
        <f aca="true" t="shared" si="3" ref="E29:K29">SUM(E27:E28)</f>
        <v>4765</v>
      </c>
      <c r="F29" s="208">
        <f t="shared" si="3"/>
        <v>0</v>
      </c>
      <c r="G29" s="208">
        <f t="shared" si="3"/>
        <v>0</v>
      </c>
      <c r="H29" s="208">
        <f t="shared" si="3"/>
        <v>0</v>
      </c>
      <c r="I29" s="208">
        <f t="shared" si="3"/>
        <v>0</v>
      </c>
      <c r="J29" s="208">
        <f t="shared" si="3"/>
        <v>17799</v>
      </c>
      <c r="K29" s="208">
        <f t="shared" si="3"/>
        <v>0</v>
      </c>
      <c r="L29" s="199">
        <f>SUM(L27:L28)</f>
        <v>22574</v>
      </c>
      <c r="M29" s="468">
        <f t="shared" si="2"/>
        <v>22574</v>
      </c>
    </row>
    <row r="30" spans="1:13" ht="16.5" thickBot="1">
      <c r="A30" s="561" t="s">
        <v>331</v>
      </c>
      <c r="B30" s="562"/>
      <c r="C30" s="563"/>
      <c r="D30" s="198">
        <f aca="true" t="shared" si="4" ref="D30:L30">SUM(D25+D29)</f>
        <v>21105</v>
      </c>
      <c r="E30" s="198">
        <f t="shared" si="4"/>
        <v>22521</v>
      </c>
      <c r="F30" s="198">
        <f t="shared" si="4"/>
        <v>0</v>
      </c>
      <c r="G30" s="198">
        <f t="shared" si="4"/>
        <v>35180</v>
      </c>
      <c r="H30" s="198">
        <f t="shared" si="4"/>
        <v>0</v>
      </c>
      <c r="I30" s="198">
        <f t="shared" si="4"/>
        <v>0</v>
      </c>
      <c r="J30" s="198">
        <f t="shared" si="4"/>
        <v>22817</v>
      </c>
      <c r="K30" s="198">
        <f t="shared" si="4"/>
        <v>376</v>
      </c>
      <c r="L30" s="382">
        <f t="shared" si="4"/>
        <v>101999</v>
      </c>
      <c r="M30" s="468">
        <f t="shared" si="2"/>
        <v>101999</v>
      </c>
    </row>
  </sheetData>
  <mergeCells count="3">
    <mergeCell ref="A25:C25"/>
    <mergeCell ref="A29:C29"/>
    <mergeCell ref="A30:C30"/>
  </mergeCells>
  <printOptions/>
  <pageMargins left="0.75" right="0.75" top="1.72" bottom="0.51" header="0.5" footer="0.5"/>
  <pageSetup horizontalDpi="600" verticalDpi="600" orientation="landscape" paperSize="9" scale="79" r:id="rId1"/>
  <headerFooter alignWithMargins="0">
    <oddHeader>&amp;C&amp;"Arial,Félkövér"&amp;14
Tiszasüly Községi Önkormányzat, valamint intézményei 2013. I. félévi bevételei&amp;R4/b. számú melléklet
adatok ezer Ft-ban
</oddHeader>
  </headerFooter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75" zoomScaleNormal="75" zoomScaleSheetLayoutView="75" workbookViewId="0" topLeftCell="A15">
      <selection activeCell="C20" sqref="C20"/>
    </sheetView>
  </sheetViews>
  <sheetFormatPr defaultColWidth="9.140625" defaultRowHeight="12.75"/>
  <cols>
    <col min="1" max="1" width="5.140625" style="0" bestFit="1" customWidth="1"/>
    <col min="2" max="2" width="11.140625" style="0" bestFit="1" customWidth="1"/>
    <col min="3" max="3" width="63.28125" style="0" bestFit="1" customWidth="1"/>
    <col min="4" max="4" width="11.7109375" style="0" bestFit="1" customWidth="1"/>
    <col min="5" max="5" width="10.140625" style="0" bestFit="1" customWidth="1"/>
    <col min="6" max="6" width="15.7109375" style="0" bestFit="1" customWidth="1"/>
    <col min="7" max="7" width="11.57421875" style="0" bestFit="1" customWidth="1"/>
    <col min="8" max="8" width="11.28125" style="0" customWidth="1"/>
    <col min="9" max="9" width="10.421875" style="0" customWidth="1"/>
    <col min="10" max="10" width="9.8515625" style="0" bestFit="1" customWidth="1"/>
    <col min="11" max="11" width="8.7109375" style="0" bestFit="1" customWidth="1"/>
    <col min="12" max="12" width="9.57421875" style="0" customWidth="1"/>
    <col min="13" max="13" width="8.421875" style="0" bestFit="1" customWidth="1"/>
    <col min="15" max="15" width="7.140625" style="0" customWidth="1"/>
    <col min="16" max="16" width="9.421875" style="0" bestFit="1" customWidth="1"/>
  </cols>
  <sheetData>
    <row r="1" spans="1:15" s="7" customFormat="1" ht="18">
      <c r="A1" s="586" t="s">
        <v>11</v>
      </c>
      <c r="B1" s="571" t="s">
        <v>220</v>
      </c>
      <c r="C1" s="589" t="s">
        <v>267</v>
      </c>
      <c r="D1" s="574" t="s">
        <v>130</v>
      </c>
      <c r="E1" s="575"/>
      <c r="F1" s="575"/>
      <c r="G1" s="575"/>
      <c r="H1" s="576"/>
      <c r="I1" s="575" t="s">
        <v>257</v>
      </c>
      <c r="J1" s="575"/>
      <c r="K1" s="575"/>
      <c r="L1" s="575"/>
      <c r="M1" s="575"/>
      <c r="N1" s="575"/>
      <c r="O1" s="564" t="s">
        <v>241</v>
      </c>
    </row>
    <row r="2" spans="1:15" ht="18">
      <c r="A2" s="587"/>
      <c r="B2" s="572"/>
      <c r="C2" s="590"/>
      <c r="D2" s="300" t="s">
        <v>259</v>
      </c>
      <c r="E2" s="301" t="s">
        <v>258</v>
      </c>
      <c r="F2" s="301" t="s">
        <v>275</v>
      </c>
      <c r="G2" s="577" t="s">
        <v>248</v>
      </c>
      <c r="H2" s="578"/>
      <c r="I2" s="579" t="s">
        <v>260</v>
      </c>
      <c r="J2" s="581" t="s">
        <v>261</v>
      </c>
      <c r="K2" s="581" t="s">
        <v>262</v>
      </c>
      <c r="L2" s="581" t="s">
        <v>163</v>
      </c>
      <c r="M2" s="581" t="s">
        <v>35</v>
      </c>
      <c r="N2" s="566" t="s">
        <v>263</v>
      </c>
      <c r="O2" s="565"/>
    </row>
    <row r="3" spans="1:15" ht="114.75" customHeight="1" thickBot="1">
      <c r="A3" s="588"/>
      <c r="B3" s="573"/>
      <c r="C3" s="590"/>
      <c r="D3" s="568" t="s">
        <v>264</v>
      </c>
      <c r="E3" s="569"/>
      <c r="F3" s="570"/>
      <c r="G3" s="302" t="s">
        <v>265</v>
      </c>
      <c r="H3" s="303" t="s">
        <v>266</v>
      </c>
      <c r="I3" s="580"/>
      <c r="J3" s="582"/>
      <c r="K3" s="582"/>
      <c r="L3" s="582"/>
      <c r="M3" s="582"/>
      <c r="N3" s="567"/>
      <c r="O3" s="565"/>
    </row>
    <row r="4" spans="1:15" ht="18.75" thickBot="1">
      <c r="A4" s="311" t="s">
        <v>16</v>
      </c>
      <c r="B4" s="309" t="s">
        <v>17</v>
      </c>
      <c r="C4" s="307" t="s">
        <v>18</v>
      </c>
      <c r="D4" s="438" t="s">
        <v>19</v>
      </c>
      <c r="E4" s="439" t="s">
        <v>20</v>
      </c>
      <c r="F4" s="439" t="s">
        <v>21</v>
      </c>
      <c r="G4" s="437" t="s">
        <v>22</v>
      </c>
      <c r="H4" s="440" t="s">
        <v>23</v>
      </c>
      <c r="I4" s="308" t="s">
        <v>24</v>
      </c>
      <c r="J4" s="305" t="s">
        <v>25</v>
      </c>
      <c r="K4" s="305" t="s">
        <v>26</v>
      </c>
      <c r="L4" s="307" t="s">
        <v>27</v>
      </c>
      <c r="M4" s="306" t="s">
        <v>28</v>
      </c>
      <c r="N4" s="307" t="s">
        <v>29</v>
      </c>
      <c r="O4" s="310" t="s">
        <v>30</v>
      </c>
    </row>
    <row r="5" spans="1:16" ht="15">
      <c r="A5" s="318" t="s">
        <v>16</v>
      </c>
      <c r="B5" s="383">
        <v>841106</v>
      </c>
      <c r="C5" s="447" t="s">
        <v>332</v>
      </c>
      <c r="D5" s="451">
        <v>25619</v>
      </c>
      <c r="E5" s="319">
        <f>SUM(F5-D5)</f>
        <v>13215</v>
      </c>
      <c r="F5" s="447">
        <v>38834</v>
      </c>
      <c r="G5" s="395">
        <v>15532</v>
      </c>
      <c r="H5" s="471">
        <f>SUM(G5/F5)</f>
        <v>0.3999587989905753</v>
      </c>
      <c r="I5" s="449">
        <v>3300</v>
      </c>
      <c r="J5" s="319">
        <v>573</v>
      </c>
      <c r="K5" s="319">
        <v>5522</v>
      </c>
      <c r="L5" s="319"/>
      <c r="M5" s="319"/>
      <c r="N5" s="447">
        <v>6137</v>
      </c>
      <c r="O5" s="395">
        <v>1</v>
      </c>
      <c r="P5">
        <f>SUM(I5:N5)</f>
        <v>15532</v>
      </c>
    </row>
    <row r="6" spans="1:16" ht="15">
      <c r="A6" s="442" t="s">
        <v>17</v>
      </c>
      <c r="B6" s="441">
        <v>841154</v>
      </c>
      <c r="C6" s="212" t="s">
        <v>378</v>
      </c>
      <c r="D6" s="316"/>
      <c r="E6" s="210">
        <f aca="true" t="shared" si="0" ref="E6:E54">SUM(F6-D6)</f>
        <v>0</v>
      </c>
      <c r="F6" s="215"/>
      <c r="G6" s="217">
        <v>50</v>
      </c>
      <c r="H6" s="472"/>
      <c r="I6" s="213"/>
      <c r="J6" s="214"/>
      <c r="K6" s="214"/>
      <c r="L6" s="214"/>
      <c r="M6" s="214">
        <v>50</v>
      </c>
      <c r="N6" s="212"/>
      <c r="O6" s="453"/>
      <c r="P6">
        <f>SUM(I6:N6)</f>
        <v>50</v>
      </c>
    </row>
    <row r="7" spans="1:16" ht="15">
      <c r="A7" s="442" t="s">
        <v>18</v>
      </c>
      <c r="B7" s="441">
        <v>841901</v>
      </c>
      <c r="C7" s="212" t="s">
        <v>379</v>
      </c>
      <c r="D7" s="316"/>
      <c r="E7" s="210">
        <f t="shared" si="0"/>
        <v>0</v>
      </c>
      <c r="F7" s="215"/>
      <c r="G7" s="217">
        <v>1573</v>
      </c>
      <c r="H7" s="472"/>
      <c r="I7" s="213"/>
      <c r="J7" s="214"/>
      <c r="K7" s="214">
        <v>83</v>
      </c>
      <c r="L7" s="214"/>
      <c r="M7" s="214">
        <v>1490</v>
      </c>
      <c r="N7" s="212"/>
      <c r="O7" s="453"/>
      <c r="P7">
        <f>SUM(I7:N7)</f>
        <v>1573</v>
      </c>
    </row>
    <row r="8" spans="1:16" ht="30">
      <c r="A8" s="442" t="s">
        <v>19</v>
      </c>
      <c r="B8" s="384">
        <v>841907</v>
      </c>
      <c r="C8" s="312" t="s">
        <v>240</v>
      </c>
      <c r="D8" s="316">
        <v>29648</v>
      </c>
      <c r="E8" s="210">
        <f t="shared" si="0"/>
        <v>-11849</v>
      </c>
      <c r="F8" s="215">
        <v>17799</v>
      </c>
      <c r="G8" s="217">
        <v>17799</v>
      </c>
      <c r="H8" s="472">
        <f aca="true" t="shared" si="1" ref="H8:H54">SUM(G8/F8)</f>
        <v>1</v>
      </c>
      <c r="I8" s="216"/>
      <c r="J8" s="210"/>
      <c r="K8" s="210"/>
      <c r="L8" s="210"/>
      <c r="M8" s="210"/>
      <c r="N8" s="215">
        <v>17799</v>
      </c>
      <c r="O8" s="217"/>
      <c r="P8">
        <f aca="true" t="shared" si="2" ref="P8:P54">SUM(I8:N8)</f>
        <v>17799</v>
      </c>
    </row>
    <row r="9" spans="1:16" ht="15">
      <c r="A9" s="442" t="s">
        <v>20</v>
      </c>
      <c r="B9" s="384">
        <v>862101</v>
      </c>
      <c r="C9" s="215" t="s">
        <v>214</v>
      </c>
      <c r="D9" s="316">
        <v>676</v>
      </c>
      <c r="E9" s="210">
        <f t="shared" si="0"/>
        <v>19</v>
      </c>
      <c r="F9" s="215">
        <v>695</v>
      </c>
      <c r="G9" s="217">
        <v>384</v>
      </c>
      <c r="H9" s="472">
        <f t="shared" si="1"/>
        <v>0.5525179856115108</v>
      </c>
      <c r="I9" s="216"/>
      <c r="J9" s="210"/>
      <c r="K9" s="210">
        <v>384</v>
      </c>
      <c r="L9" s="210"/>
      <c r="M9" s="210"/>
      <c r="N9" s="215"/>
      <c r="O9" s="217"/>
      <c r="P9">
        <f t="shared" si="2"/>
        <v>384</v>
      </c>
    </row>
    <row r="10" spans="1:16" ht="15">
      <c r="A10" s="442" t="s">
        <v>21</v>
      </c>
      <c r="B10" s="384">
        <v>862301</v>
      </c>
      <c r="C10" s="215" t="s">
        <v>221</v>
      </c>
      <c r="D10" s="316">
        <v>433</v>
      </c>
      <c r="E10" s="210">
        <f t="shared" si="0"/>
        <v>0</v>
      </c>
      <c r="F10" s="215">
        <v>433</v>
      </c>
      <c r="G10" s="217">
        <v>202</v>
      </c>
      <c r="H10" s="472">
        <f t="shared" si="1"/>
        <v>0.4665127020785219</v>
      </c>
      <c r="I10" s="216"/>
      <c r="J10" s="210"/>
      <c r="K10" s="210">
        <v>202</v>
      </c>
      <c r="L10" s="210"/>
      <c r="M10" s="210"/>
      <c r="N10" s="215"/>
      <c r="O10" s="217"/>
      <c r="P10">
        <f t="shared" si="2"/>
        <v>202</v>
      </c>
    </row>
    <row r="11" spans="1:16" ht="30">
      <c r="A11" s="442" t="s">
        <v>22</v>
      </c>
      <c r="B11" s="384">
        <v>869041</v>
      </c>
      <c r="C11" s="312" t="s">
        <v>212</v>
      </c>
      <c r="D11" s="316">
        <v>3016</v>
      </c>
      <c r="E11" s="210">
        <f t="shared" si="0"/>
        <v>77</v>
      </c>
      <c r="F11" s="215">
        <v>3093</v>
      </c>
      <c r="G11" s="217">
        <v>1711</v>
      </c>
      <c r="H11" s="472">
        <f t="shared" si="1"/>
        <v>0.5531846104106046</v>
      </c>
      <c r="I11" s="216">
        <v>1116</v>
      </c>
      <c r="J11" s="210">
        <v>294</v>
      </c>
      <c r="K11" s="210">
        <v>301</v>
      </c>
      <c r="L11" s="210"/>
      <c r="M11" s="210"/>
      <c r="N11" s="215"/>
      <c r="O11" s="217">
        <v>1</v>
      </c>
      <c r="P11">
        <f t="shared" si="2"/>
        <v>1711</v>
      </c>
    </row>
    <row r="12" spans="1:16" ht="15">
      <c r="A12" s="442" t="s">
        <v>23</v>
      </c>
      <c r="B12" s="384">
        <v>562917</v>
      </c>
      <c r="C12" s="312" t="s">
        <v>5</v>
      </c>
      <c r="D12" s="316">
        <v>620</v>
      </c>
      <c r="E12" s="210">
        <f t="shared" si="0"/>
        <v>0</v>
      </c>
      <c r="F12" s="215">
        <v>620</v>
      </c>
      <c r="G12" s="217">
        <v>338</v>
      </c>
      <c r="H12" s="472">
        <f t="shared" si="1"/>
        <v>0.5451612903225806</v>
      </c>
      <c r="I12" s="216"/>
      <c r="J12" s="210"/>
      <c r="K12" s="210">
        <v>338</v>
      </c>
      <c r="L12" s="210"/>
      <c r="M12" s="210"/>
      <c r="N12" s="215"/>
      <c r="O12" s="217"/>
      <c r="P12">
        <f t="shared" si="2"/>
        <v>338</v>
      </c>
    </row>
    <row r="13" spans="1:16" ht="30">
      <c r="A13" s="442" t="s">
        <v>24</v>
      </c>
      <c r="B13" s="386" t="s">
        <v>253</v>
      </c>
      <c r="C13" s="215" t="s">
        <v>13</v>
      </c>
      <c r="D13" s="316">
        <v>2500</v>
      </c>
      <c r="E13" s="210">
        <f t="shared" si="0"/>
        <v>98</v>
      </c>
      <c r="F13" s="215">
        <v>2598</v>
      </c>
      <c r="G13" s="217">
        <v>1826</v>
      </c>
      <c r="H13" s="472">
        <f t="shared" si="1"/>
        <v>0.7028483448806775</v>
      </c>
      <c r="I13" s="216"/>
      <c r="J13" s="210"/>
      <c r="K13" s="210">
        <v>1826</v>
      </c>
      <c r="L13" s="210"/>
      <c r="M13" s="210"/>
      <c r="N13" s="215"/>
      <c r="O13" s="217"/>
      <c r="P13">
        <f t="shared" si="2"/>
        <v>1826</v>
      </c>
    </row>
    <row r="14" spans="1:16" ht="30">
      <c r="A14" s="442" t="s">
        <v>25</v>
      </c>
      <c r="B14" s="386" t="s">
        <v>254</v>
      </c>
      <c r="C14" s="215" t="s">
        <v>14</v>
      </c>
      <c r="D14" s="316">
        <v>4190</v>
      </c>
      <c r="E14" s="210">
        <f t="shared" si="0"/>
        <v>0</v>
      </c>
      <c r="F14" s="215">
        <v>4190</v>
      </c>
      <c r="G14" s="217">
        <v>3026</v>
      </c>
      <c r="H14" s="472">
        <f t="shared" si="1"/>
        <v>0.7221957040572793</v>
      </c>
      <c r="I14" s="216"/>
      <c r="J14" s="210"/>
      <c r="K14" s="210">
        <v>3026</v>
      </c>
      <c r="L14" s="210"/>
      <c r="M14" s="210"/>
      <c r="N14" s="215"/>
      <c r="O14" s="217"/>
      <c r="P14">
        <f t="shared" si="2"/>
        <v>3026</v>
      </c>
    </row>
    <row r="15" spans="1:16" ht="30">
      <c r="A15" s="442" t="s">
        <v>26</v>
      </c>
      <c r="B15" s="386" t="s">
        <v>255</v>
      </c>
      <c r="C15" s="215" t="s">
        <v>15</v>
      </c>
      <c r="D15" s="316">
        <v>5400</v>
      </c>
      <c r="E15" s="210">
        <f t="shared" si="0"/>
        <v>0</v>
      </c>
      <c r="F15" s="215">
        <v>5400</v>
      </c>
      <c r="G15" s="217">
        <v>2921</v>
      </c>
      <c r="H15" s="472">
        <f t="shared" si="1"/>
        <v>0.5409259259259259</v>
      </c>
      <c r="I15" s="216"/>
      <c r="J15" s="210"/>
      <c r="K15" s="210">
        <v>2921</v>
      </c>
      <c r="L15" s="210"/>
      <c r="M15" s="210"/>
      <c r="N15" s="215"/>
      <c r="O15" s="217"/>
      <c r="P15">
        <f t="shared" si="2"/>
        <v>2921</v>
      </c>
    </row>
    <row r="16" spans="1:16" ht="30">
      <c r="A16" s="442" t="s">
        <v>27</v>
      </c>
      <c r="B16" s="386" t="s">
        <v>256</v>
      </c>
      <c r="C16" s="215" t="s">
        <v>216</v>
      </c>
      <c r="D16" s="316">
        <v>1270</v>
      </c>
      <c r="E16" s="210">
        <f t="shared" si="0"/>
        <v>0</v>
      </c>
      <c r="F16" s="215">
        <v>1270</v>
      </c>
      <c r="G16" s="217">
        <v>643</v>
      </c>
      <c r="H16" s="472">
        <f t="shared" si="1"/>
        <v>0.5062992125984253</v>
      </c>
      <c r="I16" s="216"/>
      <c r="J16" s="210"/>
      <c r="K16" s="210">
        <v>643</v>
      </c>
      <c r="L16" s="210"/>
      <c r="M16" s="210"/>
      <c r="N16" s="215"/>
      <c r="O16" s="217"/>
      <c r="P16">
        <f t="shared" si="2"/>
        <v>643</v>
      </c>
    </row>
    <row r="17" spans="1:16" ht="30">
      <c r="A17" s="442" t="s">
        <v>28</v>
      </c>
      <c r="B17" s="386" t="s">
        <v>268</v>
      </c>
      <c r="C17" s="215" t="s">
        <v>227</v>
      </c>
      <c r="D17" s="316">
        <v>375</v>
      </c>
      <c r="E17" s="210">
        <f t="shared" si="0"/>
        <v>60</v>
      </c>
      <c r="F17" s="215">
        <v>435</v>
      </c>
      <c r="G17" s="217">
        <v>439</v>
      </c>
      <c r="H17" s="472">
        <f t="shared" si="1"/>
        <v>1.0091954022988505</v>
      </c>
      <c r="I17" s="216"/>
      <c r="J17" s="210"/>
      <c r="K17" s="210">
        <v>439</v>
      </c>
      <c r="L17" s="210"/>
      <c r="M17" s="210"/>
      <c r="N17" s="215"/>
      <c r="O17" s="217"/>
      <c r="P17">
        <f t="shared" si="2"/>
        <v>439</v>
      </c>
    </row>
    <row r="18" spans="1:16" ht="30">
      <c r="A18" s="442" t="s">
        <v>29</v>
      </c>
      <c r="B18" s="386" t="s">
        <v>269</v>
      </c>
      <c r="C18" s="215" t="s">
        <v>226</v>
      </c>
      <c r="D18" s="120">
        <v>7440</v>
      </c>
      <c r="E18" s="210">
        <f t="shared" si="0"/>
        <v>-6703</v>
      </c>
      <c r="F18" s="215">
        <v>737</v>
      </c>
      <c r="G18" s="217">
        <v>777</v>
      </c>
      <c r="H18" s="472">
        <f t="shared" si="1"/>
        <v>1.0542740841248304</v>
      </c>
      <c r="I18" s="216"/>
      <c r="J18" s="210"/>
      <c r="K18" s="210">
        <v>777</v>
      </c>
      <c r="L18" s="210"/>
      <c r="M18" s="210"/>
      <c r="N18" s="215"/>
      <c r="O18" s="217"/>
      <c r="P18">
        <f t="shared" si="2"/>
        <v>777</v>
      </c>
    </row>
    <row r="19" spans="1:16" ht="30">
      <c r="A19" s="442" t="s">
        <v>30</v>
      </c>
      <c r="B19" s="386" t="s">
        <v>270</v>
      </c>
      <c r="C19" s="215" t="s">
        <v>210</v>
      </c>
      <c r="D19" s="120">
        <v>380</v>
      </c>
      <c r="E19" s="210">
        <f t="shared" si="0"/>
        <v>0</v>
      </c>
      <c r="F19" s="215">
        <v>380</v>
      </c>
      <c r="G19" s="217">
        <v>5</v>
      </c>
      <c r="H19" s="472">
        <f t="shared" si="1"/>
        <v>0.013157894736842105</v>
      </c>
      <c r="I19" s="216"/>
      <c r="J19" s="210"/>
      <c r="K19" s="210">
        <v>5</v>
      </c>
      <c r="L19" s="210"/>
      <c r="M19" s="210"/>
      <c r="N19" s="313"/>
      <c r="O19" s="217"/>
      <c r="P19">
        <f t="shared" si="2"/>
        <v>5</v>
      </c>
    </row>
    <row r="20" spans="1:16" ht="30">
      <c r="A20" s="442" t="s">
        <v>31</v>
      </c>
      <c r="B20" s="386" t="s">
        <v>271</v>
      </c>
      <c r="C20" s="215" t="s">
        <v>201</v>
      </c>
      <c r="D20" s="120">
        <v>40</v>
      </c>
      <c r="E20" s="210">
        <f t="shared" si="0"/>
        <v>0</v>
      </c>
      <c r="F20" s="469">
        <v>40</v>
      </c>
      <c r="G20" s="217">
        <v>5</v>
      </c>
      <c r="H20" s="472">
        <f t="shared" si="1"/>
        <v>0.125</v>
      </c>
      <c r="I20" s="216"/>
      <c r="J20" s="210"/>
      <c r="K20" s="210">
        <v>5</v>
      </c>
      <c r="L20" s="210"/>
      <c r="M20" s="210"/>
      <c r="N20" s="215"/>
      <c r="O20" s="217"/>
      <c r="P20">
        <f t="shared" si="2"/>
        <v>5</v>
      </c>
    </row>
    <row r="21" spans="1:16" ht="30">
      <c r="A21" s="442" t="s">
        <v>32</v>
      </c>
      <c r="B21" s="386" t="s">
        <v>272</v>
      </c>
      <c r="C21" s="215" t="s">
        <v>228</v>
      </c>
      <c r="D21" s="120">
        <v>771</v>
      </c>
      <c r="E21" s="210">
        <f t="shared" si="0"/>
        <v>0</v>
      </c>
      <c r="F21" s="469">
        <v>771</v>
      </c>
      <c r="G21" s="217">
        <v>41</v>
      </c>
      <c r="H21" s="472">
        <f t="shared" si="1"/>
        <v>0.05317769130998703</v>
      </c>
      <c r="I21" s="216"/>
      <c r="J21" s="210"/>
      <c r="K21" s="210">
        <v>41</v>
      </c>
      <c r="L21" s="210"/>
      <c r="M21" s="210"/>
      <c r="N21" s="215"/>
      <c r="O21" s="217"/>
      <c r="P21">
        <f t="shared" si="2"/>
        <v>41</v>
      </c>
    </row>
    <row r="22" spans="1:16" ht="30.75" thickBot="1">
      <c r="A22" s="444" t="s">
        <v>38</v>
      </c>
      <c r="B22" s="445" t="s">
        <v>273</v>
      </c>
      <c r="C22" s="448" t="s">
        <v>200</v>
      </c>
      <c r="D22" s="452">
        <v>465</v>
      </c>
      <c r="E22" s="446">
        <f t="shared" si="0"/>
        <v>0</v>
      </c>
      <c r="F22" s="470">
        <v>465</v>
      </c>
      <c r="G22" s="314">
        <v>430</v>
      </c>
      <c r="H22" s="473">
        <f t="shared" si="1"/>
        <v>0.9247311827956989</v>
      </c>
      <c r="I22" s="450"/>
      <c r="J22" s="446"/>
      <c r="K22" s="446">
        <v>430</v>
      </c>
      <c r="L22" s="446"/>
      <c r="M22" s="446"/>
      <c r="N22" s="448"/>
      <c r="O22" s="314"/>
      <c r="P22">
        <f t="shared" si="2"/>
        <v>430</v>
      </c>
    </row>
    <row r="23" spans="1:16" ht="30">
      <c r="A23" s="318" t="s">
        <v>39</v>
      </c>
      <c r="B23" s="479" t="s">
        <v>274</v>
      </c>
      <c r="C23" s="447" t="s">
        <v>333</v>
      </c>
      <c r="D23" s="318">
        <v>600</v>
      </c>
      <c r="E23" s="319">
        <f t="shared" si="0"/>
        <v>0</v>
      </c>
      <c r="F23" s="480">
        <v>600</v>
      </c>
      <c r="G23" s="395"/>
      <c r="H23" s="471">
        <f t="shared" si="1"/>
        <v>0</v>
      </c>
      <c r="I23" s="213"/>
      <c r="J23" s="214"/>
      <c r="K23" s="214"/>
      <c r="L23" s="214"/>
      <c r="M23" s="214"/>
      <c r="N23" s="212"/>
      <c r="O23" s="395"/>
      <c r="P23">
        <f t="shared" si="2"/>
        <v>0</v>
      </c>
    </row>
    <row r="24" spans="1:16" ht="15">
      <c r="A24" s="442" t="s">
        <v>40</v>
      </c>
      <c r="B24" s="386">
        <v>622</v>
      </c>
      <c r="C24" s="215" t="s">
        <v>202</v>
      </c>
      <c r="D24" s="120">
        <v>6167</v>
      </c>
      <c r="E24" s="210">
        <f t="shared" si="0"/>
        <v>140</v>
      </c>
      <c r="F24" s="481">
        <v>6307</v>
      </c>
      <c r="G24" s="217">
        <v>4563</v>
      </c>
      <c r="H24" s="472">
        <f t="shared" si="1"/>
        <v>0.723481845568416</v>
      </c>
      <c r="I24" s="216">
        <v>1738</v>
      </c>
      <c r="J24" s="210">
        <v>434</v>
      </c>
      <c r="K24" s="210">
        <v>2391</v>
      </c>
      <c r="L24" s="210"/>
      <c r="M24" s="210"/>
      <c r="N24" s="215"/>
      <c r="O24" s="217">
        <v>2</v>
      </c>
      <c r="P24">
        <f t="shared" si="2"/>
        <v>4563</v>
      </c>
    </row>
    <row r="25" spans="1:16" ht="15">
      <c r="A25" s="442" t="s">
        <v>41</v>
      </c>
      <c r="B25" s="386">
        <v>624</v>
      </c>
      <c r="C25" s="215" t="s">
        <v>6</v>
      </c>
      <c r="D25" s="120">
        <v>11713</v>
      </c>
      <c r="E25" s="210">
        <f t="shared" si="0"/>
        <v>1815</v>
      </c>
      <c r="F25" s="481">
        <v>13528</v>
      </c>
      <c r="G25" s="217">
        <v>6419</v>
      </c>
      <c r="H25" s="472">
        <f t="shared" si="1"/>
        <v>0.47449733885274986</v>
      </c>
      <c r="I25" s="216">
        <v>3933</v>
      </c>
      <c r="J25" s="210">
        <v>730</v>
      </c>
      <c r="K25" s="210">
        <v>1756</v>
      </c>
      <c r="L25" s="210"/>
      <c r="M25" s="210"/>
      <c r="N25" s="215"/>
      <c r="O25" s="217">
        <v>4</v>
      </c>
      <c r="P25">
        <f t="shared" si="2"/>
        <v>6419</v>
      </c>
    </row>
    <row r="26" spans="1:16" ht="15">
      <c r="A26" s="442" t="s">
        <v>42</v>
      </c>
      <c r="B26" s="386">
        <v>381103</v>
      </c>
      <c r="C26" s="215" t="s">
        <v>215</v>
      </c>
      <c r="D26" s="120">
        <v>3430</v>
      </c>
      <c r="E26" s="210">
        <f t="shared" si="0"/>
        <v>0</v>
      </c>
      <c r="F26" s="385">
        <v>3430</v>
      </c>
      <c r="G26" s="217">
        <v>1475</v>
      </c>
      <c r="H26" s="472">
        <f t="shared" si="1"/>
        <v>0.43002915451895046</v>
      </c>
      <c r="I26" s="216"/>
      <c r="J26" s="210"/>
      <c r="K26" s="210">
        <v>1475</v>
      </c>
      <c r="L26" s="211"/>
      <c r="M26" s="211"/>
      <c r="N26" s="215"/>
      <c r="O26" s="217"/>
      <c r="P26">
        <f t="shared" si="2"/>
        <v>1475</v>
      </c>
    </row>
    <row r="27" spans="1:16" ht="15">
      <c r="A27" s="442" t="s">
        <v>43</v>
      </c>
      <c r="B27" s="386">
        <v>680001</v>
      </c>
      <c r="C27" s="215" t="s">
        <v>334</v>
      </c>
      <c r="D27" s="120">
        <v>145</v>
      </c>
      <c r="E27" s="210">
        <f t="shared" si="0"/>
        <v>0</v>
      </c>
      <c r="F27" s="385">
        <v>145</v>
      </c>
      <c r="G27" s="217">
        <v>64</v>
      </c>
      <c r="H27" s="472">
        <f t="shared" si="1"/>
        <v>0.4413793103448276</v>
      </c>
      <c r="I27" s="216"/>
      <c r="J27" s="210"/>
      <c r="K27" s="210">
        <v>64</v>
      </c>
      <c r="L27" s="210"/>
      <c r="M27" s="210"/>
      <c r="N27" s="215"/>
      <c r="O27" s="217"/>
      <c r="P27">
        <f t="shared" si="2"/>
        <v>64</v>
      </c>
    </row>
    <row r="28" spans="1:16" ht="15">
      <c r="A28" s="442" t="s">
        <v>44</v>
      </c>
      <c r="B28" s="386">
        <v>841402</v>
      </c>
      <c r="C28" s="215" t="s">
        <v>229</v>
      </c>
      <c r="D28" s="120">
        <v>3000</v>
      </c>
      <c r="E28" s="210">
        <f t="shared" si="0"/>
        <v>0</v>
      </c>
      <c r="F28" s="385">
        <v>3000</v>
      </c>
      <c r="G28" s="217">
        <v>2137</v>
      </c>
      <c r="H28" s="472">
        <f t="shared" si="1"/>
        <v>0.7123333333333334</v>
      </c>
      <c r="I28" s="216"/>
      <c r="J28" s="210"/>
      <c r="K28" s="210">
        <v>2137</v>
      </c>
      <c r="L28" s="210"/>
      <c r="M28" s="210"/>
      <c r="N28" s="215"/>
      <c r="O28" s="217"/>
      <c r="P28">
        <f t="shared" si="2"/>
        <v>2137</v>
      </c>
    </row>
    <row r="29" spans="1:16" ht="15">
      <c r="A29" s="442" t="s">
        <v>159</v>
      </c>
      <c r="B29" s="386">
        <v>841403</v>
      </c>
      <c r="C29" s="215" t="s">
        <v>218</v>
      </c>
      <c r="D29" s="120">
        <v>17148</v>
      </c>
      <c r="E29" s="210">
        <f t="shared" si="0"/>
        <v>-1826</v>
      </c>
      <c r="F29" s="385">
        <v>15322</v>
      </c>
      <c r="G29" s="217">
        <v>9354</v>
      </c>
      <c r="H29" s="472">
        <f t="shared" si="1"/>
        <v>0.6104947134838794</v>
      </c>
      <c r="I29" s="216">
        <v>3476</v>
      </c>
      <c r="J29" s="210">
        <v>810</v>
      </c>
      <c r="K29" s="210">
        <v>5068</v>
      </c>
      <c r="L29" s="210"/>
      <c r="M29" s="210"/>
      <c r="N29" s="215"/>
      <c r="O29" s="217">
        <v>3</v>
      </c>
      <c r="P29">
        <f t="shared" si="2"/>
        <v>9354</v>
      </c>
    </row>
    <row r="30" spans="1:16" ht="30">
      <c r="A30" s="442" t="s">
        <v>203</v>
      </c>
      <c r="B30" s="386" t="s">
        <v>382</v>
      </c>
      <c r="C30" s="215" t="s">
        <v>370</v>
      </c>
      <c r="D30" s="120"/>
      <c r="E30" s="210">
        <f t="shared" si="0"/>
        <v>0</v>
      </c>
      <c r="F30" s="385"/>
      <c r="G30" s="217">
        <v>336</v>
      </c>
      <c r="H30" s="472"/>
      <c r="I30" s="216"/>
      <c r="J30" s="210"/>
      <c r="K30" s="210"/>
      <c r="L30" s="210"/>
      <c r="M30" s="210">
        <v>336</v>
      </c>
      <c r="N30" s="215"/>
      <c r="O30" s="217"/>
      <c r="P30">
        <f t="shared" si="2"/>
        <v>336</v>
      </c>
    </row>
    <row r="31" spans="1:16" ht="15">
      <c r="A31" s="442" t="s">
        <v>204</v>
      </c>
      <c r="B31" s="386">
        <v>882111</v>
      </c>
      <c r="C31" s="215" t="s">
        <v>380</v>
      </c>
      <c r="D31" s="120"/>
      <c r="E31" s="210">
        <f t="shared" si="0"/>
        <v>1314</v>
      </c>
      <c r="F31" s="385">
        <v>1314</v>
      </c>
      <c r="G31" s="217">
        <v>2333</v>
      </c>
      <c r="H31" s="472">
        <f t="shared" si="1"/>
        <v>1.7754946727549468</v>
      </c>
      <c r="I31" s="216"/>
      <c r="J31" s="210"/>
      <c r="K31" s="210"/>
      <c r="L31" s="210"/>
      <c r="M31" s="210"/>
      <c r="N31" s="215">
        <v>2333</v>
      </c>
      <c r="O31" s="217"/>
      <c r="P31">
        <f t="shared" si="2"/>
        <v>2333</v>
      </c>
    </row>
    <row r="32" spans="1:16" ht="15">
      <c r="A32" s="442" t="s">
        <v>205</v>
      </c>
      <c r="B32" s="386">
        <v>883113</v>
      </c>
      <c r="C32" s="215" t="s">
        <v>222</v>
      </c>
      <c r="D32" s="120"/>
      <c r="E32" s="210">
        <f t="shared" si="0"/>
        <v>791</v>
      </c>
      <c r="F32" s="385">
        <v>791</v>
      </c>
      <c r="G32" s="217">
        <v>1615</v>
      </c>
      <c r="H32" s="472">
        <f t="shared" si="1"/>
        <v>2.0417193426042983</v>
      </c>
      <c r="I32" s="216"/>
      <c r="J32" s="210"/>
      <c r="K32" s="210"/>
      <c r="L32" s="210"/>
      <c r="M32" s="210"/>
      <c r="N32" s="215">
        <v>1615</v>
      </c>
      <c r="O32" s="217"/>
      <c r="P32">
        <f t="shared" si="2"/>
        <v>1615</v>
      </c>
    </row>
    <row r="33" spans="1:16" ht="15">
      <c r="A33" s="442" t="s">
        <v>206</v>
      </c>
      <c r="B33" s="386">
        <v>882116</v>
      </c>
      <c r="C33" s="215" t="s">
        <v>276</v>
      </c>
      <c r="D33" s="120">
        <v>880</v>
      </c>
      <c r="E33" s="210">
        <f t="shared" si="0"/>
        <v>0</v>
      </c>
      <c r="F33" s="385">
        <v>880</v>
      </c>
      <c r="G33" s="217">
        <v>71</v>
      </c>
      <c r="H33" s="472">
        <f t="shared" si="1"/>
        <v>0.08068181818181819</v>
      </c>
      <c r="I33" s="216"/>
      <c r="J33" s="210"/>
      <c r="K33" s="210"/>
      <c r="L33" s="210"/>
      <c r="M33" s="210"/>
      <c r="N33" s="215">
        <v>71</v>
      </c>
      <c r="O33" s="217"/>
      <c r="P33">
        <f t="shared" si="2"/>
        <v>71</v>
      </c>
    </row>
    <row r="34" spans="1:16" ht="15">
      <c r="A34" s="442" t="s">
        <v>207</v>
      </c>
      <c r="B34" s="386">
        <v>882122</v>
      </c>
      <c r="C34" s="215" t="s">
        <v>223</v>
      </c>
      <c r="D34" s="120">
        <v>400</v>
      </c>
      <c r="E34" s="210">
        <f t="shared" si="0"/>
        <v>0</v>
      </c>
      <c r="F34" s="385">
        <v>400</v>
      </c>
      <c r="G34" s="217">
        <v>253</v>
      </c>
      <c r="H34" s="472">
        <f t="shared" si="1"/>
        <v>0.6325</v>
      </c>
      <c r="I34" s="216"/>
      <c r="J34" s="210"/>
      <c r="K34" s="210"/>
      <c r="L34" s="210"/>
      <c r="M34" s="210"/>
      <c r="N34" s="215">
        <v>253</v>
      </c>
      <c r="O34" s="217"/>
      <c r="P34">
        <f t="shared" si="2"/>
        <v>253</v>
      </c>
    </row>
    <row r="35" spans="1:16" ht="15">
      <c r="A35" s="442" t="s">
        <v>208</v>
      </c>
      <c r="B35" s="386">
        <v>882123</v>
      </c>
      <c r="C35" s="215" t="s">
        <v>37</v>
      </c>
      <c r="D35" s="120">
        <v>330</v>
      </c>
      <c r="E35" s="210">
        <f t="shared" si="0"/>
        <v>0</v>
      </c>
      <c r="F35" s="385">
        <v>330</v>
      </c>
      <c r="G35" s="217">
        <v>22</v>
      </c>
      <c r="H35" s="472">
        <f t="shared" si="1"/>
        <v>0.06666666666666667</v>
      </c>
      <c r="I35" s="216"/>
      <c r="J35" s="210"/>
      <c r="K35" s="210"/>
      <c r="L35" s="210"/>
      <c r="M35" s="210"/>
      <c r="N35" s="215">
        <v>22</v>
      </c>
      <c r="O35" s="217"/>
      <c r="P35">
        <f t="shared" si="2"/>
        <v>22</v>
      </c>
    </row>
    <row r="36" spans="1:16" ht="15">
      <c r="A36" s="442" t="s">
        <v>211</v>
      </c>
      <c r="B36" s="386">
        <v>882124</v>
      </c>
      <c r="C36" s="215" t="s">
        <v>224</v>
      </c>
      <c r="D36" s="120">
        <v>500</v>
      </c>
      <c r="E36" s="210">
        <f t="shared" si="0"/>
        <v>280</v>
      </c>
      <c r="F36" s="385">
        <v>780</v>
      </c>
      <c r="G36" s="217">
        <v>539</v>
      </c>
      <c r="H36" s="472">
        <f t="shared" si="1"/>
        <v>0.691025641025641</v>
      </c>
      <c r="I36" s="216"/>
      <c r="J36" s="210"/>
      <c r="K36" s="210"/>
      <c r="L36" s="210"/>
      <c r="M36" s="210"/>
      <c r="N36" s="215">
        <v>539</v>
      </c>
      <c r="O36" s="217"/>
      <c r="P36">
        <f t="shared" si="2"/>
        <v>539</v>
      </c>
    </row>
    <row r="37" spans="1:16" ht="15">
      <c r="A37" s="442" t="s">
        <v>230</v>
      </c>
      <c r="B37" s="386">
        <v>882129</v>
      </c>
      <c r="C37" s="215" t="s">
        <v>225</v>
      </c>
      <c r="D37" s="120">
        <v>360</v>
      </c>
      <c r="E37" s="210">
        <f t="shared" si="0"/>
        <v>0</v>
      </c>
      <c r="F37" s="385">
        <v>360</v>
      </c>
      <c r="G37" s="217">
        <v>30</v>
      </c>
      <c r="H37" s="472">
        <f t="shared" si="1"/>
        <v>0.08333333333333333</v>
      </c>
      <c r="I37" s="216"/>
      <c r="J37" s="210"/>
      <c r="K37" s="210"/>
      <c r="L37" s="210"/>
      <c r="M37" s="210"/>
      <c r="N37" s="215">
        <v>30</v>
      </c>
      <c r="O37" s="217"/>
      <c r="P37">
        <f t="shared" si="2"/>
        <v>30</v>
      </c>
    </row>
    <row r="38" spans="1:16" ht="15">
      <c r="A38" s="442" t="s">
        <v>231</v>
      </c>
      <c r="B38" s="386">
        <v>882202</v>
      </c>
      <c r="C38" s="215" t="s">
        <v>4</v>
      </c>
      <c r="D38" s="120"/>
      <c r="E38" s="210">
        <f t="shared" si="0"/>
        <v>0</v>
      </c>
      <c r="F38" s="385"/>
      <c r="G38" s="217">
        <v>2</v>
      </c>
      <c r="H38" s="472"/>
      <c r="I38" s="216"/>
      <c r="J38" s="210"/>
      <c r="K38" s="210"/>
      <c r="L38" s="210"/>
      <c r="M38" s="210"/>
      <c r="N38" s="215">
        <v>2</v>
      </c>
      <c r="O38" s="217"/>
      <c r="P38">
        <f t="shared" si="2"/>
        <v>2</v>
      </c>
    </row>
    <row r="39" spans="1:16" ht="15">
      <c r="A39" s="442" t="s">
        <v>232</v>
      </c>
      <c r="B39" s="386">
        <v>882203</v>
      </c>
      <c r="C39" s="215" t="s">
        <v>3</v>
      </c>
      <c r="D39" s="120">
        <v>220</v>
      </c>
      <c r="E39" s="210">
        <f t="shared" si="0"/>
        <v>0</v>
      </c>
      <c r="F39" s="385">
        <v>220</v>
      </c>
      <c r="G39" s="217">
        <v>168</v>
      </c>
      <c r="H39" s="472">
        <f t="shared" si="1"/>
        <v>0.7636363636363637</v>
      </c>
      <c r="I39" s="216"/>
      <c r="J39" s="210"/>
      <c r="K39" s="210">
        <v>19</v>
      </c>
      <c r="L39" s="210"/>
      <c r="M39" s="210"/>
      <c r="N39" s="215">
        <v>149</v>
      </c>
      <c r="O39" s="217"/>
      <c r="P39">
        <f t="shared" si="2"/>
        <v>168</v>
      </c>
    </row>
    <row r="40" spans="1:16" s="189" customFormat="1" ht="15">
      <c r="A40" s="442" t="s">
        <v>233</v>
      </c>
      <c r="B40" s="386">
        <v>890442</v>
      </c>
      <c r="C40" s="312" t="s">
        <v>381</v>
      </c>
      <c r="D40" s="120">
        <v>2106</v>
      </c>
      <c r="E40" s="210">
        <f t="shared" si="0"/>
        <v>2034</v>
      </c>
      <c r="F40" s="385">
        <v>4140</v>
      </c>
      <c r="G40" s="217">
        <v>3366</v>
      </c>
      <c r="H40" s="472">
        <f t="shared" si="1"/>
        <v>0.8130434782608695</v>
      </c>
      <c r="I40" s="216">
        <v>2961</v>
      </c>
      <c r="J40" s="210">
        <v>400</v>
      </c>
      <c r="K40" s="210">
        <v>5</v>
      </c>
      <c r="L40" s="210"/>
      <c r="M40" s="210"/>
      <c r="N40" s="215"/>
      <c r="O40" s="217"/>
      <c r="P40">
        <f t="shared" si="2"/>
        <v>3366</v>
      </c>
    </row>
    <row r="41" spans="1:16" ht="15">
      <c r="A41" s="442" t="s">
        <v>234</v>
      </c>
      <c r="B41" s="386">
        <v>910121</v>
      </c>
      <c r="C41" s="312" t="s">
        <v>327</v>
      </c>
      <c r="D41" s="120">
        <v>1312</v>
      </c>
      <c r="E41" s="210">
        <f t="shared" si="0"/>
        <v>0</v>
      </c>
      <c r="F41" s="385">
        <v>1312</v>
      </c>
      <c r="G41" s="217">
        <v>186</v>
      </c>
      <c r="H41" s="472">
        <f t="shared" si="1"/>
        <v>0.14176829268292682</v>
      </c>
      <c r="I41" s="216"/>
      <c r="J41" s="210"/>
      <c r="K41" s="210">
        <v>186</v>
      </c>
      <c r="L41" s="210"/>
      <c r="M41" s="210"/>
      <c r="N41" s="215"/>
      <c r="O41" s="217"/>
      <c r="P41">
        <f t="shared" si="2"/>
        <v>186</v>
      </c>
    </row>
    <row r="42" spans="1:16" ht="15">
      <c r="A42" s="442" t="s">
        <v>235</v>
      </c>
      <c r="B42" s="386">
        <v>960302</v>
      </c>
      <c r="C42" s="215" t="s">
        <v>219</v>
      </c>
      <c r="D42" s="120">
        <v>894</v>
      </c>
      <c r="E42" s="210">
        <f t="shared" si="0"/>
        <v>46</v>
      </c>
      <c r="F42" s="385">
        <v>940</v>
      </c>
      <c r="G42" s="217">
        <v>500</v>
      </c>
      <c r="H42" s="472">
        <f t="shared" si="1"/>
        <v>0.5319148936170213</v>
      </c>
      <c r="I42" s="216">
        <v>358</v>
      </c>
      <c r="J42" s="210">
        <v>42</v>
      </c>
      <c r="K42" s="210">
        <v>100</v>
      </c>
      <c r="L42" s="210"/>
      <c r="M42" s="210"/>
      <c r="N42" s="215"/>
      <c r="O42" s="217">
        <v>0.5</v>
      </c>
      <c r="P42">
        <f t="shared" si="2"/>
        <v>500</v>
      </c>
    </row>
    <row r="43" spans="1:16" ht="15.75" thickBot="1">
      <c r="A43" s="482" t="s">
        <v>360</v>
      </c>
      <c r="B43" s="387">
        <v>16100</v>
      </c>
      <c r="C43" s="218" t="s">
        <v>158</v>
      </c>
      <c r="D43" s="222">
        <v>500</v>
      </c>
      <c r="E43" s="221">
        <f t="shared" si="0"/>
        <v>0</v>
      </c>
      <c r="F43" s="393">
        <v>500</v>
      </c>
      <c r="G43" s="219"/>
      <c r="H43" s="474"/>
      <c r="I43" s="244"/>
      <c r="J43" s="221"/>
      <c r="K43" s="221"/>
      <c r="L43" s="221"/>
      <c r="M43" s="221"/>
      <c r="N43" s="218"/>
      <c r="O43" s="219"/>
      <c r="P43">
        <f t="shared" si="2"/>
        <v>0</v>
      </c>
    </row>
    <row r="44" spans="1:16" ht="16.5" thickBot="1">
      <c r="A44" s="388"/>
      <c r="B44" s="389"/>
      <c r="C44" s="459" t="s">
        <v>388</v>
      </c>
      <c r="D44" s="394">
        <f>SUM(D5:D43)</f>
        <v>132548</v>
      </c>
      <c r="E44" s="456">
        <f t="shared" si="0"/>
        <v>-489</v>
      </c>
      <c r="F44" s="390">
        <f aca="true" t="shared" si="3" ref="F44:N44">SUM(F5:F43)</f>
        <v>132059</v>
      </c>
      <c r="G44" s="396">
        <f t="shared" si="3"/>
        <v>81135</v>
      </c>
      <c r="H44" s="475">
        <f t="shared" si="1"/>
        <v>0.6143844796643925</v>
      </c>
      <c r="I44" s="458">
        <f t="shared" si="3"/>
        <v>16882</v>
      </c>
      <c r="J44" s="456">
        <f t="shared" si="3"/>
        <v>3283</v>
      </c>
      <c r="K44" s="456">
        <f t="shared" si="3"/>
        <v>30144</v>
      </c>
      <c r="L44" s="456">
        <f t="shared" si="3"/>
        <v>0</v>
      </c>
      <c r="M44" s="456">
        <f t="shared" si="3"/>
        <v>1876</v>
      </c>
      <c r="N44" s="459">
        <f t="shared" si="3"/>
        <v>28950</v>
      </c>
      <c r="O44" s="396">
        <f>SUM(O5:O43)</f>
        <v>11.5</v>
      </c>
      <c r="P44">
        <f t="shared" si="2"/>
        <v>81135</v>
      </c>
    </row>
    <row r="45" spans="1:16" ht="15">
      <c r="A45" s="442" t="s">
        <v>361</v>
      </c>
      <c r="B45" s="441">
        <v>841126</v>
      </c>
      <c r="C45" s="212" t="s">
        <v>12</v>
      </c>
      <c r="D45" s="442">
        <v>24788</v>
      </c>
      <c r="E45" s="214">
        <f t="shared" si="0"/>
        <v>-13894</v>
      </c>
      <c r="F45" s="443">
        <v>10894</v>
      </c>
      <c r="G45" s="453">
        <v>10839</v>
      </c>
      <c r="H45" s="476">
        <f t="shared" si="1"/>
        <v>0.9949513493666239</v>
      </c>
      <c r="I45" s="213">
        <v>7886</v>
      </c>
      <c r="J45" s="214">
        <v>2050</v>
      </c>
      <c r="K45" s="214">
        <v>903</v>
      </c>
      <c r="L45" s="214"/>
      <c r="M45" s="214"/>
      <c r="N45" s="212"/>
      <c r="O45" s="453">
        <v>5</v>
      </c>
      <c r="P45">
        <f t="shared" si="2"/>
        <v>10839</v>
      </c>
    </row>
    <row r="46" spans="1:16" ht="30">
      <c r="A46" s="120" t="s">
        <v>362</v>
      </c>
      <c r="B46" s="384">
        <v>841907</v>
      </c>
      <c r="C46" s="312" t="s">
        <v>377</v>
      </c>
      <c r="D46" s="120"/>
      <c r="E46" s="210">
        <f t="shared" si="0"/>
        <v>0</v>
      </c>
      <c r="F46" s="385"/>
      <c r="G46" s="217">
        <v>389</v>
      </c>
      <c r="H46" s="472"/>
      <c r="I46" s="216"/>
      <c r="J46" s="210"/>
      <c r="K46" s="210"/>
      <c r="L46" s="210"/>
      <c r="M46" s="210"/>
      <c r="N46" s="215">
        <v>389</v>
      </c>
      <c r="O46" s="217"/>
      <c r="P46">
        <f t="shared" si="2"/>
        <v>389</v>
      </c>
    </row>
    <row r="47" spans="1:16" ht="15">
      <c r="A47" s="120"/>
      <c r="B47" s="391"/>
      <c r="C47" s="313" t="s">
        <v>36</v>
      </c>
      <c r="D47" s="120"/>
      <c r="E47" s="210">
        <f t="shared" si="0"/>
        <v>0</v>
      </c>
      <c r="F47" s="385"/>
      <c r="G47" s="217"/>
      <c r="H47" s="472"/>
      <c r="I47" s="216"/>
      <c r="J47" s="210"/>
      <c r="K47" s="210"/>
      <c r="L47" s="210"/>
      <c r="M47" s="210"/>
      <c r="N47" s="215"/>
      <c r="O47" s="217"/>
      <c r="P47">
        <f t="shared" si="2"/>
        <v>0</v>
      </c>
    </row>
    <row r="48" spans="1:16" ht="15">
      <c r="A48" s="120" t="s">
        <v>383</v>
      </c>
      <c r="B48" s="384">
        <v>882111</v>
      </c>
      <c r="C48" s="215" t="s">
        <v>335</v>
      </c>
      <c r="D48" s="120">
        <v>3200</v>
      </c>
      <c r="E48" s="210">
        <f t="shared" si="0"/>
        <v>4609</v>
      </c>
      <c r="F48" s="385">
        <v>7809</v>
      </c>
      <c r="G48" s="217">
        <v>6053</v>
      </c>
      <c r="H48" s="472">
        <f t="shared" si="1"/>
        <v>0.7751312588039442</v>
      </c>
      <c r="I48" s="216"/>
      <c r="J48" s="210"/>
      <c r="K48" s="210"/>
      <c r="L48" s="210"/>
      <c r="M48" s="210"/>
      <c r="N48" s="215">
        <v>6053</v>
      </c>
      <c r="O48" s="217"/>
      <c r="P48">
        <f t="shared" si="2"/>
        <v>6053</v>
      </c>
    </row>
    <row r="49" spans="1:16" ht="15">
      <c r="A49" s="120" t="s">
        <v>384</v>
      </c>
      <c r="B49" s="384">
        <v>882113</v>
      </c>
      <c r="C49" s="215" t="s">
        <v>222</v>
      </c>
      <c r="D49" s="120">
        <v>1180</v>
      </c>
      <c r="E49" s="210">
        <f t="shared" si="0"/>
        <v>1517</v>
      </c>
      <c r="F49" s="385">
        <v>2697</v>
      </c>
      <c r="G49" s="217">
        <v>2697</v>
      </c>
      <c r="H49" s="472">
        <f t="shared" si="1"/>
        <v>1</v>
      </c>
      <c r="I49" s="216"/>
      <c r="J49" s="210"/>
      <c r="K49" s="210"/>
      <c r="L49" s="210"/>
      <c r="M49" s="210"/>
      <c r="N49" s="215">
        <v>2697</v>
      </c>
      <c r="O49" s="217"/>
      <c r="P49">
        <f t="shared" si="2"/>
        <v>2697</v>
      </c>
    </row>
    <row r="50" spans="1:16" ht="15">
      <c r="A50" s="120" t="s">
        <v>385</v>
      </c>
      <c r="B50" s="384">
        <v>882116</v>
      </c>
      <c r="C50" s="215" t="s">
        <v>276</v>
      </c>
      <c r="D50" s="120"/>
      <c r="E50" s="210">
        <f t="shared" si="0"/>
        <v>932</v>
      </c>
      <c r="F50" s="385">
        <v>932</v>
      </c>
      <c r="G50" s="217">
        <v>932</v>
      </c>
      <c r="H50" s="472">
        <f t="shared" si="1"/>
        <v>1</v>
      </c>
      <c r="I50" s="216"/>
      <c r="J50" s="210"/>
      <c r="K50" s="210"/>
      <c r="L50" s="210"/>
      <c r="M50" s="210"/>
      <c r="N50" s="215">
        <v>932</v>
      </c>
      <c r="O50" s="217"/>
      <c r="P50">
        <f t="shared" si="2"/>
        <v>932</v>
      </c>
    </row>
    <row r="51" spans="1:16" ht="15">
      <c r="A51" s="120" t="s">
        <v>386</v>
      </c>
      <c r="B51" s="384">
        <v>882129</v>
      </c>
      <c r="C51" s="215" t="s">
        <v>225</v>
      </c>
      <c r="D51" s="120">
        <v>520</v>
      </c>
      <c r="E51" s="210">
        <f t="shared" si="0"/>
        <v>-260</v>
      </c>
      <c r="F51" s="385">
        <v>260</v>
      </c>
      <c r="G51" s="217">
        <v>260</v>
      </c>
      <c r="H51" s="472">
        <f t="shared" si="1"/>
        <v>1</v>
      </c>
      <c r="I51" s="216"/>
      <c r="J51" s="210"/>
      <c r="K51" s="210"/>
      <c r="L51" s="210"/>
      <c r="M51" s="210"/>
      <c r="N51" s="215">
        <v>260</v>
      </c>
      <c r="O51" s="217"/>
      <c r="P51">
        <f t="shared" si="2"/>
        <v>260</v>
      </c>
    </row>
    <row r="52" spans="1:16" ht="16.5" thickBot="1">
      <c r="A52" s="222" t="s">
        <v>387</v>
      </c>
      <c r="B52" s="392">
        <v>882202</v>
      </c>
      <c r="C52" s="218" t="s">
        <v>4</v>
      </c>
      <c r="D52" s="222">
        <v>100</v>
      </c>
      <c r="E52" s="221">
        <f t="shared" si="0"/>
        <v>-62</v>
      </c>
      <c r="F52" s="393">
        <v>38</v>
      </c>
      <c r="G52" s="219">
        <v>38</v>
      </c>
      <c r="H52" s="474">
        <f t="shared" si="1"/>
        <v>1</v>
      </c>
      <c r="I52" s="455"/>
      <c r="J52" s="454"/>
      <c r="K52" s="454"/>
      <c r="L52" s="454"/>
      <c r="M52" s="454"/>
      <c r="N52" s="218">
        <v>38</v>
      </c>
      <c r="O52" s="219"/>
      <c r="P52">
        <f t="shared" si="2"/>
        <v>38</v>
      </c>
    </row>
    <row r="53" spans="1:16" ht="16.5" thickBot="1">
      <c r="A53" s="583" t="s">
        <v>389</v>
      </c>
      <c r="B53" s="584"/>
      <c r="C53" s="585"/>
      <c r="D53" s="461">
        <f>SUM(D45:D52)</f>
        <v>29788</v>
      </c>
      <c r="E53" s="462">
        <f t="shared" si="0"/>
        <v>-7158</v>
      </c>
      <c r="F53" s="463">
        <f aca="true" t="shared" si="4" ref="F53:N53">SUM(F45:F52)</f>
        <v>22630</v>
      </c>
      <c r="G53" s="478">
        <f t="shared" si="4"/>
        <v>21208</v>
      </c>
      <c r="H53" s="477">
        <f t="shared" si="1"/>
        <v>0.9371630578877597</v>
      </c>
      <c r="I53" s="464">
        <f t="shared" si="4"/>
        <v>7886</v>
      </c>
      <c r="J53" s="462">
        <f t="shared" si="4"/>
        <v>2050</v>
      </c>
      <c r="K53" s="462">
        <f t="shared" si="4"/>
        <v>903</v>
      </c>
      <c r="L53" s="462">
        <f t="shared" si="4"/>
        <v>0</v>
      </c>
      <c r="M53" s="462">
        <f t="shared" si="4"/>
        <v>0</v>
      </c>
      <c r="N53" s="465">
        <f t="shared" si="4"/>
        <v>10369</v>
      </c>
      <c r="O53" s="466">
        <f>SUM(O45:O52)</f>
        <v>5</v>
      </c>
      <c r="P53">
        <f t="shared" si="2"/>
        <v>21208</v>
      </c>
    </row>
    <row r="54" spans="1:16" ht="16.5" thickBot="1">
      <c r="A54" s="394"/>
      <c r="B54" s="456"/>
      <c r="C54" s="457" t="s">
        <v>316</v>
      </c>
      <c r="D54" s="394">
        <f>SUM(D53,D44)</f>
        <v>162336</v>
      </c>
      <c r="E54" s="456">
        <f t="shared" si="0"/>
        <v>-7647</v>
      </c>
      <c r="F54" s="390">
        <f aca="true" t="shared" si="5" ref="F54:N54">SUM(F53,F44)</f>
        <v>154689</v>
      </c>
      <c r="G54" s="396">
        <f t="shared" si="5"/>
        <v>102343</v>
      </c>
      <c r="H54" s="475">
        <f t="shared" si="1"/>
        <v>0.66160489756867</v>
      </c>
      <c r="I54" s="458">
        <f t="shared" si="5"/>
        <v>24768</v>
      </c>
      <c r="J54" s="456">
        <f t="shared" si="5"/>
        <v>5333</v>
      </c>
      <c r="K54" s="456">
        <f t="shared" si="5"/>
        <v>31047</v>
      </c>
      <c r="L54" s="456">
        <f t="shared" si="5"/>
        <v>0</v>
      </c>
      <c r="M54" s="456">
        <f t="shared" si="5"/>
        <v>1876</v>
      </c>
      <c r="N54" s="459">
        <f t="shared" si="5"/>
        <v>39319</v>
      </c>
      <c r="O54" s="396">
        <f>SUM(O53,O44)</f>
        <v>16.5</v>
      </c>
      <c r="P54">
        <f t="shared" si="2"/>
        <v>102343</v>
      </c>
    </row>
  </sheetData>
  <mergeCells count="15">
    <mergeCell ref="A53:C53"/>
    <mergeCell ref="K2:K3"/>
    <mergeCell ref="L2:L3"/>
    <mergeCell ref="M2:M3"/>
    <mergeCell ref="A1:A3"/>
    <mergeCell ref="C1:C3"/>
    <mergeCell ref="O1:O3"/>
    <mergeCell ref="N2:N3"/>
    <mergeCell ref="D3:F3"/>
    <mergeCell ref="B1:B3"/>
    <mergeCell ref="D1:H1"/>
    <mergeCell ref="I1:N1"/>
    <mergeCell ref="G2:H2"/>
    <mergeCell ref="I2:I3"/>
    <mergeCell ref="J2:J3"/>
  </mergeCells>
  <printOptions/>
  <pageMargins left="0.7874015748031497" right="0.6692913385826772" top="1.3779527559055118" bottom="0.7874015748031497" header="0.5118110236220472" footer="0.5118110236220472"/>
  <pageSetup horizontalDpi="600" verticalDpi="600" orientation="landscape" paperSize="9" scale="64" r:id="rId1"/>
  <headerFooter alignWithMargins="0">
    <oddHeader>&amp;C
&amp;"Arial,Félkövér"&amp;14Tiszasüly Községi Önkormányzat, valamint intézményei 2013. I. félévi kiadásai
&amp;R4/c. számú melléklet
adatok ezer Ft-ban</oddHeader>
  </headerFooter>
  <rowBreaks count="1" manualBreakCount="1">
    <brk id="2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60" zoomScaleNormal="75" workbookViewId="0" topLeftCell="A1">
      <selection activeCell="C24" sqref="C24"/>
    </sheetView>
  </sheetViews>
  <sheetFormatPr defaultColWidth="9.140625" defaultRowHeight="12.75"/>
  <cols>
    <col min="1" max="1" width="5.140625" style="0" bestFit="1" customWidth="1"/>
    <col min="2" max="2" width="13.28125" style="0" bestFit="1" customWidth="1"/>
    <col min="3" max="3" width="50.00390625" style="0" bestFit="1" customWidth="1"/>
    <col min="4" max="4" width="11.7109375" style="0" bestFit="1" customWidth="1"/>
    <col min="6" max="6" width="16.140625" style="0" bestFit="1" customWidth="1"/>
    <col min="7" max="7" width="11.57421875" style="0" bestFit="1" customWidth="1"/>
    <col min="8" max="8" width="8.00390625" style="0" bestFit="1" customWidth="1"/>
    <col min="9" max="9" width="10.8515625" style="0" customWidth="1"/>
    <col min="10" max="10" width="10.140625" style="0" customWidth="1"/>
    <col min="11" max="11" width="9.421875" style="0" customWidth="1"/>
    <col min="12" max="12" width="8.421875" style="0" customWidth="1"/>
    <col min="13" max="13" width="7.7109375" style="0" bestFit="1" customWidth="1"/>
    <col min="14" max="14" width="10.00390625" style="0" customWidth="1"/>
    <col min="15" max="15" width="7.00390625" style="0" customWidth="1"/>
    <col min="16" max="16" width="9.8515625" style="0" bestFit="1" customWidth="1"/>
    <col min="17" max="19" width="7.00390625" style="0" customWidth="1"/>
    <col min="21" max="21" width="5.00390625" style="0" bestFit="1" customWidth="1"/>
  </cols>
  <sheetData>
    <row r="1" spans="1:22" ht="113.25" customHeight="1">
      <c r="A1" s="586" t="s">
        <v>11</v>
      </c>
      <c r="B1" s="571" t="s">
        <v>220</v>
      </c>
      <c r="C1" s="589" t="s">
        <v>267</v>
      </c>
      <c r="D1" s="574" t="s">
        <v>130</v>
      </c>
      <c r="E1" s="575"/>
      <c r="F1" s="575"/>
      <c r="G1" s="575"/>
      <c r="H1" s="576"/>
      <c r="I1" s="575" t="s">
        <v>257</v>
      </c>
      <c r="J1" s="575"/>
      <c r="K1" s="575"/>
      <c r="L1" s="575"/>
      <c r="M1" s="575"/>
      <c r="N1" s="575"/>
      <c r="O1" s="564" t="s">
        <v>241</v>
      </c>
      <c r="P1" s="321"/>
      <c r="Q1" s="321"/>
      <c r="R1" s="321"/>
      <c r="S1" s="321"/>
      <c r="T1" s="321"/>
      <c r="U1" s="321"/>
      <c r="V1" s="8"/>
    </row>
    <row r="2" spans="1:22" ht="18">
      <c r="A2" s="587"/>
      <c r="B2" s="572"/>
      <c r="C2" s="590"/>
      <c r="D2" s="300" t="s">
        <v>259</v>
      </c>
      <c r="E2" s="301" t="s">
        <v>258</v>
      </c>
      <c r="F2" s="301" t="s">
        <v>275</v>
      </c>
      <c r="G2" s="577" t="s">
        <v>248</v>
      </c>
      <c r="H2" s="578"/>
      <c r="I2" s="579" t="s">
        <v>260</v>
      </c>
      <c r="J2" s="581" t="s">
        <v>261</v>
      </c>
      <c r="K2" s="581" t="s">
        <v>262</v>
      </c>
      <c r="L2" s="581" t="s">
        <v>163</v>
      </c>
      <c r="M2" s="581" t="s">
        <v>35</v>
      </c>
      <c r="N2" s="566" t="s">
        <v>263</v>
      </c>
      <c r="O2" s="565"/>
      <c r="P2" s="322"/>
      <c r="Q2" s="322"/>
      <c r="R2" s="322"/>
      <c r="S2" s="322"/>
      <c r="T2" s="322"/>
      <c r="U2" s="322"/>
      <c r="V2" s="8"/>
    </row>
    <row r="3" spans="1:22" ht="92.25" customHeight="1" thickBot="1">
      <c r="A3" s="588"/>
      <c r="B3" s="573"/>
      <c r="C3" s="590"/>
      <c r="D3" s="568" t="s">
        <v>264</v>
      </c>
      <c r="E3" s="569"/>
      <c r="F3" s="570"/>
      <c r="G3" s="302" t="s">
        <v>265</v>
      </c>
      <c r="H3" s="303" t="s">
        <v>266</v>
      </c>
      <c r="I3" s="580"/>
      <c r="J3" s="582"/>
      <c r="K3" s="582"/>
      <c r="L3" s="582"/>
      <c r="M3" s="582"/>
      <c r="N3" s="567"/>
      <c r="O3" s="565"/>
      <c r="P3" s="322"/>
      <c r="Q3" s="322"/>
      <c r="R3" s="322"/>
      <c r="S3" s="322"/>
      <c r="T3" s="322"/>
      <c r="U3" s="322"/>
      <c r="V3" s="8"/>
    </row>
    <row r="4" spans="1:22" ht="18.75" thickBot="1">
      <c r="A4" s="311" t="s">
        <v>16</v>
      </c>
      <c r="B4" s="309" t="s">
        <v>17</v>
      </c>
      <c r="C4" s="307" t="s">
        <v>18</v>
      </c>
      <c r="D4" s="304" t="s">
        <v>19</v>
      </c>
      <c r="E4" s="305" t="s">
        <v>20</v>
      </c>
      <c r="F4" s="305" t="s">
        <v>21</v>
      </c>
      <c r="G4" s="307" t="s">
        <v>22</v>
      </c>
      <c r="H4" s="306" t="s">
        <v>23</v>
      </c>
      <c r="I4" s="308" t="s">
        <v>24</v>
      </c>
      <c r="J4" s="305" t="s">
        <v>25</v>
      </c>
      <c r="K4" s="305" t="s">
        <v>26</v>
      </c>
      <c r="L4" s="307" t="s">
        <v>27</v>
      </c>
      <c r="M4" s="306" t="s">
        <v>28</v>
      </c>
      <c r="N4" s="307" t="s">
        <v>29</v>
      </c>
      <c r="O4" s="310" t="s">
        <v>30</v>
      </c>
      <c r="P4" s="322"/>
      <c r="Q4" s="322"/>
      <c r="R4" s="322"/>
      <c r="S4" s="322"/>
      <c r="T4" s="322"/>
      <c r="U4" s="322"/>
      <c r="V4" s="8"/>
    </row>
    <row r="5" spans="1:22" ht="15">
      <c r="A5" s="442" t="s">
        <v>16</v>
      </c>
      <c r="B5" s="441">
        <v>841126</v>
      </c>
      <c r="C5" s="212" t="s">
        <v>12</v>
      </c>
      <c r="D5" s="442">
        <v>24788</v>
      </c>
      <c r="E5" s="214">
        <f aca="true" t="shared" si="0" ref="E5:E13">SUM(F5-D5)</f>
        <v>-13894</v>
      </c>
      <c r="F5" s="214">
        <v>10894</v>
      </c>
      <c r="G5" s="214">
        <v>10839</v>
      </c>
      <c r="H5" s="315">
        <f aca="true" t="shared" si="1" ref="H5:H13">SUM(G5/F5)</f>
        <v>0.9949513493666239</v>
      </c>
      <c r="I5" s="213">
        <v>7886</v>
      </c>
      <c r="J5" s="214">
        <v>2050</v>
      </c>
      <c r="K5" s="214">
        <v>903</v>
      </c>
      <c r="L5" s="214"/>
      <c r="M5" s="214"/>
      <c r="N5" s="212"/>
      <c r="O5" s="453">
        <v>5</v>
      </c>
      <c r="P5" s="322"/>
      <c r="Q5" s="322"/>
      <c r="R5" s="322"/>
      <c r="S5" s="322"/>
      <c r="T5" s="322"/>
      <c r="U5" s="322"/>
      <c r="V5" s="8"/>
    </row>
    <row r="6" spans="1:22" ht="30">
      <c r="A6" s="120" t="s">
        <v>17</v>
      </c>
      <c r="B6" s="384">
        <v>841907</v>
      </c>
      <c r="C6" s="312" t="s">
        <v>377</v>
      </c>
      <c r="D6" s="120"/>
      <c r="E6" s="210">
        <f t="shared" si="0"/>
        <v>0</v>
      </c>
      <c r="F6" s="210"/>
      <c r="G6" s="210">
        <v>389</v>
      </c>
      <c r="H6" s="317"/>
      <c r="I6" s="216"/>
      <c r="J6" s="210"/>
      <c r="K6" s="210"/>
      <c r="L6" s="210"/>
      <c r="M6" s="210"/>
      <c r="N6" s="215">
        <v>389</v>
      </c>
      <c r="O6" s="217"/>
      <c r="P6" s="322"/>
      <c r="Q6" s="322"/>
      <c r="R6" s="322"/>
      <c r="S6" s="322"/>
      <c r="T6" s="322"/>
      <c r="U6" s="322"/>
      <c r="V6" s="8"/>
    </row>
    <row r="7" spans="1:22" ht="15">
      <c r="A7" s="120"/>
      <c r="B7" s="391"/>
      <c r="C7" s="313" t="s">
        <v>36</v>
      </c>
      <c r="D7" s="120"/>
      <c r="E7" s="210">
        <f t="shared" si="0"/>
        <v>0</v>
      </c>
      <c r="F7" s="210"/>
      <c r="G7" s="210"/>
      <c r="H7" s="317"/>
      <c r="I7" s="216"/>
      <c r="J7" s="210"/>
      <c r="K7" s="210"/>
      <c r="L7" s="210"/>
      <c r="M7" s="210"/>
      <c r="N7" s="215"/>
      <c r="O7" s="217"/>
      <c r="P7" s="322"/>
      <c r="Q7" s="322"/>
      <c r="R7" s="322"/>
      <c r="S7" s="322"/>
      <c r="T7" s="322"/>
      <c r="U7" s="322"/>
      <c r="V7" s="8"/>
    </row>
    <row r="8" spans="1:22" ht="15">
      <c r="A8" s="120" t="s">
        <v>18</v>
      </c>
      <c r="B8" s="384">
        <v>882111</v>
      </c>
      <c r="C8" s="215" t="s">
        <v>335</v>
      </c>
      <c r="D8" s="120">
        <v>3200</v>
      </c>
      <c r="E8" s="210">
        <f t="shared" si="0"/>
        <v>4609</v>
      </c>
      <c r="F8" s="210">
        <v>7809</v>
      </c>
      <c r="G8" s="210">
        <v>6053</v>
      </c>
      <c r="H8" s="317">
        <f t="shared" si="1"/>
        <v>0.7751312588039442</v>
      </c>
      <c r="I8" s="216"/>
      <c r="J8" s="210"/>
      <c r="K8" s="210"/>
      <c r="L8" s="210"/>
      <c r="M8" s="210"/>
      <c r="N8" s="215">
        <v>6053</v>
      </c>
      <c r="O8" s="217"/>
      <c r="P8" s="322"/>
      <c r="Q8" s="322"/>
      <c r="R8" s="322"/>
      <c r="S8" s="322"/>
      <c r="T8" s="322"/>
      <c r="U8" s="322"/>
      <c r="V8" s="8"/>
    </row>
    <row r="9" spans="1:22" ht="15">
      <c r="A9" s="120" t="s">
        <v>19</v>
      </c>
      <c r="B9" s="384">
        <v>882113</v>
      </c>
      <c r="C9" s="215" t="s">
        <v>222</v>
      </c>
      <c r="D9" s="120">
        <v>1180</v>
      </c>
      <c r="E9" s="210">
        <f t="shared" si="0"/>
        <v>1517</v>
      </c>
      <c r="F9" s="210">
        <v>2697</v>
      </c>
      <c r="G9" s="210">
        <v>2697</v>
      </c>
      <c r="H9" s="317">
        <f t="shared" si="1"/>
        <v>1</v>
      </c>
      <c r="I9" s="216"/>
      <c r="J9" s="210"/>
      <c r="K9" s="210"/>
      <c r="L9" s="210"/>
      <c r="M9" s="210"/>
      <c r="N9" s="215">
        <v>2697</v>
      </c>
      <c r="O9" s="217"/>
      <c r="P9" s="322"/>
      <c r="Q9" s="322"/>
      <c r="R9" s="322"/>
      <c r="S9" s="322"/>
      <c r="T9" s="322"/>
      <c r="U9" s="322"/>
      <c r="V9" s="8"/>
    </row>
    <row r="10" spans="1:22" ht="15">
      <c r="A10" s="120" t="s">
        <v>20</v>
      </c>
      <c r="B10" s="384">
        <v>882116</v>
      </c>
      <c r="C10" s="215" t="s">
        <v>276</v>
      </c>
      <c r="D10" s="120"/>
      <c r="E10" s="210">
        <f t="shared" si="0"/>
        <v>932</v>
      </c>
      <c r="F10" s="210">
        <v>932</v>
      </c>
      <c r="G10" s="210">
        <v>932</v>
      </c>
      <c r="H10" s="317">
        <f t="shared" si="1"/>
        <v>1</v>
      </c>
      <c r="I10" s="216"/>
      <c r="J10" s="210"/>
      <c r="K10" s="210"/>
      <c r="L10" s="210"/>
      <c r="M10" s="210"/>
      <c r="N10" s="215">
        <v>932</v>
      </c>
      <c r="O10" s="217"/>
      <c r="P10" s="322"/>
      <c r="Q10" s="322"/>
      <c r="R10" s="322"/>
      <c r="S10" s="322"/>
      <c r="T10" s="322"/>
      <c r="U10" s="322"/>
      <c r="V10" s="8"/>
    </row>
    <row r="11" spans="1:22" ht="15">
      <c r="A11" s="120" t="s">
        <v>21</v>
      </c>
      <c r="B11" s="384">
        <v>882129</v>
      </c>
      <c r="C11" s="215" t="s">
        <v>225</v>
      </c>
      <c r="D11" s="120">
        <v>520</v>
      </c>
      <c r="E11" s="210">
        <f t="shared" si="0"/>
        <v>-260</v>
      </c>
      <c r="F11" s="210">
        <v>260</v>
      </c>
      <c r="G11" s="210">
        <v>260</v>
      </c>
      <c r="H11" s="317">
        <f t="shared" si="1"/>
        <v>1</v>
      </c>
      <c r="I11" s="216"/>
      <c r="J11" s="210"/>
      <c r="K11" s="210"/>
      <c r="L11" s="210"/>
      <c r="M11" s="210"/>
      <c r="N11" s="215">
        <v>260</v>
      </c>
      <c r="O11" s="217"/>
      <c r="P11" s="322"/>
      <c r="Q11" s="322"/>
      <c r="R11" s="322"/>
      <c r="S11" s="322"/>
      <c r="T11" s="322"/>
      <c r="U11" s="322"/>
      <c r="V11" s="8"/>
    </row>
    <row r="12" spans="1:20" ht="16.5" thickBot="1">
      <c r="A12" s="222" t="s">
        <v>22</v>
      </c>
      <c r="B12" s="392">
        <v>882202</v>
      </c>
      <c r="C12" s="218" t="s">
        <v>4</v>
      </c>
      <c r="D12" s="222">
        <v>100</v>
      </c>
      <c r="E12" s="221">
        <f t="shared" si="0"/>
        <v>-62</v>
      </c>
      <c r="F12" s="221">
        <v>38</v>
      </c>
      <c r="G12" s="221">
        <v>38</v>
      </c>
      <c r="H12" s="460">
        <f t="shared" si="1"/>
        <v>1</v>
      </c>
      <c r="I12" s="455"/>
      <c r="J12" s="454"/>
      <c r="K12" s="454"/>
      <c r="L12" s="454"/>
      <c r="M12" s="454"/>
      <c r="N12" s="218">
        <v>38</v>
      </c>
      <c r="O12" s="219"/>
      <c r="P12" s="8"/>
      <c r="Q12" s="8"/>
      <c r="R12" s="8"/>
      <c r="S12" s="8"/>
      <c r="T12" s="8"/>
    </row>
    <row r="13" spans="1:20" ht="16.5" thickBot="1">
      <c r="A13" s="591" t="s">
        <v>390</v>
      </c>
      <c r="B13" s="592"/>
      <c r="C13" s="593"/>
      <c r="D13" s="394">
        <f>SUM(D5:D12)</f>
        <v>29788</v>
      </c>
      <c r="E13" s="456">
        <f t="shared" si="0"/>
        <v>-7158</v>
      </c>
      <c r="F13" s="456">
        <f aca="true" t="shared" si="2" ref="F13:N13">SUM(F5:F12)</f>
        <v>22630</v>
      </c>
      <c r="G13" s="456">
        <f t="shared" si="2"/>
        <v>21208</v>
      </c>
      <c r="H13" s="467">
        <f t="shared" si="1"/>
        <v>0.9371630578877597</v>
      </c>
      <c r="I13" s="458">
        <f t="shared" si="2"/>
        <v>7886</v>
      </c>
      <c r="J13" s="456">
        <f t="shared" si="2"/>
        <v>2050</v>
      </c>
      <c r="K13" s="456">
        <f t="shared" si="2"/>
        <v>903</v>
      </c>
      <c r="L13" s="456">
        <f t="shared" si="2"/>
        <v>0</v>
      </c>
      <c r="M13" s="456">
        <f t="shared" si="2"/>
        <v>0</v>
      </c>
      <c r="N13" s="459">
        <f t="shared" si="2"/>
        <v>10369</v>
      </c>
      <c r="O13" s="220">
        <f>SUM(O5:O12)</f>
        <v>5</v>
      </c>
      <c r="P13" s="8"/>
      <c r="Q13" s="8"/>
      <c r="R13" s="8"/>
      <c r="S13" s="8"/>
      <c r="T13" s="8"/>
    </row>
    <row r="14" spans="1:20" ht="12.75">
      <c r="A14" s="8"/>
      <c r="B14" s="8"/>
      <c r="C14" s="23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>
      <c r="A15" s="236"/>
      <c r="B15" s="236"/>
      <c r="C15" s="23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>
      <c r="A16" s="8"/>
      <c r="B16" s="8"/>
      <c r="C16" s="23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8"/>
      <c r="B17" s="8"/>
      <c r="C17" s="23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8"/>
      <c r="B18" s="8"/>
      <c r="C18" s="23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23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8"/>
      <c r="B20" s="8"/>
      <c r="C20" s="23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8"/>
      <c r="B21" s="8"/>
      <c r="C21" s="23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23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236"/>
      <c r="B23" s="236"/>
      <c r="C23" s="23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23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8"/>
      <c r="B25" s="8"/>
      <c r="C25" s="23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8"/>
      <c r="B26" s="8"/>
      <c r="C26" s="23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8"/>
      <c r="B27" s="8"/>
      <c r="C27" s="23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8"/>
      <c r="B28" s="8"/>
      <c r="C28" s="23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8"/>
      <c r="B29" s="8"/>
      <c r="C29" s="23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8"/>
      <c r="B30" s="8"/>
      <c r="C30" s="23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8"/>
      <c r="B31" s="8"/>
      <c r="C31" s="23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8"/>
      <c r="B32" s="8"/>
      <c r="C32" s="23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8"/>
      <c r="B33" s="8"/>
      <c r="C33" s="23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594"/>
      <c r="B34" s="594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8"/>
    </row>
    <row r="35" spans="1:20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</sheetData>
  <mergeCells count="16">
    <mergeCell ref="A34:B34"/>
    <mergeCell ref="A1:A3"/>
    <mergeCell ref="B1:B3"/>
    <mergeCell ref="C1:C3"/>
    <mergeCell ref="O1:O3"/>
    <mergeCell ref="G2:H2"/>
    <mergeCell ref="I2:I3"/>
    <mergeCell ref="J2:J3"/>
    <mergeCell ref="K2:K3"/>
    <mergeCell ref="L2:L3"/>
    <mergeCell ref="M2:M3"/>
    <mergeCell ref="N2:N3"/>
    <mergeCell ref="D3:F3"/>
    <mergeCell ref="D1:H1"/>
    <mergeCell ref="I1:N1"/>
    <mergeCell ref="A13:C13"/>
  </mergeCells>
  <printOptions/>
  <pageMargins left="0.75" right="0.75" top="1.47" bottom="0.42" header="0.45" footer="0.41"/>
  <pageSetup horizontalDpi="600" verticalDpi="600" orientation="landscape" paperSize="9" scale="65" r:id="rId1"/>
  <headerFooter alignWithMargins="0">
    <oddHeader>&amp;C
&amp;"Arial,Félkövér"&amp;14
Tiszasüly Községi Önkormányzat Polgármesteri Hivatal 2013. I. félévi kiadási előirányzatai teljesítése&amp;R&amp;"Arial,Félkövér"5. számú melléklet&amp;"Arial,Normál"
&amp;"Arial,Félkövér"adatok 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workbookViewId="0" topLeftCell="A1">
      <selection activeCell="A7" sqref="A7:D7"/>
    </sheetView>
  </sheetViews>
  <sheetFormatPr defaultColWidth="9.140625" defaultRowHeight="12.75"/>
  <cols>
    <col min="1" max="1" width="3.8515625" style="0" bestFit="1" customWidth="1"/>
    <col min="2" max="2" width="45.57421875" style="0" customWidth="1"/>
    <col min="3" max="4" width="11.421875" style="0" bestFit="1" customWidth="1"/>
    <col min="5" max="5" width="10.28125" style="0" bestFit="1" customWidth="1"/>
  </cols>
  <sheetData>
    <row r="1" spans="4:5" ht="15.75">
      <c r="D1" s="527" t="s">
        <v>117</v>
      </c>
      <c r="E1" s="528"/>
    </row>
    <row r="2" ht="15.75">
      <c r="A2" s="11"/>
    </row>
    <row r="3" ht="15.75">
      <c r="A3" s="11"/>
    </row>
    <row r="4" ht="15.75">
      <c r="A4" s="11"/>
    </row>
    <row r="5" spans="1:4" ht="18.75">
      <c r="A5" s="598"/>
      <c r="B5" s="599"/>
      <c r="C5" s="599"/>
      <c r="D5" s="599"/>
    </row>
    <row r="6" spans="1:4" ht="18.75">
      <c r="A6" s="533" t="s">
        <v>79</v>
      </c>
      <c r="B6" s="528"/>
      <c r="C6" s="528"/>
      <c r="D6" s="528"/>
    </row>
    <row r="7" spans="1:4" ht="18.75">
      <c r="A7" s="533" t="s">
        <v>336</v>
      </c>
      <c r="B7" s="528"/>
      <c r="C7" s="528"/>
      <c r="D7" s="528"/>
    </row>
    <row r="8" ht="18.75">
      <c r="A8" s="13"/>
    </row>
    <row r="9" ht="15.75">
      <c r="A9" s="12"/>
    </row>
    <row r="10" ht="15.75">
      <c r="A10" s="12"/>
    </row>
    <row r="11" ht="15.75">
      <c r="A11" s="12"/>
    </row>
    <row r="12" ht="15.75">
      <c r="A12" s="12"/>
    </row>
    <row r="13" spans="4:5" ht="16.5" thickBot="1">
      <c r="D13" s="597" t="s">
        <v>46</v>
      </c>
      <c r="E13" s="532"/>
    </row>
    <row r="14" spans="1:5" ht="60.75" customHeight="1" thickBot="1">
      <c r="A14" s="245" t="s">
        <v>11</v>
      </c>
      <c r="B14" s="15" t="s">
        <v>118</v>
      </c>
      <c r="C14" s="16" t="s">
        <v>250</v>
      </c>
      <c r="D14" s="283" t="s">
        <v>247</v>
      </c>
      <c r="E14" s="284" t="s">
        <v>248</v>
      </c>
    </row>
    <row r="15" spans="1:5" ht="16.5" thickBot="1">
      <c r="A15" s="40"/>
      <c r="B15" s="133"/>
      <c r="C15" s="239"/>
      <c r="D15" s="285"/>
      <c r="E15" s="286"/>
    </row>
    <row r="16" spans="1:5" ht="16.5" thickBot="1">
      <c r="A16" s="595" t="s">
        <v>119</v>
      </c>
      <c r="B16" s="596"/>
      <c r="C16" s="240">
        <f>SUM(C15:C15)</f>
        <v>0</v>
      </c>
      <c r="D16" s="287">
        <v>0</v>
      </c>
      <c r="E16" s="288">
        <v>0</v>
      </c>
    </row>
    <row r="17" ht="15.75">
      <c r="A17" s="12"/>
    </row>
  </sheetData>
  <mergeCells count="6">
    <mergeCell ref="A16:B16"/>
    <mergeCell ref="D13:E13"/>
    <mergeCell ref="D1:E1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Tiszasüly</dc:creator>
  <cp:keywords/>
  <dc:description/>
  <cp:lastModifiedBy>TS-1</cp:lastModifiedBy>
  <cp:lastPrinted>2013-09-12T14:43:31Z</cp:lastPrinted>
  <dcterms:created xsi:type="dcterms:W3CDTF">2008-01-29T07:12:51Z</dcterms:created>
  <dcterms:modified xsi:type="dcterms:W3CDTF">2013-10-03T13:02:47Z</dcterms:modified>
  <cp:category/>
  <cp:version/>
  <cp:contentType/>
  <cp:contentStatus/>
</cp:coreProperties>
</file>