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745" tabRatio="641" firstSheet="4" activeTab="1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<sst xmlns="http://schemas.openxmlformats.org/spreadsheetml/2006/main" count="606" uniqueCount="397">
  <si>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</si>
  <si>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</si>
  <si>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</si>
  <si>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</si>
  <si>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</si>
  <si>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</si>
  <si>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</si>
  <si>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</si>
  <si>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</si>
  <si>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</si>
  <si>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</si>
  <si>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</si>
  <si>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</si>
  <si>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</si>
  <si>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</si>
  <si>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</si>
  <si>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</si>
  <si>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</si>
  <si>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</si>
  <si>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</si>
  <si>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</si>
  <si>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</si>
  <si>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</si>
  <si>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</si>
  <si>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</si>
  <si>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</si>
  <si>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</si>
  <si>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</si>
  <si>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</si>
  <si>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</si>
  <si>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</si>
  <si>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</si>
  <si>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</si>
  <si>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</si>
  <si>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</si>
  <si>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</si>
  <si>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</si>
  <si>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</si>
  <si>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</si>
  <si>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</si>
  <si>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</si>
  <si>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SZAKFELADAT</t>
  </si>
  <si>
    <t>Bevételek összesen</t>
  </si>
  <si>
    <t>Eredeti ei.</t>
  </si>
  <si>
    <t>Eredeti ei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</si>
  <si>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</si>
  <si>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</si>
  <si>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</si>
  <si>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</si>
  <si>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</si>
  <si>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</si>
  <si>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</si>
  <si>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</si>
  <si>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</si>
  <si>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</si>
  <si>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</si>
  <si>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</si>
  <si>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</si>
  <si>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</si>
  <si>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</si>
  <si>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</si>
  <si>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</si>
  <si>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</si>
  <si>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</si>
  <si>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</si>
  <si>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</si>
  <si>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</si>
  <si>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</si>
  <si>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</si>
  <si>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</si>
  <si>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</si>
  <si>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</si>
  <si>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</si>
  <si>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</si>
  <si>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</si>
  <si>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</si>
  <si>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</si>
  <si>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</si>
  <si>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</si>
  <si>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</si>
  <si>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</si>
  <si>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</si>
  <si>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</si>
  <si>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</si>
  <si>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</si>
  <si>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</si>
  <si>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</si>
  <si>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</si>
  <si>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</si>
  <si>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</si>
  <si>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</si>
  <si>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</si>
  <si>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</si>
  <si>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</si>
  <si>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</si>
  <si>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</si>
  <si>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</si>
  <si>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</si>
  <si>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</si>
  <si>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</si>
  <si>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</si>
  <si>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</si>
  <si>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</si>
  <si>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</si>
  <si>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</si>
  <si>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</si>
  <si>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</si>
  <si>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</si>
  <si>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</si>
  <si>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</si>
  <si>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</si>
  <si>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</si>
  <si>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</si>
  <si>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</si>
  <si>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</si>
  <si>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</si>
  <si>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</si>
  <si>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</si>
  <si>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</si>
  <si>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</si>
  <si>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</si>
  <si>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</si>
  <si>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</si>
  <si>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</si>
  <si>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</si>
  <si>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</si>
  <si>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</si>
  <si>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</si>
  <si>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</si>
  <si>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</si>
  <si>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</si>
  <si>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</si>
  <si>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</si>
  <si>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</si>
  <si>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</si>
  <si>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</si>
  <si>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</si>
  <si>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</si>
  <si>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</si>
  <si>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</si>
  <si>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</si>
  <si>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</si>
  <si>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</si>
  <si>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</si>
  <si>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</si>
  <si>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</si>
  <si>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</si>
  <si>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</si>
  <si>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</si>
  <si>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</si>
  <si>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</si>
  <si>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</si>
  <si>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</si>
  <si>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</si>
  <si>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</si>
  <si>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</si>
  <si>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</si>
  <si>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</si>
  <si>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</si>
  <si>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</si>
  <si>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</si>
  <si>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</si>
  <si>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</si>
  <si>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</si>
  <si>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</si>
  <si>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</si>
  <si>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</si>
  <si>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</si>
  <si>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</si>
  <si>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</si>
  <si>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</si>
  <si>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</si>
  <si>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</si>
  <si>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</si>
  <si>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</si>
  <si>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</si>
  <si>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</si>
  <si>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</si>
  <si>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</si>
  <si>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</si>
  <si>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</si>
  <si>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</si>
  <si>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</si>
  <si>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</si>
  <si>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</si>
  <si>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</si>
  <si>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</si>
  <si>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</si>
  <si>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</si>
  <si>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</si>
  <si>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</si>
  <si>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</si>
  <si>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</si>
  <si>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</si>
  <si>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</si>
  <si>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</si>
  <si>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</si>
  <si>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</si>
  <si>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</si>
  <si>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</si>
  <si>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</si>
  <si>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</si>
  <si>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</si>
  <si>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</si>
  <si>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</si>
  <si>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</si>
  <si>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</si>
  <si>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</si>
  <si>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</si>
  <si>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</si>
  <si>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</si>
  <si>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</si>
  <si>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</si>
  <si>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</si>
  <si>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</si>
  <si>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</si>
  <si>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</si>
  <si>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</si>
  <si>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</si>
  <si>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</si>
  <si>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</si>
  <si>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</si>
  <si>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</si>
  <si>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</si>
  <si>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</si>
  <si>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</si>
  <si>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</si>
  <si>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</si>
  <si>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</si>
  <si>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</si>
  <si>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</si>
  <si>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</si>
  <si>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</si>
  <si>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</si>
  <si>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</si>
  <si>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</si>
  <si>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</si>
  <si>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</si>
  <si>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</si>
  <si>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</si>
  <si>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</si>
  <si>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</si>
  <si>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</si>
  <si>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</si>
  <si>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</si>
  <si>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</si>
  <si>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</si>
  <si>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</si>
  <si>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</si>
  <si>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</si>
  <si>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</si>
  <si>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</si>
  <si>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egyéb járulék</t>
  </si>
  <si>
    <t>illetmény PM</t>
  </si>
  <si>
    <t>jutalom</t>
  </si>
  <si>
    <t>K121</t>
  </si>
  <si>
    <t>PM jutalom</t>
  </si>
  <si>
    <t>PM költségtérítés</t>
  </si>
  <si>
    <t>PM cafetéria béren kívüli juttatás</t>
  </si>
  <si>
    <t>Alpolgármester tiszteletdíj</t>
  </si>
  <si>
    <t>Képviselők tiszteletdíj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</si>
  <si>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</si>
  <si>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</si>
  <si>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</si>
  <si>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</si>
  <si>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</si>
  <si>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</si>
  <si>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</si>
  <si>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</si>
  <si>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</si>
  <si>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</si>
  <si>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</si>
  <si>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</si>
  <si>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Közművelődési támogatás</t>
  </si>
  <si>
    <t>működési támogatás elkülönített állami péalap</t>
  </si>
  <si>
    <t>Önkormányzatok elszámolásai</t>
  </si>
  <si>
    <t>B111</t>
  </si>
  <si>
    <t>B113</t>
  </si>
  <si>
    <t>B114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</si>
  <si>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</si>
  <si>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</si>
  <si>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</si>
  <si>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</si>
  <si>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</si>
  <si>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</si>
  <si>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</si>
  <si>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</si>
  <si>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</si>
  <si>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</si>
  <si>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</si>
  <si>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</si>
  <si>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</si>
  <si>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</si>
  <si>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</si>
  <si>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Beruházás</t>
  </si>
  <si>
    <t>Felhalmozási maradvány</t>
  </si>
  <si>
    <t>Működési maradvány</t>
  </si>
  <si>
    <t>Előző évi maradvány igénybevétele</t>
  </si>
  <si>
    <t>Előző évi  megelőlegezés</t>
  </si>
  <si>
    <t>Önkormányzat
Kötelező feladatok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</si>
  <si>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</si>
  <si>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</si>
  <si>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</si>
  <si>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</si>
  <si>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</si>
  <si>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maradvány igénybevét</t>
  </si>
  <si>
    <t>Előző évi megelőlegezés</t>
  </si>
  <si>
    <t>Bevétel adatok forintbanban</t>
  </si>
  <si>
    <t>hulladékszállítás</t>
  </si>
  <si>
    <t>Települési természetbeni támogatás</t>
  </si>
  <si>
    <t>Békés Megyei Katasztrófavédelmi és Polgárvédelmi Szövetség</t>
  </si>
  <si>
    <t>Kistérségi Társulás</t>
  </si>
  <si>
    <t>Magyar faluszövetség</t>
  </si>
  <si>
    <t>Körösök völgye vidékfej.tám. Előfinanszírozás</t>
  </si>
  <si>
    <t>Csabaszabadiért polgárőr egyesület</t>
  </si>
  <si>
    <t>Csabaszabadiért Egyesület</t>
  </si>
  <si>
    <t>Békéscsabai kistérség BKESZK</t>
  </si>
  <si>
    <t>Egyéb szolgáltatások(munkavédelem</t>
  </si>
  <si>
    <t>önkormányzat</t>
  </si>
  <si>
    <t>Csabaszabadi Község Önkormányzat 2018. évi költségvetési rendeletének megalapozásához</t>
  </si>
  <si>
    <t>egyéb üzemeltetési anyagok</t>
  </si>
  <si>
    <t>Létfenntartási települési támogatás</t>
  </si>
  <si>
    <t>HG kapcs.települési támogatás</t>
  </si>
  <si>
    <t>túlmunka</t>
  </si>
  <si>
    <t>illetmények 9 fő(06.30)</t>
  </si>
  <si>
    <t>műk.c.pée.átadás 5.melléklet szerint</t>
  </si>
  <si>
    <t>Önkormányzati vagyonnal való gazdálkodással kapcsolatos feladatok</t>
  </si>
  <si>
    <t>kiadás
 E Ft-ban</t>
  </si>
  <si>
    <t>bevétel
 E Ft-ban</t>
  </si>
  <si>
    <t>K74</t>
  </si>
  <si>
    <t>felújítások előzetes felsz. Áfa</t>
  </si>
  <si>
    <t>B25</t>
  </si>
  <si>
    <t>B813</t>
  </si>
  <si>
    <t>K73</t>
  </si>
  <si>
    <t>egyéb tárgyi eszközök felújítása (út-járda)</t>
  </si>
  <si>
    <t>egyéb tárgyi eszköz beszerzés (6.melléklet)</t>
  </si>
  <si>
    <t>TOP 4.2.1</t>
  </si>
  <si>
    <t>TOP 3.2.1</t>
  </si>
  <si>
    <t>EFOP-1.5.2</t>
  </si>
  <si>
    <t>Beruházások összesen</t>
  </si>
  <si>
    <t>Maradvány igénybevétele (út-járda,TOP4.2.1)</t>
  </si>
  <si>
    <t>Fejlesztési támogatások(TOP3.2.1,EFOP1.5.2</t>
  </si>
  <si>
    <t>beruházások</t>
  </si>
  <si>
    <t>szolgáltatás</t>
  </si>
  <si>
    <t>Szolgáltatás összesen</t>
  </si>
  <si>
    <t>felhalmozási támogatás</t>
  </si>
  <si>
    <t>egyéb szolgáltatások( PE.továbbszla)</t>
  </si>
  <si>
    <t>CSABASZABADI KÖZSÉG ÖNKORMÁNYZAT 2018. ÉVI BEVÉTELEINEK ALAKULÁSA</t>
  </si>
  <si>
    <t>Felhalmozási
támogatás</t>
  </si>
  <si>
    <t>CSABASZABADI KÖZSÉG ÖNKORMÁNYZAT 2018. ÉVI KIADÁSAINAK ALAKULÁSA</t>
  </si>
  <si>
    <t>önként vállalt feladatok kimutatása 2018. évben</t>
  </si>
  <si>
    <t>Csabaszabadi Község Önkormányzat 2018. évi pénzeszköz átadási kötelezettségei</t>
  </si>
  <si>
    <t>Közép-Békési Térség Ivóvízminőség Javítő ÖT</t>
  </si>
  <si>
    <t xml:space="preserve">Csabaügyelet </t>
  </si>
  <si>
    <t>KBC</t>
  </si>
  <si>
    <t>Csabaszabadi Község Önkormányzat 2018. évi felhalmozási kiadásai</t>
  </si>
  <si>
    <t>Erdeti előirányzat</t>
  </si>
  <si>
    <t>Út- Járda felújítás</t>
  </si>
  <si>
    <t xml:space="preserve">TOP.4.2.1 Humán központ </t>
  </si>
  <si>
    <t>TOP 3.2.1 Humán kp. Energetika, gépészeti munkák</t>
  </si>
  <si>
    <t>Csabaszabadi Községi Önkormányzat dolgozói létszámának meghatározása 2018. évi költségvetéshez</t>
  </si>
  <si>
    <t>2018. évre</t>
  </si>
  <si>
    <t>fejlesztési támogatás</t>
  </si>
  <si>
    <t>2018. évi és azt követő kötelezettségvállalásai</t>
  </si>
  <si>
    <t>Közép-Békési Térség Ivóvízminőség Javító ÖT(20.770+10230)</t>
  </si>
  <si>
    <t>Csabaszabadiért Polgárőr Egyesület</t>
  </si>
  <si>
    <t>Csabaszabadi Község Önkormányzata saját bevételeinek részletezése az adósságot keletkeztető ügyletekből származó 2018. évi fizetési kötelezettség megállapításához</t>
  </si>
  <si>
    <t>Működési és felhalmozási célú bevételi és kiadási előirányzatok mérlegszerű bemutatása 2018. év</t>
  </si>
  <si>
    <t>2018. évi eredeti előirányzat</t>
  </si>
  <si>
    <t>2018. évi eredeti előriányzat</t>
  </si>
  <si>
    <t>Felhalmozási támogatások</t>
  </si>
  <si>
    <t>EFOP-1.5.2 Humán szolg. Fejlesztése</t>
  </si>
  <si>
    <t>Maradvány igénybevétel 1.rendeletmódosítással</t>
  </si>
  <si>
    <t>B115</t>
  </si>
  <si>
    <t>kiegészítő támogatás</t>
  </si>
  <si>
    <t>B116</t>
  </si>
  <si>
    <t>elszámolásból származó bevétel előző évi</t>
  </si>
  <si>
    <t>B6</t>
  </si>
  <si>
    <t>működési c. átvett pénzeszköz</t>
  </si>
  <si>
    <t>műk.c. átvett péeszköz</t>
  </si>
  <si>
    <t>B814</t>
  </si>
  <si>
    <t>megelőlegezés</t>
  </si>
  <si>
    <t>megelőlegezés bevétel</t>
  </si>
  <si>
    <t>megelőlegezés következő évre</t>
  </si>
  <si>
    <t>Előző évi elszámolásból származó kiadás</t>
  </si>
  <si>
    <t>Tartalék</t>
  </si>
  <si>
    <t>Megelőlegezés</t>
  </si>
  <si>
    <t>1. melléklet a 3/2019.( IV.24)Ör.rendelethez</t>
  </si>
  <si>
    <t>2. melléklet a 3/2019.( IV.24)Ör.rendelethez</t>
  </si>
  <si>
    <t>3. melléklet a 3/2019.( IV.24)Ör.rendelethez</t>
  </si>
  <si>
    <t>4. melléklet a 3/2019.( IV.24))Ör.rendelethez</t>
  </si>
  <si>
    <t>5. melléklet a 3/2019.( IV.24)Ör.rendelethez</t>
  </si>
  <si>
    <t>6. melléklet a 3/2019.( IV.24)Ör.rendelethez</t>
  </si>
  <si>
    <t>7. melléklet a 3/2019.( IV.24)Ör.rendelethez</t>
  </si>
  <si>
    <t>8.melléklet a 3/2019.( IV.24)Ör.rendelethez</t>
  </si>
  <si>
    <t>9. melléklet a 3/2019.( IV.24)Ör.rendelethez</t>
  </si>
  <si>
    <t>10. melléklet a 3/2019.( IV.24)Ör.rendelethez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</si>
</sst>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\ _F_t_-;\-* #,##0\ _F_t_-;_-* &quot;-&quot;??\ _F_t_-;_-@_-"/>
    <numFmt numFmtId="167" formatCode="_-* #,##0.0\ _F_t_-;\-* #,##0.0\ _F_t_-;_-* &quot;-&quot;??\ _F_t_-;_-@_-"/>
    <numFmt numFmtId="168" formatCode="_-* #,##0.00\ _F_t_-;\-* #,##0.00\ _F_t_-;_-* \-??\ _F_t_-;_-@_-"/>
    <numFmt numFmtId="169" formatCode="_-* #,##0\ _F_t_-;\-* #,##0\ _F_t_-;_-* \-??\ _F_t_-;_-@_-"/>
    <numFmt numFmtId="170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6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66" fontId="1" fillId="0" borderId="11" xfId="46" applyNumberFormat="1" applyFont="1" applyBorder="1" applyAlignment="1">
      <alignment/>
    </xf>
    <xf numFmtId="166" fontId="1" fillId="0" borderId="12" xfId="46" applyNumberFormat="1" applyFont="1" applyBorder="1" applyAlignment="1">
      <alignment/>
    </xf>
    <xf numFmtId="166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66" fontId="1" fillId="0" borderId="10" xfId="46" applyNumberFormat="1" applyFont="1" applyBorder="1" applyAlignment="1">
      <alignment/>
    </xf>
    <xf numFmtId="166" fontId="1" fillId="0" borderId="11" xfId="46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0" xfId="46" applyNumberFormat="1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6" fontId="3" fillId="0" borderId="12" xfId="46" applyNumberFormat="1" applyFont="1" applyBorder="1" applyAlignment="1">
      <alignment/>
    </xf>
    <xf numFmtId="166" fontId="6" fillId="0" borderId="17" xfId="46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6" fillId="0" borderId="12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12" xfId="46" applyNumberFormat="1" applyFont="1" applyBorder="1" applyAlignment="1">
      <alignment/>
    </xf>
    <xf numFmtId="0" fontId="5" fillId="0" borderId="18" xfId="0" applyFont="1" applyBorder="1" applyAlignment="1">
      <alignment/>
    </xf>
    <xf numFmtId="166" fontId="5" fillId="0" borderId="19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166" fontId="6" fillId="0" borderId="0" xfId="46" applyNumberFormat="1" applyFont="1" applyAlignment="1">
      <alignment/>
    </xf>
    <xf numFmtId="166" fontId="11" fillId="0" borderId="10" xfId="46" applyNumberFormat="1" applyFont="1" applyBorder="1" applyAlignment="1">
      <alignment/>
    </xf>
    <xf numFmtId="166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6" fontId="3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166" fontId="5" fillId="0" borderId="0" xfId="46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34" borderId="10" xfId="0" applyFont="1" applyFill="1" applyBorder="1" applyAlignment="1">
      <alignment/>
    </xf>
    <xf numFmtId="166" fontId="50" fillId="0" borderId="10" xfId="46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166" fontId="0" fillId="0" borderId="13" xfId="46" applyNumberFormat="1" applyFont="1" applyBorder="1" applyAlignment="1">
      <alignment/>
    </xf>
    <xf numFmtId="166" fontId="0" fillId="0" borderId="10" xfId="46" applyNumberFormat="1" applyFont="1" applyBorder="1" applyAlignment="1">
      <alignment/>
    </xf>
    <xf numFmtId="0" fontId="50" fillId="0" borderId="24" xfId="0" applyFont="1" applyBorder="1" applyAlignment="1">
      <alignment/>
    </xf>
    <xf numFmtId="166" fontId="50" fillId="0" borderId="16" xfId="46" applyNumberFormat="1" applyFont="1" applyBorder="1" applyAlignment="1">
      <alignment/>
    </xf>
    <xf numFmtId="0" fontId="50" fillId="0" borderId="0" xfId="0" applyFont="1" applyAlignment="1">
      <alignment/>
    </xf>
    <xf numFmtId="166" fontId="0" fillId="0" borderId="0" xfId="46" applyNumberFormat="1" applyFont="1" applyAlignment="1">
      <alignment/>
    </xf>
    <xf numFmtId="166" fontId="50" fillId="0" borderId="0" xfId="46" applyNumberFormat="1" applyFont="1" applyAlignment="1">
      <alignment/>
    </xf>
    <xf numFmtId="166" fontId="50" fillId="0" borderId="0" xfId="0" applyNumberFormat="1" applyFont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3" fontId="9" fillId="0" borderId="29" xfId="0" applyNumberFormat="1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2" fillId="0" borderId="33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9" fillId="0" borderId="2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5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5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14" fillId="0" borderId="53" xfId="0" applyFont="1" applyBorder="1" applyAlignment="1">
      <alignment/>
    </xf>
    <xf numFmtId="0" fontId="14" fillId="0" borderId="50" xfId="0" applyFont="1" applyBorder="1" applyAlignment="1">
      <alignment/>
    </xf>
    <xf numFmtId="166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66" fontId="1" fillId="0" borderId="10" xfId="46" applyNumberFormat="1" applyFont="1" applyBorder="1" applyAlignment="1">
      <alignment/>
    </xf>
    <xf numFmtId="166" fontId="1" fillId="0" borderId="10" xfId="46" applyNumberFormat="1" applyFont="1" applyBorder="1" applyAlignment="1">
      <alignment horizontal="center" vertical="center" wrapText="1"/>
    </xf>
    <xf numFmtId="166" fontId="2" fillId="0" borderId="10" xfId="46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0" xfId="0" applyFont="1" applyBorder="1" applyAlignment="1">
      <alignment/>
    </xf>
    <xf numFmtId="0" fontId="17" fillId="0" borderId="55" xfId="0" applyFont="1" applyBorder="1" applyAlignment="1">
      <alignment/>
    </xf>
    <xf numFmtId="0" fontId="0" fillId="0" borderId="56" xfId="0" applyBorder="1" applyAlignment="1">
      <alignment/>
    </xf>
    <xf numFmtId="0" fontId="15" fillId="0" borderId="57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58" xfId="0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19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59" xfId="0" applyBorder="1" applyAlignment="1">
      <alignment/>
    </xf>
    <xf numFmtId="0" fontId="15" fillId="0" borderId="20" xfId="0" applyFont="1" applyBorder="1" applyAlignment="1">
      <alignment/>
    </xf>
    <xf numFmtId="0" fontId="18" fillId="0" borderId="56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57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1" fillId="0" borderId="53" xfId="0" applyFont="1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15" fillId="0" borderId="55" xfId="0" applyFont="1" applyBorder="1" applyAlignment="1">
      <alignment/>
    </xf>
    <xf numFmtId="166" fontId="1" fillId="0" borderId="10" xfId="46" applyNumberFormat="1" applyFont="1" applyBorder="1" applyAlignment="1">
      <alignment horizontal="right"/>
    </xf>
    <xf numFmtId="166" fontId="2" fillId="0" borderId="10" xfId="46" applyNumberFormat="1" applyFont="1" applyBorder="1" applyAlignment="1">
      <alignment horizontal="right"/>
    </xf>
    <xf numFmtId="166" fontId="1" fillId="0" borderId="10" xfId="46" applyNumberFormat="1" applyFont="1" applyBorder="1" applyAlignment="1">
      <alignment horizontal="right"/>
    </xf>
    <xf numFmtId="166" fontId="1" fillId="0" borderId="11" xfId="46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60" xfId="0" applyBorder="1" applyAlignment="1">
      <alignment/>
    </xf>
    <xf numFmtId="0" fontId="2" fillId="0" borderId="61" xfId="0" applyFont="1" applyBorder="1" applyAlignment="1">
      <alignment/>
    </xf>
    <xf numFmtId="166" fontId="5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166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6" fontId="5" fillId="0" borderId="17" xfId="46" applyNumberFormat="1" applyFont="1" applyBorder="1" applyAlignment="1">
      <alignment/>
    </xf>
    <xf numFmtId="0" fontId="55" fillId="0" borderId="0" xfId="0" applyFont="1" applyAlignment="1">
      <alignment/>
    </xf>
    <xf numFmtId="0" fontId="1" fillId="0" borderId="62" xfId="0" applyFont="1" applyBorder="1" applyAlignment="1">
      <alignment horizontal="center" wrapText="1"/>
    </xf>
    <xf numFmtId="0" fontId="0" fillId="0" borderId="29" xfId="0" applyBorder="1" applyAlignment="1">
      <alignment/>
    </xf>
    <xf numFmtId="3" fontId="0" fillId="0" borderId="63" xfId="0" applyNumberFormat="1" applyBorder="1" applyAlignment="1">
      <alignment/>
    </xf>
    <xf numFmtId="166" fontId="0" fillId="0" borderId="0" xfId="0" applyNumberFormat="1" applyAlignment="1">
      <alignment/>
    </xf>
    <xf numFmtId="166" fontId="56" fillId="0" borderId="10" xfId="46" applyNumberFormat="1" applyFont="1" applyBorder="1" applyAlignment="1">
      <alignment/>
    </xf>
    <xf numFmtId="166" fontId="56" fillId="0" borderId="10" xfId="46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166" fontId="20" fillId="0" borderId="10" xfId="46" applyNumberFormat="1" applyFont="1" applyBorder="1" applyAlignment="1">
      <alignment horizontal="center" vertical="center" wrapText="1"/>
    </xf>
    <xf numFmtId="166" fontId="21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66" fontId="1" fillId="0" borderId="0" xfId="46" applyNumberFormat="1" applyFont="1" applyAlignment="1">
      <alignment/>
    </xf>
    <xf numFmtId="0" fontId="21" fillId="0" borderId="0" xfId="0" applyFont="1" applyAlignment="1">
      <alignment/>
    </xf>
    <xf numFmtId="166" fontId="0" fillId="0" borderId="0" xfId="46" applyNumberFormat="1" applyFont="1" applyAlignment="1">
      <alignment/>
    </xf>
    <xf numFmtId="166" fontId="50" fillId="0" borderId="60" xfId="46" applyNumberFormat="1" applyFont="1" applyBorder="1" applyAlignment="1">
      <alignment/>
    </xf>
    <xf numFmtId="0" fontId="2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166" fontId="0" fillId="0" borderId="66" xfId="46" applyNumberFormat="1" applyFont="1" applyBorder="1" applyAlignment="1">
      <alignment/>
    </xf>
    <xf numFmtId="0" fontId="2" fillId="0" borderId="67" xfId="0" applyFont="1" applyBorder="1" applyAlignment="1">
      <alignment horizontal="center" wrapText="1"/>
    </xf>
    <xf numFmtId="166" fontId="50" fillId="0" borderId="68" xfId="46" applyNumberFormat="1" applyFont="1" applyBorder="1" applyAlignment="1">
      <alignment/>
    </xf>
    <xf numFmtId="166" fontId="50" fillId="0" borderId="69" xfId="46" applyNumberFormat="1" applyFont="1" applyBorder="1" applyAlignment="1">
      <alignment/>
    </xf>
    <xf numFmtId="0" fontId="0" fillId="0" borderId="70" xfId="0" applyBorder="1" applyAlignment="1">
      <alignment wrapText="1"/>
    </xf>
    <xf numFmtId="0" fontId="0" fillId="0" borderId="0" xfId="0" applyAlignment="1">
      <alignment horizontal="left"/>
    </xf>
    <xf numFmtId="166" fontId="1" fillId="0" borderId="11" xfId="46" applyNumberFormat="1" applyFont="1" applyBorder="1" applyAlignment="1">
      <alignment horizontal="center" vertical="center" wrapText="1"/>
    </xf>
    <xf numFmtId="166" fontId="0" fillId="0" borderId="10" xfId="46" applyNumberFormat="1" applyFont="1" applyBorder="1" applyAlignment="1">
      <alignment horizontal="right"/>
    </xf>
    <xf numFmtId="166" fontId="50" fillId="0" borderId="10" xfId="46" applyNumberFormat="1" applyFont="1" applyBorder="1" applyAlignment="1">
      <alignment horizontal="right"/>
    </xf>
    <xf numFmtId="0" fontId="0" fillId="0" borderId="0" xfId="0" applyAlignment="1">
      <alignment horizontal="center"/>
    </xf>
    <xf numFmtId="166" fontId="0" fillId="0" borderId="0" xfId="46" applyNumberFormat="1" applyFont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166" fontId="1" fillId="0" borderId="73" xfId="46" applyNumberFormat="1" applyFont="1" applyBorder="1" applyAlignment="1">
      <alignment/>
    </xf>
    <xf numFmtId="166" fontId="1" fillId="0" borderId="60" xfId="46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166" fontId="21" fillId="0" borderId="0" xfId="46" applyNumberFormat="1" applyFont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6" fontId="21" fillId="0" borderId="10" xfId="46" applyNumberFormat="1" applyFont="1" applyBorder="1" applyAlignment="1">
      <alignment/>
    </xf>
    <xf numFmtId="166" fontId="20" fillId="0" borderId="10" xfId="46" applyNumberFormat="1" applyFont="1" applyBorder="1" applyAlignment="1">
      <alignment/>
    </xf>
    <xf numFmtId="0" fontId="0" fillId="0" borderId="61" xfId="0" applyBorder="1" applyAlignment="1">
      <alignment/>
    </xf>
    <xf numFmtId="166" fontId="0" fillId="0" borderId="61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166" fontId="21" fillId="0" borderId="15" xfId="46" applyNumberFormat="1" applyFont="1" applyBorder="1" applyAlignment="1">
      <alignment wrapText="1"/>
    </xf>
    <xf numFmtId="166" fontId="21" fillId="0" borderId="22" xfId="46" applyNumberFormat="1" applyFont="1" applyBorder="1" applyAlignment="1">
      <alignment wrapText="1"/>
    </xf>
    <xf numFmtId="0" fontId="21" fillId="0" borderId="13" xfId="0" applyFont="1" applyBorder="1" applyAlignment="1">
      <alignment/>
    </xf>
    <xf numFmtId="166" fontId="21" fillId="0" borderId="54" xfId="46" applyNumberFormat="1" applyFont="1" applyBorder="1" applyAlignment="1">
      <alignment/>
    </xf>
    <xf numFmtId="0" fontId="0" fillId="0" borderId="54" xfId="0" applyBorder="1" applyAlignment="1">
      <alignment/>
    </xf>
    <xf numFmtId="166" fontId="0" fillId="0" borderId="54" xfId="46" applyNumberFormat="1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2" fillId="0" borderId="50" xfId="0" applyFont="1" applyBorder="1" applyAlignment="1">
      <alignment/>
    </xf>
    <xf numFmtId="166" fontId="0" fillId="0" borderId="50" xfId="0" applyNumberFormat="1" applyBorder="1" applyAlignment="1">
      <alignment/>
    </xf>
    <xf numFmtId="3" fontId="50" fillId="0" borderId="55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166" fontId="5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64" xfId="0" applyFont="1" applyBorder="1" applyAlignment="1">
      <alignment wrapText="1"/>
    </xf>
    <xf numFmtId="0" fontId="50" fillId="0" borderId="64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2" fillId="0" borderId="62" xfId="0" applyFont="1" applyBorder="1" applyAlignment="1">
      <alignment horizontal="center"/>
    </xf>
    <xf numFmtId="0" fontId="1" fillId="0" borderId="6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74" xfId="0" applyFont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3" xfId="0" applyBorder="1" applyAlignment="1">
      <alignment/>
    </xf>
    <xf numFmtId="166" fontId="0" fillId="0" borderId="10" xfId="46" applyNumberFormat="1" applyFont="1" applyBorder="1" applyAlignment="1">
      <alignment/>
    </xf>
    <xf numFmtId="166" fontId="0" fillId="0" borderId="66" xfId="46" applyNumberFormat="1" applyFont="1" applyBorder="1" applyAlignment="1">
      <alignment/>
    </xf>
    <xf numFmtId="166" fontId="50" fillId="0" borderId="54" xfId="0" applyNumberFormat="1" applyFont="1" applyBorder="1" applyAlignment="1">
      <alignment/>
    </xf>
    <xf numFmtId="0" fontId="50" fillId="0" borderId="16" xfId="0" applyFont="1" applyBorder="1" applyAlignment="1">
      <alignment/>
    </xf>
    <xf numFmtId="166" fontId="50" fillId="0" borderId="17" xfId="46" applyNumberFormat="1" applyFont="1" applyBorder="1" applyAlignment="1">
      <alignment/>
    </xf>
    <xf numFmtId="166" fontId="50" fillId="0" borderId="12" xfId="0" applyNumberFormat="1" applyFont="1" applyBorder="1" applyAlignment="1">
      <alignment/>
    </xf>
    <xf numFmtId="166" fontId="14" fillId="0" borderId="50" xfId="0" applyNumberFormat="1" applyFont="1" applyBorder="1" applyAlignment="1">
      <alignment/>
    </xf>
    <xf numFmtId="166" fontId="0" fillId="0" borderId="0" xfId="46" applyNumberFormat="1" applyFont="1" applyAlignment="1">
      <alignment horizontal="left"/>
    </xf>
    <xf numFmtId="166" fontId="0" fillId="0" borderId="0" xfId="46" applyNumberFormat="1" applyFont="1" applyAlignment="1">
      <alignment/>
    </xf>
    <xf numFmtId="166" fontId="14" fillId="0" borderId="50" xfId="46" applyNumberFormat="1" applyFont="1" applyBorder="1" applyAlignment="1">
      <alignment/>
    </xf>
    <xf numFmtId="166" fontId="0" fillId="0" borderId="0" xfId="46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zoomScalePageLayoutView="0" workbookViewId="0" topLeftCell="A1">
      <selection activeCell="D334" sqref="D334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57421875" style="0" bestFit="1" customWidth="1"/>
    <col min="4" max="4" width="16.140625" style="0" bestFit="1" customWidth="1"/>
  </cols>
  <sheetData>
    <row r="1" spans="1:4" ht="15">
      <c r="A1" s="263" t="s">
        <v>0</v>
      </c>
      <c r="B1" s="263"/>
      <c r="C1" s="263"/>
      <c r="D1" s="263"/>
    </row>
    <row r="2" spans="1:4" ht="15">
      <c r="A2" s="263" t="s">
        <v>319</v>
      </c>
      <c r="B2" s="263"/>
      <c r="C2" s="263"/>
      <c r="D2" s="263"/>
    </row>
    <row r="3" spans="1:4" ht="15">
      <c r="A3" s="263" t="s">
        <v>129</v>
      </c>
      <c r="B3" s="263"/>
      <c r="C3" s="263"/>
      <c r="D3" s="263"/>
    </row>
    <row r="5" spans="1:4" ht="15">
      <c r="A5" s="263" t="s">
        <v>130</v>
      </c>
      <c r="B5" s="263"/>
      <c r="C5" s="263"/>
      <c r="D5" s="263"/>
    </row>
    <row r="6" spans="1:4" ht="28.5" customHeight="1">
      <c r="A6" s="264" t="s">
        <v>14</v>
      </c>
      <c r="B6" s="264"/>
      <c r="C6" s="264"/>
      <c r="D6" s="264"/>
    </row>
    <row r="9" spans="1:4" ht="15">
      <c r="A9" s="50"/>
      <c r="B9" s="47"/>
      <c r="C9" s="48"/>
      <c r="D9" s="49"/>
    </row>
    <row r="11" spans="1:4" ht="15">
      <c r="A11">
        <v>64010</v>
      </c>
      <c r="B11" s="22" t="s">
        <v>10</v>
      </c>
      <c r="D11" s="22"/>
    </row>
    <row r="12" spans="1:4" ht="30">
      <c r="A12" s="20" t="s">
        <v>20</v>
      </c>
      <c r="B12" s="21" t="s">
        <v>2</v>
      </c>
      <c r="C12" s="20" t="s">
        <v>281</v>
      </c>
      <c r="D12" s="20" t="s">
        <v>282</v>
      </c>
    </row>
    <row r="13" spans="1:4" ht="15">
      <c r="A13" s="56" t="s">
        <v>160</v>
      </c>
      <c r="B13" s="56" t="s">
        <v>161</v>
      </c>
      <c r="C13">
        <v>450000</v>
      </c>
      <c r="D13" s="10"/>
    </row>
    <row r="14" spans="1:4" ht="15">
      <c r="A14" s="56" t="s">
        <v>160</v>
      </c>
      <c r="B14" s="2" t="s">
        <v>162</v>
      </c>
      <c r="C14" s="8">
        <f>SUM(C13)</f>
        <v>450000</v>
      </c>
      <c r="D14" s="10"/>
    </row>
    <row r="15" spans="1:4" ht="15">
      <c r="A15" s="3"/>
      <c r="B15" s="10"/>
      <c r="C15" s="10"/>
      <c r="D15" s="10"/>
    </row>
    <row r="16" spans="1:4" ht="15">
      <c r="A16" s="56" t="s">
        <v>155</v>
      </c>
      <c r="B16" s="56" t="s">
        <v>156</v>
      </c>
      <c r="C16" s="10">
        <v>122000</v>
      </c>
      <c r="D16" s="10"/>
    </row>
    <row r="17" spans="1:4" ht="15">
      <c r="A17" s="2" t="s">
        <v>157</v>
      </c>
      <c r="B17" s="2" t="s">
        <v>158</v>
      </c>
      <c r="C17" s="10">
        <f>SUM(C16:C16)</f>
        <v>122000</v>
      </c>
      <c r="D17" s="10"/>
    </row>
    <row r="18" spans="1:4" ht="15">
      <c r="A18" s="3"/>
      <c r="B18" s="3"/>
      <c r="C18" s="10"/>
      <c r="D18" s="10"/>
    </row>
    <row r="19" spans="1:4" ht="15">
      <c r="A19" s="3"/>
      <c r="B19" s="2" t="s">
        <v>3</v>
      </c>
      <c r="C19" s="10">
        <f>C17+C14</f>
        <v>572000</v>
      </c>
      <c r="D19" s="10"/>
    </row>
    <row r="20" spans="1:4" ht="15.75" thickBot="1">
      <c r="A20" s="5"/>
      <c r="B20" s="5"/>
      <c r="C20" s="11"/>
      <c r="D20" s="11"/>
    </row>
    <row r="21" spans="1:4" ht="15.75" thickBot="1">
      <c r="A21" s="23"/>
      <c r="B21" s="24" t="s">
        <v>8</v>
      </c>
      <c r="C21" s="26">
        <f>C19</f>
        <v>572000</v>
      </c>
      <c r="D21" s="28"/>
    </row>
    <row r="22" spans="1:4" ht="15">
      <c r="A22" s="12"/>
      <c r="B22" s="14"/>
      <c r="C22" s="13"/>
      <c r="D22" s="13"/>
    </row>
    <row r="23" spans="1:4" ht="15">
      <c r="A23">
        <v>66020</v>
      </c>
      <c r="B23" s="22" t="s">
        <v>11</v>
      </c>
      <c r="D23" s="22"/>
    </row>
    <row r="24" spans="1:4" ht="30">
      <c r="A24" s="20" t="s">
        <v>21</v>
      </c>
      <c r="B24" s="21" t="s">
        <v>2</v>
      </c>
      <c r="C24" s="20" t="s">
        <v>281</v>
      </c>
      <c r="D24" s="20" t="s">
        <v>283</v>
      </c>
    </row>
    <row r="25" spans="1:4" ht="15">
      <c r="A25" s="3"/>
      <c r="B25" s="56" t="s">
        <v>163</v>
      </c>
      <c r="C25" s="153">
        <v>1680000</v>
      </c>
      <c r="D25" s="10"/>
    </row>
    <row r="26" spans="1:4" ht="15">
      <c r="A26" s="56"/>
      <c r="B26" s="56" t="s">
        <v>254</v>
      </c>
      <c r="C26" s="153">
        <v>140000</v>
      </c>
      <c r="D26" s="10"/>
    </row>
    <row r="27" spans="1:4" ht="15">
      <c r="A27" s="3"/>
      <c r="B27" s="56" t="s">
        <v>164</v>
      </c>
      <c r="C27" s="153">
        <v>120000</v>
      </c>
      <c r="D27" s="10"/>
    </row>
    <row r="28" spans="1:4" s="1" customFormat="1" ht="15">
      <c r="A28" s="2" t="s">
        <v>165</v>
      </c>
      <c r="B28" s="2" t="s">
        <v>5</v>
      </c>
      <c r="C28" s="154">
        <f>SUM(C25:C27)</f>
        <v>1940000</v>
      </c>
      <c r="D28" s="8"/>
    </row>
    <row r="29" spans="1:4" s="1" customFormat="1" ht="15">
      <c r="A29" s="2"/>
      <c r="B29" s="2"/>
      <c r="C29" s="154"/>
      <c r="D29" s="8"/>
    </row>
    <row r="30" spans="1:4" s="1" customFormat="1" ht="15">
      <c r="A30" s="2"/>
      <c r="B30" s="2"/>
      <c r="C30" s="154"/>
      <c r="D30" s="8"/>
    </row>
    <row r="31" spans="1:4" s="1" customFormat="1" ht="15">
      <c r="A31" s="2"/>
      <c r="B31" s="120" t="s">
        <v>166</v>
      </c>
      <c r="C31" s="155">
        <v>353000</v>
      </c>
      <c r="D31" s="8"/>
    </row>
    <row r="32" spans="1:4" ht="15">
      <c r="A32" s="3"/>
      <c r="B32" s="56" t="s">
        <v>167</v>
      </c>
      <c r="C32" s="153"/>
      <c r="D32" s="10"/>
    </row>
    <row r="33" spans="1:4" ht="15">
      <c r="A33" s="56"/>
      <c r="B33" s="56" t="s">
        <v>252</v>
      </c>
      <c r="C33" s="153"/>
      <c r="D33" s="10"/>
    </row>
    <row r="34" spans="1:4" ht="15">
      <c r="A34" s="56"/>
      <c r="B34" s="56" t="s">
        <v>184</v>
      </c>
      <c r="C34" s="153">
        <v>55000</v>
      </c>
      <c r="D34" s="10"/>
    </row>
    <row r="35" spans="1:4" s="1" customFormat="1" ht="15">
      <c r="A35" s="2"/>
      <c r="B35" s="2" t="s">
        <v>6</v>
      </c>
      <c r="C35" s="154">
        <f>SUM(C31:C34)</f>
        <v>408000</v>
      </c>
      <c r="D35" s="8"/>
    </row>
    <row r="36" spans="1:4" ht="15">
      <c r="A36" s="3"/>
      <c r="B36" s="2"/>
      <c r="C36" s="153"/>
      <c r="D36" s="10"/>
    </row>
    <row r="37" spans="1:4" ht="15">
      <c r="A37" s="3"/>
      <c r="B37" s="56" t="s">
        <v>170</v>
      </c>
      <c r="C37" s="153"/>
      <c r="D37" s="10"/>
    </row>
    <row r="38" spans="1:4" ht="15">
      <c r="A38" s="56"/>
      <c r="B38" s="56" t="s">
        <v>171</v>
      </c>
      <c r="C38" s="153"/>
      <c r="D38" s="10"/>
    </row>
    <row r="39" spans="1:4" s="1" customFormat="1" ht="15">
      <c r="A39" s="2" t="s">
        <v>168</v>
      </c>
      <c r="B39" s="2" t="s">
        <v>169</v>
      </c>
      <c r="C39" s="154">
        <f>SUM(C37:C38)</f>
        <v>0</v>
      </c>
      <c r="D39" s="8"/>
    </row>
    <row r="40" spans="1:4" ht="15">
      <c r="A40" s="3"/>
      <c r="B40" s="3"/>
      <c r="C40" s="153"/>
      <c r="D40" s="10"/>
    </row>
    <row r="41" spans="1:4" ht="15">
      <c r="A41" s="3"/>
      <c r="B41" s="56" t="s">
        <v>174</v>
      </c>
      <c r="C41" s="153">
        <v>100000</v>
      </c>
      <c r="D41" s="10"/>
    </row>
    <row r="42" spans="1:4" ht="15">
      <c r="A42" s="3"/>
      <c r="B42" s="56" t="s">
        <v>175</v>
      </c>
      <c r="C42" s="153">
        <v>20000</v>
      </c>
      <c r="D42" s="10"/>
    </row>
    <row r="43" spans="1:4" ht="15">
      <c r="A43" s="56"/>
      <c r="B43" s="56" t="s">
        <v>320</v>
      </c>
      <c r="C43" s="153">
        <v>700000</v>
      </c>
      <c r="D43" s="10"/>
    </row>
    <row r="44" spans="1:4" s="1" customFormat="1" ht="15">
      <c r="A44" s="2" t="s">
        <v>172</v>
      </c>
      <c r="B44" s="2" t="s">
        <v>173</v>
      </c>
      <c r="C44" s="154">
        <f>SUM(C41:C43)</f>
        <v>820000</v>
      </c>
      <c r="D44" s="8"/>
    </row>
    <row r="45" spans="1:4" ht="15">
      <c r="A45" s="3"/>
      <c r="B45" s="3"/>
      <c r="C45" s="153"/>
      <c r="D45" s="10"/>
    </row>
    <row r="46" spans="1:4" ht="15">
      <c r="A46" s="3"/>
      <c r="B46" s="56" t="s">
        <v>177</v>
      </c>
      <c r="C46" s="153"/>
      <c r="D46" s="10"/>
    </row>
    <row r="47" spans="1:4" ht="15">
      <c r="A47" s="56"/>
      <c r="B47" s="56" t="s">
        <v>161</v>
      </c>
      <c r="C47" s="153"/>
      <c r="D47" s="10"/>
    </row>
    <row r="48" spans="1:4" ht="15">
      <c r="A48" s="3"/>
      <c r="B48" s="56" t="s">
        <v>178</v>
      </c>
      <c r="C48" s="153"/>
      <c r="D48" s="10"/>
    </row>
    <row r="49" spans="1:4" ht="15">
      <c r="A49" s="56"/>
      <c r="B49" s="56" t="s">
        <v>308</v>
      </c>
      <c r="C49" s="153"/>
      <c r="D49" s="10"/>
    </row>
    <row r="50" spans="1:4" s="1" customFormat="1" ht="15">
      <c r="A50" s="2" t="s">
        <v>160</v>
      </c>
      <c r="B50" s="2" t="s">
        <v>176</v>
      </c>
      <c r="C50" s="154">
        <f>SUM(C46:C49)</f>
        <v>0</v>
      </c>
      <c r="D50" s="8"/>
    </row>
    <row r="51" spans="1:4" ht="15">
      <c r="A51" s="3"/>
      <c r="B51" s="3"/>
      <c r="C51" s="153"/>
      <c r="D51" s="10"/>
    </row>
    <row r="52" spans="1:4" ht="15">
      <c r="A52" s="56"/>
      <c r="B52" s="56" t="s">
        <v>179</v>
      </c>
      <c r="C52" s="153">
        <v>250000</v>
      </c>
      <c r="D52" s="10"/>
    </row>
    <row r="53" spans="1:4" ht="15">
      <c r="A53" s="118" t="s">
        <v>154</v>
      </c>
      <c r="B53" s="118" t="s">
        <v>179</v>
      </c>
      <c r="C53" s="154">
        <f>SUM(C52)</f>
        <v>250000</v>
      </c>
      <c r="D53" s="10"/>
    </row>
    <row r="54" spans="1:4" ht="15">
      <c r="A54" s="56"/>
      <c r="B54" s="56"/>
      <c r="C54" s="153"/>
      <c r="D54" s="10"/>
    </row>
    <row r="55" spans="1:4" ht="15">
      <c r="A55" s="56"/>
      <c r="B55" s="56" t="s">
        <v>317</v>
      </c>
      <c r="C55" s="201">
        <v>500000</v>
      </c>
      <c r="D55" s="10"/>
    </row>
    <row r="56" spans="1:4" ht="15">
      <c r="A56" s="118" t="s">
        <v>180</v>
      </c>
      <c r="B56" s="118" t="s">
        <v>181</v>
      </c>
      <c r="C56" s="202">
        <f>SUM(C55)</f>
        <v>500000</v>
      </c>
      <c r="D56" s="10"/>
    </row>
    <row r="57" spans="1:4" ht="15">
      <c r="A57" s="118"/>
      <c r="B57" s="118"/>
      <c r="C57" s="157"/>
      <c r="D57" s="10"/>
    </row>
    <row r="58" spans="1:4" ht="15">
      <c r="A58" s="3"/>
      <c r="B58" s="56" t="s">
        <v>182</v>
      </c>
      <c r="C58" s="153">
        <v>424000</v>
      </c>
      <c r="D58" s="10"/>
    </row>
    <row r="59" spans="1:4" s="1" customFormat="1" ht="15">
      <c r="A59" s="2" t="s">
        <v>155</v>
      </c>
      <c r="B59" s="2" t="s">
        <v>183</v>
      </c>
      <c r="C59" s="154">
        <f>SUM(C58)</f>
        <v>424000</v>
      </c>
      <c r="D59" s="8"/>
    </row>
    <row r="60" spans="1:4" s="1" customFormat="1" ht="15">
      <c r="A60" s="2"/>
      <c r="B60" s="2" t="s">
        <v>3</v>
      </c>
      <c r="C60" s="154">
        <f>C59+C56+C53+C50+C44+C39</f>
        <v>1994000</v>
      </c>
      <c r="D60" s="8"/>
    </row>
    <row r="61" spans="1:4" ht="15.75" thickBot="1">
      <c r="A61" s="5"/>
      <c r="B61" s="5"/>
      <c r="C61" s="156"/>
      <c r="D61" s="11"/>
    </row>
    <row r="62" spans="1:4" ht="15.75" thickBot="1">
      <c r="A62" s="30"/>
      <c r="B62" s="32" t="s">
        <v>8</v>
      </c>
      <c r="C62" s="33">
        <f>C60+C35+C28</f>
        <v>4342000</v>
      </c>
      <c r="D62" s="31"/>
    </row>
    <row r="63" spans="1:4" ht="15">
      <c r="A63" s="53"/>
      <c r="B63" s="53"/>
      <c r="C63" s="54"/>
      <c r="D63" s="54"/>
    </row>
    <row r="65" spans="1:4" ht="15">
      <c r="A65">
        <v>11130</v>
      </c>
      <c r="B65" s="22" t="s">
        <v>12</v>
      </c>
      <c r="C65" s="16"/>
      <c r="D65" s="22"/>
    </row>
    <row r="66" spans="1:4" ht="30">
      <c r="A66" s="20" t="s">
        <v>21</v>
      </c>
      <c r="B66" s="21" t="s">
        <v>2</v>
      </c>
      <c r="C66" s="20" t="s">
        <v>281</v>
      </c>
      <c r="D66" s="20" t="s">
        <v>283</v>
      </c>
    </row>
    <row r="67" spans="1:4" ht="15">
      <c r="A67" s="56" t="s">
        <v>255</v>
      </c>
      <c r="B67" s="56" t="s">
        <v>253</v>
      </c>
      <c r="C67" s="122">
        <v>3590000</v>
      </c>
      <c r="D67" s="20"/>
    </row>
    <row r="68" spans="1:4" ht="15">
      <c r="A68" s="56"/>
      <c r="B68" s="56" t="s">
        <v>256</v>
      </c>
      <c r="C68" s="122">
        <v>1795000</v>
      </c>
      <c r="D68" s="20"/>
    </row>
    <row r="69" spans="1:4" ht="15">
      <c r="A69" s="56"/>
      <c r="B69" s="56" t="s">
        <v>257</v>
      </c>
      <c r="C69" s="122">
        <v>539000</v>
      </c>
      <c r="D69" s="20"/>
    </row>
    <row r="70" spans="1:4" ht="15">
      <c r="A70" s="56"/>
      <c r="B70" s="56" t="s">
        <v>258</v>
      </c>
      <c r="C70" s="182">
        <v>149000</v>
      </c>
      <c r="D70" s="20"/>
    </row>
    <row r="71" spans="1:4" ht="15">
      <c r="A71" s="56"/>
      <c r="B71" s="56" t="s">
        <v>259</v>
      </c>
      <c r="C71" s="122">
        <v>641000</v>
      </c>
      <c r="D71" s="20"/>
    </row>
    <row r="72" spans="1:4" ht="15">
      <c r="A72" s="56"/>
      <c r="B72" s="56" t="s">
        <v>260</v>
      </c>
      <c r="C72" s="122">
        <v>1080000</v>
      </c>
      <c r="D72" s="20"/>
    </row>
    <row r="73" spans="1:4" ht="15">
      <c r="A73" s="2"/>
      <c r="B73" s="2"/>
      <c r="C73" s="181">
        <f>SUM(C67:C72)</f>
        <v>7794000</v>
      </c>
      <c r="D73" s="20"/>
    </row>
    <row r="74" spans="1:4" ht="15">
      <c r="A74" s="2"/>
      <c r="B74" s="2"/>
      <c r="C74" s="181"/>
      <c r="D74" s="20"/>
    </row>
    <row r="75" spans="1:4" ht="15">
      <c r="A75" s="2"/>
      <c r="B75" s="2"/>
      <c r="C75" s="181"/>
      <c r="D75" s="20"/>
    </row>
    <row r="76" spans="1:4" ht="15">
      <c r="A76" s="56" t="s">
        <v>221</v>
      </c>
      <c r="B76" s="56" t="s">
        <v>166</v>
      </c>
      <c r="C76" s="182">
        <v>1491000</v>
      </c>
      <c r="D76" s="20"/>
    </row>
    <row r="77" spans="1:4" ht="15">
      <c r="A77" s="56"/>
      <c r="B77" s="56" t="s">
        <v>167</v>
      </c>
      <c r="C77" s="122"/>
      <c r="D77" s="20"/>
    </row>
    <row r="78" spans="1:4" ht="15">
      <c r="A78" s="56"/>
      <c r="B78" s="56" t="s">
        <v>186</v>
      </c>
      <c r="C78" s="182">
        <v>51000</v>
      </c>
      <c r="D78" s="20"/>
    </row>
    <row r="79" spans="1:4" ht="15">
      <c r="A79" s="2"/>
      <c r="B79" s="2" t="s">
        <v>6</v>
      </c>
      <c r="C79" s="181">
        <f>SUM(C76:C78)</f>
        <v>1542000</v>
      </c>
      <c r="D79" s="20"/>
    </row>
    <row r="80" spans="1:4" ht="15">
      <c r="A80" s="56"/>
      <c r="B80" s="2"/>
      <c r="C80" s="122"/>
      <c r="D80" s="20"/>
    </row>
    <row r="81" spans="1:4" ht="15">
      <c r="A81" s="56"/>
      <c r="B81" s="120" t="s">
        <v>187</v>
      </c>
      <c r="C81" s="122"/>
      <c r="D81" s="20"/>
    </row>
    <row r="82" spans="1:4" ht="15">
      <c r="A82" s="56"/>
      <c r="B82" s="120" t="s">
        <v>188</v>
      </c>
      <c r="C82" s="122"/>
      <c r="D82" s="20"/>
    </row>
    <row r="83" spans="1:4" ht="15">
      <c r="A83" s="56"/>
      <c r="B83" s="56" t="s">
        <v>171</v>
      </c>
      <c r="C83" s="122">
        <v>306466</v>
      </c>
      <c r="D83" s="20"/>
    </row>
    <row r="84" spans="1:4" ht="15">
      <c r="A84" s="2" t="s">
        <v>168</v>
      </c>
      <c r="B84" s="2" t="s">
        <v>7</v>
      </c>
      <c r="C84" s="123">
        <f>SUM(C81:C83)</f>
        <v>306466</v>
      </c>
      <c r="D84" s="20"/>
    </row>
    <row r="85" spans="1:4" ht="15">
      <c r="A85" s="56"/>
      <c r="B85" s="56"/>
      <c r="C85" s="122"/>
      <c r="D85" s="20"/>
    </row>
    <row r="86" spans="1:4" ht="15">
      <c r="A86" s="56"/>
      <c r="B86" s="56" t="s">
        <v>189</v>
      </c>
      <c r="C86" s="122">
        <v>1500000</v>
      </c>
      <c r="D86" s="20"/>
    </row>
    <row r="87" spans="1:4" ht="15">
      <c r="A87" s="56"/>
      <c r="B87" s="56" t="s">
        <v>173</v>
      </c>
      <c r="C87" s="122">
        <v>400000</v>
      </c>
      <c r="D87" s="20"/>
    </row>
    <row r="88" spans="1:4" ht="15">
      <c r="A88" s="118" t="s">
        <v>172</v>
      </c>
      <c r="B88" s="118" t="s">
        <v>173</v>
      </c>
      <c r="C88" s="123">
        <f>SUM(C86:C87)</f>
        <v>1900000</v>
      </c>
      <c r="D88" s="20"/>
    </row>
    <row r="89" spans="1:4" ht="15">
      <c r="A89" s="2"/>
      <c r="B89" s="2"/>
      <c r="C89" s="122"/>
      <c r="D89" s="20"/>
    </row>
    <row r="90" spans="1:4" ht="15">
      <c r="A90" s="56"/>
      <c r="B90" s="56" t="s">
        <v>190</v>
      </c>
      <c r="C90" s="122">
        <v>130000</v>
      </c>
      <c r="D90" s="20"/>
    </row>
    <row r="91" spans="1:4" ht="15">
      <c r="A91" s="118" t="s">
        <v>191</v>
      </c>
      <c r="B91" s="118" t="s">
        <v>192</v>
      </c>
      <c r="C91" s="123">
        <f>SUM(C90)</f>
        <v>130000</v>
      </c>
      <c r="D91" s="20"/>
    </row>
    <row r="92" spans="1:4" ht="15">
      <c r="A92" s="56"/>
      <c r="B92" s="56"/>
      <c r="C92" s="122"/>
      <c r="D92" s="20"/>
    </row>
    <row r="93" spans="1:4" ht="15">
      <c r="A93" s="56"/>
      <c r="B93" s="56" t="s">
        <v>177</v>
      </c>
      <c r="C93" s="122">
        <v>300000</v>
      </c>
      <c r="D93" s="20"/>
    </row>
    <row r="94" spans="1:4" ht="15">
      <c r="A94" s="2"/>
      <c r="B94" s="120" t="s">
        <v>161</v>
      </c>
      <c r="C94" s="122">
        <v>150000</v>
      </c>
      <c r="D94" s="20"/>
    </row>
    <row r="95" spans="1:4" ht="15">
      <c r="A95" s="5"/>
      <c r="B95" s="158" t="s">
        <v>178</v>
      </c>
      <c r="C95" s="200">
        <v>100000</v>
      </c>
      <c r="D95" s="20"/>
    </row>
    <row r="96" spans="1:4" ht="15">
      <c r="A96" s="118" t="s">
        <v>160</v>
      </c>
      <c r="B96" s="118" t="s">
        <v>176</v>
      </c>
      <c r="C96" s="160">
        <f>SUM(C93:C95)</f>
        <v>550000</v>
      </c>
      <c r="D96" s="20"/>
    </row>
    <row r="97" spans="1:4" ht="15">
      <c r="A97" s="118"/>
      <c r="B97" s="118"/>
      <c r="C97" s="160"/>
      <c r="D97" s="20"/>
    </row>
    <row r="98" spans="1:4" ht="15">
      <c r="A98" s="161"/>
      <c r="B98" s="56" t="s">
        <v>346</v>
      </c>
      <c r="C98" s="162">
        <v>9266943</v>
      </c>
      <c r="D98" s="20"/>
    </row>
    <row r="99" spans="1:4" ht="15">
      <c r="A99" s="118" t="s">
        <v>180</v>
      </c>
      <c r="B99" s="118" t="s">
        <v>181</v>
      </c>
      <c r="C99" s="160">
        <f>SUM(C98)</f>
        <v>9266943</v>
      </c>
      <c r="D99" s="20"/>
    </row>
    <row r="100" spans="1:4" ht="15">
      <c r="A100" s="161"/>
      <c r="B100" s="161"/>
      <c r="C100" s="162"/>
      <c r="D100" s="20"/>
    </row>
    <row r="101" spans="1:4" ht="15">
      <c r="A101" s="161"/>
      <c r="B101" s="56" t="s">
        <v>193</v>
      </c>
      <c r="C101" s="162">
        <v>1102500</v>
      </c>
      <c r="D101" s="20"/>
    </row>
    <row r="102" spans="1:4" ht="15">
      <c r="A102" s="118" t="s">
        <v>194</v>
      </c>
      <c r="B102" s="118" t="s">
        <v>195</v>
      </c>
      <c r="C102" s="160">
        <f>SUM(C101)</f>
        <v>1102500</v>
      </c>
      <c r="D102" s="20"/>
    </row>
    <row r="103" spans="1:4" ht="15">
      <c r="A103" s="118"/>
      <c r="B103" s="118"/>
      <c r="C103" s="160"/>
      <c r="D103" s="20"/>
    </row>
    <row r="104" spans="1:4" ht="15">
      <c r="A104" s="118"/>
      <c r="B104" s="56" t="s">
        <v>196</v>
      </c>
      <c r="C104" s="162">
        <v>2095000</v>
      </c>
      <c r="D104" s="20"/>
    </row>
    <row r="105" spans="1:4" ht="15">
      <c r="A105" s="118" t="s">
        <v>155</v>
      </c>
      <c r="B105" s="118" t="s">
        <v>197</v>
      </c>
      <c r="C105" s="160">
        <f>SUM(C104)</f>
        <v>2095000</v>
      </c>
      <c r="D105" s="20"/>
    </row>
    <row r="106" spans="1:4" ht="15">
      <c r="A106" s="118"/>
      <c r="B106" s="118"/>
      <c r="C106" s="160"/>
      <c r="D106" s="20"/>
    </row>
    <row r="107" spans="1:4" ht="15">
      <c r="A107" s="118"/>
      <c r="B107" s="56" t="s">
        <v>198</v>
      </c>
      <c r="C107" s="162">
        <v>1000000</v>
      </c>
      <c r="D107" s="20"/>
    </row>
    <row r="108" spans="1:4" ht="15">
      <c r="A108" s="118" t="s">
        <v>199</v>
      </c>
      <c r="B108" s="118" t="s">
        <v>200</v>
      </c>
      <c r="C108" s="160">
        <f>SUM(C107)</f>
        <v>1000000</v>
      </c>
      <c r="D108" s="20"/>
    </row>
    <row r="109" spans="2:4" ht="15">
      <c r="B109" s="159" t="s">
        <v>3</v>
      </c>
      <c r="C109" s="70">
        <f>C108+C105+C102+C99+C96+C91+C88+C84</f>
        <v>16350909</v>
      </c>
      <c r="D109" s="20"/>
    </row>
    <row r="110" spans="1:4" ht="15">
      <c r="A110" s="2"/>
      <c r="C110" s="20"/>
      <c r="D110" s="20"/>
    </row>
    <row r="111" spans="1:4" ht="15">
      <c r="A111" s="20"/>
      <c r="B111" s="21"/>
      <c r="C111" s="20"/>
      <c r="D111" s="20"/>
    </row>
    <row r="112" spans="1:4" ht="15">
      <c r="A112" s="118" t="s">
        <v>201</v>
      </c>
      <c r="B112" s="118" t="s">
        <v>325</v>
      </c>
      <c r="C112" s="123">
        <v>5114636</v>
      </c>
      <c r="D112" s="20"/>
    </row>
    <row r="113" spans="1:4" ht="15">
      <c r="A113" s="2"/>
      <c r="B113" s="2"/>
      <c r="C113" s="20"/>
      <c r="D113" s="20"/>
    </row>
    <row r="114" spans="1:4" ht="15.75" thickBot="1">
      <c r="A114" s="5" t="s">
        <v>202</v>
      </c>
      <c r="B114" s="5"/>
      <c r="C114" s="11"/>
      <c r="D114" s="11"/>
    </row>
    <row r="115" spans="1:6" ht="15.75" thickBot="1">
      <c r="A115" s="23"/>
      <c r="B115" s="24" t="s">
        <v>8</v>
      </c>
      <c r="C115" s="26">
        <f>C112+C109+C79+C73+C114</f>
        <v>30801545</v>
      </c>
      <c r="D115" s="28"/>
      <c r="F115" s="177"/>
    </row>
    <row r="116" spans="1:6" ht="15">
      <c r="A116" s="46"/>
      <c r="B116" s="184"/>
      <c r="C116" s="38"/>
      <c r="D116" s="38"/>
      <c r="F116" s="177"/>
    </row>
    <row r="117" spans="1:6" ht="15">
      <c r="A117" s="51" t="s">
        <v>159</v>
      </c>
      <c r="B117" s="118" t="s">
        <v>215</v>
      </c>
      <c r="C117" s="56"/>
      <c r="D117" s="8">
        <v>2505588</v>
      </c>
      <c r="F117" s="177"/>
    </row>
    <row r="118" spans="1:6" ht="15">
      <c r="A118" s="51" t="s">
        <v>216</v>
      </c>
      <c r="B118" s="118" t="s">
        <v>217</v>
      </c>
      <c r="C118" s="56"/>
      <c r="D118" s="8">
        <v>10000</v>
      </c>
      <c r="F118" s="177"/>
    </row>
    <row r="119" spans="1:6" ht="15">
      <c r="A119" t="s">
        <v>377</v>
      </c>
      <c r="B119" t="s">
        <v>378</v>
      </c>
      <c r="D119" s="261">
        <v>27700</v>
      </c>
      <c r="F119" s="177"/>
    </row>
    <row r="120" spans="1:6" ht="15">
      <c r="A120" s="51"/>
      <c r="B120" s="118"/>
      <c r="C120" s="56"/>
      <c r="D120" s="8">
        <f>SUM(D117:D118)</f>
        <v>2515588</v>
      </c>
      <c r="F120" s="177"/>
    </row>
    <row r="121" spans="1:6" ht="15">
      <c r="A121" s="46"/>
      <c r="B121" s="184"/>
      <c r="C121" s="38"/>
      <c r="D121" s="38"/>
      <c r="F121" s="177"/>
    </row>
    <row r="122" spans="1:6" ht="15">
      <c r="A122" s="46"/>
      <c r="B122" s="184"/>
      <c r="C122" s="38"/>
      <c r="D122" s="38"/>
      <c r="F122" s="177"/>
    </row>
    <row r="123" spans="1:2" ht="15">
      <c r="A123" s="185">
        <v>900020</v>
      </c>
      <c r="B123" s="186" t="s">
        <v>269</v>
      </c>
    </row>
    <row r="124" spans="1:4" ht="15">
      <c r="A124" s="2"/>
      <c r="C124" s="56"/>
      <c r="D124" s="163"/>
    </row>
    <row r="125" spans="1:4" ht="15">
      <c r="A125" s="2"/>
      <c r="B125" s="120" t="s">
        <v>218</v>
      </c>
      <c r="C125" s="56"/>
      <c r="D125" s="163"/>
    </row>
    <row r="126" spans="1:4" ht="15">
      <c r="A126" s="2" t="s">
        <v>219</v>
      </c>
      <c r="B126" s="2" t="s">
        <v>220</v>
      </c>
      <c r="C126" s="56"/>
      <c r="D126" s="59">
        <f>SUM(D125)</f>
        <v>0</v>
      </c>
    </row>
    <row r="127" spans="1:4" ht="15">
      <c r="A127" s="2"/>
      <c r="B127" s="2"/>
      <c r="C127" s="56"/>
      <c r="D127" s="163"/>
    </row>
    <row r="128" spans="1:4" ht="15">
      <c r="A128" s="51"/>
      <c r="B128" s="56" t="s">
        <v>203</v>
      </c>
      <c r="C128" s="56"/>
      <c r="D128" s="163">
        <v>1300000</v>
      </c>
    </row>
    <row r="129" spans="1:4" ht="15">
      <c r="A129" s="51" t="s">
        <v>204</v>
      </c>
      <c r="B129" s="118" t="s">
        <v>205</v>
      </c>
      <c r="C129" s="56"/>
      <c r="D129" s="59">
        <f>SUM(D128)</f>
        <v>1300000</v>
      </c>
    </row>
    <row r="130" spans="1:4" ht="15">
      <c r="A130" s="2"/>
      <c r="B130" s="2"/>
      <c r="C130" s="56"/>
      <c r="D130" s="163"/>
    </row>
    <row r="131" spans="1:4" ht="15">
      <c r="A131" s="51"/>
      <c r="B131" s="56" t="s">
        <v>206</v>
      </c>
      <c r="C131" s="56"/>
      <c r="D131" s="163">
        <v>14500000</v>
      </c>
    </row>
    <row r="132" spans="1:4" ht="15">
      <c r="A132" s="51" t="s">
        <v>207</v>
      </c>
      <c r="B132" s="118" t="s">
        <v>208</v>
      </c>
      <c r="C132" s="56"/>
      <c r="D132" s="59">
        <f>SUM(D131)</f>
        <v>14500000</v>
      </c>
    </row>
    <row r="133" spans="1:4" ht="15">
      <c r="A133" s="2"/>
      <c r="B133" s="2"/>
      <c r="C133" s="56"/>
      <c r="D133" s="163"/>
    </row>
    <row r="134" spans="1:4" ht="15">
      <c r="A134" s="51"/>
      <c r="B134" s="56" t="s">
        <v>209</v>
      </c>
      <c r="C134" s="3"/>
      <c r="D134" s="4">
        <v>600000</v>
      </c>
    </row>
    <row r="135" spans="1:4" ht="15">
      <c r="A135" s="51" t="s">
        <v>210</v>
      </c>
      <c r="B135" s="118" t="s">
        <v>211</v>
      </c>
      <c r="C135" s="3"/>
      <c r="D135" s="8">
        <f>SUM(D134)</f>
        <v>600000</v>
      </c>
    </row>
    <row r="136" spans="1:4" ht="15">
      <c r="A136" s="51"/>
      <c r="B136" s="118"/>
      <c r="C136" s="56"/>
      <c r="D136" s="8"/>
    </row>
    <row r="137" spans="1:4" ht="15">
      <c r="A137" s="51"/>
      <c r="B137" s="158" t="s">
        <v>251</v>
      </c>
      <c r="C137" s="56"/>
      <c r="D137" s="121">
        <v>121277</v>
      </c>
    </row>
    <row r="138" spans="1:4" ht="15">
      <c r="A138" s="51" t="s">
        <v>212</v>
      </c>
      <c r="B138" s="118" t="s">
        <v>213</v>
      </c>
      <c r="C138" s="56"/>
      <c r="D138" s="8">
        <f>SUM(D137)</f>
        <v>121277</v>
      </c>
    </row>
    <row r="139" spans="1:4" ht="15">
      <c r="A139" s="51"/>
      <c r="B139" s="118" t="s">
        <v>214</v>
      </c>
      <c r="C139" s="56"/>
      <c r="D139" s="8">
        <f>D138+D135+D129+D132+D126</f>
        <v>16521277</v>
      </c>
    </row>
    <row r="140" spans="1:4" ht="15">
      <c r="A140" s="51"/>
      <c r="B140" s="118"/>
      <c r="C140" s="56"/>
      <c r="D140" s="8"/>
    </row>
    <row r="144" spans="1:2" ht="15">
      <c r="A144" s="183">
        <v>18010</v>
      </c>
      <c r="B144" s="187" t="s">
        <v>275</v>
      </c>
    </row>
    <row r="145" spans="1:4" ht="15">
      <c r="A145" s="51" t="s">
        <v>235</v>
      </c>
      <c r="C145" s="5"/>
      <c r="D145" s="166">
        <f>SUM(D146:D151)</f>
        <v>13207299</v>
      </c>
    </row>
    <row r="146" spans="1:4" ht="15">
      <c r="A146" s="51" t="s">
        <v>276</v>
      </c>
      <c r="B146" s="56" t="s">
        <v>270</v>
      </c>
      <c r="C146" s="3"/>
      <c r="D146" s="6">
        <v>6238811</v>
      </c>
    </row>
    <row r="147" spans="1:4" ht="15">
      <c r="A147" s="51" t="s">
        <v>277</v>
      </c>
      <c r="B147" s="120" t="s">
        <v>271</v>
      </c>
      <c r="C147" s="3"/>
      <c r="D147" s="6">
        <v>816174</v>
      </c>
    </row>
    <row r="148" spans="1:4" ht="15">
      <c r="A148" s="52" t="s">
        <v>277</v>
      </c>
      <c r="B148" s="165" t="s">
        <v>272</v>
      </c>
      <c r="C148" s="5"/>
      <c r="D148" s="6">
        <v>3100000</v>
      </c>
    </row>
    <row r="149" spans="1:4" ht="15">
      <c r="A149" s="5" t="s">
        <v>373</v>
      </c>
      <c r="B149" s="56" t="s">
        <v>374</v>
      </c>
      <c r="C149" s="56"/>
      <c r="D149" s="6">
        <v>1123726</v>
      </c>
    </row>
    <row r="150" spans="1:4" s="220" customFormat="1" ht="15">
      <c r="A150" s="5" t="s">
        <v>375</v>
      </c>
      <c r="B150" s="164" t="s">
        <v>376</v>
      </c>
      <c r="C150" s="164"/>
      <c r="D150" s="6">
        <v>128588</v>
      </c>
    </row>
    <row r="151" spans="1:4" ht="15">
      <c r="A151" s="5" t="s">
        <v>278</v>
      </c>
      <c r="B151" s="56" t="s">
        <v>273</v>
      </c>
      <c r="C151" s="56"/>
      <c r="D151" s="6">
        <v>1800000</v>
      </c>
    </row>
    <row r="152" spans="1:4" ht="15.75" thickBot="1">
      <c r="A152" s="5" t="s">
        <v>380</v>
      </c>
      <c r="B152" s="262" t="s">
        <v>381</v>
      </c>
      <c r="C152" s="5"/>
      <c r="D152" s="6">
        <v>497747</v>
      </c>
    </row>
    <row r="153" spans="1:4" ht="15.75" thickBot="1">
      <c r="A153" s="29"/>
      <c r="B153" s="35" t="s">
        <v>4</v>
      </c>
      <c r="C153" s="34"/>
      <c r="D153" s="25"/>
    </row>
    <row r="154" spans="1:4" ht="15">
      <c r="A154" s="50"/>
      <c r="B154" s="55"/>
      <c r="C154" s="50"/>
      <c r="D154" s="48"/>
    </row>
    <row r="155" spans="1:4" ht="15">
      <c r="A155" s="50">
        <v>108030</v>
      </c>
      <c r="B155" s="47" t="s">
        <v>287</v>
      </c>
      <c r="C155" s="50"/>
      <c r="D155" s="48"/>
    </row>
    <row r="156" spans="1:4" ht="15">
      <c r="A156" s="189" t="s">
        <v>288</v>
      </c>
      <c r="B156" s="189" t="s">
        <v>289</v>
      </c>
      <c r="C156" s="189">
        <v>0</v>
      </c>
      <c r="D156" s="48"/>
    </row>
    <row r="157" spans="1:4" ht="15">
      <c r="A157" s="50"/>
      <c r="B157" s="55"/>
      <c r="C157" s="50"/>
      <c r="D157" s="48"/>
    </row>
    <row r="158" spans="1:4" ht="15">
      <c r="A158" s="50"/>
      <c r="B158" s="55"/>
      <c r="C158" s="50"/>
      <c r="D158" s="48"/>
    </row>
    <row r="159" ht="14.25" customHeight="1"/>
    <row r="161" spans="1:2" ht="15">
      <c r="A161" s="22">
        <v>106020</v>
      </c>
      <c r="B161" s="22" t="s">
        <v>261</v>
      </c>
    </row>
    <row r="162" spans="1:4" ht="30">
      <c r="A162" s="20" t="s">
        <v>20</v>
      </c>
      <c r="B162" s="21" t="s">
        <v>2</v>
      </c>
      <c r="C162" s="20" t="s">
        <v>281</v>
      </c>
      <c r="D162" s="20" t="s">
        <v>284</v>
      </c>
    </row>
    <row r="163" spans="1:4" ht="15">
      <c r="A163" s="56"/>
      <c r="B163" s="56" t="s">
        <v>262</v>
      </c>
      <c r="C163" s="178">
        <v>1200000</v>
      </c>
      <c r="D163" s="4"/>
    </row>
    <row r="164" spans="1:4" ht="15">
      <c r="A164" s="56"/>
      <c r="B164" s="164"/>
      <c r="C164" s="4"/>
      <c r="D164" s="4"/>
    </row>
    <row r="165" spans="1:4" ht="15">
      <c r="A165" s="56"/>
      <c r="B165" s="2"/>
      <c r="C165" s="178">
        <f>SUM(C163:C164)</f>
        <v>1200000</v>
      </c>
      <c r="D165" s="4"/>
    </row>
    <row r="166" spans="1:4" ht="15.75" thickBot="1">
      <c r="A166" s="5"/>
      <c r="B166" s="5"/>
      <c r="C166" s="6"/>
      <c r="D166" s="6"/>
    </row>
    <row r="167" spans="1:6" ht="15.75" thickBot="1">
      <c r="A167" s="23"/>
      <c r="B167" s="36" t="s">
        <v>13</v>
      </c>
      <c r="C167" s="26">
        <f>C165</f>
        <v>1200000</v>
      </c>
      <c r="D167" s="28"/>
      <c r="F167" s="180"/>
    </row>
    <row r="168" spans="1:4" ht="15">
      <c r="A168" s="46"/>
      <c r="B168" s="53"/>
      <c r="C168" s="38"/>
      <c r="D168" s="38"/>
    </row>
    <row r="170" spans="1:2" ht="15">
      <c r="A170" s="22">
        <v>107060</v>
      </c>
      <c r="B170" s="22" t="s">
        <v>263</v>
      </c>
    </row>
    <row r="171" spans="1:4" ht="30">
      <c r="A171" s="21" t="s">
        <v>1</v>
      </c>
      <c r="B171" s="21" t="s">
        <v>2</v>
      </c>
      <c r="C171" s="20" t="s">
        <v>281</v>
      </c>
      <c r="D171" s="20" t="s">
        <v>283</v>
      </c>
    </row>
    <row r="172" spans="1:4" ht="15">
      <c r="A172" s="56"/>
      <c r="B172" s="56" t="s">
        <v>263</v>
      </c>
      <c r="C172" s="4">
        <v>318500</v>
      </c>
      <c r="D172" s="4"/>
    </row>
    <row r="173" spans="1:4" ht="15">
      <c r="A173" s="56"/>
      <c r="B173" s="2"/>
      <c r="C173" s="8">
        <f>SUM(C172)</f>
        <v>318500</v>
      </c>
      <c r="D173" s="4"/>
    </row>
    <row r="174" spans="1:4" ht="15.75" thickBot="1">
      <c r="A174" s="5"/>
      <c r="B174" s="5"/>
      <c r="C174" s="6"/>
      <c r="D174" s="6"/>
    </row>
    <row r="175" spans="1:4" ht="15.75" thickBot="1">
      <c r="A175" s="23"/>
      <c r="B175" s="36" t="s">
        <v>13</v>
      </c>
      <c r="C175" s="26">
        <f>C173</f>
        <v>318500</v>
      </c>
      <c r="D175" s="28"/>
    </row>
    <row r="176" spans="1:4" ht="15">
      <c r="A176" s="46"/>
      <c r="B176" s="53"/>
      <c r="C176" s="38"/>
      <c r="D176" s="38"/>
    </row>
    <row r="178" spans="1:2" ht="15">
      <c r="A178" s="22">
        <v>107060</v>
      </c>
      <c r="B178" s="183" t="s">
        <v>264</v>
      </c>
    </row>
    <row r="179" spans="1:4" ht="30">
      <c r="A179" s="20" t="s">
        <v>20</v>
      </c>
      <c r="B179" s="21" t="s">
        <v>2</v>
      </c>
      <c r="C179" s="20" t="s">
        <v>285</v>
      </c>
      <c r="D179" s="20" t="s">
        <v>283</v>
      </c>
    </row>
    <row r="180" spans="1:4" ht="15">
      <c r="A180" s="56"/>
      <c r="B180" s="56" t="s">
        <v>264</v>
      </c>
      <c r="C180" s="4">
        <v>50000</v>
      </c>
      <c r="D180" s="4"/>
    </row>
    <row r="181" spans="1:4" ht="15">
      <c r="A181" s="56"/>
      <c r="B181" s="2"/>
      <c r="C181" s="4">
        <f>SUM(C180:C180)</f>
        <v>50000</v>
      </c>
      <c r="D181" s="4"/>
    </row>
    <row r="182" spans="1:4" ht="15.75" thickBot="1">
      <c r="A182" s="5"/>
      <c r="B182" s="5"/>
      <c r="C182" s="6"/>
      <c r="D182" s="6"/>
    </row>
    <row r="183" spans="1:4" ht="15.75" thickBot="1">
      <c r="A183" s="23"/>
      <c r="B183" s="36" t="s">
        <v>13</v>
      </c>
      <c r="C183" s="26">
        <f>C181</f>
        <v>50000</v>
      </c>
      <c r="D183" s="7"/>
    </row>
    <row r="185" spans="1:2" ht="15">
      <c r="A185" s="15">
        <v>103010</v>
      </c>
      <c r="B185" s="22" t="s">
        <v>265</v>
      </c>
    </row>
    <row r="186" spans="1:4" ht="30">
      <c r="A186" s="20" t="s">
        <v>20</v>
      </c>
      <c r="B186" s="21" t="s">
        <v>2</v>
      </c>
      <c r="C186" s="20" t="s">
        <v>286</v>
      </c>
      <c r="D186" s="20" t="s">
        <v>283</v>
      </c>
    </row>
    <row r="187" spans="1:4" ht="15">
      <c r="A187" s="56"/>
      <c r="B187" s="56" t="s">
        <v>265</v>
      </c>
      <c r="C187" s="20">
        <v>150000</v>
      </c>
      <c r="D187" s="20"/>
    </row>
    <row r="188" spans="1:4" ht="15.75" thickBot="1">
      <c r="A188" s="56"/>
      <c r="B188" s="120"/>
      <c r="C188" s="179"/>
      <c r="D188" s="20"/>
    </row>
    <row r="189" spans="1:4" ht="15.75" thickBot="1">
      <c r="A189" s="23"/>
      <c r="B189" s="36" t="s">
        <v>13</v>
      </c>
      <c r="C189" s="172">
        <f>SUM(C187:C188)</f>
        <v>150000</v>
      </c>
      <c r="D189" s="7"/>
    </row>
    <row r="191" spans="1:2" ht="15">
      <c r="A191" s="22">
        <v>103010</v>
      </c>
      <c r="B191" s="22" t="s">
        <v>266</v>
      </c>
    </row>
    <row r="192" spans="1:4" ht="30">
      <c r="A192" s="20" t="s">
        <v>21</v>
      </c>
      <c r="B192" s="21" t="s">
        <v>2</v>
      </c>
      <c r="C192" s="20" t="s">
        <v>281</v>
      </c>
      <c r="D192" s="20" t="s">
        <v>284</v>
      </c>
    </row>
    <row r="193" spans="1:4" ht="15">
      <c r="A193" s="56"/>
      <c r="B193" s="56" t="s">
        <v>266</v>
      </c>
      <c r="C193" s="4">
        <v>300000</v>
      </c>
      <c r="D193" s="4"/>
    </row>
    <row r="194" spans="1:4" ht="15">
      <c r="A194" s="56"/>
      <c r="B194" s="120" t="s">
        <v>309</v>
      </c>
      <c r="C194" s="204">
        <v>200000</v>
      </c>
      <c r="D194" s="4"/>
    </row>
    <row r="195" spans="1:4" ht="15">
      <c r="A195" s="5"/>
      <c r="B195" s="5" t="s">
        <v>321</v>
      </c>
      <c r="C195" s="121">
        <v>150000</v>
      </c>
      <c r="D195" s="6"/>
    </row>
    <row r="196" spans="1:4" ht="15.75" thickBot="1">
      <c r="A196" s="206"/>
      <c r="B196" s="207" t="s">
        <v>322</v>
      </c>
      <c r="C196" s="209">
        <v>600000</v>
      </c>
      <c r="D196" s="208"/>
    </row>
    <row r="197" spans="1:4" ht="15.75" thickBot="1">
      <c r="A197" s="23"/>
      <c r="B197" s="36" t="s">
        <v>13</v>
      </c>
      <c r="C197" s="26">
        <f>C193++C194+C195+C196</f>
        <v>1250000</v>
      </c>
      <c r="D197" s="7"/>
    </row>
    <row r="198" spans="1:4" ht="15">
      <c r="A198" s="46"/>
      <c r="B198" s="53"/>
      <c r="C198" s="38"/>
      <c r="D198" s="188"/>
    </row>
    <row r="199" spans="1:4" ht="15">
      <c r="A199" s="46"/>
      <c r="B199" s="53"/>
      <c r="C199" s="38"/>
      <c r="D199" s="188"/>
    </row>
    <row r="200" spans="1:4" ht="15">
      <c r="A200" s="46"/>
      <c r="B200" s="53"/>
      <c r="C200" s="38"/>
      <c r="D200" s="188"/>
    </row>
    <row r="201" spans="1:4" ht="15">
      <c r="A201" s="46"/>
      <c r="B201" s="53"/>
      <c r="C201" s="38"/>
      <c r="D201" s="38"/>
    </row>
    <row r="202" spans="1:4" ht="15">
      <c r="A202">
        <v>41233</v>
      </c>
      <c r="B202" s="22" t="s">
        <v>268</v>
      </c>
      <c r="D202" s="22"/>
    </row>
    <row r="203" spans="1:4" ht="30">
      <c r="A203" s="20" t="s">
        <v>21</v>
      </c>
      <c r="B203" s="21" t="s">
        <v>2</v>
      </c>
      <c r="C203" s="20" t="s">
        <v>281</v>
      </c>
      <c r="D203" s="20" t="s">
        <v>283</v>
      </c>
    </row>
    <row r="204" spans="1:4" ht="15">
      <c r="A204" s="56"/>
      <c r="B204" s="56" t="s">
        <v>324</v>
      </c>
      <c r="C204" s="10">
        <v>7543363</v>
      </c>
      <c r="D204" s="10"/>
    </row>
    <row r="205" spans="1:4" ht="15">
      <c r="A205" s="2" t="s">
        <v>165</v>
      </c>
      <c r="B205" s="2" t="s">
        <v>5</v>
      </c>
      <c r="C205" s="8">
        <f>SUM(C204:C204)</f>
        <v>7543363</v>
      </c>
      <c r="D205" s="8"/>
    </row>
    <row r="206" spans="1:4" ht="15">
      <c r="A206" s="2"/>
      <c r="B206" s="2"/>
      <c r="C206" s="8"/>
      <c r="D206" s="8"/>
    </row>
    <row r="207" spans="1:4" ht="15">
      <c r="A207" s="2"/>
      <c r="B207" s="2"/>
      <c r="C207" s="8"/>
      <c r="D207" s="8"/>
    </row>
    <row r="208" spans="1:4" ht="15">
      <c r="A208" s="2"/>
      <c r="B208" s="120" t="s">
        <v>166</v>
      </c>
      <c r="C208" s="121">
        <v>609360</v>
      </c>
      <c r="D208" s="8"/>
    </row>
    <row r="209" spans="1:4" ht="15">
      <c r="A209" s="2" t="s">
        <v>221</v>
      </c>
      <c r="B209" s="2" t="s">
        <v>6</v>
      </c>
      <c r="C209" s="8">
        <f>SUM(C208:C208)</f>
        <v>609360</v>
      </c>
      <c r="D209" s="8"/>
    </row>
    <row r="210" spans="1:4" ht="15">
      <c r="A210" s="46"/>
      <c r="B210" s="46" t="s">
        <v>13</v>
      </c>
      <c r="C210" s="38">
        <f>C205+C209</f>
        <v>8152723</v>
      </c>
      <c r="D210" s="38"/>
    </row>
    <row r="211" spans="1:4" ht="15">
      <c r="A211" s="46"/>
      <c r="B211" s="53"/>
      <c r="C211" s="38"/>
      <c r="D211" s="38"/>
    </row>
    <row r="212" spans="1:4" ht="15">
      <c r="A212" s="46" t="s">
        <v>222</v>
      </c>
      <c r="B212" s="184" t="s">
        <v>274</v>
      </c>
      <c r="C212" s="38"/>
      <c r="D212" s="38">
        <v>14996052</v>
      </c>
    </row>
    <row r="213" spans="1:4" ht="15">
      <c r="A213" s="46"/>
      <c r="B213" s="53"/>
      <c r="C213" s="38"/>
      <c r="D213" s="38"/>
    </row>
    <row r="214" spans="1:4" ht="15">
      <c r="A214" s="50"/>
      <c r="B214" s="55"/>
      <c r="C214" s="48"/>
      <c r="D214" s="48"/>
    </row>
    <row r="215" spans="1:4" ht="15">
      <c r="A215">
        <v>107055</v>
      </c>
      <c r="B215" s="22" t="s">
        <v>131</v>
      </c>
      <c r="D215" s="22">
        <v>889928</v>
      </c>
    </row>
    <row r="216" spans="1:4" ht="30">
      <c r="A216" s="20" t="s">
        <v>21</v>
      </c>
      <c r="B216" s="21" t="s">
        <v>2</v>
      </c>
      <c r="C216" s="20" t="s">
        <v>281</v>
      </c>
      <c r="D216" s="20" t="s">
        <v>283</v>
      </c>
    </row>
    <row r="217" spans="1:4" ht="15">
      <c r="A217" s="56"/>
      <c r="B217" s="56" t="s">
        <v>163</v>
      </c>
      <c r="C217" s="10">
        <v>2166000</v>
      </c>
      <c r="D217" s="10"/>
    </row>
    <row r="218" spans="1:4" ht="15">
      <c r="A218" s="56"/>
      <c r="B218" s="56" t="s">
        <v>323</v>
      </c>
      <c r="C218" s="10">
        <v>240000</v>
      </c>
      <c r="D218" s="10"/>
    </row>
    <row r="219" spans="1:4" ht="15">
      <c r="A219" s="56"/>
      <c r="B219" s="56" t="s">
        <v>254</v>
      </c>
      <c r="C219" s="10">
        <v>180000</v>
      </c>
      <c r="D219" s="10"/>
    </row>
    <row r="220" spans="1:4" ht="15">
      <c r="A220" s="56"/>
      <c r="B220" s="56" t="s">
        <v>164</v>
      </c>
      <c r="C220" s="10">
        <v>149000</v>
      </c>
      <c r="D220" s="10"/>
    </row>
    <row r="221" spans="1:4" ht="15">
      <c r="A221" s="2" t="s">
        <v>165</v>
      </c>
      <c r="B221" s="2" t="s">
        <v>5</v>
      </c>
      <c r="C221" s="8">
        <f>SUM(C217:C220)</f>
        <v>2735000</v>
      </c>
      <c r="D221" s="8"/>
    </row>
    <row r="222" spans="1:4" ht="15">
      <c r="A222" s="2"/>
      <c r="B222" s="2"/>
      <c r="C222" s="8"/>
      <c r="D222" s="8"/>
    </row>
    <row r="223" spans="1:4" ht="15">
      <c r="A223" s="2"/>
      <c r="B223" s="2"/>
      <c r="C223" s="8"/>
      <c r="D223" s="8"/>
    </row>
    <row r="224" spans="1:4" ht="15">
      <c r="A224" s="2"/>
      <c r="B224" s="120" t="s">
        <v>166</v>
      </c>
      <c r="C224" s="121">
        <v>543000</v>
      </c>
      <c r="D224" s="8"/>
    </row>
    <row r="225" spans="1:4" ht="15">
      <c r="A225" s="2"/>
      <c r="B225" s="56" t="s">
        <v>167</v>
      </c>
      <c r="C225" s="8"/>
      <c r="D225" s="8"/>
    </row>
    <row r="226" spans="1:4" ht="15">
      <c r="A226" s="56"/>
      <c r="B226" s="56" t="s">
        <v>184</v>
      </c>
      <c r="C226" s="10">
        <v>51000</v>
      </c>
      <c r="D226" s="10"/>
    </row>
    <row r="227" spans="1:4" ht="15">
      <c r="A227" s="2" t="s">
        <v>221</v>
      </c>
      <c r="B227" s="2" t="s">
        <v>6</v>
      </c>
      <c r="C227" s="8">
        <f>SUM(C224:C226)</f>
        <v>594000</v>
      </c>
      <c r="D227" s="8"/>
    </row>
    <row r="228" spans="1:4" ht="15">
      <c r="A228" s="56"/>
      <c r="B228" s="2"/>
      <c r="C228" s="10"/>
      <c r="D228" s="10"/>
    </row>
    <row r="229" spans="1:4" ht="15">
      <c r="A229" s="56"/>
      <c r="B229" s="56" t="s">
        <v>171</v>
      </c>
      <c r="C229" s="10">
        <v>31012</v>
      </c>
      <c r="D229" s="10"/>
    </row>
    <row r="230" spans="1:4" ht="15">
      <c r="A230" s="2" t="s">
        <v>168</v>
      </c>
      <c r="B230" s="2" t="s">
        <v>7</v>
      </c>
      <c r="C230" s="8">
        <f>SUM(C229)</f>
        <v>31012</v>
      </c>
      <c r="D230" s="10"/>
    </row>
    <row r="231" spans="1:4" ht="15">
      <c r="A231" s="2"/>
      <c r="B231" s="2"/>
      <c r="C231" s="8"/>
      <c r="D231" s="8"/>
    </row>
    <row r="232" spans="1:4" ht="15">
      <c r="A232" s="56"/>
      <c r="B232" s="56" t="s">
        <v>174</v>
      </c>
      <c r="C232" s="10">
        <v>500000</v>
      </c>
      <c r="D232" s="10"/>
    </row>
    <row r="233" spans="1:4" ht="15">
      <c r="A233" s="56"/>
      <c r="B233" s="56" t="s">
        <v>175</v>
      </c>
      <c r="C233" s="10">
        <v>20000</v>
      </c>
      <c r="D233" s="10"/>
    </row>
    <row r="234" spans="1:4" ht="15">
      <c r="A234" s="2" t="s">
        <v>172</v>
      </c>
      <c r="B234" s="2" t="s">
        <v>173</v>
      </c>
      <c r="C234" s="8">
        <f>SUM(C232:C233)</f>
        <v>520000</v>
      </c>
      <c r="D234" s="10"/>
    </row>
    <row r="235" spans="1:4" ht="15">
      <c r="A235" s="2"/>
      <c r="B235" s="2"/>
      <c r="C235" s="8"/>
      <c r="D235" s="8"/>
    </row>
    <row r="236" spans="1:4" ht="15">
      <c r="A236" s="56"/>
      <c r="B236" s="56" t="s">
        <v>179</v>
      </c>
      <c r="C236" s="121">
        <v>120000</v>
      </c>
      <c r="D236" s="8"/>
    </row>
    <row r="237" spans="1:4" ht="15">
      <c r="A237" s="118" t="s">
        <v>154</v>
      </c>
      <c r="B237" s="118" t="s">
        <v>179</v>
      </c>
      <c r="C237" s="8">
        <f>SUM(C236)</f>
        <v>120000</v>
      </c>
      <c r="D237" s="8"/>
    </row>
    <row r="238" spans="1:4" ht="15">
      <c r="A238" s="56"/>
      <c r="B238" s="56"/>
      <c r="C238" s="8"/>
      <c r="D238" s="8"/>
    </row>
    <row r="239" spans="1:4" ht="15">
      <c r="A239" s="56"/>
      <c r="B239" s="56" t="s">
        <v>181</v>
      </c>
      <c r="C239" s="121">
        <v>400000</v>
      </c>
      <c r="D239" s="8"/>
    </row>
    <row r="240" spans="1:4" ht="15">
      <c r="A240" s="118" t="s">
        <v>180</v>
      </c>
      <c r="B240" s="118" t="s">
        <v>181</v>
      </c>
      <c r="C240" s="8">
        <f>SUM(C239)</f>
        <v>400000</v>
      </c>
      <c r="D240" s="8"/>
    </row>
    <row r="241" spans="1:4" ht="15">
      <c r="A241" s="2"/>
      <c r="B241" s="2"/>
      <c r="C241" s="8"/>
      <c r="D241" s="8"/>
    </row>
    <row r="242" spans="1:4" ht="15">
      <c r="A242" s="118"/>
      <c r="B242" s="56" t="s">
        <v>196</v>
      </c>
      <c r="C242" s="10">
        <v>289000</v>
      </c>
      <c r="D242" s="10"/>
    </row>
    <row r="243" spans="1:4" ht="15">
      <c r="A243" s="118" t="s">
        <v>155</v>
      </c>
      <c r="B243" s="118" t="s">
        <v>197</v>
      </c>
      <c r="C243" s="8">
        <f>SUM(C242)</f>
        <v>289000</v>
      </c>
      <c r="D243" s="10"/>
    </row>
    <row r="244" spans="1:4" ht="15">
      <c r="A244" s="2"/>
      <c r="B244" s="2"/>
      <c r="C244" s="8"/>
      <c r="D244" s="8"/>
    </row>
    <row r="245" spans="1:4" ht="15">
      <c r="A245" s="2"/>
      <c r="B245" s="2" t="s">
        <v>3</v>
      </c>
      <c r="C245" s="8">
        <f>C243+C240+C237+C234+C230</f>
        <v>1360012</v>
      </c>
      <c r="D245" s="8"/>
    </row>
    <row r="246" spans="1:4" ht="15.75" thickBot="1">
      <c r="A246" s="5"/>
      <c r="B246" s="5"/>
      <c r="C246" s="11"/>
      <c r="D246" s="11"/>
    </row>
    <row r="247" spans="1:4" ht="15.75" thickBot="1">
      <c r="A247" s="30"/>
      <c r="B247" s="32" t="s">
        <v>8</v>
      </c>
      <c r="C247" s="33">
        <f>C245+C227+C221</f>
        <v>4689012</v>
      </c>
      <c r="D247" s="31"/>
    </row>
    <row r="249" spans="1:4" ht="15">
      <c r="A249">
        <v>82044</v>
      </c>
      <c r="B249" s="22" t="s">
        <v>153</v>
      </c>
      <c r="D249" s="22">
        <v>910123</v>
      </c>
    </row>
    <row r="250" spans="1:4" ht="30">
      <c r="A250" s="20" t="s">
        <v>20</v>
      </c>
      <c r="B250" s="21" t="s">
        <v>2</v>
      </c>
      <c r="C250" s="20" t="s">
        <v>281</v>
      </c>
      <c r="D250" s="20" t="s">
        <v>283</v>
      </c>
    </row>
    <row r="251" spans="1:4" ht="15">
      <c r="A251" s="2" t="s">
        <v>185</v>
      </c>
      <c r="B251" s="2" t="s">
        <v>267</v>
      </c>
      <c r="C251" s="154">
        <v>915000</v>
      </c>
      <c r="D251" s="20"/>
    </row>
    <row r="252" spans="1:4" ht="15">
      <c r="A252" s="2"/>
      <c r="B252" s="2"/>
      <c r="C252" s="154"/>
      <c r="D252" s="20"/>
    </row>
    <row r="253" spans="1:4" ht="15">
      <c r="A253" s="2" t="s">
        <v>221</v>
      </c>
      <c r="B253" s="120" t="s">
        <v>166</v>
      </c>
      <c r="C253" s="154">
        <v>104000</v>
      </c>
      <c r="D253" s="20"/>
    </row>
    <row r="254" spans="1:4" ht="15">
      <c r="A254" s="20"/>
      <c r="B254" s="21"/>
      <c r="C254" s="20"/>
      <c r="D254" s="20"/>
    </row>
    <row r="255" spans="1:4" ht="15">
      <c r="A255" s="20"/>
      <c r="B255" s="21"/>
      <c r="C255" s="20"/>
      <c r="D255" s="20"/>
    </row>
    <row r="256" spans="1:4" ht="15">
      <c r="A256" s="56"/>
      <c r="B256" s="56" t="s">
        <v>171</v>
      </c>
      <c r="C256" s="10">
        <v>260000</v>
      </c>
      <c r="D256" s="10"/>
    </row>
    <row r="257" spans="1:4" ht="15">
      <c r="A257" s="2" t="s">
        <v>168</v>
      </c>
      <c r="B257" s="2" t="s">
        <v>7</v>
      </c>
      <c r="C257" s="8">
        <f>SUM(C256:C256)</f>
        <v>260000</v>
      </c>
      <c r="D257" s="10"/>
    </row>
    <row r="258" spans="1:4" ht="15">
      <c r="A258" s="2"/>
      <c r="B258" s="2"/>
      <c r="C258" s="8"/>
      <c r="D258" s="10"/>
    </row>
    <row r="259" spans="1:4" ht="15">
      <c r="A259" s="2" t="s">
        <v>180</v>
      </c>
      <c r="B259" s="120" t="s">
        <v>343</v>
      </c>
      <c r="C259" s="121">
        <v>451000</v>
      </c>
      <c r="D259" s="10"/>
    </row>
    <row r="260" spans="1:4" ht="15">
      <c r="A260" s="2"/>
      <c r="B260" s="2" t="s">
        <v>344</v>
      </c>
      <c r="C260" s="8">
        <f>SUM(C259)</f>
        <v>451000</v>
      </c>
      <c r="D260" s="10"/>
    </row>
    <row r="261" spans="1:4" ht="15">
      <c r="A261" s="56"/>
      <c r="B261" s="56"/>
      <c r="C261" s="10"/>
      <c r="D261" s="10"/>
    </row>
    <row r="262" spans="1:4" ht="15">
      <c r="A262" s="118"/>
      <c r="B262" s="56" t="s">
        <v>196</v>
      </c>
      <c r="C262" s="10">
        <v>70000</v>
      </c>
      <c r="D262" s="10"/>
    </row>
    <row r="263" spans="1:4" ht="15">
      <c r="A263" s="118" t="s">
        <v>155</v>
      </c>
      <c r="B263" s="118" t="s">
        <v>197</v>
      </c>
      <c r="C263" s="8">
        <f>SUM(C262:C262)</f>
        <v>70000</v>
      </c>
      <c r="D263" s="10"/>
    </row>
    <row r="264" spans="1:4" ht="15">
      <c r="A264" s="56"/>
      <c r="B264" s="56"/>
      <c r="C264" s="10"/>
      <c r="D264" s="10"/>
    </row>
    <row r="265" spans="1:4" ht="15">
      <c r="A265" s="56"/>
      <c r="B265" s="2" t="s">
        <v>3</v>
      </c>
      <c r="C265" s="8">
        <f>C263+C257+C260</f>
        <v>781000</v>
      </c>
      <c r="D265" s="10"/>
    </row>
    <row r="266" spans="1:4" ht="15.75" thickBot="1">
      <c r="A266" s="5"/>
      <c r="B266" s="5"/>
      <c r="C266" s="11"/>
      <c r="D266" s="11"/>
    </row>
    <row r="267" spans="1:4" ht="15.75" thickBot="1">
      <c r="A267" s="23"/>
      <c r="B267" s="24" t="s">
        <v>8</v>
      </c>
      <c r="C267" s="26">
        <f>C265+C251+C253</f>
        <v>1800000</v>
      </c>
      <c r="D267" s="28"/>
    </row>
    <row r="268" spans="1:4" ht="15">
      <c r="A268" s="46"/>
      <c r="B268" s="184"/>
      <c r="C268" s="38"/>
      <c r="D268" s="38"/>
    </row>
    <row r="269" spans="1:4" ht="15.75" thickBot="1">
      <c r="A269" s="189">
        <v>13350</v>
      </c>
      <c r="B269" s="211" t="s">
        <v>326</v>
      </c>
      <c r="C269" s="212"/>
      <c r="D269" s="212"/>
    </row>
    <row r="270" spans="1:4" ht="30">
      <c r="A270" s="223" t="s">
        <v>20</v>
      </c>
      <c r="B270" s="224" t="s">
        <v>2</v>
      </c>
      <c r="C270" s="225" t="s">
        <v>327</v>
      </c>
      <c r="D270" s="226" t="s">
        <v>328</v>
      </c>
    </row>
    <row r="271" spans="1:4" ht="15">
      <c r="A271" s="227"/>
      <c r="B271" s="213"/>
      <c r="C271" s="215"/>
      <c r="D271" s="228"/>
    </row>
    <row r="272" spans="1:4" ht="15">
      <c r="A272" s="227"/>
      <c r="B272" s="214"/>
      <c r="C272" s="215"/>
      <c r="D272" s="228"/>
    </row>
    <row r="273" spans="1:4" ht="15">
      <c r="A273" s="227"/>
      <c r="D273" s="228"/>
    </row>
    <row r="274" spans="1:4" ht="15">
      <c r="A274" s="227"/>
      <c r="B274" s="213"/>
      <c r="C274" s="215"/>
      <c r="D274" s="228"/>
    </row>
    <row r="275" spans="1:4" ht="15">
      <c r="A275" s="227"/>
      <c r="B275" s="213"/>
      <c r="C275" s="216"/>
      <c r="D275" s="228"/>
    </row>
    <row r="276" spans="1:4" ht="15">
      <c r="A276" s="227"/>
      <c r="B276" s="213"/>
      <c r="C276" s="215"/>
      <c r="D276" s="228"/>
    </row>
    <row r="277" spans="1:4" ht="15">
      <c r="A277" s="227"/>
      <c r="B277" s="213"/>
      <c r="C277" s="215"/>
      <c r="D277" s="228"/>
    </row>
    <row r="278" spans="1:4" ht="15">
      <c r="A278" s="227"/>
      <c r="B278" s="213"/>
      <c r="C278" s="215"/>
      <c r="D278" s="228"/>
    </row>
    <row r="279" spans="1:4" ht="15">
      <c r="A279" s="227" t="s">
        <v>202</v>
      </c>
      <c r="B279" s="214" t="s">
        <v>335</v>
      </c>
      <c r="C279" s="215"/>
      <c r="D279" s="228"/>
    </row>
    <row r="280" spans="1:4" ht="15">
      <c r="A280" s="227"/>
      <c r="B280" s="214" t="s">
        <v>336</v>
      </c>
      <c r="C280" s="215">
        <v>16885775</v>
      </c>
      <c r="D280" s="228"/>
    </row>
    <row r="281" spans="1:4" ht="15">
      <c r="A281" s="227"/>
      <c r="B281" s="214" t="s">
        <v>337</v>
      </c>
      <c r="C281" s="215">
        <v>43768355</v>
      </c>
      <c r="D281" s="228"/>
    </row>
    <row r="282" spans="1:4" ht="15">
      <c r="A282" s="227"/>
      <c r="B282" s="214" t="s">
        <v>338</v>
      </c>
      <c r="C282" s="215">
        <v>24502758</v>
      </c>
      <c r="D282" s="228"/>
    </row>
    <row r="283" spans="1:4" ht="15">
      <c r="A283" s="227"/>
      <c r="B283" s="214"/>
      <c r="C283" s="215"/>
      <c r="D283" s="228"/>
    </row>
    <row r="284" spans="1:4" ht="15">
      <c r="A284" s="227"/>
      <c r="B284" s="214"/>
      <c r="C284" s="215"/>
      <c r="D284" s="228"/>
    </row>
    <row r="285" spans="1:4" ht="15">
      <c r="A285" s="227"/>
      <c r="B285" s="214"/>
      <c r="C285" s="215"/>
      <c r="D285" s="228"/>
    </row>
    <row r="286" spans="1:4" ht="15">
      <c r="A286" s="227" t="s">
        <v>333</v>
      </c>
      <c r="B286" s="214" t="s">
        <v>334</v>
      </c>
      <c r="C286" s="215">
        <v>9500000</v>
      </c>
      <c r="D286" s="228"/>
    </row>
    <row r="287" spans="1:4" ht="15">
      <c r="A287" s="227" t="s">
        <v>329</v>
      </c>
      <c r="B287" s="214" t="s">
        <v>330</v>
      </c>
      <c r="C287" s="215">
        <v>2500000</v>
      </c>
      <c r="D287" s="228"/>
    </row>
    <row r="288" spans="1:4" ht="15">
      <c r="A288" s="227"/>
      <c r="B288" s="213"/>
      <c r="C288" s="215"/>
      <c r="D288" s="228"/>
    </row>
    <row r="289" spans="1:4" ht="15">
      <c r="A289" s="227"/>
      <c r="B289" s="213"/>
      <c r="C289" s="215"/>
      <c r="D289" s="228"/>
    </row>
    <row r="290" spans="1:4" ht="15">
      <c r="A290" s="227"/>
      <c r="B290" s="213" t="s">
        <v>339</v>
      </c>
      <c r="C290" s="216">
        <f>SUM(C280:C289)</f>
        <v>97156888</v>
      </c>
      <c r="D290" s="228"/>
    </row>
    <row r="291" spans="1:4" ht="15">
      <c r="A291" s="227"/>
      <c r="B291" s="213"/>
      <c r="C291" s="215"/>
      <c r="D291" s="228"/>
    </row>
    <row r="292" spans="1:4" ht="15">
      <c r="A292" s="227"/>
      <c r="B292" s="213" t="s">
        <v>8</v>
      </c>
      <c r="C292" s="216">
        <f>C275+C290</f>
        <v>97156888</v>
      </c>
      <c r="D292" s="228"/>
    </row>
    <row r="293" spans="1:4" ht="15">
      <c r="A293" s="17"/>
      <c r="B293" s="56"/>
      <c r="C293" s="215"/>
      <c r="D293" s="228"/>
    </row>
    <row r="294" spans="1:4" ht="15">
      <c r="A294" s="17"/>
      <c r="B294" s="56"/>
      <c r="C294" s="56"/>
      <c r="D294" s="229"/>
    </row>
    <row r="295" spans="1:4" ht="15">
      <c r="A295" s="227" t="s">
        <v>332</v>
      </c>
      <c r="B295" s="214" t="s">
        <v>340</v>
      </c>
      <c r="C295" s="27"/>
      <c r="D295" s="230">
        <v>28885775</v>
      </c>
    </row>
    <row r="296" spans="1:4" ht="15">
      <c r="A296" s="227"/>
      <c r="B296" s="214" t="s">
        <v>372</v>
      </c>
      <c r="C296" s="27"/>
      <c r="D296" s="230">
        <v>6033017</v>
      </c>
    </row>
    <row r="297" spans="1:4" ht="15">
      <c r="A297" s="227" t="s">
        <v>331</v>
      </c>
      <c r="B297" s="214" t="s">
        <v>341</v>
      </c>
      <c r="C297" s="27"/>
      <c r="D297" s="230">
        <v>68271113</v>
      </c>
    </row>
    <row r="298" spans="1:4" ht="15">
      <c r="A298" s="17"/>
      <c r="B298" s="220"/>
      <c r="C298" s="27"/>
      <c r="D298" s="231"/>
    </row>
    <row r="299" spans="1:4" ht="15.75" thickBot="1">
      <c r="A299" s="232"/>
      <c r="B299" s="233" t="s">
        <v>4</v>
      </c>
      <c r="C299" s="234"/>
      <c r="D299" s="235">
        <f>D295+D297+D296</f>
        <v>103189905</v>
      </c>
    </row>
    <row r="300" spans="1:4" ht="15">
      <c r="A300" s="220"/>
      <c r="B300" s="1"/>
      <c r="C300" s="221"/>
      <c r="D300" s="222"/>
    </row>
    <row r="301" spans="1:4" ht="15">
      <c r="A301" s="220"/>
      <c r="B301" s="1"/>
      <c r="C301" s="221"/>
      <c r="D301" s="222"/>
    </row>
    <row r="302" spans="1:4" ht="15">
      <c r="A302" s="220"/>
      <c r="B302" s="1"/>
      <c r="C302" s="221"/>
      <c r="D302" s="222"/>
    </row>
    <row r="303" spans="1:4" ht="15">
      <c r="A303" s="217"/>
      <c r="B303" s="159"/>
      <c r="C303" s="218"/>
      <c r="D303" s="219"/>
    </row>
    <row r="304" spans="1:4" ht="15">
      <c r="A304" s="56" t="s">
        <v>165</v>
      </c>
      <c r="B304" s="2" t="s">
        <v>5</v>
      </c>
      <c r="C304" s="236">
        <f>C28+C221+C205</f>
        <v>12218363</v>
      </c>
      <c r="D304" s="56"/>
    </row>
    <row r="305" spans="1:4" ht="15">
      <c r="A305" s="56" t="s">
        <v>185</v>
      </c>
      <c r="B305" s="2" t="s">
        <v>223</v>
      </c>
      <c r="C305" s="236">
        <f>C73+C251</f>
        <v>8709000</v>
      </c>
      <c r="D305" s="56"/>
    </row>
    <row r="306" spans="1:4" ht="15">
      <c r="A306" s="56" t="s">
        <v>221</v>
      </c>
      <c r="B306" s="2" t="s">
        <v>6</v>
      </c>
      <c r="C306" s="236">
        <f>C35+C79+C227+C209+C253</f>
        <v>3257360</v>
      </c>
      <c r="D306" s="56"/>
    </row>
    <row r="307" spans="1:4" ht="15">
      <c r="A307" s="56" t="s">
        <v>168</v>
      </c>
      <c r="B307" s="2" t="s">
        <v>169</v>
      </c>
      <c r="C307" s="236">
        <f>C39+C84+C257+C230</f>
        <v>597478</v>
      </c>
      <c r="D307" s="56"/>
    </row>
    <row r="308" spans="1:4" ht="15">
      <c r="A308" s="56" t="s">
        <v>172</v>
      </c>
      <c r="B308" s="2" t="s">
        <v>173</v>
      </c>
      <c r="C308" s="236">
        <f>C44+C88+C234</f>
        <v>3240000</v>
      </c>
      <c r="D308" s="56"/>
    </row>
    <row r="309" spans="1:4" ht="15">
      <c r="A309" s="56" t="s">
        <v>191</v>
      </c>
      <c r="B309" s="2" t="s">
        <v>192</v>
      </c>
      <c r="C309" s="236">
        <f>C91</f>
        <v>130000</v>
      </c>
      <c r="D309" s="56"/>
    </row>
    <row r="310" spans="1:4" ht="15">
      <c r="A310" s="56" t="s">
        <v>160</v>
      </c>
      <c r="B310" s="2" t="s">
        <v>176</v>
      </c>
      <c r="C310" s="236">
        <f>C14+C50+C96</f>
        <v>1000000</v>
      </c>
      <c r="D310" s="56"/>
    </row>
    <row r="311" spans="1:4" ht="15">
      <c r="A311" s="56" t="s">
        <v>279</v>
      </c>
      <c r="B311" s="2" t="s">
        <v>280</v>
      </c>
      <c r="C311" s="236"/>
      <c r="D311" s="56"/>
    </row>
    <row r="312" spans="1:4" ht="15">
      <c r="A312" s="120" t="s">
        <v>154</v>
      </c>
      <c r="B312" s="2" t="s">
        <v>179</v>
      </c>
      <c r="C312" s="236">
        <f>C53+C237</f>
        <v>370000</v>
      </c>
      <c r="D312" s="56"/>
    </row>
    <row r="313" spans="1:4" ht="15">
      <c r="A313" s="56" t="s">
        <v>180</v>
      </c>
      <c r="B313" s="2" t="s">
        <v>224</v>
      </c>
      <c r="C313" s="236">
        <f>C56+C99+C240+C275+C260</f>
        <v>10617943</v>
      </c>
      <c r="D313" s="56"/>
    </row>
    <row r="314" spans="1:4" ht="15">
      <c r="A314" s="56" t="s">
        <v>194</v>
      </c>
      <c r="B314" s="2" t="s">
        <v>234</v>
      </c>
      <c r="C314" s="236">
        <f>C102</f>
        <v>1102500</v>
      </c>
      <c r="D314" s="56"/>
    </row>
    <row r="315" spans="1:4" ht="15">
      <c r="A315" s="56" t="s">
        <v>155</v>
      </c>
      <c r="B315" s="2" t="s">
        <v>225</v>
      </c>
      <c r="C315" s="236">
        <f>C17+C105+C243+C263+C59</f>
        <v>3000000</v>
      </c>
      <c r="D315" s="56"/>
    </row>
    <row r="316" spans="1:4" ht="15">
      <c r="A316" s="167" t="s">
        <v>199</v>
      </c>
      <c r="B316" s="168" t="s">
        <v>200</v>
      </c>
      <c r="C316" s="236">
        <f>C108</f>
        <v>1000000</v>
      </c>
      <c r="D316" s="56"/>
    </row>
    <row r="317" spans="1:4" ht="15">
      <c r="A317" s="56"/>
      <c r="B317" s="2" t="s">
        <v>3</v>
      </c>
      <c r="C317" s="237">
        <f>SUM(C307:C316)</f>
        <v>21057921</v>
      </c>
      <c r="D317" s="56"/>
    </row>
    <row r="318" spans="1:4" ht="15">
      <c r="A318" s="56"/>
      <c r="B318" s="56"/>
      <c r="C318" s="9"/>
      <c r="D318" s="56"/>
    </row>
    <row r="319" spans="1:4" ht="15">
      <c r="A319" s="58" t="s">
        <v>201</v>
      </c>
      <c r="B319" s="58" t="s">
        <v>226</v>
      </c>
      <c r="C319" s="9">
        <f>C112</f>
        <v>5114636</v>
      </c>
      <c r="D319" s="56"/>
    </row>
    <row r="320" spans="1:4" ht="15">
      <c r="A320" s="56" t="s">
        <v>227</v>
      </c>
      <c r="B320" s="58" t="s">
        <v>15</v>
      </c>
      <c r="C320" s="236">
        <f>C167+C175+C183+C189+C197</f>
        <v>2968500</v>
      </c>
      <c r="D320" s="56"/>
    </row>
    <row r="321" spans="1:4" ht="15">
      <c r="A321" s="56" t="s">
        <v>288</v>
      </c>
      <c r="B321" s="58" t="s">
        <v>290</v>
      </c>
      <c r="C321" s="9">
        <v>472900</v>
      </c>
      <c r="D321" s="56"/>
    </row>
    <row r="322" spans="1:4" ht="15">
      <c r="A322" s="56" t="s">
        <v>202</v>
      </c>
      <c r="B322" s="2" t="s">
        <v>342</v>
      </c>
      <c r="C322" s="236">
        <f>C290</f>
        <v>97156888</v>
      </c>
      <c r="D322" s="56"/>
    </row>
    <row r="323" spans="1:4" ht="15">
      <c r="A323" s="56"/>
      <c r="B323" s="2"/>
      <c r="C323" s="9"/>
      <c r="D323" s="56"/>
    </row>
    <row r="324" spans="1:6" ht="15">
      <c r="A324" s="56"/>
      <c r="B324" s="171" t="s">
        <v>8</v>
      </c>
      <c r="C324" s="236">
        <f>C295+C298+C306+C317+C319+C320+C322+C323+C321+C305+C304</f>
        <v>150955568</v>
      </c>
      <c r="D324" s="56"/>
      <c r="F324" s="177"/>
    </row>
    <row r="325" spans="1:4" ht="15">
      <c r="A325" s="56"/>
      <c r="B325" s="56"/>
      <c r="C325" s="56"/>
      <c r="D325" s="56"/>
    </row>
    <row r="326" spans="1:4" ht="15">
      <c r="A326" s="51" t="s">
        <v>159</v>
      </c>
      <c r="B326" s="56" t="s">
        <v>228</v>
      </c>
      <c r="C326" s="56"/>
      <c r="D326" s="27">
        <f>D117</f>
        <v>2505588</v>
      </c>
    </row>
    <row r="327" spans="1:4" ht="15">
      <c r="A327" s="51" t="s">
        <v>216</v>
      </c>
      <c r="B327" s="120" t="s">
        <v>229</v>
      </c>
      <c r="C327" s="56"/>
      <c r="D327" s="27">
        <f>D118</f>
        <v>10000</v>
      </c>
    </row>
    <row r="328" spans="1:4" ht="15">
      <c r="A328" s="2" t="s">
        <v>377</v>
      </c>
      <c r="B328" s="2" t="s">
        <v>379</v>
      </c>
      <c r="C328" s="56"/>
      <c r="D328" s="27">
        <f>D119</f>
        <v>27700</v>
      </c>
    </row>
    <row r="329" spans="1:4" ht="15">
      <c r="A329" s="51" t="s">
        <v>222</v>
      </c>
      <c r="B329" s="56" t="s">
        <v>230</v>
      </c>
      <c r="C329" s="56"/>
      <c r="D329" s="27">
        <f>D212</f>
        <v>14996052</v>
      </c>
    </row>
    <row r="330" spans="1:4" ht="15">
      <c r="A330" s="56" t="s">
        <v>231</v>
      </c>
      <c r="B330" s="56" t="s">
        <v>232</v>
      </c>
      <c r="C330" s="56"/>
      <c r="D330" s="27">
        <f>D145</f>
        <v>13207299</v>
      </c>
    </row>
    <row r="331" spans="1:4" ht="15">
      <c r="A331" s="56" t="s">
        <v>233</v>
      </c>
      <c r="B331" s="164" t="s">
        <v>214</v>
      </c>
      <c r="C331" s="56"/>
      <c r="D331" s="27">
        <f>D139</f>
        <v>16521277</v>
      </c>
    </row>
    <row r="332" spans="1:4" ht="15">
      <c r="A332" s="56" t="s">
        <v>331</v>
      </c>
      <c r="B332" s="2" t="s">
        <v>345</v>
      </c>
      <c r="C332" s="56"/>
      <c r="D332" s="27">
        <f>D297</f>
        <v>68271113</v>
      </c>
    </row>
    <row r="333" spans="1:4" ht="15">
      <c r="A333" s="170" t="s">
        <v>380</v>
      </c>
      <c r="B333" s="169" t="s">
        <v>382</v>
      </c>
      <c r="C333" s="56"/>
      <c r="D333" s="162">
        <f>D152</f>
        <v>497747</v>
      </c>
    </row>
    <row r="334" spans="2:4" ht="15">
      <c r="B334" s="158" t="s">
        <v>4</v>
      </c>
      <c r="D334" s="70">
        <f>SUM(D326:D333)</f>
        <v>116036776</v>
      </c>
    </row>
    <row r="335" spans="2:4" ht="15">
      <c r="B335" s="158" t="s">
        <v>291</v>
      </c>
      <c r="D335" s="190">
        <f>D295+D296</f>
        <v>34918792</v>
      </c>
    </row>
    <row r="336" spans="2:5" ht="15">
      <c r="B336" s="158" t="s">
        <v>4</v>
      </c>
      <c r="D336" s="177">
        <f>D334+D335</f>
        <v>150955568</v>
      </c>
      <c r="E336" s="177"/>
    </row>
    <row r="337" spans="2:4" ht="15">
      <c r="B337" s="158" t="s">
        <v>292</v>
      </c>
      <c r="D337" s="177">
        <f>C324-D336</f>
        <v>0</v>
      </c>
    </row>
    <row r="338" spans="2:4" ht="15">
      <c r="B338" t="s">
        <v>236</v>
      </c>
      <c r="D338" s="70">
        <f>SUM(D336:D337)</f>
        <v>150955568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4.28125" style="0" customWidth="1"/>
    <col min="2" max="2" width="46.8515625" style="0" bestFit="1" customWidth="1"/>
    <col min="5" max="5" width="11.00390625" style="0" bestFit="1" customWidth="1"/>
    <col min="6" max="6" width="16.00390625" style="0" bestFit="1" customWidth="1"/>
  </cols>
  <sheetData>
    <row r="1" ht="15">
      <c r="D1" t="s">
        <v>395</v>
      </c>
    </row>
    <row r="4" spans="1:8" ht="18.75">
      <c r="A4" s="266" t="s">
        <v>149</v>
      </c>
      <c r="B4" s="266"/>
      <c r="C4" s="266"/>
      <c r="D4" s="266"/>
      <c r="E4" s="266"/>
      <c r="F4" s="266"/>
      <c r="G4" s="266"/>
      <c r="H4" s="266"/>
    </row>
    <row r="5" spans="1:8" ht="18.75">
      <c r="A5" s="266" t="s">
        <v>363</v>
      </c>
      <c r="B5" s="266"/>
      <c r="C5" s="266"/>
      <c r="D5" s="266"/>
      <c r="E5" s="266"/>
      <c r="F5" s="266"/>
      <c r="G5" s="266"/>
      <c r="H5" s="266"/>
    </row>
    <row r="8" ht="15.75" thickBot="1">
      <c r="F8" t="s">
        <v>304</v>
      </c>
    </row>
    <row r="9" spans="1:8" ht="15">
      <c r="A9" s="100" t="s">
        <v>118</v>
      </c>
      <c r="B9" s="101" t="s">
        <v>119</v>
      </c>
      <c r="C9" s="102">
        <v>2015</v>
      </c>
      <c r="D9" s="103">
        <v>2016</v>
      </c>
      <c r="E9" s="9">
        <v>2017</v>
      </c>
      <c r="F9" s="104">
        <v>2018</v>
      </c>
      <c r="G9" s="57" t="s">
        <v>120</v>
      </c>
      <c r="H9" s="105" t="s">
        <v>9</v>
      </c>
    </row>
    <row r="10" spans="1:8" ht="15.75" thickBot="1">
      <c r="A10" s="106" t="s">
        <v>121</v>
      </c>
      <c r="B10" s="107"/>
      <c r="C10" s="108" t="s">
        <v>122</v>
      </c>
      <c r="D10" s="109" t="s">
        <v>122</v>
      </c>
      <c r="E10" s="9" t="s">
        <v>122</v>
      </c>
      <c r="F10" s="110" t="s">
        <v>122</v>
      </c>
      <c r="G10" s="111" t="s">
        <v>122</v>
      </c>
      <c r="H10" s="112"/>
    </row>
    <row r="11" spans="1:8" ht="15">
      <c r="A11" t="s">
        <v>318</v>
      </c>
      <c r="B11" s="199" t="s">
        <v>364</v>
      </c>
      <c r="C11" s="199">
        <v>2248000</v>
      </c>
      <c r="D11" s="199">
        <v>111000</v>
      </c>
      <c r="E11" s="204">
        <v>33000</v>
      </c>
      <c r="F11" s="258">
        <v>17640</v>
      </c>
      <c r="G11" s="203"/>
      <c r="H11" s="205"/>
    </row>
    <row r="12" spans="2:8" ht="15">
      <c r="B12" s="199" t="s">
        <v>311</v>
      </c>
      <c r="C12" s="199"/>
      <c r="D12" s="199"/>
      <c r="E12" s="204">
        <v>105000</v>
      </c>
      <c r="F12" s="259">
        <v>105000</v>
      </c>
      <c r="G12" s="203"/>
      <c r="H12" s="205"/>
    </row>
    <row r="13" spans="2:8" ht="15">
      <c r="B13" s="199" t="s">
        <v>312</v>
      </c>
      <c r="C13" s="199"/>
      <c r="D13" s="199"/>
      <c r="E13" s="204">
        <v>3500</v>
      </c>
      <c r="F13" s="259">
        <v>3500</v>
      </c>
      <c r="G13" s="203"/>
      <c r="H13" s="205"/>
    </row>
    <row r="14" spans="2:8" ht="15">
      <c r="B14" s="199" t="s">
        <v>300</v>
      </c>
      <c r="C14" s="199"/>
      <c r="D14" s="199"/>
      <c r="E14" s="204">
        <v>96000</v>
      </c>
      <c r="F14" s="259">
        <v>148960</v>
      </c>
      <c r="G14" s="203"/>
      <c r="H14" s="205"/>
    </row>
    <row r="15" spans="2:8" ht="15">
      <c r="B15" s="199" t="s">
        <v>301</v>
      </c>
      <c r="C15" s="199"/>
      <c r="D15" s="199"/>
      <c r="E15" s="204">
        <v>5000</v>
      </c>
      <c r="F15" s="259">
        <v>5000</v>
      </c>
      <c r="G15" s="203"/>
      <c r="H15" s="205"/>
    </row>
    <row r="16" spans="2:8" ht="15">
      <c r="B16" s="199" t="s">
        <v>313</v>
      </c>
      <c r="C16" s="199"/>
      <c r="D16" s="199"/>
      <c r="E16" s="204">
        <v>35000</v>
      </c>
      <c r="F16" s="259">
        <v>35000</v>
      </c>
      <c r="G16" s="203"/>
      <c r="H16" s="205"/>
    </row>
    <row r="17" spans="2:8" ht="15">
      <c r="B17" s="199" t="s">
        <v>302</v>
      </c>
      <c r="C17" s="199"/>
      <c r="D17" s="199"/>
      <c r="E17" s="204">
        <v>105000</v>
      </c>
      <c r="F17" s="259">
        <v>105000</v>
      </c>
      <c r="G17" s="203"/>
      <c r="H17" s="205"/>
    </row>
    <row r="18" spans="2:8" ht="15">
      <c r="B18" s="199" t="s">
        <v>354</v>
      </c>
      <c r="C18" s="199"/>
      <c r="D18" s="199"/>
      <c r="E18" s="204"/>
      <c r="F18" s="259">
        <v>400000</v>
      </c>
      <c r="G18" s="210"/>
      <c r="H18" s="205"/>
    </row>
    <row r="19" spans="2:8" ht="15">
      <c r="B19" s="199" t="s">
        <v>365</v>
      </c>
      <c r="C19" s="199"/>
      <c r="D19" s="199"/>
      <c r="E19" s="204"/>
      <c r="F19" s="259">
        <v>200000</v>
      </c>
      <c r="G19" s="210"/>
      <c r="H19" s="205"/>
    </row>
    <row r="20" spans="2:8" ht="15">
      <c r="B20" s="199" t="s">
        <v>315</v>
      </c>
      <c r="C20" s="199"/>
      <c r="D20" s="199"/>
      <c r="E20" s="204"/>
      <c r="F20" s="259">
        <v>200000</v>
      </c>
      <c r="G20" s="210"/>
      <c r="H20" s="205"/>
    </row>
    <row r="21" spans="2:8" ht="15">
      <c r="B21" s="199" t="s">
        <v>303</v>
      </c>
      <c r="C21" s="199"/>
      <c r="D21" s="199"/>
      <c r="E21" s="204"/>
      <c r="F21" s="259">
        <v>200000</v>
      </c>
      <c r="G21" s="210"/>
      <c r="H21" s="205"/>
    </row>
    <row r="22" spans="2:6" ht="15">
      <c r="B22" s="199" t="s">
        <v>316</v>
      </c>
      <c r="F22" s="204">
        <v>1000000</v>
      </c>
    </row>
    <row r="23" spans="2:8" ht="15">
      <c r="B23" s="199" t="s">
        <v>310</v>
      </c>
      <c r="C23" s="199"/>
      <c r="D23" s="199"/>
      <c r="E23" s="204">
        <v>15000</v>
      </c>
      <c r="F23" s="259">
        <v>15000</v>
      </c>
      <c r="G23" s="203"/>
      <c r="H23" s="205"/>
    </row>
    <row r="24" spans="1:8" ht="15.75" thickBot="1">
      <c r="A24" s="113"/>
      <c r="B24" s="114"/>
      <c r="C24" s="114">
        <f aca="true" t="shared" si="0" ref="C24:H24">SUM(C11:C23)</f>
        <v>2248000</v>
      </c>
      <c r="D24" s="114">
        <f t="shared" si="0"/>
        <v>111000</v>
      </c>
      <c r="E24" s="257">
        <f>SUM(E11:E23)</f>
        <v>397500</v>
      </c>
      <c r="F24" s="260">
        <f>SUM(F11:F23)</f>
        <v>2435100</v>
      </c>
      <c r="G24" s="114">
        <f t="shared" si="0"/>
        <v>0</v>
      </c>
      <c r="H24" s="114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396</v>
      </c>
    </row>
    <row r="5" spans="1:16" ht="67.5" customHeight="1">
      <c r="A5" s="271" t="s">
        <v>366</v>
      </c>
      <c r="B5" s="271"/>
      <c r="C5" s="271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9" spans="1:2" ht="30">
      <c r="A9" s="9" t="s">
        <v>30</v>
      </c>
      <c r="B9" s="37" t="s">
        <v>307</v>
      </c>
    </row>
    <row r="10" spans="1:2" ht="15">
      <c r="A10" s="56" t="s">
        <v>123</v>
      </c>
      <c r="B10" s="115">
        <v>14500000</v>
      </c>
    </row>
    <row r="11" spans="1:2" ht="15">
      <c r="A11" s="56" t="s">
        <v>124</v>
      </c>
      <c r="B11" s="115">
        <v>600000</v>
      </c>
    </row>
    <row r="12" spans="1:2" ht="15">
      <c r="A12" s="56" t="s">
        <v>125</v>
      </c>
      <c r="B12" s="115">
        <v>0</v>
      </c>
    </row>
    <row r="13" spans="1:2" ht="15">
      <c r="A13" s="56" t="s">
        <v>126</v>
      </c>
      <c r="B13" s="115">
        <v>0</v>
      </c>
    </row>
    <row r="14" spans="1:2" ht="15">
      <c r="A14" s="56" t="s">
        <v>127</v>
      </c>
      <c r="B14" s="115">
        <v>0</v>
      </c>
    </row>
    <row r="15" spans="1:2" ht="15">
      <c r="A15" s="42" t="s">
        <v>128</v>
      </c>
      <c r="B15" s="115">
        <f>SUM(B10:B14)</f>
        <v>15100000</v>
      </c>
    </row>
    <row r="16" spans="1:2" ht="15">
      <c r="A16" s="116"/>
      <c r="B16" s="116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387</v>
      </c>
    </row>
    <row r="2" spans="1:5" ht="23.25" customHeight="1">
      <c r="A2" s="265" t="s">
        <v>367</v>
      </c>
      <c r="B2" s="265"/>
      <c r="C2" s="265"/>
      <c r="D2" s="265"/>
      <c r="E2" s="119"/>
    </row>
    <row r="3" spans="2:4" ht="15">
      <c r="B3" s="43"/>
      <c r="D3" t="s">
        <v>293</v>
      </c>
    </row>
    <row r="5" spans="1:4" ht="30">
      <c r="A5" s="9" t="s">
        <v>30</v>
      </c>
      <c r="B5" s="44" t="s">
        <v>368</v>
      </c>
      <c r="C5" s="44" t="s">
        <v>31</v>
      </c>
      <c r="D5" s="44" t="s">
        <v>369</v>
      </c>
    </row>
    <row r="6" spans="1:4" ht="15">
      <c r="A6" s="56" t="s">
        <v>237</v>
      </c>
      <c r="B6" s="59">
        <f>melléklet2!B8</f>
        <v>13207299</v>
      </c>
      <c r="C6" s="56" t="s">
        <v>29</v>
      </c>
      <c r="D6" s="59">
        <f>melléklet3!B11</f>
        <v>20927363</v>
      </c>
    </row>
    <row r="7" spans="1:4" ht="15">
      <c r="A7" s="56" t="s">
        <v>238</v>
      </c>
      <c r="B7" s="59">
        <f>melléklet2!C8</f>
        <v>497747</v>
      </c>
      <c r="C7" s="56" t="s">
        <v>32</v>
      </c>
      <c r="D7" s="59">
        <f>melléklet3!C11</f>
        <v>3257360</v>
      </c>
    </row>
    <row r="8" spans="1:4" ht="15">
      <c r="A8" s="56" t="s">
        <v>239</v>
      </c>
      <c r="B8" s="59">
        <f>melléklet2!D8</f>
        <v>16521277</v>
      </c>
      <c r="C8" s="56" t="s">
        <v>33</v>
      </c>
      <c r="D8" s="59">
        <f>melléklet3!D11</f>
        <v>21057921</v>
      </c>
    </row>
    <row r="9" spans="1:4" ht="15">
      <c r="A9" s="56" t="s">
        <v>240</v>
      </c>
      <c r="B9" s="59">
        <f>melléklet2!E8</f>
        <v>14996052</v>
      </c>
      <c r="C9" s="56" t="s">
        <v>34</v>
      </c>
      <c r="D9" s="59">
        <f>melléklet3!E11</f>
        <v>2968500</v>
      </c>
    </row>
    <row r="10" spans="1:4" ht="15">
      <c r="A10" s="56" t="s">
        <v>242</v>
      </c>
      <c r="B10" s="59">
        <f>melléklet2!F8</f>
        <v>2543288</v>
      </c>
      <c r="C10" s="56" t="s">
        <v>241</v>
      </c>
      <c r="D10" s="59">
        <f>melléklet3!F11</f>
        <v>5114636</v>
      </c>
    </row>
    <row r="11" spans="1:4" ht="15">
      <c r="A11" s="158" t="s">
        <v>296</v>
      </c>
      <c r="B11" s="191">
        <f>önkormányzat!D296</f>
        <v>6033017</v>
      </c>
      <c r="C11" s="56" t="s">
        <v>290</v>
      </c>
      <c r="D11" s="59">
        <f>önkormányzat!C321</f>
        <v>472900</v>
      </c>
    </row>
    <row r="12" spans="1:4" ht="15">
      <c r="A12" s="56"/>
      <c r="B12" s="59"/>
      <c r="D12" s="59"/>
    </row>
    <row r="13" spans="2:4" ht="15">
      <c r="B13" s="163"/>
      <c r="C13" s="56"/>
      <c r="D13" s="59"/>
    </row>
    <row r="14" spans="1:4" ht="15">
      <c r="A14" s="56"/>
      <c r="B14" s="163"/>
      <c r="C14" s="56"/>
      <c r="D14" s="163"/>
    </row>
    <row r="15" spans="1:4" ht="15">
      <c r="A15" s="45" t="s">
        <v>35</v>
      </c>
      <c r="B15" s="39">
        <f>SUM(B6:B14)</f>
        <v>53798680</v>
      </c>
      <c r="C15" s="45" t="s">
        <v>36</v>
      </c>
      <c r="D15" s="39">
        <f>SUM(D6:D14)</f>
        <v>53798680</v>
      </c>
    </row>
    <row r="16" spans="1:4" ht="15">
      <c r="A16" s="56"/>
      <c r="B16" s="163"/>
      <c r="C16" s="56"/>
      <c r="D16" s="163"/>
    </row>
    <row r="17" spans="1:4" ht="15">
      <c r="A17" s="56" t="s">
        <v>295</v>
      </c>
      <c r="B17" s="59">
        <f>önkormányzat!D295</f>
        <v>28885775</v>
      </c>
      <c r="C17" s="56" t="s">
        <v>294</v>
      </c>
      <c r="D17" s="59">
        <f>melléklet3!G11</f>
        <v>97156888</v>
      </c>
    </row>
    <row r="18" spans="1:4" ht="15">
      <c r="A18" s="56" t="s">
        <v>370</v>
      </c>
      <c r="B18" s="163">
        <f>melléklet2!G8</f>
        <v>68271113</v>
      </c>
      <c r="C18" s="56" t="s">
        <v>97</v>
      </c>
      <c r="D18" s="163"/>
    </row>
    <row r="19" spans="1:4" ht="15">
      <c r="A19" s="56" t="s">
        <v>37</v>
      </c>
      <c r="B19" s="39">
        <f>SUM(B17:B18)</f>
        <v>97156888</v>
      </c>
      <c r="C19" s="56" t="s">
        <v>38</v>
      </c>
      <c r="D19" s="39">
        <f>SUM(D17:D18)</f>
        <v>97156888</v>
      </c>
    </row>
    <row r="20" spans="1:4" ht="15">
      <c r="A20" s="56"/>
      <c r="B20" s="163"/>
      <c r="C20" s="56"/>
      <c r="D20" s="163"/>
    </row>
    <row r="21" spans="1:4" ht="15">
      <c r="A21" s="45" t="s">
        <v>39</v>
      </c>
      <c r="B21" s="39">
        <f>B19+B15</f>
        <v>150955568</v>
      </c>
      <c r="C21" s="45" t="s">
        <v>40</v>
      </c>
      <c r="D21" s="39">
        <f>D19+D15</f>
        <v>150955568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00390625" style="173" bestFit="1" customWidth="1"/>
    <col min="2" max="2" width="16.140625" style="173" bestFit="1" customWidth="1"/>
    <col min="3" max="3" width="15.8515625" style="173" bestFit="1" customWidth="1"/>
    <col min="4" max="5" width="13.57421875" style="173" bestFit="1" customWidth="1"/>
    <col min="6" max="6" width="17.00390625" style="173" customWidth="1"/>
    <col min="7" max="7" width="18.57421875" style="173" bestFit="1" customWidth="1"/>
    <col min="8" max="8" width="17.140625" style="173" bestFit="1" customWidth="1"/>
    <col min="9" max="9" width="15.8515625" style="173" customWidth="1"/>
    <col min="10" max="16384" width="9.140625" style="173" customWidth="1"/>
  </cols>
  <sheetData>
    <row r="1" ht="18.75">
      <c r="F1" s="173" t="s">
        <v>388</v>
      </c>
    </row>
    <row r="3" spans="1:8" ht="18.75">
      <c r="A3" s="266" t="s">
        <v>347</v>
      </c>
      <c r="B3" s="266"/>
      <c r="C3" s="266"/>
      <c r="D3" s="266"/>
      <c r="E3" s="266"/>
      <c r="F3" s="266"/>
      <c r="G3" s="266"/>
      <c r="H3" s="266"/>
    </row>
    <row r="5" ht="19.5" thickBot="1">
      <c r="H5" s="173" t="s">
        <v>304</v>
      </c>
    </row>
    <row r="6" spans="1:9" ht="69.75" customHeight="1">
      <c r="A6" s="238" t="s">
        <v>41</v>
      </c>
      <c r="B6" s="239" t="s">
        <v>237</v>
      </c>
      <c r="C6" s="239" t="s">
        <v>383</v>
      </c>
      <c r="D6" s="239" t="s">
        <v>239</v>
      </c>
      <c r="E6" s="239" t="s">
        <v>240</v>
      </c>
      <c r="F6" s="240" t="s">
        <v>242</v>
      </c>
      <c r="G6" s="241" t="s">
        <v>348</v>
      </c>
      <c r="H6" s="242" t="s">
        <v>297</v>
      </c>
      <c r="I6" s="243" t="s">
        <v>42</v>
      </c>
    </row>
    <row r="7" spans="1:9" ht="18.75">
      <c r="A7" s="244"/>
      <c r="B7" s="245" t="s">
        <v>43</v>
      </c>
      <c r="C7" s="245" t="s">
        <v>43</v>
      </c>
      <c r="D7" s="245" t="s">
        <v>43</v>
      </c>
      <c r="E7" s="245" t="s">
        <v>43</v>
      </c>
      <c r="F7" s="246" t="s">
        <v>43</v>
      </c>
      <c r="G7" s="247" t="s">
        <v>43</v>
      </c>
      <c r="H7" s="248" t="s">
        <v>44</v>
      </c>
      <c r="I7" s="249" t="s">
        <v>44</v>
      </c>
    </row>
    <row r="8" spans="1:9" ht="51" customHeight="1" thickBot="1">
      <c r="A8" s="250" t="s">
        <v>18</v>
      </c>
      <c r="B8" s="251">
        <f>önkormányzat!D330</f>
        <v>13207299</v>
      </c>
      <c r="C8" s="251">
        <f>önkormányzat!D333</f>
        <v>497747</v>
      </c>
      <c r="D8" s="251">
        <f>önkormányzat!D331</f>
        <v>16521277</v>
      </c>
      <c r="E8" s="251">
        <f>önkormányzat!D329</f>
        <v>14996052</v>
      </c>
      <c r="F8" s="251">
        <f>önkormányzat!D326+önkormányzat!D327+önkormányzat!D328</f>
        <v>2543288</v>
      </c>
      <c r="G8" s="252">
        <f>önkormányzat!D332</f>
        <v>68271113</v>
      </c>
      <c r="H8" s="252">
        <f>önkormányzat!D335</f>
        <v>34918792</v>
      </c>
      <c r="I8" s="253">
        <f>SUM(B8:H8)</f>
        <v>150955568</v>
      </c>
    </row>
    <row r="9" spans="1:9" ht="45.75" customHeight="1" thickBot="1">
      <c r="A9" s="254" t="s">
        <v>19</v>
      </c>
      <c r="B9" s="255">
        <f aca="true" t="shared" si="0" ref="B9:H9">SUM(B8:B8)</f>
        <v>13207299</v>
      </c>
      <c r="C9" s="255">
        <f t="shared" si="0"/>
        <v>497747</v>
      </c>
      <c r="D9" s="255">
        <f t="shared" si="0"/>
        <v>16521277</v>
      </c>
      <c r="E9" s="255">
        <f t="shared" si="0"/>
        <v>14996052</v>
      </c>
      <c r="F9" s="255">
        <f t="shared" si="0"/>
        <v>2543288</v>
      </c>
      <c r="G9" s="255">
        <f t="shared" si="0"/>
        <v>68271113</v>
      </c>
      <c r="H9" s="255">
        <f t="shared" si="0"/>
        <v>34918792</v>
      </c>
      <c r="I9" s="256">
        <f>SUM(B9:H9)</f>
        <v>150955568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389</v>
      </c>
    </row>
    <row r="3" spans="1:10" ht="18.75">
      <c r="A3" s="266" t="s">
        <v>349</v>
      </c>
      <c r="B3" s="266"/>
      <c r="C3" s="266"/>
      <c r="D3" s="266"/>
      <c r="E3" s="266"/>
      <c r="F3" s="266"/>
      <c r="G3" s="266"/>
      <c r="H3" s="266"/>
      <c r="I3" s="266"/>
      <c r="J3" s="266"/>
    </row>
    <row r="7" ht="15">
      <c r="H7" t="s">
        <v>304</v>
      </c>
    </row>
    <row r="8" ht="15.75" thickBot="1"/>
    <row r="9" spans="1:9" ht="60">
      <c r="A9" s="60" t="s">
        <v>45</v>
      </c>
      <c r="B9" s="18" t="s">
        <v>16</v>
      </c>
      <c r="C9" s="19" t="s">
        <v>17</v>
      </c>
      <c r="D9" s="19" t="s">
        <v>33</v>
      </c>
      <c r="E9" s="19" t="s">
        <v>34</v>
      </c>
      <c r="F9" s="19" t="s">
        <v>241</v>
      </c>
      <c r="G9" s="19" t="s">
        <v>22</v>
      </c>
      <c r="H9" s="192" t="s">
        <v>298</v>
      </c>
      <c r="I9" s="61" t="s">
        <v>46</v>
      </c>
    </row>
    <row r="10" spans="1:9" ht="15.75" thickBot="1">
      <c r="A10" s="62"/>
      <c r="B10" s="174" t="s">
        <v>43</v>
      </c>
      <c r="C10" s="174" t="s">
        <v>43</v>
      </c>
      <c r="D10" s="174" t="s">
        <v>43</v>
      </c>
      <c r="E10" s="174" t="s">
        <v>43</v>
      </c>
      <c r="F10" s="174" t="s">
        <v>43</v>
      </c>
      <c r="G10" s="174" t="s">
        <v>43</v>
      </c>
      <c r="H10" s="193" t="s">
        <v>43</v>
      </c>
      <c r="I10" s="195" t="s">
        <v>43</v>
      </c>
    </row>
    <row r="11" spans="1:9" ht="44.25" customHeight="1" thickBot="1">
      <c r="A11" s="198" t="s">
        <v>299</v>
      </c>
      <c r="B11" s="63">
        <f>önkormányzat!C304+önkormányzat!C305</f>
        <v>20927363</v>
      </c>
      <c r="C11" s="163">
        <f>önkormányzat!C306</f>
        <v>3257360</v>
      </c>
      <c r="D11" s="163">
        <f>önkormányzat!C317</f>
        <v>21057921</v>
      </c>
      <c r="E11" s="163">
        <f>önkormányzat!C320</f>
        <v>2968500</v>
      </c>
      <c r="F11" s="163">
        <f>önkormányzat!C319</f>
        <v>5114636</v>
      </c>
      <c r="G11" s="163">
        <f>önkormányzat!C322</f>
        <v>97156888</v>
      </c>
      <c r="H11" s="194">
        <f>önkormányzat!C321</f>
        <v>472900</v>
      </c>
      <c r="I11" s="197">
        <f>SUM(B11:H11)</f>
        <v>150955568</v>
      </c>
    </row>
    <row r="12" spans="1:9" ht="42.75" customHeight="1" thickBot="1">
      <c r="A12" s="65" t="s">
        <v>19</v>
      </c>
      <c r="B12" s="66">
        <f>SUM(B11)</f>
        <v>20927363</v>
      </c>
      <c r="C12" s="66">
        <f aca="true" t="shared" si="0" ref="C12:H12">SUM(C11:C11)</f>
        <v>3257360</v>
      </c>
      <c r="D12" s="66">
        <f t="shared" si="0"/>
        <v>21057921</v>
      </c>
      <c r="E12" s="66">
        <f t="shared" si="0"/>
        <v>2968500</v>
      </c>
      <c r="F12" s="66">
        <f t="shared" si="0"/>
        <v>5114636</v>
      </c>
      <c r="G12" s="66">
        <f t="shared" si="0"/>
        <v>97156888</v>
      </c>
      <c r="H12" s="66">
        <f t="shared" si="0"/>
        <v>472900</v>
      </c>
      <c r="I12" s="196">
        <f>SUM(B12:H12)</f>
        <v>150955568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390</v>
      </c>
    </row>
    <row r="3" spans="1:10" ht="15">
      <c r="A3" s="267" t="s">
        <v>132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ht="15">
      <c r="A4" s="267" t="s">
        <v>47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ht="15">
      <c r="A5" s="267" t="s">
        <v>350</v>
      </c>
      <c r="B5" s="267"/>
      <c r="C5" s="267"/>
      <c r="D5" s="267"/>
      <c r="E5" s="267"/>
      <c r="F5" s="267"/>
      <c r="G5" s="267"/>
      <c r="H5" s="267"/>
      <c r="I5" s="267"/>
      <c r="J5" s="267"/>
    </row>
    <row r="7" ht="15">
      <c r="A7" t="s">
        <v>48</v>
      </c>
    </row>
    <row r="8" ht="15">
      <c r="A8" t="s">
        <v>49</v>
      </c>
    </row>
    <row r="9" spans="1:2" ht="15">
      <c r="A9" t="s">
        <v>23</v>
      </c>
      <c r="B9" t="s">
        <v>50</v>
      </c>
    </row>
    <row r="10" spans="1:2" ht="15">
      <c r="A10" t="s">
        <v>24</v>
      </c>
      <c r="B10" t="s">
        <v>51</v>
      </c>
    </row>
    <row r="11" ht="15">
      <c r="B11" t="s">
        <v>52</v>
      </c>
    </row>
    <row r="12" ht="15">
      <c r="B12" t="s">
        <v>53</v>
      </c>
    </row>
    <row r="13" ht="15">
      <c r="B13" t="s">
        <v>54</v>
      </c>
    </row>
    <row r="14" spans="1:2" ht="15">
      <c r="A14" t="s">
        <v>55</v>
      </c>
      <c r="B14" t="s">
        <v>56</v>
      </c>
    </row>
    <row r="15" spans="1:2" ht="15">
      <c r="A15" t="s">
        <v>57</v>
      </c>
      <c r="B15" t="s">
        <v>58</v>
      </c>
    </row>
    <row r="16" spans="1:2" ht="15">
      <c r="A16" t="s">
        <v>25</v>
      </c>
      <c r="B16" t="s">
        <v>59</v>
      </c>
    </row>
    <row r="17" ht="15">
      <c r="B17" t="s">
        <v>60</v>
      </c>
    </row>
    <row r="18" spans="1:2" ht="15">
      <c r="A18" t="s">
        <v>26</v>
      </c>
      <c r="B18" t="s">
        <v>61</v>
      </c>
    </row>
    <row r="19" spans="1:2" ht="15">
      <c r="A19" t="s">
        <v>27</v>
      </c>
      <c r="B19" t="s">
        <v>62</v>
      </c>
    </row>
    <row r="20" ht="15">
      <c r="B20" t="s">
        <v>63</v>
      </c>
    </row>
    <row r="21" ht="15">
      <c r="B21" t="s">
        <v>64</v>
      </c>
    </row>
    <row r="22" spans="1:2" ht="15">
      <c r="A22" t="s">
        <v>28</v>
      </c>
      <c r="B22" t="s">
        <v>65</v>
      </c>
    </row>
    <row r="23" spans="1:2" ht="15">
      <c r="A23" t="s">
        <v>66</v>
      </c>
      <c r="B23" t="s">
        <v>67</v>
      </c>
    </row>
    <row r="24" spans="1:2" ht="15">
      <c r="A24" t="s">
        <v>68</v>
      </c>
      <c r="B24" t="s">
        <v>69</v>
      </c>
    </row>
    <row r="25" ht="15">
      <c r="B25" t="s">
        <v>70</v>
      </c>
    </row>
    <row r="26" spans="1:2" ht="15">
      <c r="A26" t="s">
        <v>71</v>
      </c>
      <c r="B26" t="s">
        <v>72</v>
      </c>
    </row>
    <row r="27" spans="1:2" ht="15">
      <c r="A27" t="s">
        <v>73</v>
      </c>
      <c r="B27" t="s">
        <v>74</v>
      </c>
    </row>
    <row r="28" spans="1:2" ht="15">
      <c r="A28" t="s">
        <v>75</v>
      </c>
      <c r="B28" t="s">
        <v>76</v>
      </c>
    </row>
    <row r="29" spans="1:2" ht="15">
      <c r="A29" t="s">
        <v>77</v>
      </c>
      <c r="B29" t="s">
        <v>78</v>
      </c>
    </row>
    <row r="30" ht="15">
      <c r="B30" t="s">
        <v>79</v>
      </c>
    </row>
    <row r="31" spans="1:2" ht="15">
      <c r="A31" t="s">
        <v>80</v>
      </c>
      <c r="B31" t="s">
        <v>81</v>
      </c>
    </row>
    <row r="32" spans="1:2" ht="15">
      <c r="A32" t="s">
        <v>82</v>
      </c>
      <c r="B32" t="s">
        <v>83</v>
      </c>
    </row>
    <row r="33" spans="1:2" ht="15">
      <c r="A33" t="s">
        <v>84</v>
      </c>
      <c r="B33" t="s">
        <v>85</v>
      </c>
    </row>
    <row r="34" spans="1:2" ht="15">
      <c r="A34" t="s">
        <v>86</v>
      </c>
      <c r="B34" t="s">
        <v>87</v>
      </c>
    </row>
    <row r="35" spans="1:2" ht="15">
      <c r="A35" t="s">
        <v>88</v>
      </c>
      <c r="B35" t="s">
        <v>89</v>
      </c>
    </row>
    <row r="36" spans="1:2" ht="15">
      <c r="A36" t="s">
        <v>90</v>
      </c>
      <c r="B36" t="s">
        <v>91</v>
      </c>
    </row>
    <row r="37" spans="1:2" ht="15">
      <c r="A37" t="s">
        <v>92</v>
      </c>
      <c r="B37" t="s">
        <v>93</v>
      </c>
    </row>
    <row r="38" ht="15">
      <c r="B38" t="s">
        <v>94</v>
      </c>
    </row>
    <row r="55" ht="15">
      <c r="G55" s="68"/>
    </row>
    <row r="56" ht="15">
      <c r="G56" s="68"/>
    </row>
    <row r="57" ht="15">
      <c r="G57" s="68"/>
    </row>
    <row r="59" ht="15">
      <c r="G59" s="68"/>
    </row>
    <row r="60" ht="15">
      <c r="G60" s="68"/>
    </row>
    <row r="61" ht="15">
      <c r="G61" s="68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" sqref="E1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391</v>
      </c>
    </row>
    <row r="4" spans="1:10" ht="15.75">
      <c r="A4" s="268" t="s">
        <v>351</v>
      </c>
      <c r="B4" s="268"/>
      <c r="C4" s="268"/>
      <c r="D4" s="268"/>
      <c r="E4" s="268"/>
      <c r="F4" s="268"/>
      <c r="G4" s="268"/>
      <c r="H4" s="268"/>
      <c r="I4" s="268"/>
      <c r="J4" s="117"/>
    </row>
    <row r="10" spans="1:8" ht="15">
      <c r="A10" s="67" t="s">
        <v>30</v>
      </c>
      <c r="H10" t="s">
        <v>304</v>
      </c>
    </row>
    <row r="13" ht="15">
      <c r="A13" s="67" t="s">
        <v>150</v>
      </c>
    </row>
    <row r="15" spans="1:8" ht="15">
      <c r="A15" s="199" t="s">
        <v>352</v>
      </c>
      <c r="B15" s="199"/>
      <c r="C15" s="199"/>
      <c r="D15" s="199"/>
      <c r="E15" s="199"/>
      <c r="F15" s="199"/>
      <c r="G15" s="199"/>
      <c r="H15" s="190">
        <v>17640</v>
      </c>
    </row>
    <row r="16" spans="1:8" ht="15">
      <c r="A16" s="199" t="s">
        <v>311</v>
      </c>
      <c r="B16" s="199"/>
      <c r="C16" s="199"/>
      <c r="D16" s="199"/>
      <c r="E16" s="199"/>
      <c r="F16" s="199"/>
      <c r="G16" s="199"/>
      <c r="H16" s="204">
        <v>105000</v>
      </c>
    </row>
    <row r="17" spans="1:8" ht="15">
      <c r="A17" s="199" t="s">
        <v>312</v>
      </c>
      <c r="B17" s="199"/>
      <c r="C17" s="199"/>
      <c r="D17" s="199"/>
      <c r="E17" s="199"/>
      <c r="F17" s="199"/>
      <c r="G17" s="199"/>
      <c r="H17" s="204">
        <v>3500</v>
      </c>
    </row>
    <row r="18" spans="1:8" ht="15">
      <c r="A18" s="199" t="s">
        <v>353</v>
      </c>
      <c r="B18" s="199"/>
      <c r="C18" s="199"/>
      <c r="D18" s="199"/>
      <c r="E18" s="199"/>
      <c r="F18" s="199"/>
      <c r="G18" s="199"/>
      <c r="H18" s="190">
        <v>148960</v>
      </c>
    </row>
    <row r="19" spans="1:8" ht="15">
      <c r="A19" s="199" t="s">
        <v>301</v>
      </c>
      <c r="B19" s="199"/>
      <c r="C19" s="199"/>
      <c r="D19" s="199"/>
      <c r="E19" s="199"/>
      <c r="F19" s="199"/>
      <c r="G19" s="199"/>
      <c r="H19" s="190">
        <v>5000</v>
      </c>
    </row>
    <row r="20" spans="1:8" ht="15">
      <c r="A20" s="199" t="s">
        <v>313</v>
      </c>
      <c r="B20" s="199"/>
      <c r="C20" s="199"/>
      <c r="D20" s="199"/>
      <c r="E20" s="199"/>
      <c r="F20" s="199"/>
      <c r="G20" s="199"/>
      <c r="H20" s="204">
        <v>35000</v>
      </c>
    </row>
    <row r="21" spans="1:8" ht="15">
      <c r="A21" s="199" t="s">
        <v>302</v>
      </c>
      <c r="B21" s="199"/>
      <c r="C21" s="199"/>
      <c r="D21" s="199"/>
      <c r="E21" s="199"/>
      <c r="F21" s="199"/>
      <c r="G21" s="199"/>
      <c r="H21" s="190">
        <v>105000</v>
      </c>
    </row>
    <row r="22" spans="1:8" ht="15">
      <c r="A22" s="199" t="s">
        <v>354</v>
      </c>
      <c r="B22" s="199"/>
      <c r="C22" s="199"/>
      <c r="D22" s="199"/>
      <c r="E22" s="199"/>
      <c r="F22" s="199"/>
      <c r="G22" s="199"/>
      <c r="H22" s="204">
        <v>400000</v>
      </c>
    </row>
    <row r="23" spans="1:8" ht="15">
      <c r="A23" s="199" t="s">
        <v>310</v>
      </c>
      <c r="H23" s="68">
        <v>15000</v>
      </c>
    </row>
    <row r="24" spans="1:8" ht="15">
      <c r="A24" s="199" t="s">
        <v>314</v>
      </c>
      <c r="H24" s="204">
        <v>200000</v>
      </c>
    </row>
    <row r="25" spans="1:8" ht="15">
      <c r="A25" s="199" t="s">
        <v>315</v>
      </c>
      <c r="H25" s="204">
        <v>200000</v>
      </c>
    </row>
    <row r="26" spans="1:8" ht="15">
      <c r="A26" s="199" t="s">
        <v>303</v>
      </c>
      <c r="H26" s="204">
        <v>200000</v>
      </c>
    </row>
    <row r="27" spans="1:8" ht="15">
      <c r="A27" s="199" t="s">
        <v>316</v>
      </c>
      <c r="H27" s="204">
        <v>1000000</v>
      </c>
    </row>
    <row r="28" spans="1:8" ht="15">
      <c r="A28" s="67" t="s">
        <v>151</v>
      </c>
      <c r="H28" s="69">
        <f>SUM(H14:H27)</f>
        <v>2435100</v>
      </c>
    </row>
    <row r="29" ht="15">
      <c r="H29" s="68"/>
    </row>
    <row r="30" spans="1:8" ht="15">
      <c r="A30" s="199" t="s">
        <v>384</v>
      </c>
      <c r="H30" s="69">
        <v>5000</v>
      </c>
    </row>
    <row r="31" ht="15">
      <c r="H31" s="68"/>
    </row>
    <row r="32" spans="1:8" ht="15">
      <c r="A32" t="s">
        <v>385</v>
      </c>
      <c r="H32" s="69">
        <v>2674536</v>
      </c>
    </row>
    <row r="33" ht="15">
      <c r="H33" s="68"/>
    </row>
    <row r="37" spans="1:8" ht="15">
      <c r="A37" s="67" t="s">
        <v>95</v>
      </c>
      <c r="B37" s="67"/>
      <c r="C37" s="67"/>
      <c r="D37" s="67"/>
      <c r="E37" s="67"/>
      <c r="F37" s="67"/>
      <c r="G37" s="67"/>
      <c r="H37" s="70">
        <f>H28+H30+H32</f>
        <v>5114636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392</v>
      </c>
    </row>
    <row r="5" spans="1:9" ht="15">
      <c r="A5" s="267" t="s">
        <v>355</v>
      </c>
      <c r="B5" s="267"/>
      <c r="C5" s="267"/>
      <c r="D5" s="267"/>
      <c r="E5" s="267"/>
      <c r="F5" s="267"/>
      <c r="G5" s="267"/>
      <c r="H5" s="267"/>
      <c r="I5" s="267"/>
    </row>
    <row r="8" ht="15">
      <c r="H8" t="s">
        <v>304</v>
      </c>
    </row>
    <row r="16" spans="1:7" ht="15">
      <c r="A16" s="118" t="s">
        <v>22</v>
      </c>
      <c r="B16" s="56"/>
      <c r="C16" s="56"/>
      <c r="D16" s="56"/>
      <c r="E16" s="56"/>
      <c r="F16" s="56"/>
      <c r="G16" s="56" t="s">
        <v>356</v>
      </c>
    </row>
    <row r="17" spans="1:7" ht="15">
      <c r="A17" s="118"/>
      <c r="B17" s="56" t="s">
        <v>358</v>
      </c>
      <c r="C17" s="56"/>
      <c r="D17" s="56"/>
      <c r="E17" s="56"/>
      <c r="F17" s="56"/>
      <c r="G17" s="251">
        <v>16885775</v>
      </c>
    </row>
    <row r="18" spans="1:7" ht="15">
      <c r="A18" s="118"/>
      <c r="B18" s="56" t="s">
        <v>359</v>
      </c>
      <c r="C18" s="56"/>
      <c r="D18" s="56"/>
      <c r="E18" s="56"/>
      <c r="F18" s="56"/>
      <c r="G18" s="251">
        <v>43768355</v>
      </c>
    </row>
    <row r="19" spans="1:7" ht="15">
      <c r="A19" s="56"/>
      <c r="B19" s="56" t="s">
        <v>371</v>
      </c>
      <c r="C19" s="56"/>
      <c r="D19" s="56"/>
      <c r="E19" s="56"/>
      <c r="F19" s="56"/>
      <c r="G19" s="163">
        <v>24502758</v>
      </c>
    </row>
    <row r="20" spans="1:7" ht="15">
      <c r="A20" s="56"/>
      <c r="B20" s="56"/>
      <c r="C20" s="56"/>
      <c r="D20" s="56"/>
      <c r="E20" s="56"/>
      <c r="F20" s="56"/>
      <c r="G20" s="163"/>
    </row>
    <row r="21" spans="1:7" ht="15">
      <c r="A21" s="56"/>
      <c r="B21" s="118" t="s">
        <v>96</v>
      </c>
      <c r="C21" s="118"/>
      <c r="D21" s="118"/>
      <c r="E21" s="118"/>
      <c r="F21" s="118"/>
      <c r="G21" s="59">
        <f>SUM(G17:G20)</f>
        <v>85156888</v>
      </c>
    </row>
    <row r="22" spans="1:7" ht="15">
      <c r="A22" s="56"/>
      <c r="B22" s="56"/>
      <c r="C22" s="56"/>
      <c r="D22" s="56"/>
      <c r="E22" s="56"/>
      <c r="F22" s="56"/>
      <c r="G22" s="163"/>
    </row>
    <row r="23" spans="1:7" ht="15">
      <c r="A23" s="56"/>
      <c r="B23" s="56"/>
      <c r="C23" s="56"/>
      <c r="D23" s="56"/>
      <c r="E23" s="56"/>
      <c r="F23" s="56"/>
      <c r="G23" s="163"/>
    </row>
    <row r="24" spans="1:7" ht="15">
      <c r="A24" s="118" t="s">
        <v>97</v>
      </c>
      <c r="B24" s="56"/>
      <c r="C24" s="56"/>
      <c r="D24" s="56"/>
      <c r="E24" s="56"/>
      <c r="F24" s="56"/>
      <c r="G24" s="40">
        <v>0</v>
      </c>
    </row>
    <row r="25" spans="1:7" ht="15">
      <c r="A25" s="56"/>
      <c r="B25" s="56" t="s">
        <v>357</v>
      </c>
      <c r="C25" s="56"/>
      <c r="D25" s="56"/>
      <c r="E25" s="56"/>
      <c r="F25" s="56"/>
      <c r="G25" s="163">
        <v>12000000</v>
      </c>
    </row>
    <row r="26" spans="1:7" ht="15">
      <c r="A26" s="56"/>
      <c r="B26" s="118" t="s">
        <v>152</v>
      </c>
      <c r="C26" s="56"/>
      <c r="D26" s="56"/>
      <c r="E26" s="56"/>
      <c r="F26" s="56"/>
      <c r="G26" s="59">
        <f>SUM(G24:G25)</f>
        <v>12000000</v>
      </c>
    </row>
    <row r="27" spans="1:7" ht="15">
      <c r="A27" s="56"/>
      <c r="B27" s="56"/>
      <c r="C27" s="56"/>
      <c r="D27" s="56"/>
      <c r="E27" s="56"/>
      <c r="F27" s="56"/>
      <c r="G27" s="64"/>
    </row>
    <row r="28" spans="1:7" ht="15">
      <c r="A28" s="56"/>
      <c r="B28" s="118" t="s">
        <v>98</v>
      </c>
      <c r="C28" s="118"/>
      <c r="D28" s="118"/>
      <c r="E28" s="118"/>
      <c r="F28" s="118"/>
      <c r="G28" s="59">
        <f>G24+G21+G26</f>
        <v>97156888</v>
      </c>
    </row>
    <row r="29" ht="15">
      <c r="G29" s="68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393</v>
      </c>
    </row>
    <row r="4" spans="1:6" ht="15">
      <c r="A4" s="265" t="s">
        <v>360</v>
      </c>
      <c r="B4" s="265"/>
      <c r="C4" s="265"/>
      <c r="D4" s="265"/>
      <c r="E4" s="265"/>
      <c r="F4" s="265"/>
    </row>
    <row r="6" spans="2:5" ht="15">
      <c r="B6" s="269" t="s">
        <v>133</v>
      </c>
      <c r="C6" s="269"/>
      <c r="D6" s="269"/>
      <c r="E6" s="269"/>
    </row>
    <row r="7" spans="1:6" ht="15.75" thickBot="1">
      <c r="A7" s="119" t="s">
        <v>134</v>
      </c>
      <c r="B7" s="119" t="s">
        <v>135</v>
      </c>
      <c r="C7" s="119" t="s">
        <v>136</v>
      </c>
      <c r="D7" s="119" t="s">
        <v>137</v>
      </c>
      <c r="E7" s="119" t="s">
        <v>138</v>
      </c>
      <c r="F7" s="119" t="s">
        <v>9</v>
      </c>
    </row>
    <row r="8" spans="1:6" ht="15.75">
      <c r="A8" s="124" t="s">
        <v>139</v>
      </c>
      <c r="B8" s="125">
        <v>1</v>
      </c>
      <c r="C8" s="125"/>
      <c r="D8" s="125"/>
      <c r="E8" s="125">
        <v>0</v>
      </c>
      <c r="F8" s="126">
        <f aca="true" t="shared" si="0" ref="F8:F14">SUM(B8:E8)</f>
        <v>1</v>
      </c>
    </row>
    <row r="9" spans="1:6" ht="15.75">
      <c r="A9" s="127" t="s">
        <v>140</v>
      </c>
      <c r="B9" s="56">
        <v>0</v>
      </c>
      <c r="C9" s="56"/>
      <c r="D9" s="56"/>
      <c r="E9" s="56">
        <v>0</v>
      </c>
      <c r="F9" s="128">
        <f t="shared" si="0"/>
        <v>0</v>
      </c>
    </row>
    <row r="10" spans="1:6" ht="15.75">
      <c r="A10" s="17" t="s">
        <v>141</v>
      </c>
      <c r="B10" s="56">
        <v>0</v>
      </c>
      <c r="C10" s="56"/>
      <c r="D10" s="56"/>
      <c r="E10" s="56">
        <v>0</v>
      </c>
      <c r="F10" s="128">
        <f t="shared" si="0"/>
        <v>0</v>
      </c>
    </row>
    <row r="11" spans="1:6" ht="16.5" thickBot="1">
      <c r="A11" s="129" t="s">
        <v>142</v>
      </c>
      <c r="B11" s="130">
        <v>1</v>
      </c>
      <c r="C11" s="130"/>
      <c r="D11" s="130"/>
      <c r="E11" s="130">
        <v>0</v>
      </c>
      <c r="F11" s="131">
        <f t="shared" si="0"/>
        <v>1</v>
      </c>
    </row>
    <row r="12" spans="1:6" ht="15.75">
      <c r="A12" s="124" t="s">
        <v>143</v>
      </c>
      <c r="B12" s="125">
        <v>0</v>
      </c>
      <c r="C12" s="125"/>
      <c r="D12" s="125"/>
      <c r="E12" s="125">
        <v>0</v>
      </c>
      <c r="F12" s="126">
        <f t="shared" si="0"/>
        <v>0</v>
      </c>
    </row>
    <row r="13" spans="1:6" ht="15.75">
      <c r="A13" s="127" t="s">
        <v>140</v>
      </c>
      <c r="B13" s="56">
        <v>0</v>
      </c>
      <c r="C13" s="56"/>
      <c r="D13" s="56"/>
      <c r="E13" s="56">
        <v>0</v>
      </c>
      <c r="F13" s="128">
        <f t="shared" si="0"/>
        <v>0</v>
      </c>
    </row>
    <row r="14" spans="1:6" ht="15.75">
      <c r="A14" s="17" t="s">
        <v>141</v>
      </c>
      <c r="B14" s="56">
        <v>0</v>
      </c>
      <c r="C14" s="56"/>
      <c r="D14" s="56"/>
      <c r="E14" s="56">
        <v>0</v>
      </c>
      <c r="F14" s="128">
        <f t="shared" si="0"/>
        <v>0</v>
      </c>
    </row>
    <row r="15" spans="1:6" ht="15.75">
      <c r="A15" s="132" t="s">
        <v>144</v>
      </c>
      <c r="B15" s="5">
        <v>0</v>
      </c>
      <c r="C15" s="5"/>
      <c r="D15" s="5"/>
      <c r="E15" s="5"/>
      <c r="F15" s="133"/>
    </row>
    <row r="16" spans="1:6" ht="16.5" thickBot="1">
      <c r="A16" s="134" t="s">
        <v>142</v>
      </c>
      <c r="B16" s="130">
        <v>0</v>
      </c>
      <c r="C16" s="130"/>
      <c r="D16" s="130"/>
      <c r="E16" s="130">
        <v>0</v>
      </c>
      <c r="F16" s="131">
        <f>SUM(B16:E16)</f>
        <v>0</v>
      </c>
    </row>
    <row r="17" spans="1:6" ht="16.5" thickBot="1">
      <c r="A17" s="135" t="s">
        <v>145</v>
      </c>
      <c r="B17" s="137">
        <v>1</v>
      </c>
      <c r="C17" s="138"/>
      <c r="D17" s="139"/>
      <c r="E17" s="136"/>
      <c r="F17" s="140">
        <v>1</v>
      </c>
    </row>
    <row r="18" spans="1:6" ht="15.75">
      <c r="A18" s="141" t="s">
        <v>146</v>
      </c>
      <c r="B18" s="142"/>
      <c r="C18" s="142"/>
      <c r="D18" s="142"/>
      <c r="E18" s="142"/>
      <c r="F18" s="143"/>
    </row>
    <row r="19" spans="1:6" ht="15.75">
      <c r="A19" s="127" t="s">
        <v>140</v>
      </c>
      <c r="B19" s="56">
        <v>0</v>
      </c>
      <c r="C19" s="56">
        <v>0</v>
      </c>
      <c r="D19" s="56">
        <v>0</v>
      </c>
      <c r="E19" s="56">
        <v>0</v>
      </c>
      <c r="F19" s="128">
        <f>SUM(B19:E19)</f>
        <v>0</v>
      </c>
    </row>
    <row r="20" spans="1:6" ht="15.75">
      <c r="A20" s="127" t="s">
        <v>141</v>
      </c>
      <c r="B20" s="56">
        <v>1</v>
      </c>
      <c r="C20" s="56"/>
      <c r="D20" s="56"/>
      <c r="E20" s="56">
        <v>0</v>
      </c>
      <c r="F20" s="128">
        <f>SUM(B20:E20)</f>
        <v>1</v>
      </c>
    </row>
    <row r="21" spans="1:6" ht="16.5" thickBot="1">
      <c r="A21" s="144" t="s">
        <v>142</v>
      </c>
      <c r="B21" s="145">
        <v>0</v>
      </c>
      <c r="C21" s="145"/>
      <c r="D21" s="145"/>
      <c r="E21" s="145">
        <v>0</v>
      </c>
      <c r="F21" s="146">
        <f>SUM(B21:E21)</f>
        <v>0</v>
      </c>
    </row>
    <row r="22" spans="1:6" ht="15.75">
      <c r="A22" s="124" t="s">
        <v>147</v>
      </c>
      <c r="B22" s="147"/>
      <c r="C22" s="147"/>
      <c r="D22" s="147"/>
      <c r="E22" s="148">
        <v>1</v>
      </c>
      <c r="F22" s="126">
        <f>SUM(B22:E22)</f>
        <v>1</v>
      </c>
    </row>
    <row r="23" spans="1:6" ht="16.5" thickBot="1">
      <c r="A23" s="149" t="s">
        <v>148</v>
      </c>
      <c r="B23" s="150"/>
      <c r="C23" s="150"/>
      <c r="D23" s="150"/>
      <c r="E23" s="151">
        <v>4</v>
      </c>
      <c r="F23" s="152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1.8515625" style="0" customWidth="1"/>
    <col min="2" max="3" width="10.140625" style="0" bestFit="1" customWidth="1"/>
    <col min="4" max="4" width="9.28125" style="0" customWidth="1"/>
    <col min="5" max="6" width="10.140625" style="0" bestFit="1" customWidth="1"/>
    <col min="7" max="7" width="9.140625" style="0" bestFit="1" customWidth="1"/>
    <col min="8" max="8" width="9.8515625" style="0" bestFit="1" customWidth="1"/>
    <col min="9" max="9" width="10.140625" style="0" customWidth="1"/>
    <col min="10" max="10" width="9.8515625" style="0" bestFit="1" customWidth="1"/>
    <col min="11" max="12" width="8.8515625" style="0" bestFit="1" customWidth="1"/>
    <col min="13" max="13" width="9.140625" style="0" bestFit="1" customWidth="1"/>
    <col min="14" max="14" width="11.140625" style="0" bestFit="1" customWidth="1"/>
  </cols>
  <sheetData>
    <row r="1" ht="15">
      <c r="I1" t="s">
        <v>394</v>
      </c>
    </row>
    <row r="2" spans="1:14" ht="15">
      <c r="A2" s="270" t="s">
        <v>99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</row>
    <row r="3" spans="1:14" ht="15">
      <c r="A3" s="270" t="s">
        <v>361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5">
      <c r="A4" s="270" t="s">
        <v>304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ht="15.75" thickBot="1"/>
    <row r="6" spans="1:14" ht="15.75" thickBot="1">
      <c r="A6" s="71" t="s">
        <v>100</v>
      </c>
      <c r="B6" s="72" t="s">
        <v>101</v>
      </c>
      <c r="C6" s="73" t="s">
        <v>102</v>
      </c>
      <c r="D6" s="73" t="s">
        <v>103</v>
      </c>
      <c r="E6" s="73" t="s">
        <v>104</v>
      </c>
      <c r="F6" s="73" t="s">
        <v>105</v>
      </c>
      <c r="G6" s="73" t="s">
        <v>106</v>
      </c>
      <c r="H6" s="73" t="s">
        <v>107</v>
      </c>
      <c r="I6" s="73" t="s">
        <v>108</v>
      </c>
      <c r="J6" s="73" t="s">
        <v>109</v>
      </c>
      <c r="K6" s="73" t="s">
        <v>110</v>
      </c>
      <c r="L6" s="73" t="s">
        <v>111</v>
      </c>
      <c r="M6" s="74" t="s">
        <v>112</v>
      </c>
      <c r="N6" s="71" t="s">
        <v>113</v>
      </c>
    </row>
    <row r="7" spans="1:14" ht="15">
      <c r="A7" s="175" t="s">
        <v>243</v>
      </c>
      <c r="B7" s="76">
        <v>1100608</v>
      </c>
      <c r="C7" s="76">
        <v>1100608</v>
      </c>
      <c r="D7" s="76">
        <v>1100608</v>
      </c>
      <c r="E7" s="76">
        <v>1100608</v>
      </c>
      <c r="F7" s="76">
        <v>1100608</v>
      </c>
      <c r="G7" s="76">
        <v>1100608</v>
      </c>
      <c r="H7" s="76">
        <v>1100608</v>
      </c>
      <c r="I7" s="76">
        <v>1100608</v>
      </c>
      <c r="J7" s="76">
        <v>1100608</v>
      </c>
      <c r="K7" s="76">
        <v>1100608</v>
      </c>
      <c r="L7" s="76">
        <v>1100608</v>
      </c>
      <c r="M7" s="76">
        <v>1100611</v>
      </c>
      <c r="N7" s="77">
        <f aca="true" t="shared" si="0" ref="N7:N17">SUM(B7:M7)</f>
        <v>13207299</v>
      </c>
    </row>
    <row r="8" spans="1:14" ht="15">
      <c r="A8" s="97" t="s">
        <v>239</v>
      </c>
      <c r="B8" s="79">
        <v>1370833</v>
      </c>
      <c r="C8" s="79">
        <v>1370833</v>
      </c>
      <c r="D8" s="79">
        <v>1370833</v>
      </c>
      <c r="E8" s="79">
        <v>1370833</v>
      </c>
      <c r="F8" s="79">
        <v>1370833</v>
      </c>
      <c r="G8" s="79">
        <v>1370833</v>
      </c>
      <c r="H8" s="79">
        <v>1370833</v>
      </c>
      <c r="I8" s="79">
        <v>1370833</v>
      </c>
      <c r="J8" s="79">
        <v>1370833</v>
      </c>
      <c r="K8" s="79">
        <v>1370833</v>
      </c>
      <c r="L8" s="79">
        <v>1370833</v>
      </c>
      <c r="M8" s="79">
        <v>1442114</v>
      </c>
      <c r="N8" s="77">
        <f t="shared" si="0"/>
        <v>16521277</v>
      </c>
    </row>
    <row r="9" spans="1:14" ht="15">
      <c r="A9" s="97" t="s">
        <v>242</v>
      </c>
      <c r="B9" s="79">
        <v>167500</v>
      </c>
      <c r="C9" s="79">
        <v>167500</v>
      </c>
      <c r="D9" s="79">
        <v>167500</v>
      </c>
      <c r="E9" s="79">
        <v>167500</v>
      </c>
      <c r="F9" s="79">
        <v>167500</v>
      </c>
      <c r="G9" s="79">
        <v>167500</v>
      </c>
      <c r="H9" s="79">
        <v>167500</v>
      </c>
      <c r="I9" s="79">
        <v>167500</v>
      </c>
      <c r="J9" s="79">
        <v>167500</v>
      </c>
      <c r="K9" s="79">
        <v>167500</v>
      </c>
      <c r="L9" s="79">
        <v>167500</v>
      </c>
      <c r="M9" s="79">
        <v>700788</v>
      </c>
      <c r="N9" s="77">
        <f t="shared" si="0"/>
        <v>2543288</v>
      </c>
    </row>
    <row r="10" spans="1:14" ht="15">
      <c r="A10" s="78" t="s">
        <v>362</v>
      </c>
      <c r="B10" s="79"/>
      <c r="C10" s="80"/>
      <c r="D10" s="80"/>
      <c r="E10" s="80">
        <v>43768355</v>
      </c>
      <c r="F10" s="80"/>
      <c r="G10" s="80"/>
      <c r="H10" s="80">
        <v>24502758</v>
      </c>
      <c r="I10" s="80"/>
      <c r="J10" s="80"/>
      <c r="K10" s="80"/>
      <c r="L10" s="80"/>
      <c r="M10" s="81"/>
      <c r="N10" s="77">
        <f t="shared" si="0"/>
        <v>68271113</v>
      </c>
    </row>
    <row r="11" spans="1:14" ht="15">
      <c r="A11" s="78"/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2">
        <v>0</v>
      </c>
      <c r="M11" s="81">
        <v>0</v>
      </c>
      <c r="N11" s="77">
        <f t="shared" si="0"/>
        <v>0</v>
      </c>
    </row>
    <row r="12" spans="1:14" ht="15">
      <c r="A12" s="78" t="s">
        <v>386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497747</v>
      </c>
      <c r="N12" s="77">
        <f t="shared" si="0"/>
        <v>497747</v>
      </c>
    </row>
    <row r="13" spans="1:14" ht="15">
      <c r="A13" s="97" t="s">
        <v>244</v>
      </c>
      <c r="B13" s="79">
        <v>1630500</v>
      </c>
      <c r="C13" s="79">
        <v>1630500</v>
      </c>
      <c r="D13" s="79">
        <v>1630500</v>
      </c>
      <c r="E13" s="79">
        <v>1630500</v>
      </c>
      <c r="F13" s="79">
        <v>1630500</v>
      </c>
      <c r="G13" s="79">
        <v>1630500</v>
      </c>
      <c r="H13" s="79">
        <v>679366</v>
      </c>
      <c r="I13" s="79">
        <v>4533686</v>
      </c>
      <c r="J13" s="79">
        <v>0</v>
      </c>
      <c r="K13" s="79">
        <v>0</v>
      </c>
      <c r="L13" s="79">
        <v>0</v>
      </c>
      <c r="M13" s="79">
        <v>0</v>
      </c>
      <c r="N13" s="77">
        <f t="shared" si="0"/>
        <v>14996052</v>
      </c>
    </row>
    <row r="14" spans="1:14" ht="15">
      <c r="A14" s="97" t="s">
        <v>245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77"/>
    </row>
    <row r="15" spans="1:14" ht="15">
      <c r="A15" s="97" t="s">
        <v>246</v>
      </c>
      <c r="B15" s="79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1">
        <v>0</v>
      </c>
      <c r="N15" s="77">
        <f t="shared" si="0"/>
        <v>0</v>
      </c>
    </row>
    <row r="16" spans="1:14" ht="15">
      <c r="A16" s="97" t="s">
        <v>247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7">
        <f t="shared" si="0"/>
        <v>0</v>
      </c>
    </row>
    <row r="17" spans="1:14" ht="15">
      <c r="A17" s="97" t="s">
        <v>305</v>
      </c>
      <c r="B17" s="79">
        <v>28885775</v>
      </c>
      <c r="C17" s="80">
        <v>0</v>
      </c>
      <c r="D17" s="80">
        <v>0</v>
      </c>
      <c r="E17" s="80">
        <v>6033017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0</v>
      </c>
      <c r="N17" s="77">
        <f t="shared" si="0"/>
        <v>34918792</v>
      </c>
    </row>
    <row r="18" spans="1:14" ht="15.75" thickBot="1">
      <c r="A18" s="84" t="s">
        <v>114</v>
      </c>
      <c r="B18" s="85">
        <f aca="true" t="shared" si="1" ref="B18:N18">SUM(B7:B17)</f>
        <v>33155216</v>
      </c>
      <c r="C18" s="86">
        <f t="shared" si="1"/>
        <v>4269441</v>
      </c>
      <c r="D18" s="86">
        <f t="shared" si="1"/>
        <v>4269441</v>
      </c>
      <c r="E18" s="86">
        <f t="shared" si="1"/>
        <v>54070813</v>
      </c>
      <c r="F18" s="86">
        <f t="shared" si="1"/>
        <v>4269441</v>
      </c>
      <c r="G18" s="86">
        <f t="shared" si="1"/>
        <v>4269441</v>
      </c>
      <c r="H18" s="86">
        <f t="shared" si="1"/>
        <v>27821065</v>
      </c>
      <c r="I18" s="86">
        <f t="shared" si="1"/>
        <v>7172627</v>
      </c>
      <c r="J18" s="86">
        <f t="shared" si="1"/>
        <v>2638941</v>
      </c>
      <c r="K18" s="87">
        <f t="shared" si="1"/>
        <v>2638941</v>
      </c>
      <c r="L18" s="87">
        <f t="shared" si="1"/>
        <v>2638941</v>
      </c>
      <c r="M18" s="88">
        <f t="shared" si="1"/>
        <v>3741260</v>
      </c>
      <c r="N18" s="41">
        <f t="shared" si="1"/>
        <v>150955568</v>
      </c>
    </row>
    <row r="19" spans="1:14" ht="15.75" thickBot="1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83"/>
    </row>
    <row r="20" spans="1:14" ht="15.75" thickBot="1">
      <c r="A20" s="71" t="s">
        <v>115</v>
      </c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96"/>
    </row>
    <row r="21" spans="1:14" ht="15">
      <c r="A21" s="75" t="s">
        <v>116</v>
      </c>
      <c r="B21" s="76">
        <v>1743947</v>
      </c>
      <c r="C21" s="76">
        <v>1743947</v>
      </c>
      <c r="D21" s="76">
        <v>1743947</v>
      </c>
      <c r="E21" s="76">
        <v>1743947</v>
      </c>
      <c r="F21" s="76">
        <v>1743947</v>
      </c>
      <c r="G21" s="76">
        <v>1743947</v>
      </c>
      <c r="H21" s="76">
        <v>1743947</v>
      </c>
      <c r="I21" s="76">
        <v>1743947</v>
      </c>
      <c r="J21" s="76">
        <v>1743947</v>
      </c>
      <c r="K21" s="76">
        <v>1743947</v>
      </c>
      <c r="L21" s="76">
        <v>1743947</v>
      </c>
      <c r="M21" s="76">
        <v>1743946</v>
      </c>
      <c r="N21" s="77">
        <f>SUM(B21:M21)</f>
        <v>20927363</v>
      </c>
    </row>
    <row r="22" spans="1:14" ht="15">
      <c r="A22" s="97" t="s">
        <v>248</v>
      </c>
      <c r="B22" s="79">
        <v>271447</v>
      </c>
      <c r="C22" s="79">
        <v>271447</v>
      </c>
      <c r="D22" s="79">
        <v>271447</v>
      </c>
      <c r="E22" s="79">
        <v>271447</v>
      </c>
      <c r="F22" s="79">
        <v>271447</v>
      </c>
      <c r="G22" s="79">
        <v>271447</v>
      </c>
      <c r="H22" s="79">
        <v>271447</v>
      </c>
      <c r="I22" s="79">
        <v>271447</v>
      </c>
      <c r="J22" s="79">
        <v>271447</v>
      </c>
      <c r="K22" s="79">
        <v>271447</v>
      </c>
      <c r="L22" s="79">
        <v>271447</v>
      </c>
      <c r="M22" s="79">
        <v>271443</v>
      </c>
      <c r="N22" s="77">
        <f aca="true" t="shared" si="2" ref="N22:N27">SUM(B22:M22)</f>
        <v>3257360</v>
      </c>
    </row>
    <row r="23" spans="1:14" ht="15">
      <c r="A23" s="97" t="s">
        <v>33</v>
      </c>
      <c r="B23" s="79">
        <v>1754827</v>
      </c>
      <c r="C23" s="79">
        <v>1754827</v>
      </c>
      <c r="D23" s="79">
        <v>1754827</v>
      </c>
      <c r="E23" s="79">
        <v>1754827</v>
      </c>
      <c r="F23" s="79">
        <v>1754827</v>
      </c>
      <c r="G23" s="79">
        <v>1754827</v>
      </c>
      <c r="H23" s="79">
        <v>1754827</v>
      </c>
      <c r="I23" s="79">
        <v>1754827</v>
      </c>
      <c r="J23" s="79">
        <v>1754827</v>
      </c>
      <c r="K23" s="79">
        <v>1754827</v>
      </c>
      <c r="L23" s="79">
        <v>1754827</v>
      </c>
      <c r="M23" s="79">
        <v>1754824</v>
      </c>
      <c r="N23" s="77">
        <f t="shared" si="2"/>
        <v>21057921</v>
      </c>
    </row>
    <row r="24" spans="1:14" ht="30">
      <c r="A24" s="98" t="s">
        <v>249</v>
      </c>
      <c r="B24" s="79">
        <v>241667</v>
      </c>
      <c r="C24" s="79">
        <v>241667</v>
      </c>
      <c r="D24" s="79">
        <v>241667</v>
      </c>
      <c r="E24" s="79">
        <v>241667</v>
      </c>
      <c r="F24" s="79">
        <v>241667</v>
      </c>
      <c r="G24" s="79">
        <v>241667</v>
      </c>
      <c r="H24" s="79">
        <v>241667</v>
      </c>
      <c r="I24" s="79">
        <v>241667</v>
      </c>
      <c r="J24" s="79">
        <v>241667</v>
      </c>
      <c r="K24" s="79">
        <v>241667</v>
      </c>
      <c r="L24" s="79">
        <v>241667</v>
      </c>
      <c r="M24" s="79">
        <v>310163</v>
      </c>
      <c r="N24" s="77">
        <f t="shared" si="2"/>
        <v>2968500</v>
      </c>
    </row>
    <row r="25" spans="1:14" ht="15">
      <c r="A25" s="98" t="s">
        <v>250</v>
      </c>
      <c r="B25" s="79">
        <v>0</v>
      </c>
      <c r="C25" s="79">
        <v>237600</v>
      </c>
      <c r="D25" s="79">
        <v>500000</v>
      </c>
      <c r="E25" s="79">
        <v>50000</v>
      </c>
      <c r="F25" s="79">
        <v>300000</v>
      </c>
      <c r="G25" s="79">
        <v>300000</v>
      </c>
      <c r="H25" s="79">
        <v>300000</v>
      </c>
      <c r="I25" s="79">
        <v>300000</v>
      </c>
      <c r="J25" s="79">
        <v>40000</v>
      </c>
      <c r="K25" s="79">
        <v>40000</v>
      </c>
      <c r="L25" s="79">
        <v>367500</v>
      </c>
      <c r="M25" s="79">
        <v>2679536</v>
      </c>
      <c r="N25" s="77">
        <f t="shared" si="2"/>
        <v>5114636</v>
      </c>
    </row>
    <row r="26" spans="1:14" ht="30">
      <c r="A26" s="98" t="s">
        <v>306</v>
      </c>
      <c r="B26" s="79">
        <v>0</v>
      </c>
      <c r="C26" s="79">
        <v>0</v>
      </c>
      <c r="D26" s="79">
        <v>0</v>
      </c>
      <c r="E26" s="79">
        <v>472900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176">
        <v>0</v>
      </c>
      <c r="N26" s="77">
        <f t="shared" si="2"/>
        <v>472900</v>
      </c>
    </row>
    <row r="27" spans="1:14" ht="15.75" thickBot="1">
      <c r="A27" s="97" t="s">
        <v>22</v>
      </c>
      <c r="B27" s="79">
        <v>0</v>
      </c>
      <c r="C27" s="80">
        <v>25000000</v>
      </c>
      <c r="D27" s="80">
        <v>0</v>
      </c>
      <c r="E27" s="80">
        <v>0</v>
      </c>
      <c r="F27" s="80">
        <v>25000000</v>
      </c>
      <c r="G27" s="80">
        <v>0</v>
      </c>
      <c r="H27" s="80">
        <v>22209630</v>
      </c>
      <c r="I27" s="80">
        <v>0</v>
      </c>
      <c r="J27" s="80">
        <v>24947258</v>
      </c>
      <c r="K27" s="80">
        <v>0</v>
      </c>
      <c r="L27" s="80">
        <v>0</v>
      </c>
      <c r="M27" s="81">
        <v>0</v>
      </c>
      <c r="N27" s="77">
        <f t="shared" si="2"/>
        <v>97156888</v>
      </c>
    </row>
    <row r="28" spans="1:14" ht="15.75" thickBot="1">
      <c r="A28" s="99" t="s">
        <v>117</v>
      </c>
      <c r="B28" s="93">
        <f aca="true" t="shared" si="3" ref="B28:N28">SUM(B21:B27)</f>
        <v>4011888</v>
      </c>
      <c r="C28" s="94">
        <f t="shared" si="3"/>
        <v>29249488</v>
      </c>
      <c r="D28" s="94">
        <f t="shared" si="3"/>
        <v>4511888</v>
      </c>
      <c r="E28" s="94">
        <f t="shared" si="3"/>
        <v>4534788</v>
      </c>
      <c r="F28" s="94">
        <f t="shared" si="3"/>
        <v>29311888</v>
      </c>
      <c r="G28" s="94">
        <f t="shared" si="3"/>
        <v>4311888</v>
      </c>
      <c r="H28" s="94">
        <f t="shared" si="3"/>
        <v>26521518</v>
      </c>
      <c r="I28" s="94">
        <f t="shared" si="3"/>
        <v>4311888</v>
      </c>
      <c r="J28" s="94">
        <f t="shared" si="3"/>
        <v>28999146</v>
      </c>
      <c r="K28" s="94">
        <f t="shared" si="3"/>
        <v>4051888</v>
      </c>
      <c r="L28" s="94">
        <f t="shared" si="3"/>
        <v>4379388</v>
      </c>
      <c r="M28" s="95">
        <f t="shared" si="3"/>
        <v>6759912</v>
      </c>
      <c r="N28" s="96">
        <f t="shared" si="3"/>
        <v>150955568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2019-03-26T07:30:24Z</cp:lastPrinted>
  <dcterms:created xsi:type="dcterms:W3CDTF">2013-01-08T07:03:11Z</dcterms:created>
  <dcterms:modified xsi:type="dcterms:W3CDTF">2019-04-29T08:38:47Z</dcterms:modified>
  <cp:category/>
  <cp:version/>
  <cp:contentType/>
  <cp:contentStatus/>
</cp:coreProperties>
</file>