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KTV 2016 testületi" sheetId="22" r:id="rId1"/>
  </sheets>
  <definedNames>
    <definedName name="_xlnm.Print_Area" localSheetId="0">'KTV 2016 testületi'!$A$1:$E$436</definedName>
  </definedNames>
  <calcPr calcId="124519"/>
</workbook>
</file>

<file path=xl/calcChain.xml><?xml version="1.0" encoding="utf-8"?>
<calcChain xmlns="http://schemas.openxmlformats.org/spreadsheetml/2006/main">
  <c r="E167" i="22"/>
  <c r="D177"/>
  <c r="D179" s="1"/>
  <c r="D417" s="1"/>
  <c r="E177"/>
  <c r="E107"/>
  <c r="D107"/>
  <c r="D430" s="1"/>
  <c r="D101"/>
  <c r="D108" s="1"/>
  <c r="E375"/>
  <c r="E376" s="1"/>
  <c r="E363"/>
  <c r="E364" s="1"/>
  <c r="D353"/>
  <c r="E348"/>
  <c r="E353" s="1"/>
  <c r="E338"/>
  <c r="E339" s="1"/>
  <c r="E283"/>
  <c r="E278"/>
  <c r="E279" s="1"/>
  <c r="E270"/>
  <c r="E271" s="1"/>
  <c r="E261"/>
  <c r="E262" s="1"/>
  <c r="E244"/>
  <c r="E245" s="1"/>
  <c r="E239"/>
  <c r="E200"/>
  <c r="D200"/>
  <c r="E324"/>
  <c r="E328" s="1"/>
  <c r="E327"/>
  <c r="D327"/>
  <c r="D328" s="1"/>
  <c r="D57"/>
  <c r="D61" s="1"/>
  <c r="E407"/>
  <c r="E408" s="1"/>
  <c r="D407"/>
  <c r="D408" s="1"/>
  <c r="E399"/>
  <c r="E400" s="1"/>
  <c r="D399"/>
  <c r="D400" s="1"/>
  <c r="E392"/>
  <c r="E391"/>
  <c r="D392"/>
  <c r="D391"/>
  <c r="E253"/>
  <c r="E252"/>
  <c r="D253"/>
  <c r="D252"/>
  <c r="D308"/>
  <c r="D312" s="1"/>
  <c r="E311"/>
  <c r="E308"/>
  <c r="E302"/>
  <c r="E301"/>
  <c r="D149"/>
  <c r="D196"/>
  <c r="D197" s="1"/>
  <c r="D421"/>
  <c r="E420"/>
  <c r="D420"/>
  <c r="D419"/>
  <c r="E416"/>
  <c r="D416"/>
  <c r="D415"/>
  <c r="E434"/>
  <c r="D434"/>
  <c r="D432"/>
  <c r="E428"/>
  <c r="D428"/>
  <c r="E231"/>
  <c r="D224"/>
  <c r="D232" s="1"/>
  <c r="E223"/>
  <c r="E220"/>
  <c r="E196"/>
  <c r="E197" s="1"/>
  <c r="E179"/>
  <c r="E417" s="1"/>
  <c r="E166"/>
  <c r="E157"/>
  <c r="E158" s="1"/>
  <c r="E148"/>
  <c r="E145"/>
  <c r="E133"/>
  <c r="E135" s="1"/>
  <c r="E124"/>
  <c r="E125" s="1"/>
  <c r="E116"/>
  <c r="E117" s="1"/>
  <c r="E101"/>
  <c r="E108" s="1"/>
  <c r="E104"/>
  <c r="D104"/>
  <c r="D90"/>
  <c r="D93" s="1"/>
  <c r="E92"/>
  <c r="E419" s="1"/>
  <c r="E90"/>
  <c r="E80"/>
  <c r="E81" s="1"/>
  <c r="E70"/>
  <c r="E71" s="1"/>
  <c r="E60"/>
  <c r="E57"/>
  <c r="E54"/>
  <c r="E49"/>
  <c r="E40"/>
  <c r="E41" s="1"/>
  <c r="E35"/>
  <c r="E36" s="1"/>
  <c r="D14"/>
  <c r="D27" s="1"/>
  <c r="E25"/>
  <c r="E21"/>
  <c r="E14"/>
  <c r="E10"/>
  <c r="E294"/>
  <c r="E295" s="1"/>
  <c r="D294"/>
  <c r="D295" s="1"/>
  <c r="E383"/>
  <c r="E384" s="1"/>
  <c r="D383"/>
  <c r="D384" s="1"/>
  <c r="D166"/>
  <c r="D167" s="1"/>
  <c r="D202"/>
  <c r="E202" s="1"/>
  <c r="E203" s="1"/>
  <c r="C177"/>
  <c r="C179" s="1"/>
  <c r="C417" s="1"/>
  <c r="C434"/>
  <c r="C311"/>
  <c r="C166"/>
  <c r="C428"/>
  <c r="C270"/>
  <c r="C54"/>
  <c r="C60"/>
  <c r="C57"/>
  <c r="C40"/>
  <c r="C41" s="1"/>
  <c r="F41" s="1"/>
  <c r="C35"/>
  <c r="C36" s="1"/>
  <c r="C25"/>
  <c r="C420"/>
  <c r="C220"/>
  <c r="C21"/>
  <c r="C294"/>
  <c r="C295" s="1"/>
  <c r="F295" s="1"/>
  <c r="C278"/>
  <c r="C279" s="1"/>
  <c r="C271"/>
  <c r="F271" s="1"/>
  <c r="C261"/>
  <c r="C262" s="1"/>
  <c r="F262" s="1"/>
  <c r="C252"/>
  <c r="C253" s="1"/>
  <c r="F253" s="1"/>
  <c r="C244"/>
  <c r="C245" s="1"/>
  <c r="F245" s="1"/>
  <c r="C239"/>
  <c r="C231"/>
  <c r="C223"/>
  <c r="C431" s="1"/>
  <c r="C211"/>
  <c r="C196"/>
  <c r="C415" s="1"/>
  <c r="C157"/>
  <c r="C158" s="1"/>
  <c r="C148"/>
  <c r="C144"/>
  <c r="C133"/>
  <c r="C135" s="1"/>
  <c r="C124"/>
  <c r="C125" s="1"/>
  <c r="C116"/>
  <c r="C117" s="1"/>
  <c r="F117" s="1"/>
  <c r="C101"/>
  <c r="C108" s="1"/>
  <c r="F108" s="1"/>
  <c r="C92"/>
  <c r="C419" s="1"/>
  <c r="C90"/>
  <c r="C80"/>
  <c r="C81" s="1"/>
  <c r="F81" s="1"/>
  <c r="C49"/>
  <c r="C14"/>
  <c r="C27" s="1"/>
  <c r="C10"/>
  <c r="E430" l="1"/>
  <c r="E27"/>
  <c r="E435"/>
  <c r="E232"/>
  <c r="D433"/>
  <c r="E433"/>
  <c r="E224"/>
  <c r="D427"/>
  <c r="D418"/>
  <c r="D422" s="1"/>
  <c r="E312"/>
  <c r="E431"/>
  <c r="D435"/>
  <c r="E61"/>
  <c r="E93"/>
  <c r="E149"/>
  <c r="E427"/>
  <c r="E432"/>
  <c r="E418"/>
  <c r="E421"/>
  <c r="D203"/>
  <c r="D431"/>
  <c r="E415"/>
  <c r="E429"/>
  <c r="E436" s="1"/>
  <c r="D429"/>
  <c r="D436" s="1"/>
  <c r="C197"/>
  <c r="C418"/>
  <c r="C427"/>
  <c r="C435"/>
  <c r="C433"/>
  <c r="C432"/>
  <c r="C416"/>
  <c r="C61"/>
  <c r="F61" s="1"/>
  <c r="C430"/>
  <c r="F27"/>
  <c r="C421"/>
  <c r="C145"/>
  <c r="C149" s="1"/>
  <c r="F149" s="1"/>
  <c r="C283"/>
  <c r="F283" s="1"/>
  <c r="C338"/>
  <c r="C339" s="1"/>
  <c r="F339" s="1"/>
  <c r="C363"/>
  <c r="C364" s="1"/>
  <c r="F364" s="1"/>
  <c r="C375"/>
  <c r="C376" s="1"/>
  <c r="F376" s="1"/>
  <c r="C93"/>
  <c r="C70"/>
  <c r="C167"/>
  <c r="F167" s="1"/>
  <c r="C348"/>
  <c r="C224"/>
  <c r="C232" s="1"/>
  <c r="F232" s="1"/>
  <c r="C308"/>
  <c r="C324"/>
  <c r="C328" s="1"/>
  <c r="F328" s="1"/>
  <c r="E422" l="1"/>
  <c r="C312"/>
  <c r="F312" s="1"/>
  <c r="C429"/>
  <c r="C436" s="1"/>
  <c r="C353"/>
  <c r="F353" s="1"/>
  <c r="C422"/>
  <c r="C71"/>
  <c r="F71" s="1"/>
  <c r="C438" l="1"/>
  <c r="F411"/>
</calcChain>
</file>

<file path=xl/sharedStrings.xml><?xml version="1.0" encoding="utf-8"?>
<sst xmlns="http://schemas.openxmlformats.org/spreadsheetml/2006/main" count="680" uniqueCount="247">
  <si>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</si>
  <si>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</si>
  <si>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</si>
  <si>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</si>
  <si>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</si>
  <si>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</si>
  <si>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</si>
  <si>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</si>
  <si>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</si>
  <si>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</si>
  <si>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</si>
  <si>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</si>
  <si>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</si>
  <si>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</si>
  <si>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</si>
  <si>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</si>
  <si>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</si>
  <si>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</si>
  <si>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</si>
  <si>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</si>
  <si>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</si>
  <si>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</si>
  <si>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</si>
  <si>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</si>
  <si>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</si>
  <si>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</si>
  <si>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</si>
  <si>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</si>
  <si>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</si>
  <si>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</si>
  <si>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</si>
  <si>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</si>
  <si>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</si>
  <si>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</si>
  <si>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</si>
  <si>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</si>
  <si>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</si>
  <si>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</si>
  <si>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</si>
  <si>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</si>
  <si>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</si>
  <si>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</si>
  <si>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Kis értékű tárgyi eszköz beszerzése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</si>
  <si>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</si>
  <si>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</si>
  <si>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</si>
  <si>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</si>
  <si>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</si>
  <si>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</si>
  <si>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</si>
  <si>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</si>
  <si>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Egyes szociális és gíermekjóléti feladatok támogatása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</si>
  <si>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</si>
  <si>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</si>
  <si>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</si>
  <si>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</si>
  <si>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</si>
  <si>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</si>
  <si>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</si>
  <si>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</si>
  <si>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</si>
  <si>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</si>
  <si>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</si>
  <si>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K334</t>
  </si>
  <si>
    <t>K351</t>
  </si>
  <si>
    <t>K32</t>
  </si>
  <si>
    <t>K31</t>
  </si>
  <si>
    <t>Egyéb dologi kiadások</t>
  </si>
  <si>
    <t>K6</t>
  </si>
  <si>
    <t>Felújítási kiadások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</si>
  <si>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</si>
  <si>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</si>
  <si>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</si>
  <si>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</si>
  <si>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</si>
  <si>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</si>
  <si>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</si>
  <si>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</si>
  <si>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</si>
  <si>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</si>
  <si>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</si>
  <si>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</si>
  <si>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</si>
  <si>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</si>
  <si>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</si>
  <si>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</si>
  <si>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</si>
  <si>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</si>
  <si>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</si>
  <si>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</si>
  <si>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</si>
  <si>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</si>
  <si>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</si>
  <si>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</si>
  <si>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</si>
  <si>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</si>
  <si>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</si>
  <si>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</si>
  <si>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</si>
  <si>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</si>
  <si>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</si>
  <si>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</si>
  <si>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</si>
  <si>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</si>
  <si>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</si>
  <si>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</si>
  <si>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</si>
  <si>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</si>
  <si>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</si>
  <si>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</si>
  <si>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</si>
  <si>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</si>
  <si>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</si>
  <si>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</si>
  <si>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</si>
  <si>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</si>
  <si>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</si>
  <si>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</si>
  <si>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</si>
  <si>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</si>
  <si>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</si>
  <si>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</si>
  <si>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</si>
  <si>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</si>
  <si>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</si>
  <si>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t>Kommunikációs szolgáltatási kiadások</t>
  </si>
  <si>
    <t>Kommunikációs szolgáltatások igénybevétele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</si>
  <si>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</si>
  <si>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</si>
  <si>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</si>
  <si>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</si>
  <si>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</si>
  <si>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</si>
  <si>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</si>
  <si>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</si>
  <si>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</si>
  <si>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</si>
  <si>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</si>
  <si>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</si>
  <si>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</si>
  <si>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</si>
  <si>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</si>
  <si>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</si>
  <si>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</si>
  <si>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</si>
  <si>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</si>
  <si>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</si>
  <si>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</si>
  <si>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</si>
  <si>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</si>
  <si>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</si>
  <si>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</si>
  <si>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</si>
  <si>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</si>
  <si>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</si>
  <si>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</si>
  <si>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</si>
  <si>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</si>
  <si>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</si>
  <si>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</si>
  <si>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</si>
  <si>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</si>
  <si>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</si>
  <si>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</si>
  <si>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</si>
  <si>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</si>
  <si>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</si>
  <si>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</si>
  <si>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</si>
  <si>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</si>
  <si>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</si>
  <si>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</si>
  <si>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</si>
  <si>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</si>
  <si>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</si>
  <si>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</si>
  <si>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</si>
  <si>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</si>
  <si>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</si>
  <si>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</si>
  <si>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</si>
  <si>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</si>
  <si>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</si>
  <si>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</si>
  <si>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</si>
  <si>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</si>
  <si>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</si>
  <si>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</si>
  <si>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K62</t>
  </si>
  <si>
    <t>galéria építése</t>
  </si>
  <si>
    <t>Galéria ÁFA</t>
  </si>
  <si>
    <t>Felújítási kiadások (járda,buszöböl)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</si>
  <si>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</si>
  <si>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</si>
  <si>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</si>
  <si>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</si>
  <si>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</si>
  <si>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</si>
  <si>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</si>
  <si>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</si>
  <si>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szakfeladatos</t>
  </si>
  <si>
    <t>Adatok Ft-ban</t>
  </si>
  <si>
    <t>Változás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</si>
  <si>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</si>
  <si>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</si>
  <si>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</si>
  <si>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</si>
  <si>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</si>
  <si>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</si>
  <si>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</si>
  <si>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</si>
  <si>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</si>
  <si>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</si>
  <si>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</si>
  <si>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</si>
  <si>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</si>
  <si>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</si>
  <si>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</si>
  <si>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</si>
  <si>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>072112 Háziorvosi ügyeleti ellátás</t>
  </si>
  <si>
    <t xml:space="preserve">Működési célú pénzeszköz átadás ÁHT-én belülre </t>
  </si>
  <si>
    <t>Működési célú pénzeszköz átadás összesen:</t>
  </si>
  <si>
    <t>107051 Szociális étkeztetés</t>
  </si>
  <si>
    <t>104042 Család- és gyermekjóléti szolgáltatások</t>
  </si>
  <si>
    <t>K914</t>
  </si>
  <si>
    <t>Államháztartáson belüli megelőlegezések visszafizetése</t>
  </si>
  <si>
    <t>Felújítási kiadások áfa</t>
  </si>
  <si>
    <t>107052 Házi segítségnyújtás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</si>
  <si>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</si>
  <si>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</si>
  <si>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</si>
  <si>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</si>
  <si>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</si>
  <si>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</si>
  <si>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</si>
  <si>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</si>
  <si>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</si>
  <si>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</si>
  <si>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</si>
  <si>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Kosuth utcai lakás villamossági felújítása</t>
  </si>
  <si>
    <t>Kosuth utcai lakás villamossági felújítása ÁFA-ja</t>
  </si>
  <si>
    <t>Felújítási kiadások összesen</t>
  </si>
  <si>
    <t>B36</t>
  </si>
  <si>
    <t>Egyéb közhatalmi bevétek</t>
  </si>
  <si>
    <t>Kincsesbánya Önkormányzat 2016. évi bevételei</t>
  </si>
  <si>
    <t>Kincsesbánya Önkormányzat 2016. évi kiadásai</t>
  </si>
  <si>
    <t>13. számú melléklet 2/2016.(II.20.)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</si>
</sst>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8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8" fillId="0" borderId="0" xfId="0" applyNumberFormat="1" applyFont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8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2" fillId="3" borderId="6" xfId="0" applyNumberFormat="1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149225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88900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9"/>
  <sheetViews>
    <sheetView tabSelected="1" view="pageBreakPreview" zoomScaleSheetLayoutView="100" workbookViewId="0">
      <selection sqref="A1:E1"/>
    </sheetView>
  </sheetViews>
  <sheetFormatPr defaultRowHeight="15.75"/>
  <cols>
    <col min="1" max="1" width="6.7109375" style="43" customWidth="1"/>
    <col min="2" max="2" width="55.42578125" style="15" customWidth="1"/>
    <col min="3" max="3" width="14.42578125" style="15" customWidth="1"/>
    <col min="4" max="4" width="13.7109375" style="1" customWidth="1"/>
    <col min="5" max="5" width="14.7109375" style="1" customWidth="1"/>
    <col min="6" max="6" width="18" style="1" customWidth="1"/>
    <col min="7" max="16384" width="9.140625" style="1"/>
  </cols>
  <sheetData>
    <row r="1" spans="1:5" ht="14.25">
      <c r="A1" s="167" t="s">
        <v>246</v>
      </c>
      <c r="B1" s="167"/>
      <c r="C1" s="167"/>
      <c r="D1" s="167"/>
      <c r="E1" s="167"/>
    </row>
    <row r="2" spans="1:5" s="2" customFormat="1" ht="20.25" customHeight="1">
      <c r="A2" s="168" t="s">
        <v>196</v>
      </c>
      <c r="B2" s="168"/>
      <c r="C2" s="168"/>
      <c r="D2" s="168"/>
      <c r="E2" s="168"/>
    </row>
    <row r="3" spans="1:5" ht="18">
      <c r="A3" s="169" t="s">
        <v>200</v>
      </c>
      <c r="B3" s="169"/>
      <c r="C3" s="169"/>
      <c r="D3" s="169"/>
      <c r="E3" s="169"/>
    </row>
    <row r="4" spans="1:5">
      <c r="B4" s="45"/>
      <c r="C4" s="88" t="s">
        <v>201</v>
      </c>
    </row>
    <row r="5" spans="1:5" ht="14.25" customHeight="1">
      <c r="A5" s="142" t="s">
        <v>181</v>
      </c>
      <c r="B5" s="172" t="s">
        <v>204</v>
      </c>
      <c r="C5" s="139" t="s">
        <v>8</v>
      </c>
      <c r="D5" s="133" t="s">
        <v>202</v>
      </c>
      <c r="E5" s="136" t="s">
        <v>203</v>
      </c>
    </row>
    <row r="6" spans="1:5" ht="14.25" customHeight="1">
      <c r="A6" s="142"/>
      <c r="B6" s="173"/>
      <c r="C6" s="139"/>
      <c r="D6" s="134"/>
      <c r="E6" s="136"/>
    </row>
    <row r="7" spans="1:5" ht="14.25" customHeight="1">
      <c r="A7" s="142"/>
      <c r="B7" s="174"/>
      <c r="C7" s="140"/>
      <c r="D7" s="135"/>
      <c r="E7" s="136"/>
    </row>
    <row r="8" spans="1:5" ht="18" customHeight="1">
      <c r="A8" s="137" t="s">
        <v>34</v>
      </c>
      <c r="B8" s="137"/>
      <c r="C8" s="137"/>
      <c r="D8" s="137"/>
      <c r="E8" s="137"/>
    </row>
    <row r="9" spans="1:5">
      <c r="A9" s="120" t="s">
        <v>58</v>
      </c>
      <c r="B9" s="125" t="s">
        <v>22</v>
      </c>
      <c r="C9" s="44">
        <v>350000</v>
      </c>
      <c r="D9" s="29"/>
      <c r="E9" s="29">
        <v>350000</v>
      </c>
    </row>
    <row r="10" spans="1:5" s="65" customFormat="1" ht="18" customHeight="1">
      <c r="A10" s="171" t="s">
        <v>102</v>
      </c>
      <c r="B10" s="171"/>
      <c r="C10" s="64">
        <f>C9</f>
        <v>350000</v>
      </c>
      <c r="D10" s="126"/>
      <c r="E10" s="64">
        <f>E9</f>
        <v>350000</v>
      </c>
    </row>
    <row r="11" spans="1:5" ht="18" customHeight="1">
      <c r="A11" s="170" t="s">
        <v>35</v>
      </c>
      <c r="B11" s="170"/>
      <c r="C11" s="170"/>
      <c r="D11" s="170"/>
      <c r="E11" s="170"/>
    </row>
    <row r="12" spans="1:5" s="19" customFormat="1" ht="12.75">
      <c r="A12" s="26" t="s">
        <v>59</v>
      </c>
      <c r="B12" s="58" t="s">
        <v>4</v>
      </c>
      <c r="C12" s="26">
        <v>6312000</v>
      </c>
      <c r="D12" s="23">
        <v>0</v>
      </c>
      <c r="E12" s="26">
        <v>6312000</v>
      </c>
    </row>
    <row r="13" spans="1:5" s="19" customFormat="1" ht="14.25">
      <c r="A13" s="26" t="s">
        <v>147</v>
      </c>
      <c r="B13" s="58" t="s">
        <v>3</v>
      </c>
      <c r="C13" s="26">
        <v>2910321</v>
      </c>
      <c r="D13" s="23">
        <v>-540000</v>
      </c>
      <c r="E13" s="29">
        <v>2370321</v>
      </c>
    </row>
    <row r="14" spans="1:5" s="38" customFormat="1" ht="14.25">
      <c r="A14" s="33" t="s">
        <v>71</v>
      </c>
      <c r="B14" s="127" t="s">
        <v>4</v>
      </c>
      <c r="C14" s="33">
        <f>C12+C13</f>
        <v>9222321</v>
      </c>
      <c r="D14" s="28">
        <f>SUM(D13)</f>
        <v>-540000</v>
      </c>
      <c r="E14" s="28">
        <f>SUM(E12:E13)</f>
        <v>8682321</v>
      </c>
    </row>
    <row r="15" spans="1:5" s="38" customFormat="1" ht="14.25">
      <c r="A15" s="33" t="s">
        <v>85</v>
      </c>
      <c r="B15" s="127" t="s">
        <v>5</v>
      </c>
      <c r="C15" s="33">
        <v>2785848</v>
      </c>
      <c r="D15" s="28"/>
      <c r="E15" s="33">
        <v>2785848</v>
      </c>
    </row>
    <row r="16" spans="1:5" s="19" customFormat="1" ht="12.75">
      <c r="A16" s="26" t="s">
        <v>66</v>
      </c>
      <c r="B16" s="58" t="s">
        <v>77</v>
      </c>
      <c r="C16" s="26">
        <v>583846</v>
      </c>
      <c r="D16" s="23"/>
      <c r="E16" s="26">
        <v>583846</v>
      </c>
    </row>
    <row r="17" spans="1:6" s="19" customFormat="1" ht="12.75">
      <c r="A17" s="26" t="s">
        <v>65</v>
      </c>
      <c r="B17" s="58" t="s">
        <v>78</v>
      </c>
      <c r="C17" s="26">
        <v>1206037</v>
      </c>
      <c r="D17" s="23"/>
      <c r="E17" s="26">
        <v>1206037</v>
      </c>
    </row>
    <row r="18" spans="1:6" s="19" customFormat="1" ht="12.75">
      <c r="A18" s="26" t="s">
        <v>79</v>
      </c>
      <c r="B18" s="58" t="s">
        <v>159</v>
      </c>
      <c r="C18" s="26">
        <v>5708661</v>
      </c>
      <c r="D18" s="23"/>
      <c r="E18" s="26">
        <v>5708661</v>
      </c>
    </row>
    <row r="19" spans="1:6" s="19" customFormat="1" ht="12.75">
      <c r="A19" s="26" t="s">
        <v>81</v>
      </c>
      <c r="B19" s="58" t="s">
        <v>82</v>
      </c>
      <c r="C19" s="26">
        <v>300000</v>
      </c>
      <c r="D19" s="23"/>
      <c r="E19" s="26">
        <v>300000</v>
      </c>
    </row>
    <row r="20" spans="1:6" s="19" customFormat="1" ht="12.75">
      <c r="A20" s="26" t="s">
        <v>83</v>
      </c>
      <c r="B20" s="58" t="s">
        <v>158</v>
      </c>
      <c r="C20" s="26">
        <v>2074607</v>
      </c>
      <c r="D20" s="23"/>
      <c r="E20" s="26">
        <v>2074607</v>
      </c>
    </row>
    <row r="21" spans="1:6" s="38" customFormat="1" ht="14.25">
      <c r="A21" s="33" t="s">
        <v>84</v>
      </c>
      <c r="B21" s="127" t="s">
        <v>1</v>
      </c>
      <c r="C21" s="33">
        <f>SUM(C16:C20)</f>
        <v>9873151</v>
      </c>
      <c r="D21" s="28"/>
      <c r="E21" s="33">
        <f>SUM(E16:E20)</f>
        <v>9873151</v>
      </c>
    </row>
    <row r="22" spans="1:6" s="38" customFormat="1" ht="28.5">
      <c r="A22" s="33" t="s">
        <v>160</v>
      </c>
      <c r="B22" s="127" t="s">
        <v>16</v>
      </c>
      <c r="C22" s="33">
        <v>6331763</v>
      </c>
      <c r="D22" s="28">
        <v>-3299000</v>
      </c>
      <c r="E22" s="28">
        <v>3032763</v>
      </c>
    </row>
    <row r="23" spans="1:6" s="19" customFormat="1" ht="12.75">
      <c r="A23" s="26" t="s">
        <v>68</v>
      </c>
      <c r="B23" s="58" t="s">
        <v>192</v>
      </c>
      <c r="C23" s="26">
        <v>3550000</v>
      </c>
      <c r="D23" s="23"/>
      <c r="E23" s="26">
        <v>3550000</v>
      </c>
    </row>
    <row r="24" spans="1:6" s="19" customFormat="1" ht="12.75">
      <c r="A24" s="26" t="s">
        <v>68</v>
      </c>
      <c r="B24" s="58" t="s">
        <v>163</v>
      </c>
      <c r="C24" s="26">
        <v>958500</v>
      </c>
      <c r="D24" s="23"/>
      <c r="E24" s="26">
        <v>958500</v>
      </c>
    </row>
    <row r="25" spans="1:6" s="38" customFormat="1" ht="14.25">
      <c r="A25" s="33" t="s">
        <v>68</v>
      </c>
      <c r="B25" s="127" t="s">
        <v>162</v>
      </c>
      <c r="C25" s="33">
        <f>C23+C24</f>
        <v>4508500</v>
      </c>
      <c r="D25" s="28"/>
      <c r="E25" s="28">
        <f>SUM(E23:E24)</f>
        <v>4508500</v>
      </c>
    </row>
    <row r="26" spans="1:6" s="19" customFormat="1" ht="12.75">
      <c r="A26" s="26" t="s">
        <v>150</v>
      </c>
      <c r="B26" s="58" t="s">
        <v>180</v>
      </c>
      <c r="C26" s="26">
        <v>6200000</v>
      </c>
      <c r="D26" s="23">
        <v>-5258532</v>
      </c>
      <c r="E26" s="23">
        <v>941468</v>
      </c>
    </row>
    <row r="27" spans="1:6" s="5" customFormat="1">
      <c r="A27" s="171" t="s">
        <v>91</v>
      </c>
      <c r="B27" s="171"/>
      <c r="C27" s="64">
        <f>SUM(C14+C15+C21+C22++C25+C26)</f>
        <v>38921583</v>
      </c>
      <c r="D27" s="118">
        <f>SUM(D14:D26)</f>
        <v>-9097532</v>
      </c>
      <c r="E27" s="118">
        <f>E14+E15+E21+E22+E25+E26</f>
        <v>29824051</v>
      </c>
      <c r="F27" s="79">
        <f>C27</f>
        <v>38921583</v>
      </c>
    </row>
    <row r="28" spans="1:6" s="5" customFormat="1">
      <c r="A28" s="84"/>
      <c r="B28" s="84"/>
      <c r="C28" s="85"/>
      <c r="E28" s="1"/>
      <c r="F28" s="79"/>
    </row>
    <row r="29" spans="1:6" s="5" customFormat="1" ht="14.25" customHeight="1">
      <c r="A29" s="142" t="s">
        <v>181</v>
      </c>
      <c r="B29" s="138" t="s">
        <v>205</v>
      </c>
      <c r="C29" s="139" t="s">
        <v>8</v>
      </c>
      <c r="D29" s="133" t="s">
        <v>202</v>
      </c>
      <c r="E29" s="136" t="s">
        <v>203</v>
      </c>
      <c r="F29" s="79"/>
    </row>
    <row r="30" spans="1:6" s="5" customFormat="1" ht="14.25" customHeight="1">
      <c r="A30" s="142"/>
      <c r="B30" s="138"/>
      <c r="C30" s="139"/>
      <c r="D30" s="134"/>
      <c r="E30" s="136"/>
      <c r="F30" s="79"/>
    </row>
    <row r="31" spans="1:6" s="5" customFormat="1" ht="14.25" customHeight="1">
      <c r="A31" s="142"/>
      <c r="B31" s="138"/>
      <c r="C31" s="140"/>
      <c r="D31" s="135"/>
      <c r="E31" s="136"/>
      <c r="F31" s="79"/>
    </row>
    <row r="32" spans="1:6" s="5" customFormat="1" ht="18" customHeight="1">
      <c r="A32" s="153" t="s">
        <v>34</v>
      </c>
      <c r="B32" s="154"/>
      <c r="C32" s="154"/>
      <c r="D32" s="154"/>
      <c r="E32" s="154"/>
      <c r="F32" s="79"/>
    </row>
    <row r="33" spans="1:6" s="21" customFormat="1" ht="14.25" customHeight="1">
      <c r="A33" s="25" t="s">
        <v>58</v>
      </c>
      <c r="B33" s="25" t="s">
        <v>177</v>
      </c>
      <c r="C33" s="31">
        <v>5000420</v>
      </c>
      <c r="D33" s="50"/>
      <c r="E33" s="26">
        <v>5000420</v>
      </c>
      <c r="F33" s="87"/>
    </row>
    <row r="34" spans="1:6" s="21" customFormat="1" ht="14.25" customHeight="1">
      <c r="A34" s="25" t="s">
        <v>58</v>
      </c>
      <c r="B34" s="25" t="s">
        <v>178</v>
      </c>
      <c r="C34" s="31">
        <v>1350113</v>
      </c>
      <c r="D34" s="50"/>
      <c r="E34" s="26">
        <v>1350113</v>
      </c>
      <c r="F34" s="87"/>
    </row>
    <row r="35" spans="1:6" ht="14.25" customHeight="1">
      <c r="A35" s="39" t="s">
        <v>58</v>
      </c>
      <c r="B35" s="39" t="s">
        <v>11</v>
      </c>
      <c r="C35" s="86">
        <f>C33+C34</f>
        <v>6350533</v>
      </c>
      <c r="D35" s="91"/>
      <c r="E35" s="28">
        <f>SUM(E33:E34)</f>
        <v>6350533</v>
      </c>
      <c r="F35" s="22"/>
    </row>
    <row r="36" spans="1:6" s="42" customFormat="1" ht="18" customHeight="1">
      <c r="A36" s="151" t="s">
        <v>102</v>
      </c>
      <c r="B36" s="152"/>
      <c r="C36" s="73">
        <f>C35</f>
        <v>6350533</v>
      </c>
      <c r="D36" s="92"/>
      <c r="E36" s="118">
        <f>SUM(E35)</f>
        <v>6350533</v>
      </c>
      <c r="F36" s="80"/>
    </row>
    <row r="37" spans="1:6" s="5" customFormat="1" ht="18" customHeight="1">
      <c r="A37" s="153" t="s">
        <v>35</v>
      </c>
      <c r="B37" s="154"/>
      <c r="C37" s="154"/>
      <c r="D37" s="154"/>
      <c r="E37" s="154"/>
      <c r="F37" s="79"/>
    </row>
    <row r="38" spans="1:6" s="5" customFormat="1">
      <c r="A38" s="25" t="s">
        <v>70</v>
      </c>
      <c r="B38" s="25" t="s">
        <v>69</v>
      </c>
      <c r="C38" s="31">
        <v>7832905</v>
      </c>
      <c r="D38" s="94"/>
      <c r="E38" s="23">
        <v>7832905</v>
      </c>
      <c r="F38" s="79"/>
    </row>
    <row r="39" spans="1:6" s="5" customFormat="1">
      <c r="A39" s="25" t="s">
        <v>70</v>
      </c>
      <c r="B39" s="25" t="s">
        <v>226</v>
      </c>
      <c r="C39" s="31">
        <v>2114884</v>
      </c>
      <c r="D39" s="94"/>
      <c r="E39" s="23">
        <v>2114884</v>
      </c>
      <c r="F39" s="79"/>
    </row>
    <row r="40" spans="1:6" s="5" customFormat="1">
      <c r="A40" s="39" t="s">
        <v>70</v>
      </c>
      <c r="B40" s="39" t="s">
        <v>11</v>
      </c>
      <c r="C40" s="86">
        <f>C38+C39</f>
        <v>9947789</v>
      </c>
      <c r="D40" s="94"/>
      <c r="E40" s="28">
        <f>SUM(E38:E39)</f>
        <v>9947789</v>
      </c>
      <c r="F40" s="79"/>
    </row>
    <row r="41" spans="1:6" s="5" customFormat="1">
      <c r="A41" s="151" t="s">
        <v>91</v>
      </c>
      <c r="B41" s="152"/>
      <c r="C41" s="73">
        <f>C40</f>
        <v>9947789</v>
      </c>
      <c r="D41" s="94"/>
      <c r="E41" s="24">
        <f>SUM(E40)</f>
        <v>9947789</v>
      </c>
      <c r="F41" s="79">
        <f>C41</f>
        <v>9947789</v>
      </c>
    </row>
    <row r="42" spans="1:6" s="5" customFormat="1">
      <c r="A42" s="84"/>
      <c r="B42" s="84"/>
      <c r="C42" s="85"/>
      <c r="E42" s="11"/>
      <c r="F42" s="79"/>
    </row>
    <row r="43" spans="1:6" ht="14.25" customHeight="1">
      <c r="A43" s="142" t="s">
        <v>181</v>
      </c>
      <c r="B43" s="166" t="s">
        <v>206</v>
      </c>
      <c r="C43" s="139" t="s">
        <v>8</v>
      </c>
      <c r="D43" s="133" t="s">
        <v>202</v>
      </c>
      <c r="E43" s="136" t="s">
        <v>203</v>
      </c>
    </row>
    <row r="44" spans="1:6" ht="14.25">
      <c r="A44" s="142"/>
      <c r="B44" s="166"/>
      <c r="C44" s="139"/>
      <c r="D44" s="134"/>
      <c r="E44" s="136"/>
    </row>
    <row r="45" spans="1:6" ht="14.25">
      <c r="A45" s="142"/>
      <c r="B45" s="166"/>
      <c r="C45" s="140"/>
      <c r="D45" s="135"/>
      <c r="E45" s="136"/>
    </row>
    <row r="46" spans="1:6" s="4" customFormat="1" ht="18" customHeight="1">
      <c r="A46" s="145" t="s">
        <v>35</v>
      </c>
      <c r="B46" s="146"/>
      <c r="C46" s="146"/>
      <c r="D46" s="146"/>
      <c r="E46" s="147"/>
    </row>
    <row r="47" spans="1:6" s="19" customFormat="1" ht="12.75">
      <c r="A47" s="95" t="s">
        <v>71</v>
      </c>
      <c r="B47" s="96" t="s">
        <v>2</v>
      </c>
      <c r="C47" s="98">
        <v>5395000</v>
      </c>
      <c r="D47" s="27"/>
      <c r="E47" s="23">
        <v>5395000</v>
      </c>
    </row>
    <row r="48" spans="1:6" s="19" customFormat="1" ht="12.75">
      <c r="A48" s="50" t="s">
        <v>71</v>
      </c>
      <c r="B48" s="34" t="s">
        <v>3</v>
      </c>
      <c r="C48" s="99">
        <v>360000</v>
      </c>
      <c r="D48" s="27"/>
      <c r="E48" s="23">
        <v>360000</v>
      </c>
    </row>
    <row r="49" spans="1:6" s="38" customFormat="1" ht="14.25">
      <c r="A49" s="70" t="s">
        <v>71</v>
      </c>
      <c r="B49" s="49" t="s">
        <v>4</v>
      </c>
      <c r="C49" s="100">
        <f>SUM(C47+C48)</f>
        <v>5755000</v>
      </c>
      <c r="D49" s="102"/>
      <c r="E49" s="28">
        <f>SUM(E47:E48)</f>
        <v>5755000</v>
      </c>
    </row>
    <row r="50" spans="1:6" s="38" customFormat="1" ht="14.25">
      <c r="A50" s="70" t="s">
        <v>85</v>
      </c>
      <c r="B50" s="49" t="s">
        <v>6</v>
      </c>
      <c r="C50" s="100">
        <v>1579339</v>
      </c>
      <c r="D50" s="102"/>
      <c r="E50" s="28">
        <v>1579339</v>
      </c>
    </row>
    <row r="51" spans="1:6" s="19" customFormat="1" ht="12.75">
      <c r="A51" s="50" t="s">
        <v>66</v>
      </c>
      <c r="B51" s="34" t="s">
        <v>87</v>
      </c>
      <c r="C51" s="99">
        <v>1483435</v>
      </c>
      <c r="D51" s="27"/>
      <c r="E51" s="23">
        <v>1483435</v>
      </c>
    </row>
    <row r="52" spans="1:6" s="19" customFormat="1" ht="12.75">
      <c r="A52" s="50" t="s">
        <v>79</v>
      </c>
      <c r="B52" s="34" t="s">
        <v>90</v>
      </c>
      <c r="C52" s="99">
        <v>1707100</v>
      </c>
      <c r="D52" s="27"/>
      <c r="E52" s="23">
        <v>1707100</v>
      </c>
    </row>
    <row r="53" spans="1:6" s="19" customFormat="1" ht="12.75">
      <c r="A53" s="50" t="s">
        <v>83</v>
      </c>
      <c r="B53" s="34" t="s">
        <v>161</v>
      </c>
      <c r="C53" s="99">
        <v>1136322</v>
      </c>
      <c r="D53" s="27"/>
      <c r="E53" s="23">
        <v>1136322</v>
      </c>
    </row>
    <row r="54" spans="1:6" s="38" customFormat="1" ht="14.25">
      <c r="A54" s="70" t="s">
        <v>84</v>
      </c>
      <c r="B54" s="49" t="s">
        <v>7</v>
      </c>
      <c r="C54" s="100">
        <f>SUM(C51:C53)</f>
        <v>4326857</v>
      </c>
      <c r="D54" s="102"/>
      <c r="E54" s="28">
        <f>SUM(E51:E53)</f>
        <v>4326857</v>
      </c>
    </row>
    <row r="55" spans="1:6" s="20" customFormat="1" ht="25.5">
      <c r="A55" s="50" t="s">
        <v>68</v>
      </c>
      <c r="B55" s="34" t="s">
        <v>193</v>
      </c>
      <c r="C55" s="99">
        <v>5361342</v>
      </c>
      <c r="D55" s="23">
        <v>605900</v>
      </c>
      <c r="E55" s="121">
        <v>5967242</v>
      </c>
    </row>
    <row r="56" spans="1:6" s="20" customFormat="1" ht="12.75">
      <c r="A56" s="50" t="s">
        <v>68</v>
      </c>
      <c r="B56" s="34" t="s">
        <v>163</v>
      </c>
      <c r="C56" s="99">
        <v>1447562</v>
      </c>
      <c r="D56" s="23">
        <v>163593</v>
      </c>
      <c r="E56" s="121">
        <v>1611155</v>
      </c>
    </row>
    <row r="57" spans="1:6" s="12" customFormat="1" ht="14.25">
      <c r="A57" s="70" t="s">
        <v>68</v>
      </c>
      <c r="B57" s="49" t="s">
        <v>72</v>
      </c>
      <c r="C57" s="100">
        <f>C55+C56</f>
        <v>6808904</v>
      </c>
      <c r="D57" s="24">
        <f>SUM(D55:D56)</f>
        <v>769493</v>
      </c>
      <c r="E57" s="28">
        <f>SUM(E55:E56)</f>
        <v>7578397</v>
      </c>
    </row>
    <row r="58" spans="1:6" s="19" customFormat="1" ht="12.75">
      <c r="A58" s="50" t="s">
        <v>70</v>
      </c>
      <c r="B58" s="34" t="s">
        <v>191</v>
      </c>
      <c r="C58" s="99">
        <v>3300900</v>
      </c>
      <c r="D58" s="27"/>
      <c r="E58" s="23">
        <v>3300900</v>
      </c>
    </row>
    <row r="59" spans="1:6" s="19" customFormat="1" ht="12.75">
      <c r="A59" s="50" t="s">
        <v>70</v>
      </c>
      <c r="B59" s="34" t="s">
        <v>164</v>
      </c>
      <c r="C59" s="99">
        <v>891243</v>
      </c>
      <c r="D59" s="27"/>
      <c r="E59" s="23">
        <v>891243</v>
      </c>
    </row>
    <row r="60" spans="1:6" s="38" customFormat="1" ht="14.25">
      <c r="A60" s="70" t="s">
        <v>70</v>
      </c>
      <c r="B60" s="49" t="s">
        <v>25</v>
      </c>
      <c r="C60" s="100">
        <f>C58+C59</f>
        <v>4192143</v>
      </c>
      <c r="D60" s="102"/>
      <c r="E60" s="28">
        <f>SUM(E58:E59)</f>
        <v>4192143</v>
      </c>
    </row>
    <row r="61" spans="1:6" s="42" customFormat="1">
      <c r="A61" s="141" t="s">
        <v>91</v>
      </c>
      <c r="B61" s="141"/>
      <c r="C61" s="101">
        <f>C50+C49+C54+C57+C60</f>
        <v>22662243</v>
      </c>
      <c r="D61" s="118">
        <f>SUM(D57:D60)</f>
        <v>769493</v>
      </c>
      <c r="E61" s="118">
        <f>E49+E50+E54+E57+E60</f>
        <v>23431736</v>
      </c>
      <c r="F61" s="80">
        <f>C61</f>
        <v>22662243</v>
      </c>
    </row>
    <row r="62" spans="1:6" s="17" customFormat="1" ht="18">
      <c r="A62" s="164"/>
      <c r="B62" s="164"/>
      <c r="C62" s="164"/>
      <c r="D62" s="164"/>
      <c r="E62" s="165"/>
    </row>
    <row r="63" spans="1:6" s="17" customFormat="1" ht="14.25" customHeight="1">
      <c r="A63" s="142" t="s">
        <v>181</v>
      </c>
      <c r="B63" s="138" t="s">
        <v>165</v>
      </c>
      <c r="C63" s="139" t="s">
        <v>8</v>
      </c>
      <c r="D63" s="133" t="s">
        <v>202</v>
      </c>
      <c r="E63" s="136" t="s">
        <v>203</v>
      </c>
    </row>
    <row r="64" spans="1:6" s="17" customFormat="1" ht="14.25" customHeight="1">
      <c r="A64" s="142"/>
      <c r="B64" s="138"/>
      <c r="C64" s="139"/>
      <c r="D64" s="134"/>
      <c r="E64" s="136"/>
    </row>
    <row r="65" spans="1:6" s="17" customFormat="1" ht="14.25" customHeight="1">
      <c r="A65" s="142"/>
      <c r="B65" s="138"/>
      <c r="C65" s="140"/>
      <c r="D65" s="135"/>
      <c r="E65" s="136"/>
    </row>
    <row r="66" spans="1:6" s="17" customFormat="1" ht="18" customHeight="1">
      <c r="A66" s="157" t="s">
        <v>35</v>
      </c>
      <c r="B66" s="158"/>
      <c r="C66" s="158"/>
      <c r="D66" s="158"/>
      <c r="E66" s="158"/>
    </row>
    <row r="67" spans="1:6" s="21" customFormat="1" ht="12.75">
      <c r="A67" s="50" t="s">
        <v>66</v>
      </c>
      <c r="B67" s="34" t="s">
        <v>87</v>
      </c>
      <c r="C67" s="30">
        <v>800000</v>
      </c>
      <c r="D67" s="26"/>
      <c r="E67" s="26">
        <v>800000</v>
      </c>
    </row>
    <row r="68" spans="1:6" s="21" customFormat="1" ht="12.75">
      <c r="A68" s="50" t="s">
        <v>79</v>
      </c>
      <c r="B68" s="34" t="s">
        <v>90</v>
      </c>
      <c r="C68" s="30">
        <v>1650000</v>
      </c>
      <c r="D68" s="26"/>
      <c r="E68" s="26">
        <v>1650000</v>
      </c>
    </row>
    <row r="69" spans="1:6" s="21" customFormat="1" ht="12.75">
      <c r="A69" s="50" t="s">
        <v>83</v>
      </c>
      <c r="B69" s="34" t="s">
        <v>169</v>
      </c>
      <c r="C69" s="30">
        <v>661500</v>
      </c>
      <c r="D69" s="26"/>
      <c r="E69" s="26">
        <v>661500</v>
      </c>
    </row>
    <row r="70" spans="1:6" s="40" customFormat="1" ht="14.25">
      <c r="A70" s="70" t="s">
        <v>84</v>
      </c>
      <c r="B70" s="49" t="s">
        <v>1</v>
      </c>
      <c r="C70" s="51">
        <f>SUM(C67+C68+C69)</f>
        <v>3111500</v>
      </c>
      <c r="D70" s="33"/>
      <c r="E70" s="33">
        <f>SUM(E67:E69)</f>
        <v>3111500</v>
      </c>
    </row>
    <row r="71" spans="1:6" s="43" customFormat="1" ht="18" customHeight="1">
      <c r="A71" s="151" t="s">
        <v>91</v>
      </c>
      <c r="B71" s="152"/>
      <c r="C71" s="69">
        <f>SUM(C70)</f>
        <v>3111500</v>
      </c>
      <c r="D71" s="119"/>
      <c r="E71" s="72">
        <f>SUM(E70)</f>
        <v>3111500</v>
      </c>
      <c r="F71" s="81">
        <f>C71</f>
        <v>3111500</v>
      </c>
    </row>
    <row r="72" spans="1:6" s="17" customFormat="1" ht="18">
      <c r="A72" s="43"/>
      <c r="B72" s="8"/>
      <c r="C72" s="14"/>
      <c r="E72" s="78"/>
    </row>
    <row r="73" spans="1:6" s="6" customFormat="1" ht="14.25" customHeight="1">
      <c r="A73" s="142" t="s">
        <v>181</v>
      </c>
      <c r="B73" s="138" t="s">
        <v>207</v>
      </c>
      <c r="C73" s="139" t="s">
        <v>8</v>
      </c>
      <c r="D73" s="133" t="s">
        <v>202</v>
      </c>
      <c r="E73" s="136" t="s">
        <v>203</v>
      </c>
    </row>
    <row r="74" spans="1:6" s="6" customFormat="1" ht="14.25" customHeight="1">
      <c r="A74" s="142"/>
      <c r="B74" s="138"/>
      <c r="C74" s="139"/>
      <c r="D74" s="134"/>
      <c r="E74" s="136"/>
    </row>
    <row r="75" spans="1:6" s="6" customFormat="1" ht="14.25" customHeight="1">
      <c r="A75" s="142"/>
      <c r="B75" s="138"/>
      <c r="C75" s="140"/>
      <c r="D75" s="135"/>
      <c r="E75" s="136"/>
    </row>
    <row r="76" spans="1:6" s="6" customFormat="1" ht="18" customHeight="1">
      <c r="A76" s="157" t="s">
        <v>35</v>
      </c>
      <c r="B76" s="158"/>
      <c r="C76" s="158"/>
      <c r="D76" s="158"/>
      <c r="E76" s="158"/>
    </row>
    <row r="77" spans="1:6" s="19" customFormat="1" ht="12.75">
      <c r="A77" s="50" t="s">
        <v>94</v>
      </c>
      <c r="B77" s="34" t="s">
        <v>73</v>
      </c>
      <c r="C77" s="103">
        <v>65000</v>
      </c>
      <c r="D77" s="23"/>
      <c r="E77" s="23">
        <v>65000</v>
      </c>
    </row>
    <row r="78" spans="1:6" s="19" customFormat="1" ht="12.75">
      <c r="A78" s="50" t="s">
        <v>95</v>
      </c>
      <c r="B78" s="34" t="s">
        <v>166</v>
      </c>
      <c r="C78" s="103">
        <v>1300000</v>
      </c>
      <c r="D78" s="23"/>
      <c r="E78" s="23">
        <v>1300000</v>
      </c>
    </row>
    <row r="79" spans="1:6" s="19" customFormat="1" ht="12.75">
      <c r="A79" s="50" t="s">
        <v>96</v>
      </c>
      <c r="B79" s="34" t="s">
        <v>97</v>
      </c>
      <c r="C79" s="103">
        <v>250000</v>
      </c>
      <c r="D79" s="23"/>
      <c r="E79" s="23">
        <v>250000</v>
      </c>
    </row>
    <row r="80" spans="1:6" s="38" customFormat="1" ht="14.25">
      <c r="A80" s="46" t="s">
        <v>92</v>
      </c>
      <c r="B80" s="49" t="s">
        <v>93</v>
      </c>
      <c r="C80" s="104">
        <f>SUM(C77:C79)</f>
        <v>1615000</v>
      </c>
      <c r="D80" s="28"/>
      <c r="E80" s="28">
        <f>SUM(E77:E79)</f>
        <v>1615000</v>
      </c>
    </row>
    <row r="81" spans="1:6" s="5" customFormat="1">
      <c r="A81" s="151" t="s">
        <v>91</v>
      </c>
      <c r="B81" s="152"/>
      <c r="C81" s="105">
        <f>SUM(C80)</f>
        <v>1615000</v>
      </c>
      <c r="D81" s="116"/>
      <c r="E81" s="118">
        <f>SUM(E80)</f>
        <v>1615000</v>
      </c>
      <c r="F81" s="79">
        <f>C81</f>
        <v>1615000</v>
      </c>
    </row>
    <row r="82" spans="1:6" s="6" customFormat="1" ht="18">
      <c r="A82" s="43"/>
      <c r="B82" s="143"/>
      <c r="C82" s="143"/>
      <c r="D82" s="143"/>
      <c r="E82" s="144"/>
    </row>
    <row r="83" spans="1:6" s="6" customFormat="1" ht="14.25" customHeight="1">
      <c r="A83" s="142" t="s">
        <v>181</v>
      </c>
      <c r="B83" s="138" t="s">
        <v>208</v>
      </c>
      <c r="C83" s="175" t="s">
        <v>8</v>
      </c>
      <c r="D83" s="133" t="s">
        <v>202</v>
      </c>
      <c r="E83" s="136" t="s">
        <v>203</v>
      </c>
    </row>
    <row r="84" spans="1:6" s="6" customFormat="1" ht="14.25" customHeight="1">
      <c r="A84" s="142"/>
      <c r="B84" s="138"/>
      <c r="C84" s="175"/>
      <c r="D84" s="134"/>
      <c r="E84" s="136"/>
    </row>
    <row r="85" spans="1:6" s="6" customFormat="1" ht="14.25" customHeight="1">
      <c r="A85" s="142"/>
      <c r="B85" s="138"/>
      <c r="C85" s="175"/>
      <c r="D85" s="135"/>
      <c r="E85" s="136"/>
    </row>
    <row r="86" spans="1:6" s="6" customFormat="1" ht="18" customHeight="1">
      <c r="A86" s="157" t="s">
        <v>34</v>
      </c>
      <c r="B86" s="158"/>
      <c r="C86" s="158"/>
      <c r="D86" s="158"/>
      <c r="E86" s="158"/>
    </row>
    <row r="87" spans="1:6" s="21" customFormat="1" ht="12.75">
      <c r="A87" s="50" t="s">
        <v>103</v>
      </c>
      <c r="B87" s="34" t="s">
        <v>31</v>
      </c>
      <c r="C87" s="30">
        <v>153070</v>
      </c>
      <c r="D87" s="26"/>
      <c r="E87" s="26">
        <v>153070</v>
      </c>
    </row>
    <row r="88" spans="1:6" s="21" customFormat="1" ht="12.75">
      <c r="A88" s="50" t="s">
        <v>104</v>
      </c>
      <c r="B88" s="25" t="s">
        <v>36</v>
      </c>
      <c r="C88" s="31">
        <v>566928</v>
      </c>
      <c r="D88" s="26"/>
      <c r="E88" s="26">
        <v>566928</v>
      </c>
    </row>
    <row r="89" spans="1:6" s="19" customFormat="1" ht="12.75">
      <c r="A89" s="50" t="s">
        <v>105</v>
      </c>
      <c r="B89" s="25" t="s">
        <v>179</v>
      </c>
      <c r="C89" s="35">
        <v>3600000</v>
      </c>
      <c r="D89" s="23">
        <v>307020</v>
      </c>
      <c r="E89" s="23">
        <v>3907020</v>
      </c>
    </row>
    <row r="90" spans="1:6" s="38" customFormat="1" ht="14.25">
      <c r="A90" s="70" t="s">
        <v>58</v>
      </c>
      <c r="B90" s="39" t="s">
        <v>106</v>
      </c>
      <c r="C90" s="52">
        <f>SUM(C87:C89)</f>
        <v>4319998</v>
      </c>
      <c r="D90" s="28">
        <f>SUM(D87:D89)</f>
        <v>307020</v>
      </c>
      <c r="E90" s="28">
        <f>SUM(E87:E89)</f>
        <v>4627018</v>
      </c>
    </row>
    <row r="91" spans="1:6" s="19" customFormat="1" ht="12.75">
      <c r="A91" s="50" t="s">
        <v>107</v>
      </c>
      <c r="B91" s="25" t="s">
        <v>167</v>
      </c>
      <c r="C91" s="35">
        <v>98420</v>
      </c>
      <c r="D91" s="23"/>
      <c r="E91" s="23">
        <v>98420</v>
      </c>
    </row>
    <row r="92" spans="1:6" s="38" customFormat="1" ht="14.25">
      <c r="A92" s="46" t="s">
        <v>108</v>
      </c>
      <c r="B92" s="39" t="s">
        <v>109</v>
      </c>
      <c r="C92" s="52">
        <f>SUM(C91)</f>
        <v>98420</v>
      </c>
      <c r="D92" s="28"/>
      <c r="E92" s="28">
        <f>SUM(E91)</f>
        <v>98420</v>
      </c>
    </row>
    <row r="93" spans="1:6" s="5" customFormat="1">
      <c r="A93" s="151" t="s">
        <v>102</v>
      </c>
      <c r="B93" s="152"/>
      <c r="C93" s="71">
        <f>SUM(C90+C92)</f>
        <v>4418418</v>
      </c>
      <c r="D93" s="118">
        <f>D90</f>
        <v>307020</v>
      </c>
      <c r="E93" s="118">
        <f>E90+E92</f>
        <v>4725438</v>
      </c>
    </row>
    <row r="94" spans="1:6" s="6" customFormat="1" ht="18" customHeight="1">
      <c r="A94" s="157" t="s">
        <v>35</v>
      </c>
      <c r="B94" s="158"/>
      <c r="C94" s="158"/>
      <c r="D94" s="158"/>
      <c r="E94" s="158"/>
    </row>
    <row r="95" spans="1:6" s="19" customFormat="1" ht="12.75">
      <c r="A95" s="50" t="s">
        <v>110</v>
      </c>
      <c r="B95" s="34" t="s">
        <v>32</v>
      </c>
      <c r="C95" s="30">
        <v>566928</v>
      </c>
      <c r="D95" s="23"/>
      <c r="E95" s="23">
        <v>566928</v>
      </c>
    </row>
    <row r="96" spans="1:6" s="19" customFormat="1" ht="12.75">
      <c r="A96" s="50" t="s">
        <v>64</v>
      </c>
      <c r="B96" s="34" t="s">
        <v>33</v>
      </c>
      <c r="C96" s="30">
        <v>153070</v>
      </c>
      <c r="D96" s="23"/>
      <c r="E96" s="23">
        <v>153070</v>
      </c>
    </row>
    <row r="97" spans="1:6" s="19" customFormat="1" ht="12.75">
      <c r="A97" s="50" t="s">
        <v>89</v>
      </c>
      <c r="B97" s="34" t="s">
        <v>74</v>
      </c>
      <c r="C97" s="30">
        <v>228000</v>
      </c>
      <c r="D97" s="23">
        <v>150000</v>
      </c>
      <c r="E97" s="23">
        <v>378000</v>
      </c>
    </row>
    <row r="98" spans="1:6" s="19" customFormat="1" ht="12.75">
      <c r="A98" s="50" t="s">
        <v>62</v>
      </c>
      <c r="B98" s="34" t="s">
        <v>75</v>
      </c>
      <c r="C98" s="30">
        <v>169300</v>
      </c>
      <c r="D98" s="23">
        <v>50000</v>
      </c>
      <c r="E98" s="23">
        <v>219300</v>
      </c>
    </row>
    <row r="99" spans="1:6" s="19" customFormat="1" ht="12.75">
      <c r="A99" s="50" t="s">
        <v>63</v>
      </c>
      <c r="B99" s="34" t="s">
        <v>231</v>
      </c>
      <c r="C99" s="30"/>
      <c r="D99" s="23">
        <v>84267</v>
      </c>
      <c r="E99" s="23">
        <v>84267</v>
      </c>
    </row>
    <row r="100" spans="1:6" s="19" customFormat="1" ht="12.75">
      <c r="A100" s="50" t="s">
        <v>83</v>
      </c>
      <c r="B100" s="34" t="s">
        <v>169</v>
      </c>
      <c r="C100" s="30"/>
      <c r="D100" s="23">
        <v>22753</v>
      </c>
      <c r="E100" s="23">
        <v>22753</v>
      </c>
    </row>
    <row r="101" spans="1:6" s="38" customFormat="1" ht="14.25">
      <c r="A101" s="70" t="s">
        <v>84</v>
      </c>
      <c r="B101" s="49" t="s">
        <v>1</v>
      </c>
      <c r="C101" s="51">
        <f>SUM(C95:C98)</f>
        <v>1117298</v>
      </c>
      <c r="D101" s="28">
        <f>SUM(D97:D100)</f>
        <v>307020</v>
      </c>
      <c r="E101" s="28">
        <f>SUM(E95:E100)</f>
        <v>1424318</v>
      </c>
    </row>
    <row r="102" spans="1:6" s="38" customFormat="1" ht="14.25">
      <c r="A102" s="50" t="s">
        <v>121</v>
      </c>
      <c r="B102" s="34" t="s">
        <v>228</v>
      </c>
      <c r="C102" s="51"/>
      <c r="D102" s="23">
        <v>157480</v>
      </c>
      <c r="E102" s="23">
        <v>157480</v>
      </c>
    </row>
    <row r="103" spans="1:6" s="38" customFormat="1" ht="14.25">
      <c r="A103" s="50" t="s">
        <v>122</v>
      </c>
      <c r="B103" s="34" t="s">
        <v>229</v>
      </c>
      <c r="C103" s="51"/>
      <c r="D103" s="23">
        <v>42520</v>
      </c>
      <c r="E103" s="23">
        <v>42520</v>
      </c>
    </row>
    <row r="104" spans="1:6" s="38" customFormat="1" ht="14.25">
      <c r="A104" s="122" t="s">
        <v>68</v>
      </c>
      <c r="B104" s="49" t="s">
        <v>230</v>
      </c>
      <c r="C104" s="51"/>
      <c r="D104" s="28">
        <f>SUM(D102:D103)</f>
        <v>200000</v>
      </c>
      <c r="E104" s="28">
        <f>SUM(E102:E103)</f>
        <v>200000</v>
      </c>
    </row>
    <row r="105" spans="1:6" s="19" customFormat="1" ht="12.75">
      <c r="A105" s="50" t="s">
        <v>70</v>
      </c>
      <c r="B105" s="34" t="s">
        <v>239</v>
      </c>
      <c r="C105" s="30"/>
      <c r="D105" s="23">
        <v>345490</v>
      </c>
      <c r="E105" s="23">
        <v>345490</v>
      </c>
    </row>
    <row r="106" spans="1:6" s="19" customFormat="1" ht="12.75">
      <c r="A106" s="50" t="s">
        <v>70</v>
      </c>
      <c r="B106" s="34" t="s">
        <v>240</v>
      </c>
      <c r="C106" s="30"/>
      <c r="D106" s="23">
        <v>93282</v>
      </c>
      <c r="E106" s="23">
        <v>93282</v>
      </c>
    </row>
    <row r="107" spans="1:6" s="38" customFormat="1" ht="14.25">
      <c r="A107" s="70" t="s">
        <v>70</v>
      </c>
      <c r="B107" s="49" t="s">
        <v>241</v>
      </c>
      <c r="C107" s="51"/>
      <c r="D107" s="28">
        <f>D106+D105</f>
        <v>438772</v>
      </c>
      <c r="E107" s="28">
        <f>E106+E105</f>
        <v>438772</v>
      </c>
    </row>
    <row r="108" spans="1:6" s="5" customFormat="1">
      <c r="A108" s="151" t="s">
        <v>91</v>
      </c>
      <c r="B108" s="152"/>
      <c r="C108" s="69">
        <f>SUM(C101)</f>
        <v>1117298</v>
      </c>
      <c r="D108" s="118">
        <f>D101+D104+D107</f>
        <v>945792</v>
      </c>
      <c r="E108" s="118">
        <f>SUM(E101+E104+E107)</f>
        <v>2063090</v>
      </c>
      <c r="F108" s="79">
        <f>C108</f>
        <v>1117298</v>
      </c>
    </row>
    <row r="109" spans="1:6" ht="18">
      <c r="B109" s="176"/>
      <c r="C109" s="176"/>
    </row>
    <row r="110" spans="1:6" ht="14.25" customHeight="1">
      <c r="A110" s="142" t="s">
        <v>181</v>
      </c>
      <c r="B110" s="138" t="s">
        <v>168</v>
      </c>
      <c r="C110" s="139" t="s">
        <v>8</v>
      </c>
      <c r="D110" s="133" t="s">
        <v>202</v>
      </c>
      <c r="E110" s="136" t="s">
        <v>203</v>
      </c>
    </row>
    <row r="111" spans="1:6" ht="14.25">
      <c r="A111" s="142"/>
      <c r="B111" s="138"/>
      <c r="C111" s="139"/>
      <c r="D111" s="134"/>
      <c r="E111" s="136"/>
    </row>
    <row r="112" spans="1:6" ht="14.25">
      <c r="A112" s="142"/>
      <c r="B112" s="138"/>
      <c r="C112" s="140"/>
      <c r="D112" s="135"/>
      <c r="E112" s="136"/>
    </row>
    <row r="113" spans="1:6" s="7" customFormat="1" ht="18" customHeight="1">
      <c r="A113" s="153" t="s">
        <v>35</v>
      </c>
      <c r="B113" s="154"/>
      <c r="C113" s="154"/>
      <c r="D113" s="154"/>
      <c r="E113" s="154"/>
    </row>
    <row r="114" spans="1:6" s="19" customFormat="1" ht="12.75">
      <c r="A114" s="50" t="s">
        <v>79</v>
      </c>
      <c r="B114" s="34" t="s">
        <v>80</v>
      </c>
      <c r="C114" s="26">
        <v>2399909</v>
      </c>
      <c r="D114" s="23"/>
      <c r="E114" s="23">
        <v>2399909</v>
      </c>
    </row>
    <row r="115" spans="1:6" s="19" customFormat="1" ht="12.75">
      <c r="A115" s="50" t="s">
        <v>83</v>
      </c>
      <c r="B115" s="34" t="s">
        <v>169</v>
      </c>
      <c r="C115" s="26">
        <v>647975</v>
      </c>
      <c r="D115" s="23"/>
      <c r="E115" s="23">
        <v>647975</v>
      </c>
    </row>
    <row r="116" spans="1:6" s="38" customFormat="1">
      <c r="A116" s="66" t="s">
        <v>84</v>
      </c>
      <c r="B116" s="49" t="s">
        <v>1</v>
      </c>
      <c r="C116" s="33">
        <f>SUM(C114+C115)</f>
        <v>3047884</v>
      </c>
      <c r="D116" s="28"/>
      <c r="E116" s="28">
        <f>SUM(E114:E115)</f>
        <v>3047884</v>
      </c>
    </row>
    <row r="117" spans="1:6" s="5" customFormat="1">
      <c r="A117" s="151" t="s">
        <v>91</v>
      </c>
      <c r="B117" s="152"/>
      <c r="C117" s="64">
        <f>SUM(C116)</f>
        <v>3047884</v>
      </c>
      <c r="D117" s="116"/>
      <c r="E117" s="118">
        <f>SUM(E116)</f>
        <v>3047884</v>
      </c>
      <c r="F117" s="79">
        <f>C117</f>
        <v>3047884</v>
      </c>
    </row>
    <row r="118" spans="1:6">
      <c r="B118" s="53"/>
      <c r="C118" s="54"/>
    </row>
    <row r="119" spans="1:6" s="4" customFormat="1" ht="14.25" customHeight="1">
      <c r="A119" s="142" t="s">
        <v>181</v>
      </c>
      <c r="B119" s="138" t="s">
        <v>187</v>
      </c>
      <c r="C119" s="139" t="s">
        <v>8</v>
      </c>
      <c r="D119" s="133" t="s">
        <v>202</v>
      </c>
      <c r="E119" s="136" t="s">
        <v>203</v>
      </c>
    </row>
    <row r="120" spans="1:6" s="4" customFormat="1" ht="14.25">
      <c r="A120" s="142"/>
      <c r="B120" s="138"/>
      <c r="C120" s="139"/>
      <c r="D120" s="134"/>
      <c r="E120" s="136"/>
    </row>
    <row r="121" spans="1:6" s="5" customFormat="1">
      <c r="A121" s="142"/>
      <c r="B121" s="138"/>
      <c r="C121" s="140"/>
      <c r="D121" s="135"/>
      <c r="E121" s="136"/>
    </row>
    <row r="122" spans="1:6" s="6" customFormat="1" ht="18" customHeight="1">
      <c r="A122" s="145" t="s">
        <v>34</v>
      </c>
      <c r="B122" s="146"/>
      <c r="C122" s="146"/>
      <c r="D122" s="146"/>
      <c r="E122" s="147"/>
    </row>
    <row r="123" spans="1:6" s="19" customFormat="1" ht="12.75">
      <c r="A123" s="95" t="s">
        <v>111</v>
      </c>
      <c r="B123" s="96" t="s">
        <v>113</v>
      </c>
      <c r="C123" s="97">
        <v>54059985</v>
      </c>
      <c r="D123" s="23"/>
      <c r="E123" s="23">
        <v>54059985</v>
      </c>
    </row>
    <row r="124" spans="1:6" s="38" customFormat="1" ht="14.25">
      <c r="A124" s="70" t="s">
        <v>112</v>
      </c>
      <c r="B124" s="49" t="s">
        <v>114</v>
      </c>
      <c r="C124" s="33">
        <f>C123</f>
        <v>54059985</v>
      </c>
      <c r="D124" s="28"/>
      <c r="E124" s="28">
        <f>SUM(E123)</f>
        <v>54059985</v>
      </c>
    </row>
    <row r="125" spans="1:6" s="41" customFormat="1">
      <c r="A125" s="151" t="s">
        <v>102</v>
      </c>
      <c r="B125" s="152"/>
      <c r="C125" s="72">
        <f>C124</f>
        <v>54059985</v>
      </c>
      <c r="D125" s="117"/>
      <c r="E125" s="118">
        <f>SUM(E124)</f>
        <v>54059985</v>
      </c>
    </row>
    <row r="126" spans="1:6" s="9" customFormat="1" ht="18">
      <c r="A126" s="43"/>
      <c r="B126" s="8"/>
      <c r="C126" s="18"/>
      <c r="E126" s="15"/>
    </row>
    <row r="127" spans="1:6" ht="14.25" customHeight="1">
      <c r="A127" s="142" t="s">
        <v>181</v>
      </c>
      <c r="B127" s="138" t="s">
        <v>209</v>
      </c>
      <c r="C127" s="139" t="s">
        <v>8</v>
      </c>
      <c r="D127" s="133" t="s">
        <v>202</v>
      </c>
      <c r="E127" s="136" t="s">
        <v>203</v>
      </c>
    </row>
    <row r="128" spans="1:6" ht="14.25">
      <c r="A128" s="142"/>
      <c r="B128" s="138"/>
      <c r="C128" s="139"/>
      <c r="D128" s="134"/>
      <c r="E128" s="136"/>
    </row>
    <row r="129" spans="1:5" ht="14.25">
      <c r="A129" s="142"/>
      <c r="B129" s="138"/>
      <c r="C129" s="140"/>
      <c r="D129" s="135"/>
      <c r="E129" s="136"/>
    </row>
    <row r="130" spans="1:5" s="7" customFormat="1" ht="18" customHeight="1">
      <c r="A130" s="157" t="s">
        <v>34</v>
      </c>
      <c r="B130" s="158"/>
      <c r="C130" s="158"/>
      <c r="D130" s="158"/>
      <c r="E130" s="158"/>
    </row>
    <row r="131" spans="1:5" s="19" customFormat="1" ht="12.75">
      <c r="A131" s="50" t="s">
        <v>105</v>
      </c>
      <c r="B131" s="34" t="s">
        <v>170</v>
      </c>
      <c r="C131" s="26">
        <v>6077900</v>
      </c>
      <c r="D131" s="23"/>
      <c r="E131" s="23">
        <v>6077900</v>
      </c>
    </row>
    <row r="132" spans="1:5" s="19" customFormat="1" ht="12.75">
      <c r="A132" s="50" t="s">
        <v>103</v>
      </c>
      <c r="B132" s="34" t="s">
        <v>23</v>
      </c>
      <c r="C132" s="26">
        <v>1641033</v>
      </c>
      <c r="D132" s="23"/>
      <c r="E132" s="23">
        <v>1641033</v>
      </c>
    </row>
    <row r="133" spans="1:5" s="38" customFormat="1" ht="14.25">
      <c r="A133" s="70" t="s">
        <v>58</v>
      </c>
      <c r="B133" s="49" t="s">
        <v>11</v>
      </c>
      <c r="C133" s="33">
        <f>SUM(C131:C132)</f>
        <v>7718933</v>
      </c>
      <c r="D133" s="28"/>
      <c r="E133" s="28">
        <f>SUM(E131:E132)</f>
        <v>7718933</v>
      </c>
    </row>
    <row r="134" spans="1:5" s="38" customFormat="1" ht="14.25">
      <c r="A134" s="70" t="s">
        <v>115</v>
      </c>
      <c r="B134" s="49" t="s">
        <v>116</v>
      </c>
      <c r="C134" s="33">
        <v>0</v>
      </c>
      <c r="D134" s="28"/>
      <c r="E134" s="28">
        <v>0</v>
      </c>
    </row>
    <row r="135" spans="1:5" s="5" customFormat="1">
      <c r="A135" s="151" t="s">
        <v>102</v>
      </c>
      <c r="B135" s="152"/>
      <c r="C135" s="72">
        <f>SUM(C133+C134)</f>
        <v>7718933</v>
      </c>
      <c r="D135" s="116"/>
      <c r="E135" s="118">
        <f>E133</f>
        <v>7718933</v>
      </c>
    </row>
    <row r="136" spans="1:5" s="6" customFormat="1" ht="18" customHeight="1">
      <c r="A136" s="157" t="s">
        <v>35</v>
      </c>
      <c r="B136" s="158"/>
      <c r="C136" s="158"/>
      <c r="D136" s="158"/>
      <c r="E136" s="158"/>
    </row>
    <row r="137" spans="1:5" s="38" customFormat="1" ht="14.25">
      <c r="A137" s="70" t="s">
        <v>71</v>
      </c>
      <c r="B137" s="56" t="s">
        <v>117</v>
      </c>
      <c r="C137" s="36">
        <v>2716581</v>
      </c>
      <c r="D137" s="28">
        <v>89400</v>
      </c>
      <c r="E137" s="28">
        <v>2805981</v>
      </c>
    </row>
    <row r="138" spans="1:5" s="38" customFormat="1" ht="14.25">
      <c r="A138" s="70" t="s">
        <v>85</v>
      </c>
      <c r="B138" s="56" t="s">
        <v>118</v>
      </c>
      <c r="C138" s="36">
        <v>733775</v>
      </c>
      <c r="D138" s="28">
        <v>24138</v>
      </c>
      <c r="E138" s="28">
        <v>757913</v>
      </c>
    </row>
    <row r="139" spans="1:5" s="19" customFormat="1" ht="12.75">
      <c r="A139" s="50" t="s">
        <v>66</v>
      </c>
      <c r="B139" s="55" t="s">
        <v>87</v>
      </c>
      <c r="C139" s="32">
        <v>4290300</v>
      </c>
      <c r="D139" s="23"/>
      <c r="E139" s="23">
        <v>4290300</v>
      </c>
    </row>
    <row r="140" spans="1:5" s="19" customFormat="1" ht="12.75">
      <c r="A140" s="50" t="s">
        <v>65</v>
      </c>
      <c r="B140" s="55" t="s">
        <v>78</v>
      </c>
      <c r="C140" s="32">
        <v>33150</v>
      </c>
      <c r="D140" s="23"/>
      <c r="E140" s="23">
        <v>33150</v>
      </c>
    </row>
    <row r="141" spans="1:5" s="19" customFormat="1" ht="12.75">
      <c r="A141" s="50" t="s">
        <v>79</v>
      </c>
      <c r="B141" s="55" t="s">
        <v>90</v>
      </c>
      <c r="C141" s="32">
        <v>1117500</v>
      </c>
      <c r="D141" s="23"/>
      <c r="E141" s="23">
        <v>1117500</v>
      </c>
    </row>
    <row r="142" spans="1:5" s="19" customFormat="1" ht="12.75">
      <c r="A142" s="50" t="s">
        <v>64</v>
      </c>
      <c r="B142" s="55" t="s">
        <v>15</v>
      </c>
      <c r="C142" s="32">
        <v>1298097</v>
      </c>
      <c r="D142" s="23"/>
      <c r="E142" s="23">
        <v>1298097</v>
      </c>
    </row>
    <row r="143" spans="1:5" s="19" customFormat="1" ht="12.75">
      <c r="A143" s="50" t="s">
        <v>119</v>
      </c>
      <c r="B143" s="55" t="s">
        <v>24</v>
      </c>
      <c r="C143" s="32">
        <v>343000</v>
      </c>
      <c r="D143" s="23"/>
      <c r="E143" s="23">
        <v>343000</v>
      </c>
    </row>
    <row r="144" spans="1:5" s="37" customFormat="1" ht="14.25">
      <c r="A144" s="68" t="s">
        <v>83</v>
      </c>
      <c r="B144" s="57" t="s">
        <v>67</v>
      </c>
      <c r="C144" s="36">
        <f>SUM(C142:C143)</f>
        <v>1641097</v>
      </c>
      <c r="D144" s="28"/>
      <c r="E144" s="28">
        <v>1641097</v>
      </c>
    </row>
    <row r="145" spans="1:6" s="38" customFormat="1" ht="14.25">
      <c r="A145" s="46" t="s">
        <v>84</v>
      </c>
      <c r="B145" s="56" t="s">
        <v>120</v>
      </c>
      <c r="C145" s="36">
        <f>C139+C140+C141+C144</f>
        <v>7082047</v>
      </c>
      <c r="D145" s="28"/>
      <c r="E145" s="28">
        <f>E139+E140+E141+E144</f>
        <v>7082047</v>
      </c>
    </row>
    <row r="146" spans="1:6" s="19" customFormat="1" ht="12.75">
      <c r="A146" s="50" t="s">
        <v>121</v>
      </c>
      <c r="B146" s="55" t="s">
        <v>42</v>
      </c>
      <c r="C146" s="32">
        <v>1000000</v>
      </c>
      <c r="D146" s="23"/>
      <c r="E146" s="23">
        <v>1000000</v>
      </c>
    </row>
    <row r="147" spans="1:6" s="19" customFormat="1" ht="12.75">
      <c r="A147" s="50" t="s">
        <v>122</v>
      </c>
      <c r="B147" s="55" t="s">
        <v>123</v>
      </c>
      <c r="C147" s="32">
        <v>270000</v>
      </c>
      <c r="D147" s="23"/>
      <c r="E147" s="23">
        <v>270000</v>
      </c>
    </row>
    <row r="148" spans="1:6" s="38" customFormat="1" ht="14.25">
      <c r="A148" s="70" t="s">
        <v>68</v>
      </c>
      <c r="B148" s="56" t="s">
        <v>124</v>
      </c>
      <c r="C148" s="36">
        <f>SUM(C146:C147)</f>
        <v>1270000</v>
      </c>
      <c r="D148" s="28"/>
      <c r="E148" s="28">
        <f>SUM(E146:E147)</f>
        <v>1270000</v>
      </c>
    </row>
    <row r="149" spans="1:6" s="5" customFormat="1">
      <c r="A149" s="151" t="s">
        <v>91</v>
      </c>
      <c r="B149" s="152"/>
      <c r="C149" s="64">
        <f>C137+C138+C145+C148</f>
        <v>11802403</v>
      </c>
      <c r="D149" s="118">
        <f>D137+D138+D144+D145+D148</f>
        <v>113538</v>
      </c>
      <c r="E149" s="118">
        <f>E137+E138+E145+E148</f>
        <v>11915941</v>
      </c>
      <c r="F149" s="79">
        <f>C149</f>
        <v>11802403</v>
      </c>
    </row>
    <row r="150" spans="1:6" s="9" customFormat="1" ht="18">
      <c r="A150" s="43"/>
      <c r="B150" s="8"/>
      <c r="C150" s="14"/>
      <c r="E150" s="15"/>
    </row>
    <row r="151" spans="1:6" s="9" customFormat="1" ht="14.25" customHeight="1">
      <c r="A151" s="142" t="s">
        <v>181</v>
      </c>
      <c r="B151" s="138" t="s">
        <v>197</v>
      </c>
      <c r="C151" s="139" t="s">
        <v>8</v>
      </c>
      <c r="D151" s="133" t="s">
        <v>202</v>
      </c>
      <c r="E151" s="136" t="s">
        <v>203</v>
      </c>
    </row>
    <row r="152" spans="1:6" s="9" customFormat="1" ht="14.25" customHeight="1">
      <c r="A152" s="142"/>
      <c r="B152" s="138"/>
      <c r="C152" s="139"/>
      <c r="D152" s="134"/>
      <c r="E152" s="136"/>
    </row>
    <row r="153" spans="1:6" s="9" customFormat="1" ht="14.25" customHeight="1">
      <c r="A153" s="142"/>
      <c r="B153" s="138"/>
      <c r="C153" s="140"/>
      <c r="D153" s="135"/>
      <c r="E153" s="136"/>
    </row>
    <row r="154" spans="1:6" s="9" customFormat="1" ht="18" customHeight="1">
      <c r="A154" s="153" t="s">
        <v>34</v>
      </c>
      <c r="B154" s="154"/>
      <c r="C154" s="154"/>
      <c r="D154" s="154"/>
      <c r="E154" s="154"/>
    </row>
    <row r="155" spans="1:6" s="21" customFormat="1" ht="12.75">
      <c r="A155" s="50" t="s">
        <v>182</v>
      </c>
      <c r="B155" s="34" t="s">
        <v>183</v>
      </c>
      <c r="C155" s="26">
        <v>5411039</v>
      </c>
      <c r="D155" s="26"/>
      <c r="E155" s="26">
        <v>5411039</v>
      </c>
    </row>
    <row r="156" spans="1:6" s="21" customFormat="1" ht="12.75">
      <c r="A156" s="50" t="s">
        <v>103</v>
      </c>
      <c r="B156" s="34" t="s">
        <v>23</v>
      </c>
      <c r="C156" s="26">
        <v>1460980</v>
      </c>
      <c r="D156" s="26"/>
      <c r="E156" s="26">
        <v>1460980</v>
      </c>
    </row>
    <row r="157" spans="1:6" s="40" customFormat="1" ht="14.25">
      <c r="A157" s="46" t="s">
        <v>58</v>
      </c>
      <c r="B157" s="47" t="s">
        <v>11</v>
      </c>
      <c r="C157" s="48">
        <f>SUM(C155:C156)</f>
        <v>6872019</v>
      </c>
      <c r="D157" s="33"/>
      <c r="E157" s="33">
        <f>SUM(E155:E156)</f>
        <v>6872019</v>
      </c>
    </row>
    <row r="158" spans="1:6" s="13" customFormat="1">
      <c r="A158" s="151" t="s">
        <v>102</v>
      </c>
      <c r="B158" s="152"/>
      <c r="C158" s="72">
        <f>C157</f>
        <v>6872019</v>
      </c>
      <c r="D158" s="120"/>
      <c r="E158" s="72">
        <f>SUM(E157)</f>
        <v>6872019</v>
      </c>
    </row>
    <row r="159" spans="1:6" s="9" customFormat="1" ht="18" customHeight="1">
      <c r="A159" s="153" t="s">
        <v>35</v>
      </c>
      <c r="B159" s="154"/>
      <c r="C159" s="154"/>
      <c r="D159" s="154"/>
      <c r="E159" s="154"/>
    </row>
    <row r="160" spans="1:6" s="40" customFormat="1" ht="14.25">
      <c r="A160" s="70" t="s">
        <v>71</v>
      </c>
      <c r="B160" s="56" t="s">
        <v>4</v>
      </c>
      <c r="C160" s="36">
        <v>6338689</v>
      </c>
      <c r="D160" s="33"/>
      <c r="E160" s="33">
        <v>6338689</v>
      </c>
    </row>
    <row r="161" spans="1:6" s="40" customFormat="1" ht="14.25">
      <c r="A161" s="70" t="s">
        <v>85</v>
      </c>
      <c r="B161" s="56" t="s">
        <v>5</v>
      </c>
      <c r="C161" s="36">
        <v>1702141</v>
      </c>
      <c r="D161" s="33"/>
      <c r="E161" s="33">
        <v>1702141</v>
      </c>
    </row>
    <row r="162" spans="1:6" s="21" customFormat="1" ht="12.75">
      <c r="A162" s="50" t="s">
        <v>66</v>
      </c>
      <c r="B162" s="55" t="s">
        <v>87</v>
      </c>
      <c r="C162" s="32">
        <v>9380424</v>
      </c>
      <c r="D162" s="26"/>
      <c r="E162" s="26">
        <v>9380424</v>
      </c>
    </row>
    <row r="163" spans="1:6" s="21" customFormat="1" ht="12.75">
      <c r="A163" s="50" t="s">
        <v>65</v>
      </c>
      <c r="B163" s="55" t="s">
        <v>125</v>
      </c>
      <c r="C163" s="32">
        <v>77350</v>
      </c>
      <c r="D163" s="26"/>
      <c r="E163" s="26">
        <v>77350</v>
      </c>
    </row>
    <row r="164" spans="1:6" s="21" customFormat="1" ht="12.75">
      <c r="A164" s="67" t="s">
        <v>79</v>
      </c>
      <c r="B164" s="55" t="s">
        <v>90</v>
      </c>
      <c r="C164" s="32">
        <v>2607500</v>
      </c>
      <c r="D164" s="26"/>
      <c r="E164" s="26">
        <v>2607500</v>
      </c>
    </row>
    <row r="165" spans="1:6" s="21" customFormat="1" ht="12.75">
      <c r="A165" s="67" t="s">
        <v>64</v>
      </c>
      <c r="B165" s="55" t="s">
        <v>15</v>
      </c>
      <c r="C165" s="32">
        <v>2788603</v>
      </c>
      <c r="D165" s="26">
        <v>2788603</v>
      </c>
      <c r="E165" s="26">
        <v>2788603</v>
      </c>
    </row>
    <row r="166" spans="1:6" s="40" customFormat="1" ht="14.25">
      <c r="A166" s="70" t="s">
        <v>84</v>
      </c>
      <c r="B166" s="56" t="s">
        <v>1</v>
      </c>
      <c r="C166" s="36">
        <f>C162+C163+C164</f>
        <v>12065274</v>
      </c>
      <c r="D166" s="33">
        <f>SUM(D165)</f>
        <v>2788603</v>
      </c>
      <c r="E166" s="33">
        <f>SUM(E162:E165)</f>
        <v>14853877</v>
      </c>
    </row>
    <row r="167" spans="1:6" s="13" customFormat="1">
      <c r="A167" s="151" t="s">
        <v>91</v>
      </c>
      <c r="B167" s="152"/>
      <c r="C167" s="64">
        <f>C160+C161+C166</f>
        <v>20106104</v>
      </c>
      <c r="D167" s="72">
        <f>SUM(D166)</f>
        <v>2788603</v>
      </c>
      <c r="E167" s="48">
        <f>E160+E161+E166</f>
        <v>22894707</v>
      </c>
      <c r="F167" s="82">
        <f>C167</f>
        <v>20106104</v>
      </c>
    </row>
    <row r="168" spans="1:6" s="13" customFormat="1">
      <c r="A168" s="84"/>
      <c r="B168" s="84"/>
      <c r="C168" s="85"/>
      <c r="E168" s="15"/>
      <c r="F168" s="82"/>
    </row>
    <row r="169" spans="1:6" s="13" customFormat="1">
      <c r="A169" s="142" t="s">
        <v>181</v>
      </c>
      <c r="B169" s="138" t="s">
        <v>210</v>
      </c>
      <c r="C169" s="139" t="s">
        <v>8</v>
      </c>
      <c r="D169" s="133" t="s">
        <v>202</v>
      </c>
      <c r="E169" s="136" t="s">
        <v>203</v>
      </c>
      <c r="F169" s="82"/>
    </row>
    <row r="170" spans="1:6" s="13" customFormat="1">
      <c r="A170" s="142"/>
      <c r="B170" s="138"/>
      <c r="C170" s="139"/>
      <c r="D170" s="134"/>
      <c r="E170" s="136"/>
      <c r="F170" s="82"/>
    </row>
    <row r="171" spans="1:6" s="13" customFormat="1">
      <c r="A171" s="142"/>
      <c r="B171" s="138"/>
      <c r="C171" s="140"/>
      <c r="D171" s="135"/>
      <c r="E171" s="136"/>
      <c r="F171" s="82"/>
    </row>
    <row r="172" spans="1:6" s="13" customFormat="1" ht="18" customHeight="1">
      <c r="A172" s="153" t="s">
        <v>34</v>
      </c>
      <c r="B172" s="154"/>
      <c r="C172" s="154"/>
      <c r="D172" s="154"/>
      <c r="E172" s="154"/>
      <c r="F172" s="82"/>
    </row>
    <row r="173" spans="1:6" s="13" customFormat="1">
      <c r="A173" s="50" t="s">
        <v>127</v>
      </c>
      <c r="B173" s="34" t="s">
        <v>43</v>
      </c>
      <c r="C173" s="26">
        <v>3600000</v>
      </c>
      <c r="D173" s="120"/>
      <c r="E173" s="26">
        <v>3600000</v>
      </c>
      <c r="F173" s="82"/>
    </row>
    <row r="174" spans="1:6" s="13" customFormat="1">
      <c r="A174" s="50" t="s">
        <v>128</v>
      </c>
      <c r="B174" s="34" t="s">
        <v>18</v>
      </c>
      <c r="C174" s="26">
        <v>33000000</v>
      </c>
      <c r="D174" s="26">
        <v>5000000</v>
      </c>
      <c r="E174" s="26">
        <v>38000000</v>
      </c>
      <c r="F174" s="82"/>
    </row>
    <row r="175" spans="1:6" s="13" customFormat="1">
      <c r="A175" s="50" t="s">
        <v>129</v>
      </c>
      <c r="B175" s="34" t="s">
        <v>21</v>
      </c>
      <c r="C175" s="26">
        <v>150000</v>
      </c>
      <c r="D175" s="120"/>
      <c r="E175" s="26">
        <v>150000</v>
      </c>
      <c r="F175" s="82"/>
    </row>
    <row r="176" spans="1:6" s="13" customFormat="1">
      <c r="A176" s="50" t="s">
        <v>242</v>
      </c>
      <c r="B176" s="34" t="s">
        <v>243</v>
      </c>
      <c r="C176" s="26"/>
      <c r="D176" s="26">
        <v>100000</v>
      </c>
      <c r="E176" s="26">
        <v>100000</v>
      </c>
      <c r="F176" s="82"/>
    </row>
    <row r="177" spans="1:6" s="13" customFormat="1">
      <c r="A177" s="155" t="s">
        <v>56</v>
      </c>
      <c r="B177" s="156"/>
      <c r="C177" s="51">
        <f>SUM(C173:C175)</f>
        <v>36750000</v>
      </c>
      <c r="D177" s="33">
        <f>SUM(D173:D176)</f>
        <v>5100000</v>
      </c>
      <c r="E177" s="33">
        <f>SUM(E173:E176)</f>
        <v>41850000</v>
      </c>
      <c r="F177" s="82"/>
    </row>
    <row r="178" spans="1:6" s="13" customFormat="1">
      <c r="A178" s="70" t="s">
        <v>130</v>
      </c>
      <c r="B178" s="49" t="s">
        <v>19</v>
      </c>
      <c r="C178" s="33">
        <v>3500000</v>
      </c>
      <c r="D178" s="120"/>
      <c r="E178" s="33">
        <v>3500000</v>
      </c>
      <c r="F178" s="82"/>
    </row>
    <row r="179" spans="1:6" s="13" customFormat="1">
      <c r="A179" s="151" t="s">
        <v>91</v>
      </c>
      <c r="B179" s="152"/>
      <c r="C179" s="72">
        <f>C177+C178</f>
        <v>40250000</v>
      </c>
      <c r="D179" s="72">
        <f>SUM(D177:D178)</f>
        <v>5100000</v>
      </c>
      <c r="E179" s="72">
        <f>SUM(E177:E178)</f>
        <v>45350000</v>
      </c>
      <c r="F179" s="82"/>
    </row>
    <row r="180" spans="1:6" s="5" customFormat="1">
      <c r="A180" s="43"/>
      <c r="B180" s="53"/>
      <c r="C180" s="54"/>
      <c r="E180" s="1"/>
    </row>
    <row r="181" spans="1:6" s="5" customFormat="1" ht="14.25" customHeight="1">
      <c r="A181" s="142" t="s">
        <v>181</v>
      </c>
      <c r="B181" s="138" t="s">
        <v>211</v>
      </c>
      <c r="C181" s="139" t="s">
        <v>8</v>
      </c>
      <c r="D181" s="133" t="s">
        <v>202</v>
      </c>
      <c r="E181" s="136" t="s">
        <v>203</v>
      </c>
    </row>
    <row r="182" spans="1:6" s="5" customFormat="1" ht="14.25" customHeight="1">
      <c r="A182" s="142"/>
      <c r="B182" s="138"/>
      <c r="C182" s="139"/>
      <c r="D182" s="134"/>
      <c r="E182" s="136"/>
    </row>
    <row r="183" spans="1:6" s="5" customFormat="1" ht="14.25" customHeight="1">
      <c r="A183" s="142"/>
      <c r="B183" s="138"/>
      <c r="C183" s="140"/>
      <c r="D183" s="135"/>
      <c r="E183" s="136"/>
    </row>
    <row r="184" spans="1:6" s="6" customFormat="1" ht="18" customHeight="1">
      <c r="A184" s="145" t="s">
        <v>34</v>
      </c>
      <c r="B184" s="146"/>
      <c r="C184" s="146"/>
      <c r="D184" s="146"/>
      <c r="E184" s="147"/>
    </row>
    <row r="185" spans="1:6" s="19" customFormat="1" ht="12.75">
      <c r="A185" s="95" t="s">
        <v>131</v>
      </c>
      <c r="B185" s="96" t="s">
        <v>47</v>
      </c>
      <c r="C185" s="97">
        <v>36273600</v>
      </c>
      <c r="D185" s="23"/>
      <c r="E185" s="23">
        <v>36273600</v>
      </c>
    </row>
    <row r="186" spans="1:6" s="19" customFormat="1" ht="12.75">
      <c r="A186" s="50" t="s">
        <v>131</v>
      </c>
      <c r="B186" s="34" t="s">
        <v>76</v>
      </c>
      <c r="C186" s="26">
        <v>0</v>
      </c>
      <c r="D186" s="23"/>
      <c r="E186" s="23">
        <v>0</v>
      </c>
    </row>
    <row r="187" spans="1:6" s="19" customFormat="1" ht="12.75">
      <c r="A187" s="50" t="s">
        <v>131</v>
      </c>
      <c r="B187" s="34" t="s">
        <v>48</v>
      </c>
      <c r="C187" s="26">
        <v>0</v>
      </c>
      <c r="D187" s="23"/>
      <c r="E187" s="23">
        <v>0</v>
      </c>
    </row>
    <row r="188" spans="1:6" s="19" customFormat="1" ht="12.75">
      <c r="A188" s="50" t="s">
        <v>131</v>
      </c>
      <c r="B188" s="34" t="s">
        <v>184</v>
      </c>
      <c r="C188" s="26">
        <v>8297765</v>
      </c>
      <c r="D188" s="23"/>
      <c r="E188" s="23">
        <v>8297765</v>
      </c>
    </row>
    <row r="189" spans="1:6" s="19" customFormat="1" ht="12.75">
      <c r="A189" s="50" t="s">
        <v>131</v>
      </c>
      <c r="B189" s="34" t="s">
        <v>49</v>
      </c>
      <c r="C189" s="26">
        <v>0</v>
      </c>
      <c r="D189" s="23"/>
      <c r="E189" s="23">
        <v>0</v>
      </c>
    </row>
    <row r="190" spans="1:6" s="19" customFormat="1" ht="12.75">
      <c r="A190" s="50" t="s">
        <v>131</v>
      </c>
      <c r="B190" s="34" t="s">
        <v>50</v>
      </c>
      <c r="C190" s="26">
        <v>9868</v>
      </c>
      <c r="D190" s="23"/>
      <c r="E190" s="23">
        <v>9868</v>
      </c>
    </row>
    <row r="191" spans="1:6" s="19" customFormat="1" ht="12.75">
      <c r="A191" s="50" t="s">
        <v>131</v>
      </c>
      <c r="B191" s="34" t="s">
        <v>232</v>
      </c>
      <c r="C191" s="26">
        <v>147574</v>
      </c>
      <c r="D191" s="23"/>
      <c r="E191" s="23">
        <v>147574</v>
      </c>
    </row>
    <row r="192" spans="1:6" s="19" customFormat="1" ht="12.75">
      <c r="A192" s="50" t="s">
        <v>131</v>
      </c>
      <c r="B192" s="34" t="s">
        <v>51</v>
      </c>
      <c r="C192" s="58">
        <v>2208730</v>
      </c>
      <c r="D192" s="23"/>
      <c r="E192" s="23">
        <v>2208730</v>
      </c>
    </row>
    <row r="193" spans="1:7" s="19" customFormat="1" ht="25.5">
      <c r="A193" s="50" t="s">
        <v>131</v>
      </c>
      <c r="B193" s="34" t="s">
        <v>57</v>
      </c>
      <c r="C193" s="58">
        <v>1772700</v>
      </c>
      <c r="D193" s="23"/>
      <c r="E193" s="23">
        <v>1772700</v>
      </c>
    </row>
    <row r="194" spans="1:7" s="19" customFormat="1" ht="12.75">
      <c r="A194" s="50" t="s">
        <v>131</v>
      </c>
      <c r="B194" s="34" t="s">
        <v>233</v>
      </c>
      <c r="C194" s="58">
        <v>0</v>
      </c>
      <c r="D194" s="23">
        <v>303149</v>
      </c>
      <c r="E194" s="23">
        <v>303149</v>
      </c>
    </row>
    <row r="195" spans="1:7" s="19" customFormat="1" ht="12.75">
      <c r="A195" s="50" t="s">
        <v>131</v>
      </c>
      <c r="B195" s="34" t="s">
        <v>55</v>
      </c>
      <c r="C195" s="58">
        <v>4313787</v>
      </c>
      <c r="D195" s="23"/>
      <c r="E195" s="23">
        <v>4313787</v>
      </c>
    </row>
    <row r="196" spans="1:7" ht="14.25">
      <c r="A196" s="155" t="s">
        <v>20</v>
      </c>
      <c r="B196" s="156"/>
      <c r="C196" s="51">
        <f>SUM(C185:C195)</f>
        <v>53024024</v>
      </c>
      <c r="D196" s="28">
        <f>SUM(D194:D195)</f>
        <v>303149</v>
      </c>
      <c r="E196" s="28">
        <f>SUM(E185:E195)</f>
        <v>53327173</v>
      </c>
    </row>
    <row r="197" spans="1:7" ht="15.75" customHeight="1">
      <c r="A197" s="151" t="s">
        <v>102</v>
      </c>
      <c r="B197" s="152"/>
      <c r="C197" s="64">
        <f>SUM(C196)</f>
        <v>53024024</v>
      </c>
      <c r="D197" s="118">
        <f>SUM(D196)</f>
        <v>303149</v>
      </c>
      <c r="E197" s="118">
        <f>SUM(E196)</f>
        <v>53327173</v>
      </c>
      <c r="G197" s="3"/>
    </row>
    <row r="198" spans="1:7" ht="20.25" customHeight="1">
      <c r="A198" s="145" t="s">
        <v>35</v>
      </c>
      <c r="B198" s="146"/>
      <c r="C198" s="146"/>
      <c r="D198" s="146"/>
      <c r="E198" s="147"/>
      <c r="G198" s="3"/>
    </row>
    <row r="199" spans="1:7" ht="15.75" customHeight="1">
      <c r="A199" s="25" t="s">
        <v>236</v>
      </c>
      <c r="B199" s="131" t="s">
        <v>237</v>
      </c>
      <c r="C199" s="64"/>
      <c r="D199" s="23">
        <v>757860</v>
      </c>
      <c r="E199" s="23">
        <v>757860</v>
      </c>
      <c r="G199" s="3"/>
    </row>
    <row r="200" spans="1:7" ht="15.75" customHeight="1">
      <c r="A200" s="123" t="s">
        <v>148</v>
      </c>
      <c r="B200" s="124" t="s">
        <v>238</v>
      </c>
      <c r="C200" s="64"/>
      <c r="D200" s="118">
        <f>SUM(D199)</f>
        <v>757860</v>
      </c>
      <c r="E200" s="118">
        <f>SUM(E199)</f>
        <v>757860</v>
      </c>
      <c r="G200" s="3"/>
    </row>
    <row r="201" spans="1:7" ht="14.25">
      <c r="A201" s="55" t="s">
        <v>224</v>
      </c>
      <c r="B201" s="55" t="s">
        <v>225</v>
      </c>
      <c r="C201" s="51"/>
      <c r="D201" s="23">
        <v>2107589</v>
      </c>
      <c r="E201" s="23">
        <v>2107589</v>
      </c>
    </row>
    <row r="202" spans="1:7" ht="14.25">
      <c r="A202" s="155" t="s">
        <v>133</v>
      </c>
      <c r="B202" s="156"/>
      <c r="C202" s="51"/>
      <c r="D202" s="28">
        <f>SUM(D201)</f>
        <v>2107589</v>
      </c>
      <c r="E202" s="28">
        <f>SUM(D202)</f>
        <v>2107589</v>
      </c>
    </row>
    <row r="203" spans="1:7" ht="15.75" customHeight="1">
      <c r="A203" s="151" t="s">
        <v>91</v>
      </c>
      <c r="B203" s="152"/>
      <c r="C203" s="51"/>
      <c r="D203" s="118">
        <f>SUM(D202+D200)</f>
        <v>2865449</v>
      </c>
      <c r="E203" s="118">
        <f>SUM(E202+E200)</f>
        <v>2865449</v>
      </c>
    </row>
    <row r="204" spans="1:7" s="5" customFormat="1" ht="15.75" customHeight="1">
      <c r="A204" s="151"/>
      <c r="B204" s="152"/>
      <c r="C204" s="64"/>
      <c r="D204" s="116"/>
      <c r="E204" s="29"/>
    </row>
    <row r="205" spans="1:7" s="4" customFormat="1">
      <c r="A205" s="43"/>
      <c r="B205" s="53"/>
      <c r="C205" s="54"/>
    </row>
    <row r="206" spans="1:7" s="5" customFormat="1" ht="15.75" customHeight="1">
      <c r="A206" s="142" t="s">
        <v>181</v>
      </c>
      <c r="B206" s="138" t="s">
        <v>212</v>
      </c>
      <c r="C206" s="138" t="s">
        <v>8</v>
      </c>
      <c r="D206" s="133" t="s">
        <v>202</v>
      </c>
      <c r="E206" s="136" t="s">
        <v>203</v>
      </c>
    </row>
    <row r="207" spans="1:7" s="5" customFormat="1">
      <c r="A207" s="142"/>
      <c r="B207" s="138"/>
      <c r="C207" s="138"/>
      <c r="D207" s="134"/>
      <c r="E207" s="136"/>
    </row>
    <row r="208" spans="1:7" s="5" customFormat="1">
      <c r="A208" s="142"/>
      <c r="B208" s="138"/>
      <c r="C208" s="140"/>
      <c r="D208" s="135"/>
      <c r="E208" s="136"/>
    </row>
    <row r="209" spans="1:5" s="6" customFormat="1" ht="18" customHeight="1">
      <c r="A209" s="153" t="s">
        <v>34</v>
      </c>
      <c r="B209" s="154"/>
      <c r="C209" s="154"/>
      <c r="D209" s="154"/>
      <c r="E209" s="154"/>
    </row>
    <row r="210" spans="1:5" s="38" customFormat="1" ht="28.5">
      <c r="A210" s="70" t="s">
        <v>134</v>
      </c>
      <c r="B210" s="49" t="s">
        <v>135</v>
      </c>
      <c r="C210" s="36">
        <v>4621400</v>
      </c>
      <c r="D210" s="28"/>
      <c r="E210" s="28">
        <v>4621400</v>
      </c>
    </row>
    <row r="211" spans="1:5" s="42" customFormat="1" ht="18" customHeight="1">
      <c r="A211" s="183" t="s">
        <v>102</v>
      </c>
      <c r="B211" s="184"/>
      <c r="C211" s="106">
        <f>C210</f>
        <v>4621400</v>
      </c>
      <c r="D211" s="118"/>
      <c r="E211" s="24">
        <v>4621400</v>
      </c>
    </row>
    <row r="212" spans="1:5" s="6" customFormat="1" ht="18" customHeight="1">
      <c r="A212" s="145" t="s">
        <v>35</v>
      </c>
      <c r="B212" s="146"/>
      <c r="C212" s="146"/>
      <c r="D212" s="146"/>
      <c r="E212" s="147"/>
    </row>
    <row r="213" spans="1:5" s="38" customFormat="1" ht="14.25">
      <c r="A213" s="107" t="s">
        <v>71</v>
      </c>
      <c r="B213" s="108" t="s">
        <v>4</v>
      </c>
      <c r="C213" s="109">
        <v>2938270</v>
      </c>
      <c r="D213" s="28">
        <v>33000</v>
      </c>
      <c r="E213" s="28">
        <v>2971270</v>
      </c>
    </row>
    <row r="214" spans="1:5" s="38" customFormat="1" ht="14.25">
      <c r="A214" s="70" t="s">
        <v>85</v>
      </c>
      <c r="B214" s="49" t="s">
        <v>6</v>
      </c>
      <c r="C214" s="33">
        <v>812464</v>
      </c>
      <c r="D214" s="28">
        <v>8910</v>
      </c>
      <c r="E214" s="28">
        <v>821374</v>
      </c>
    </row>
    <row r="215" spans="1:5" s="19" customFormat="1" ht="12.75">
      <c r="A215" s="50" t="s">
        <v>66</v>
      </c>
      <c r="B215" s="34" t="s">
        <v>87</v>
      </c>
      <c r="C215" s="26">
        <v>25000</v>
      </c>
      <c r="D215" s="23"/>
      <c r="E215" s="23">
        <v>25000</v>
      </c>
    </row>
    <row r="216" spans="1:5" s="19" customFormat="1" ht="12.75">
      <c r="A216" s="50" t="s">
        <v>65</v>
      </c>
      <c r="B216" s="34" t="s">
        <v>126</v>
      </c>
      <c r="C216" s="26">
        <v>150320</v>
      </c>
      <c r="D216" s="23"/>
      <c r="E216" s="23">
        <v>150320</v>
      </c>
    </row>
    <row r="217" spans="1:5" s="19" customFormat="1" ht="12.75">
      <c r="A217" s="50" t="s">
        <v>79</v>
      </c>
      <c r="B217" s="34" t="s">
        <v>90</v>
      </c>
      <c r="C217" s="26">
        <v>39620</v>
      </c>
      <c r="D217" s="23"/>
      <c r="E217" s="23">
        <v>39620</v>
      </c>
    </row>
    <row r="218" spans="1:5" s="19" customFormat="1" ht="12.75">
      <c r="A218" s="50" t="s">
        <v>83</v>
      </c>
      <c r="B218" s="34" t="s">
        <v>169</v>
      </c>
      <c r="C218" s="26">
        <v>39500</v>
      </c>
      <c r="D218" s="23"/>
      <c r="E218" s="23">
        <v>39500</v>
      </c>
    </row>
    <row r="219" spans="1:5" s="19" customFormat="1" ht="12.75">
      <c r="A219" s="50" t="s">
        <v>81</v>
      </c>
      <c r="B219" s="34" t="s">
        <v>136</v>
      </c>
      <c r="C219" s="26">
        <v>48686</v>
      </c>
      <c r="D219" s="23"/>
      <c r="E219" s="23">
        <v>48686</v>
      </c>
    </row>
    <row r="220" spans="1:5" s="38" customFormat="1" ht="14.25">
      <c r="A220" s="70" t="s">
        <v>84</v>
      </c>
      <c r="B220" s="49" t="s">
        <v>1</v>
      </c>
      <c r="C220" s="33">
        <f>C215+C216+C218+C219+C217</f>
        <v>303126</v>
      </c>
      <c r="D220" s="28"/>
      <c r="E220" s="28">
        <f>SUM(E215:E219)</f>
        <v>303126</v>
      </c>
    </row>
    <row r="221" spans="1:5" s="19" customFormat="1" ht="25.5">
      <c r="A221" s="50" t="s">
        <v>144</v>
      </c>
      <c r="B221" s="34" t="s">
        <v>185</v>
      </c>
      <c r="C221" s="26">
        <v>222000</v>
      </c>
      <c r="D221" s="23"/>
      <c r="E221" s="23">
        <v>222000</v>
      </c>
    </row>
    <row r="222" spans="1:5" s="19" customFormat="1" ht="14.25">
      <c r="A222" s="159" t="s">
        <v>186</v>
      </c>
      <c r="B222" s="160"/>
      <c r="C222" s="161"/>
      <c r="D222" s="23"/>
      <c r="E222" s="29"/>
    </row>
    <row r="223" spans="1:5" s="38" customFormat="1" ht="14.25">
      <c r="A223" s="70" t="s">
        <v>139</v>
      </c>
      <c r="B223" s="49" t="s">
        <v>145</v>
      </c>
      <c r="C223" s="33">
        <f>SUM(C221:C222)</f>
        <v>222000</v>
      </c>
      <c r="D223" s="28"/>
      <c r="E223" s="28">
        <f>SUM(E221:E222)</f>
        <v>222000</v>
      </c>
    </row>
    <row r="224" spans="1:5" s="38" customFormat="1">
      <c r="A224" s="162" t="s">
        <v>27</v>
      </c>
      <c r="B224" s="163"/>
      <c r="C224" s="48">
        <f>C213+C214+C220+C223</f>
        <v>4275860</v>
      </c>
      <c r="D224" s="28">
        <f>SUM(D213:D223)</f>
        <v>41910</v>
      </c>
      <c r="E224" s="118">
        <f>E213+E214+E220+E223</f>
        <v>4317770</v>
      </c>
    </row>
    <row r="225" spans="1:6" s="40" customFormat="1" ht="14.25">
      <c r="A225" s="70" t="s">
        <v>71</v>
      </c>
      <c r="B225" s="49" t="s">
        <v>4</v>
      </c>
      <c r="C225" s="33">
        <v>156000</v>
      </c>
      <c r="D225" s="33"/>
      <c r="E225" s="33">
        <v>156000</v>
      </c>
    </row>
    <row r="226" spans="1:6" s="40" customFormat="1" ht="14.25">
      <c r="A226" s="70" t="s">
        <v>85</v>
      </c>
      <c r="B226" s="49" t="s">
        <v>6</v>
      </c>
      <c r="C226" s="33">
        <v>42120</v>
      </c>
      <c r="D226" s="33"/>
      <c r="E226" s="33">
        <v>42120</v>
      </c>
    </row>
    <row r="227" spans="1:6" s="21" customFormat="1" ht="12.75">
      <c r="A227" s="50" t="s">
        <v>60</v>
      </c>
      <c r="B227" s="34" t="s">
        <v>37</v>
      </c>
      <c r="C227" s="26">
        <v>14590</v>
      </c>
      <c r="D227" s="26"/>
      <c r="E227" s="26">
        <v>14590</v>
      </c>
    </row>
    <row r="228" spans="1:6" s="21" customFormat="1" ht="12.75">
      <c r="A228" s="50" t="s">
        <v>61</v>
      </c>
      <c r="B228" s="34" t="s">
        <v>9</v>
      </c>
      <c r="C228" s="26">
        <v>5440</v>
      </c>
      <c r="D228" s="26"/>
      <c r="E228" s="26">
        <v>5440</v>
      </c>
    </row>
    <row r="229" spans="1:6" s="21" customFormat="1" ht="12.75">
      <c r="A229" s="50" t="s">
        <v>62</v>
      </c>
      <c r="B229" s="34" t="s">
        <v>88</v>
      </c>
      <c r="C229" s="26">
        <v>99000</v>
      </c>
      <c r="D229" s="26"/>
      <c r="E229" s="26">
        <v>99000</v>
      </c>
    </row>
    <row r="230" spans="1:6" s="21" customFormat="1" ht="12.75">
      <c r="A230" s="50" t="s">
        <v>64</v>
      </c>
      <c r="B230" s="34" t="s">
        <v>17</v>
      </c>
      <c r="C230" s="26">
        <v>28390</v>
      </c>
      <c r="D230" s="26"/>
      <c r="E230" s="26">
        <v>28390</v>
      </c>
    </row>
    <row r="231" spans="1:6" s="38" customFormat="1" ht="14.25">
      <c r="A231" s="70" t="s">
        <v>84</v>
      </c>
      <c r="B231" s="49" t="s">
        <v>28</v>
      </c>
      <c r="C231" s="33">
        <f>SUM(C227:C230)</f>
        <v>147420</v>
      </c>
      <c r="D231" s="28"/>
      <c r="E231" s="28">
        <f>SUM(E227:E230)</f>
        <v>147420</v>
      </c>
    </row>
    <row r="232" spans="1:6" s="42" customFormat="1">
      <c r="A232" s="151" t="s">
        <v>91</v>
      </c>
      <c r="B232" s="152"/>
      <c r="C232" s="64">
        <f>C224+C225+C226+C231</f>
        <v>4621400</v>
      </c>
      <c r="D232" s="118">
        <f>SUM(D224:D231)</f>
        <v>41910</v>
      </c>
      <c r="E232" s="118">
        <f>E213+E214+E223+E220+E225+E226+E231</f>
        <v>4663310</v>
      </c>
      <c r="F232" s="80">
        <f>C232</f>
        <v>4621400</v>
      </c>
    </row>
    <row r="233" spans="1:6" s="17" customFormat="1" ht="18">
      <c r="A233" s="43"/>
      <c r="B233" s="8"/>
      <c r="C233" s="14"/>
      <c r="E233" s="110"/>
    </row>
    <row r="234" spans="1:6" ht="14.25" customHeight="1">
      <c r="A234" s="142" t="s">
        <v>181</v>
      </c>
      <c r="B234" s="138" t="s">
        <v>171</v>
      </c>
      <c r="C234" s="139" t="s">
        <v>8</v>
      </c>
      <c r="D234" s="133" t="s">
        <v>202</v>
      </c>
      <c r="E234" s="136" t="s">
        <v>203</v>
      </c>
    </row>
    <row r="235" spans="1:6" ht="14.25">
      <c r="A235" s="142"/>
      <c r="B235" s="138"/>
      <c r="C235" s="139"/>
      <c r="D235" s="134"/>
      <c r="E235" s="136"/>
    </row>
    <row r="236" spans="1:6" ht="14.25">
      <c r="A236" s="142"/>
      <c r="B236" s="138"/>
      <c r="C236" s="140"/>
      <c r="D236" s="135"/>
      <c r="E236" s="136"/>
    </row>
    <row r="237" spans="1:6" s="4" customFormat="1" ht="18" customHeight="1">
      <c r="A237" s="148" t="s">
        <v>34</v>
      </c>
      <c r="B237" s="149"/>
      <c r="C237" s="149"/>
      <c r="D237" s="149"/>
      <c r="E237" s="150"/>
    </row>
    <row r="238" spans="1:6" s="38" customFormat="1" ht="28.5">
      <c r="A238" s="107" t="s">
        <v>134</v>
      </c>
      <c r="B238" s="108" t="s">
        <v>135</v>
      </c>
      <c r="C238" s="111">
        <v>120000</v>
      </c>
      <c r="D238" s="28"/>
      <c r="E238" s="28">
        <v>120000</v>
      </c>
    </row>
    <row r="239" spans="1:6" s="42" customFormat="1" ht="18" customHeight="1">
      <c r="A239" s="151" t="s">
        <v>102</v>
      </c>
      <c r="B239" s="152"/>
      <c r="C239" s="74">
        <f>C238</f>
        <v>120000</v>
      </c>
      <c r="D239" s="93"/>
      <c r="E239" s="24">
        <f>SUM(E238)</f>
        <v>120000</v>
      </c>
    </row>
    <row r="240" spans="1:6" s="6" customFormat="1" ht="18" customHeight="1">
      <c r="A240" s="148" t="s">
        <v>35</v>
      </c>
      <c r="B240" s="149"/>
      <c r="C240" s="149"/>
      <c r="D240" s="149"/>
      <c r="E240" s="150"/>
    </row>
    <row r="241" spans="1:6" s="19" customFormat="1" ht="12.75">
      <c r="A241" s="50" t="s">
        <v>137</v>
      </c>
      <c r="B241" s="55" t="s">
        <v>26</v>
      </c>
      <c r="C241" s="26">
        <v>60000</v>
      </c>
      <c r="D241" s="23"/>
      <c r="E241" s="23">
        <v>60000</v>
      </c>
    </row>
    <row r="242" spans="1:6" s="19" customFormat="1" ht="12.75">
      <c r="A242" s="50" t="s">
        <v>61</v>
      </c>
      <c r="B242" s="55" t="s">
        <v>86</v>
      </c>
      <c r="C242" s="26">
        <v>47244</v>
      </c>
      <c r="D242" s="23"/>
      <c r="E242" s="23">
        <v>47244</v>
      </c>
    </row>
    <row r="243" spans="1:6" s="19" customFormat="1" ht="12.75">
      <c r="A243" s="50" t="s">
        <v>64</v>
      </c>
      <c r="B243" s="55" t="s">
        <v>15</v>
      </c>
      <c r="C243" s="26">
        <v>12756</v>
      </c>
      <c r="D243" s="23"/>
      <c r="E243" s="23">
        <v>12756</v>
      </c>
    </row>
    <row r="244" spans="1:6" s="38" customFormat="1" ht="14.25">
      <c r="A244" s="70" t="s">
        <v>84</v>
      </c>
      <c r="B244" s="56" t="s">
        <v>1</v>
      </c>
      <c r="C244" s="33">
        <f>SUM(C241:C243)</f>
        <v>120000</v>
      </c>
      <c r="D244" s="28"/>
      <c r="E244" s="28">
        <f>SUM(E241:E243)</f>
        <v>120000</v>
      </c>
    </row>
    <row r="245" spans="1:6" s="13" customFormat="1">
      <c r="A245" s="151" t="s">
        <v>91</v>
      </c>
      <c r="B245" s="152"/>
      <c r="C245" s="72">
        <f>SUM(C244)</f>
        <v>120000</v>
      </c>
      <c r="D245" s="120"/>
      <c r="E245" s="72">
        <f>SUM(E244)</f>
        <v>120000</v>
      </c>
      <c r="F245" s="82">
        <f>C245</f>
        <v>120000</v>
      </c>
    </row>
    <row r="246" spans="1:6" s="13" customFormat="1">
      <c r="A246" s="43"/>
      <c r="B246" s="59"/>
      <c r="C246" s="60"/>
      <c r="E246" s="15"/>
    </row>
    <row r="247" spans="1:6" s="13" customFormat="1" ht="14.25" customHeight="1">
      <c r="A247" s="142" t="s">
        <v>181</v>
      </c>
      <c r="B247" s="138" t="s">
        <v>187</v>
      </c>
      <c r="C247" s="139" t="s">
        <v>8</v>
      </c>
      <c r="D247" s="133" t="s">
        <v>202</v>
      </c>
      <c r="E247" s="136" t="s">
        <v>203</v>
      </c>
    </row>
    <row r="248" spans="1:6" s="13" customFormat="1" ht="14.25" customHeight="1">
      <c r="A248" s="142"/>
      <c r="B248" s="138"/>
      <c r="C248" s="139"/>
      <c r="D248" s="134"/>
      <c r="E248" s="136"/>
    </row>
    <row r="249" spans="1:6" s="13" customFormat="1" ht="14.25" customHeight="1">
      <c r="A249" s="142"/>
      <c r="B249" s="138"/>
      <c r="C249" s="140"/>
      <c r="D249" s="135"/>
      <c r="E249" s="136"/>
    </row>
    <row r="250" spans="1:6" s="9" customFormat="1" ht="18" customHeight="1">
      <c r="A250" s="145" t="s">
        <v>35</v>
      </c>
      <c r="B250" s="146"/>
      <c r="C250" s="146"/>
      <c r="D250" s="146"/>
      <c r="E250" s="147"/>
    </row>
    <row r="251" spans="1:6" s="21" customFormat="1" ht="12.75">
      <c r="A251" s="95" t="s">
        <v>138</v>
      </c>
      <c r="B251" s="112" t="s">
        <v>52</v>
      </c>
      <c r="C251" s="113">
        <v>36273600</v>
      </c>
      <c r="D251" s="26">
        <v>118745</v>
      </c>
      <c r="E251" s="26">
        <v>36392345</v>
      </c>
    </row>
    <row r="252" spans="1:6" s="40" customFormat="1" ht="14.25">
      <c r="A252" s="70" t="s">
        <v>132</v>
      </c>
      <c r="B252" s="56" t="s">
        <v>133</v>
      </c>
      <c r="C252" s="51">
        <f>SUM(C251)</f>
        <v>36273600</v>
      </c>
      <c r="D252" s="33">
        <f>SUM(D251)</f>
        <v>118745</v>
      </c>
      <c r="E252" s="33">
        <f>SUM(E251)</f>
        <v>36392345</v>
      </c>
    </row>
    <row r="253" spans="1:6" s="5" customFormat="1">
      <c r="A253" s="151" t="s">
        <v>91</v>
      </c>
      <c r="B253" s="152"/>
      <c r="C253" s="64">
        <f>C252</f>
        <v>36273600</v>
      </c>
      <c r="D253" s="118">
        <f>SUM(D252)</f>
        <v>118745</v>
      </c>
      <c r="E253" s="118">
        <f>SUM(E252)</f>
        <v>36392345</v>
      </c>
      <c r="F253" s="79">
        <f>C253</f>
        <v>36273600</v>
      </c>
    </row>
    <row r="254" spans="1:6">
      <c r="B254" s="53"/>
      <c r="C254" s="54"/>
    </row>
    <row r="255" spans="1:6" s="6" customFormat="1" ht="14.25" customHeight="1">
      <c r="A255" s="142" t="s">
        <v>181</v>
      </c>
      <c r="B255" s="138" t="s">
        <v>172</v>
      </c>
      <c r="C255" s="139" t="s">
        <v>8</v>
      </c>
      <c r="D255" s="133" t="s">
        <v>202</v>
      </c>
      <c r="E255" s="136" t="s">
        <v>203</v>
      </c>
    </row>
    <row r="256" spans="1:6" s="6" customFormat="1" ht="14.25" customHeight="1">
      <c r="A256" s="142"/>
      <c r="B256" s="138"/>
      <c r="C256" s="139"/>
      <c r="D256" s="134"/>
      <c r="E256" s="136"/>
    </row>
    <row r="257" spans="1:6" s="6" customFormat="1" ht="14.25" customHeight="1">
      <c r="A257" s="142"/>
      <c r="B257" s="138"/>
      <c r="C257" s="139"/>
      <c r="D257" s="135"/>
      <c r="E257" s="136"/>
    </row>
    <row r="258" spans="1:6" s="6" customFormat="1" ht="18" customHeight="1">
      <c r="A258" s="148" t="s">
        <v>35</v>
      </c>
      <c r="B258" s="149"/>
      <c r="C258" s="149"/>
      <c r="D258" s="149"/>
      <c r="E258" s="150"/>
    </row>
    <row r="259" spans="1:6" s="19" customFormat="1" ht="14.25">
      <c r="A259" s="95"/>
      <c r="B259" s="96"/>
      <c r="C259" s="96"/>
      <c r="D259" s="23"/>
      <c r="E259" s="29"/>
    </row>
    <row r="260" spans="1:6" s="19" customFormat="1" ht="12.75">
      <c r="A260" s="50" t="s">
        <v>99</v>
      </c>
      <c r="B260" s="34" t="s">
        <v>98</v>
      </c>
      <c r="C260" s="58">
        <v>420000</v>
      </c>
      <c r="D260" s="23"/>
      <c r="E260" s="58">
        <v>420000</v>
      </c>
    </row>
    <row r="261" spans="1:6" s="38" customFormat="1" ht="14.25">
      <c r="A261" s="70" t="s">
        <v>92</v>
      </c>
      <c r="B261" s="49" t="s">
        <v>100</v>
      </c>
      <c r="C261" s="33">
        <f>SUM(C259:C260)</f>
        <v>420000</v>
      </c>
      <c r="D261" s="28"/>
      <c r="E261" s="33">
        <f>SUM(E259:E260)</f>
        <v>420000</v>
      </c>
    </row>
    <row r="262" spans="1:6" s="5" customFormat="1">
      <c r="A262" s="151" t="s">
        <v>91</v>
      </c>
      <c r="B262" s="152"/>
      <c r="C262" s="64">
        <f>SUM(C261)</f>
        <v>420000</v>
      </c>
      <c r="D262" s="116"/>
      <c r="E262" s="64">
        <f>SUM(E261)</f>
        <v>420000</v>
      </c>
      <c r="F262" s="79">
        <f>C262</f>
        <v>420000</v>
      </c>
    </row>
    <row r="263" spans="1:6" s="9" customFormat="1" ht="18">
      <c r="A263" s="43"/>
      <c r="B263" s="8"/>
      <c r="C263" s="14"/>
      <c r="E263" s="15"/>
    </row>
    <row r="264" spans="1:6" ht="14.25" customHeight="1">
      <c r="A264" s="142" t="s">
        <v>181</v>
      </c>
      <c r="B264" s="138" t="s">
        <v>173</v>
      </c>
      <c r="C264" s="139" t="s">
        <v>8</v>
      </c>
      <c r="D264" s="133" t="s">
        <v>202</v>
      </c>
      <c r="E264" s="136" t="s">
        <v>203</v>
      </c>
    </row>
    <row r="265" spans="1:6" ht="14.25">
      <c r="A265" s="142"/>
      <c r="B265" s="138"/>
      <c r="C265" s="139"/>
      <c r="D265" s="134"/>
      <c r="E265" s="136"/>
    </row>
    <row r="266" spans="1:6" ht="14.25">
      <c r="A266" s="142"/>
      <c r="B266" s="138"/>
      <c r="C266" s="140"/>
      <c r="D266" s="135"/>
      <c r="E266" s="136"/>
    </row>
    <row r="267" spans="1:6" ht="18" customHeight="1">
      <c r="A267" s="137" t="s">
        <v>35</v>
      </c>
      <c r="B267" s="137"/>
      <c r="C267" s="137"/>
      <c r="D267" s="137"/>
      <c r="E267" s="137"/>
    </row>
    <row r="268" spans="1:6" s="19" customFormat="1" ht="12.75">
      <c r="A268" s="95" t="s">
        <v>101</v>
      </c>
      <c r="B268" s="96" t="s">
        <v>29</v>
      </c>
      <c r="C268" s="113">
        <v>350000</v>
      </c>
      <c r="D268" s="23"/>
      <c r="E268" s="113">
        <v>350000</v>
      </c>
    </row>
    <row r="269" spans="1:6" s="19" customFormat="1" ht="12.75">
      <c r="A269" s="50" t="s">
        <v>101</v>
      </c>
      <c r="B269" s="34" t="s">
        <v>30</v>
      </c>
      <c r="C269" s="30">
        <v>400000</v>
      </c>
      <c r="D269" s="23"/>
      <c r="E269" s="30">
        <v>400000</v>
      </c>
    </row>
    <row r="270" spans="1:6" s="38" customFormat="1" ht="14.25">
      <c r="A270" s="70" t="s">
        <v>92</v>
      </c>
      <c r="B270" s="49" t="s">
        <v>100</v>
      </c>
      <c r="C270" s="51">
        <f>C268+C269</f>
        <v>750000</v>
      </c>
      <c r="D270" s="28"/>
      <c r="E270" s="51">
        <f>E268+E269</f>
        <v>750000</v>
      </c>
    </row>
    <row r="271" spans="1:6" s="5" customFormat="1" ht="18" customHeight="1">
      <c r="A271" s="151" t="s">
        <v>91</v>
      </c>
      <c r="B271" s="152"/>
      <c r="C271" s="69">
        <f>SUM(C270)</f>
        <v>750000</v>
      </c>
      <c r="D271" s="116"/>
      <c r="E271" s="69">
        <f>SUM(E270)</f>
        <v>750000</v>
      </c>
      <c r="F271" s="79">
        <f>C271</f>
        <v>750000</v>
      </c>
    </row>
    <row r="272" spans="1:6" ht="18">
      <c r="B272" s="8"/>
      <c r="C272" s="10"/>
    </row>
    <row r="273" spans="1:6" s="15" customFormat="1" ht="14.25" customHeight="1">
      <c r="A273" s="142" t="s">
        <v>181</v>
      </c>
      <c r="B273" s="138" t="s">
        <v>213</v>
      </c>
      <c r="C273" s="138" t="s">
        <v>8</v>
      </c>
      <c r="D273" s="133" t="s">
        <v>202</v>
      </c>
      <c r="E273" s="136" t="s">
        <v>203</v>
      </c>
    </row>
    <row r="274" spans="1:6" s="15" customFormat="1" ht="14.25">
      <c r="A274" s="142"/>
      <c r="B274" s="138"/>
      <c r="C274" s="138"/>
      <c r="D274" s="134"/>
      <c r="E274" s="136"/>
    </row>
    <row r="275" spans="1:6" s="15" customFormat="1" ht="14.25">
      <c r="A275" s="142"/>
      <c r="B275" s="138"/>
      <c r="C275" s="140"/>
      <c r="D275" s="135"/>
      <c r="E275" s="136"/>
    </row>
    <row r="276" spans="1:6" s="15" customFormat="1" ht="18" customHeight="1">
      <c r="A276" s="137" t="s">
        <v>34</v>
      </c>
      <c r="B276" s="137"/>
      <c r="C276" s="137"/>
      <c r="D276" s="137"/>
      <c r="E276" s="137"/>
    </row>
    <row r="277" spans="1:6" s="21" customFormat="1" ht="25.5">
      <c r="A277" s="50" t="s">
        <v>134</v>
      </c>
      <c r="B277" s="55" t="s">
        <v>38</v>
      </c>
      <c r="C277" s="32">
        <v>4581887</v>
      </c>
      <c r="D277" s="26"/>
      <c r="E277" s="32">
        <v>4581887</v>
      </c>
    </row>
    <row r="278" spans="1:6" s="40" customFormat="1" ht="14.25">
      <c r="A278" s="70" t="s">
        <v>134</v>
      </c>
      <c r="B278" s="49" t="s">
        <v>39</v>
      </c>
      <c r="C278" s="36">
        <f>SUM(C277:C277)</f>
        <v>4581887</v>
      </c>
      <c r="D278" s="33"/>
      <c r="E278" s="36">
        <f>SUM(E277:E277)</f>
        <v>4581887</v>
      </c>
    </row>
    <row r="279" spans="1:6" s="13" customFormat="1" ht="18" customHeight="1">
      <c r="A279" s="141" t="s">
        <v>102</v>
      </c>
      <c r="B279" s="141"/>
      <c r="C279" s="73">
        <f>C278</f>
        <v>4581887</v>
      </c>
      <c r="D279" s="120"/>
      <c r="E279" s="73">
        <f>E278</f>
        <v>4581887</v>
      </c>
    </row>
    <row r="280" spans="1:6" s="15" customFormat="1" ht="18" customHeight="1">
      <c r="A280" s="137" t="s">
        <v>35</v>
      </c>
      <c r="B280" s="137"/>
      <c r="C280" s="137"/>
      <c r="D280" s="137"/>
      <c r="E280" s="137"/>
    </row>
    <row r="281" spans="1:6" s="40" customFormat="1" ht="14.25">
      <c r="A281" s="50" t="s">
        <v>71</v>
      </c>
      <c r="B281" s="55" t="s">
        <v>4</v>
      </c>
      <c r="C281" s="32">
        <v>4479300</v>
      </c>
      <c r="D281" s="33"/>
      <c r="E281" s="32">
        <v>4479300</v>
      </c>
    </row>
    <row r="282" spans="1:6" s="40" customFormat="1" ht="14.25">
      <c r="A282" s="50" t="s">
        <v>85</v>
      </c>
      <c r="B282" s="55" t="s">
        <v>5</v>
      </c>
      <c r="C282" s="32">
        <v>641155</v>
      </c>
      <c r="D282" s="33"/>
      <c r="E282" s="32">
        <v>641155</v>
      </c>
    </row>
    <row r="283" spans="1:6" s="13" customFormat="1">
      <c r="A283" s="141" t="s">
        <v>91</v>
      </c>
      <c r="B283" s="141"/>
      <c r="C283" s="73">
        <f>C281+C282</f>
        <v>5120455</v>
      </c>
      <c r="D283" s="120"/>
      <c r="E283" s="73">
        <f>E281+E282</f>
        <v>5120455</v>
      </c>
      <c r="F283" s="82">
        <f>C283</f>
        <v>5120455</v>
      </c>
    </row>
    <row r="284" spans="1:6" s="15" customFormat="1" ht="18">
      <c r="A284" s="43"/>
      <c r="B284" s="8"/>
      <c r="C284" s="14"/>
    </row>
    <row r="285" spans="1:6" s="15" customFormat="1" ht="14.25" customHeight="1">
      <c r="A285" s="142" t="s">
        <v>181</v>
      </c>
      <c r="B285" s="138" t="s">
        <v>214</v>
      </c>
      <c r="C285" s="138" t="s">
        <v>8</v>
      </c>
      <c r="D285" s="133" t="s">
        <v>202</v>
      </c>
      <c r="E285" s="136" t="s">
        <v>203</v>
      </c>
    </row>
    <row r="286" spans="1:6" s="15" customFormat="1" ht="14.25">
      <c r="A286" s="142"/>
      <c r="B286" s="138"/>
      <c r="C286" s="138"/>
      <c r="D286" s="134"/>
      <c r="E286" s="136"/>
    </row>
    <row r="287" spans="1:6" s="15" customFormat="1" ht="14.25">
      <c r="A287" s="142"/>
      <c r="B287" s="138"/>
      <c r="C287" s="140"/>
      <c r="D287" s="135"/>
      <c r="E287" s="136"/>
    </row>
    <row r="288" spans="1:6" s="15" customFormat="1" ht="18" customHeight="1">
      <c r="A288" s="137" t="s">
        <v>35</v>
      </c>
      <c r="B288" s="137"/>
      <c r="C288" s="137"/>
      <c r="D288" s="137"/>
      <c r="E288" s="137"/>
    </row>
    <row r="289" spans="1:6" s="21" customFormat="1" ht="14.25">
      <c r="A289" s="50" t="s">
        <v>140</v>
      </c>
      <c r="B289" s="55" t="s">
        <v>53</v>
      </c>
      <c r="C289" s="26">
        <v>500000</v>
      </c>
      <c r="D289" s="26">
        <v>540000</v>
      </c>
      <c r="E289" s="44">
        <v>1040000</v>
      </c>
    </row>
    <row r="290" spans="1:6" s="21" customFormat="1" ht="14.25">
      <c r="A290" s="50" t="s">
        <v>140</v>
      </c>
      <c r="B290" s="55" t="s">
        <v>44</v>
      </c>
      <c r="C290" s="26">
        <v>31100</v>
      </c>
      <c r="D290" s="26"/>
      <c r="E290" s="44">
        <v>31100</v>
      </c>
    </row>
    <row r="291" spans="1:6" s="21" customFormat="1" ht="14.25">
      <c r="A291" s="50" t="s">
        <v>140</v>
      </c>
      <c r="B291" s="55" t="s">
        <v>45</v>
      </c>
      <c r="C291" s="26">
        <v>31100</v>
      </c>
      <c r="D291" s="26"/>
      <c r="E291" s="44">
        <v>31100</v>
      </c>
    </row>
    <row r="292" spans="1:6" s="21" customFormat="1" ht="14.25">
      <c r="A292" s="50" t="s">
        <v>140</v>
      </c>
      <c r="B292" s="55" t="s">
        <v>46</v>
      </c>
      <c r="C292" s="26">
        <v>30000</v>
      </c>
      <c r="D292" s="26"/>
      <c r="E292" s="44">
        <v>30000</v>
      </c>
    </row>
    <row r="293" spans="1:6" s="21" customFormat="1" ht="14.25">
      <c r="A293" s="50" t="s">
        <v>140</v>
      </c>
      <c r="B293" s="55" t="s">
        <v>54</v>
      </c>
      <c r="C293" s="26">
        <v>31100</v>
      </c>
      <c r="D293" s="26"/>
      <c r="E293" s="44">
        <v>31100</v>
      </c>
    </row>
    <row r="294" spans="1:6" s="40" customFormat="1" ht="14.25">
      <c r="A294" s="70" t="s">
        <v>140</v>
      </c>
      <c r="B294" s="49" t="s">
        <v>141</v>
      </c>
      <c r="C294" s="33">
        <f>SUM(C289:C293)</f>
        <v>623300</v>
      </c>
      <c r="D294" s="33">
        <f>SUM(D289:D293)</f>
        <v>540000</v>
      </c>
      <c r="E294" s="33">
        <f>SUM(E289:E293)</f>
        <v>1163300</v>
      </c>
    </row>
    <row r="295" spans="1:6" s="13" customFormat="1">
      <c r="A295" s="141" t="s">
        <v>91</v>
      </c>
      <c r="B295" s="141"/>
      <c r="C295" s="64">
        <f>C294</f>
        <v>623300</v>
      </c>
      <c r="D295" s="72">
        <f>SUM(D294)</f>
        <v>540000</v>
      </c>
      <c r="E295" s="48">
        <f>SUM(E294)</f>
        <v>1163300</v>
      </c>
      <c r="F295" s="82">
        <f>C295</f>
        <v>623300</v>
      </c>
    </row>
    <row r="296" spans="1:6" s="15" customFormat="1" ht="18">
      <c r="A296" s="43"/>
      <c r="B296" s="8"/>
      <c r="C296" s="14"/>
    </row>
    <row r="297" spans="1:6" ht="14.25" customHeight="1">
      <c r="A297" s="142" t="s">
        <v>181</v>
      </c>
      <c r="B297" s="138" t="s">
        <v>215</v>
      </c>
      <c r="C297" s="139" t="s">
        <v>8</v>
      </c>
      <c r="D297" s="133" t="s">
        <v>202</v>
      </c>
      <c r="E297" s="136" t="s">
        <v>203</v>
      </c>
    </row>
    <row r="298" spans="1:6" ht="14.25">
      <c r="A298" s="142"/>
      <c r="B298" s="138"/>
      <c r="C298" s="139"/>
      <c r="D298" s="134"/>
      <c r="E298" s="136"/>
    </row>
    <row r="299" spans="1:6" ht="14.25">
      <c r="A299" s="142"/>
      <c r="B299" s="138"/>
      <c r="C299" s="139"/>
      <c r="D299" s="135"/>
      <c r="E299" s="136"/>
    </row>
    <row r="300" spans="1:6" s="9" customFormat="1" ht="18" customHeight="1">
      <c r="A300" s="137" t="s">
        <v>35</v>
      </c>
      <c r="B300" s="137"/>
      <c r="C300" s="137"/>
      <c r="D300" s="137"/>
      <c r="E300" s="137"/>
    </row>
    <row r="301" spans="1:6" s="38" customFormat="1" ht="14.25">
      <c r="A301" s="70" t="s">
        <v>71</v>
      </c>
      <c r="B301" s="56" t="s">
        <v>4</v>
      </c>
      <c r="C301" s="51">
        <v>4023000</v>
      </c>
      <c r="D301" s="28">
        <v>22800</v>
      </c>
      <c r="E301" s="28">
        <f>SUM(C301:D301)</f>
        <v>4045800</v>
      </c>
    </row>
    <row r="302" spans="1:6" s="38" customFormat="1" ht="14.25">
      <c r="A302" s="70" t="s">
        <v>85</v>
      </c>
      <c r="B302" s="56" t="s">
        <v>10</v>
      </c>
      <c r="C302" s="51">
        <v>1104234</v>
      </c>
      <c r="D302" s="28">
        <v>6156</v>
      </c>
      <c r="E302" s="28">
        <f>SUM(C302:D302)</f>
        <v>1110390</v>
      </c>
    </row>
    <row r="303" spans="1:6" s="19" customFormat="1" ht="12.75">
      <c r="A303" s="50" t="s">
        <v>66</v>
      </c>
      <c r="B303" s="55" t="s">
        <v>87</v>
      </c>
      <c r="C303" s="30">
        <v>373000</v>
      </c>
      <c r="D303" s="23"/>
      <c r="E303" s="23">
        <v>373000</v>
      </c>
    </row>
    <row r="304" spans="1:6" s="19" customFormat="1" ht="12.75">
      <c r="A304" s="50" t="s">
        <v>65</v>
      </c>
      <c r="B304" s="55" t="s">
        <v>78</v>
      </c>
      <c r="C304" s="30">
        <v>111400</v>
      </c>
      <c r="D304" s="23"/>
      <c r="E304" s="23">
        <v>111400</v>
      </c>
    </row>
    <row r="305" spans="1:6" s="19" customFormat="1" ht="12.75">
      <c r="A305" s="50" t="s">
        <v>79</v>
      </c>
      <c r="B305" s="55" t="s">
        <v>90</v>
      </c>
      <c r="C305" s="30">
        <v>1593500</v>
      </c>
      <c r="D305" s="23"/>
      <c r="E305" s="23">
        <v>1593500</v>
      </c>
    </row>
    <row r="306" spans="1:6" s="19" customFormat="1" ht="12.75">
      <c r="A306" s="50" t="s">
        <v>83</v>
      </c>
      <c r="B306" s="55" t="s">
        <v>169</v>
      </c>
      <c r="C306" s="30">
        <v>561033</v>
      </c>
      <c r="D306" s="23"/>
      <c r="E306" s="23">
        <v>561033</v>
      </c>
    </row>
    <row r="307" spans="1:6" s="19" customFormat="1" ht="12.75">
      <c r="A307" s="50" t="s">
        <v>81</v>
      </c>
      <c r="B307" s="55" t="s">
        <v>142</v>
      </c>
      <c r="C307" s="30">
        <v>43400</v>
      </c>
      <c r="D307" s="23">
        <v>43400</v>
      </c>
      <c r="E307" s="23">
        <v>43400</v>
      </c>
    </row>
    <row r="308" spans="1:6" s="38" customFormat="1" ht="14.25">
      <c r="A308" s="70" t="s">
        <v>84</v>
      </c>
      <c r="B308" s="56" t="s">
        <v>1</v>
      </c>
      <c r="C308" s="51">
        <f>SUM(C303:C306)</f>
        <v>2638933</v>
      </c>
      <c r="D308" s="28">
        <f>SUM(D303:D307)</f>
        <v>43400</v>
      </c>
      <c r="E308" s="28">
        <f>SUM(E303:E307)</f>
        <v>2682333</v>
      </c>
    </row>
    <row r="309" spans="1:6" s="19" customFormat="1" ht="12.75">
      <c r="A309" s="50" t="s">
        <v>68</v>
      </c>
      <c r="B309" s="55" t="s">
        <v>194</v>
      </c>
      <c r="C309" s="30">
        <v>944880</v>
      </c>
      <c r="D309" s="23"/>
      <c r="E309" s="23">
        <v>944880</v>
      </c>
    </row>
    <row r="310" spans="1:6" s="19" customFormat="1" ht="12.75">
      <c r="A310" s="50" t="s">
        <v>68</v>
      </c>
      <c r="B310" s="55" t="s">
        <v>195</v>
      </c>
      <c r="C310" s="30">
        <v>255118</v>
      </c>
      <c r="D310" s="23"/>
      <c r="E310" s="23">
        <v>255118</v>
      </c>
    </row>
    <row r="311" spans="1:6" s="38" customFormat="1" ht="14.25">
      <c r="A311" s="70" t="s">
        <v>68</v>
      </c>
      <c r="B311" s="56" t="s">
        <v>72</v>
      </c>
      <c r="C311" s="51">
        <f>C309+C310</f>
        <v>1199998</v>
      </c>
      <c r="D311" s="28"/>
      <c r="E311" s="28">
        <f>SUM(E309:E310)</f>
        <v>1199998</v>
      </c>
    </row>
    <row r="312" spans="1:6" s="5" customFormat="1" ht="18" customHeight="1">
      <c r="A312" s="141" t="s">
        <v>91</v>
      </c>
      <c r="B312" s="141"/>
      <c r="C312" s="64">
        <f>SUM(C301,C302,C308,C311)</f>
        <v>8966165</v>
      </c>
      <c r="D312" s="118">
        <f>D301+D302+D308+D311</f>
        <v>72356</v>
      </c>
      <c r="E312" s="118">
        <f>E301+E302+E308+E311</f>
        <v>9038521</v>
      </c>
      <c r="F312" s="79">
        <f>C312</f>
        <v>8966165</v>
      </c>
    </row>
    <row r="313" spans="1:6" s="9" customFormat="1" ht="18">
      <c r="A313" s="43"/>
      <c r="B313" s="8"/>
      <c r="C313" s="14"/>
      <c r="E313" s="15"/>
    </row>
    <row r="314" spans="1:6" s="9" customFormat="1" ht="14.25" customHeight="1">
      <c r="A314" s="142" t="s">
        <v>181</v>
      </c>
      <c r="B314" s="138" t="s">
        <v>216</v>
      </c>
      <c r="C314" s="139" t="s">
        <v>8</v>
      </c>
      <c r="D314" s="133" t="s">
        <v>202</v>
      </c>
      <c r="E314" s="136" t="s">
        <v>203</v>
      </c>
    </row>
    <row r="315" spans="1:6" s="9" customFormat="1" ht="14.25" customHeight="1">
      <c r="A315" s="142"/>
      <c r="B315" s="138"/>
      <c r="C315" s="139"/>
      <c r="D315" s="134"/>
      <c r="E315" s="136"/>
    </row>
    <row r="316" spans="1:6" s="9" customFormat="1" ht="14.25" customHeight="1">
      <c r="A316" s="142"/>
      <c r="B316" s="138"/>
      <c r="C316" s="140"/>
      <c r="D316" s="135"/>
      <c r="E316" s="136"/>
    </row>
    <row r="317" spans="1:6" s="9" customFormat="1" ht="18" customHeight="1">
      <c r="A317" s="137" t="s">
        <v>35</v>
      </c>
      <c r="B317" s="137"/>
      <c r="C317" s="137"/>
      <c r="D317" s="137"/>
      <c r="E317" s="137"/>
    </row>
    <row r="318" spans="1:6" s="40" customFormat="1" ht="14.25">
      <c r="A318" s="70" t="s">
        <v>71</v>
      </c>
      <c r="B318" s="56" t="s">
        <v>4</v>
      </c>
      <c r="C318" s="51">
        <v>1797000</v>
      </c>
      <c r="D318" s="33"/>
      <c r="E318" s="33">
        <v>1797000</v>
      </c>
    </row>
    <row r="319" spans="1:6" s="40" customFormat="1" ht="14.25">
      <c r="A319" s="70" t="s">
        <v>85</v>
      </c>
      <c r="B319" s="56" t="s">
        <v>6</v>
      </c>
      <c r="C319" s="51">
        <v>526602</v>
      </c>
      <c r="D319" s="33"/>
      <c r="E319" s="33">
        <v>526602</v>
      </c>
    </row>
    <row r="320" spans="1:6" s="21" customFormat="1" ht="12.75">
      <c r="A320" s="50" t="s">
        <v>66</v>
      </c>
      <c r="B320" s="55" t="s">
        <v>87</v>
      </c>
      <c r="C320" s="30">
        <v>250540</v>
      </c>
      <c r="D320" s="26"/>
      <c r="E320" s="26">
        <v>250540</v>
      </c>
    </row>
    <row r="321" spans="1:6" s="21" customFormat="1" ht="12.75">
      <c r="A321" s="50" t="s">
        <v>79</v>
      </c>
      <c r="B321" s="55" t="s">
        <v>90</v>
      </c>
      <c r="C321" s="30">
        <v>808118</v>
      </c>
      <c r="D321" s="26"/>
      <c r="E321" s="26">
        <v>808118</v>
      </c>
    </row>
    <row r="322" spans="1:6" s="21" customFormat="1" ht="12.75">
      <c r="A322" s="50" t="s">
        <v>83</v>
      </c>
      <c r="B322" s="55" t="s">
        <v>169</v>
      </c>
      <c r="C322" s="30">
        <v>218191</v>
      </c>
      <c r="D322" s="26"/>
      <c r="E322" s="26">
        <v>218191</v>
      </c>
    </row>
    <row r="323" spans="1:6" s="21" customFormat="1" ht="12.75">
      <c r="A323" s="50" t="s">
        <v>81</v>
      </c>
      <c r="B323" s="55" t="s">
        <v>143</v>
      </c>
      <c r="C323" s="30">
        <v>24300</v>
      </c>
      <c r="D323" s="26"/>
      <c r="E323" s="26">
        <v>24300</v>
      </c>
    </row>
    <row r="324" spans="1:6" s="40" customFormat="1" ht="14.25">
      <c r="A324" s="70" t="s">
        <v>84</v>
      </c>
      <c r="B324" s="56" t="s">
        <v>40</v>
      </c>
      <c r="C324" s="51">
        <f>C320+C321+C322+C323</f>
        <v>1301149</v>
      </c>
      <c r="D324" s="33"/>
      <c r="E324" s="33">
        <f>SUM(E320:E323)</f>
        <v>1301149</v>
      </c>
    </row>
    <row r="325" spans="1:6" s="40" customFormat="1" ht="14.25">
      <c r="A325" s="128" t="s">
        <v>68</v>
      </c>
      <c r="B325" s="129" t="s">
        <v>234</v>
      </c>
      <c r="C325" s="130"/>
      <c r="D325" s="26">
        <v>69146</v>
      </c>
      <c r="E325" s="44">
        <v>69146</v>
      </c>
    </row>
    <row r="326" spans="1:6" s="40" customFormat="1" ht="14.25">
      <c r="A326" s="128" t="s">
        <v>68</v>
      </c>
      <c r="B326" s="129" t="s">
        <v>235</v>
      </c>
      <c r="C326" s="130"/>
      <c r="D326" s="26">
        <v>18669</v>
      </c>
      <c r="E326" s="44">
        <v>18669</v>
      </c>
    </row>
    <row r="327" spans="1:6" s="40" customFormat="1" ht="14.25">
      <c r="A327" s="70" t="s">
        <v>68</v>
      </c>
      <c r="B327" s="56" t="s">
        <v>72</v>
      </c>
      <c r="C327" s="51"/>
      <c r="D327" s="33">
        <f>SUM(D325:D326)</f>
        <v>87815</v>
      </c>
      <c r="E327" s="33">
        <f>SUM(E325:E326)</f>
        <v>87815</v>
      </c>
    </row>
    <row r="328" spans="1:6" s="13" customFormat="1">
      <c r="A328" s="141" t="s">
        <v>91</v>
      </c>
      <c r="B328" s="141"/>
      <c r="C328" s="64">
        <f>C318+C319+C324</f>
        <v>3624751</v>
      </c>
      <c r="D328" s="72">
        <f>SUM(D327)</f>
        <v>87815</v>
      </c>
      <c r="E328" s="72">
        <f>E318+E319+E324+E327</f>
        <v>3712566</v>
      </c>
      <c r="F328" s="82">
        <f>C328</f>
        <v>3624751</v>
      </c>
    </row>
    <row r="329" spans="1:6">
      <c r="B329" s="59"/>
      <c r="C329" s="60"/>
    </row>
    <row r="330" spans="1:6" ht="14.25" customHeight="1">
      <c r="A330" s="142" t="s">
        <v>181</v>
      </c>
      <c r="B330" s="138" t="s">
        <v>198</v>
      </c>
      <c r="C330" s="139" t="s">
        <v>8</v>
      </c>
      <c r="D330" s="133" t="s">
        <v>202</v>
      </c>
      <c r="E330" s="136" t="s">
        <v>203</v>
      </c>
    </row>
    <row r="331" spans="1:6" ht="14.25">
      <c r="A331" s="142"/>
      <c r="B331" s="138"/>
      <c r="C331" s="139"/>
      <c r="D331" s="134"/>
      <c r="E331" s="136"/>
    </row>
    <row r="332" spans="1:6" ht="14.25">
      <c r="A332" s="142"/>
      <c r="B332" s="138"/>
      <c r="C332" s="140"/>
      <c r="D332" s="135"/>
      <c r="E332" s="136"/>
    </row>
    <row r="333" spans="1:6" s="6" customFormat="1" ht="18" customHeight="1">
      <c r="A333" s="137" t="s">
        <v>35</v>
      </c>
      <c r="B333" s="137"/>
      <c r="C333" s="137"/>
      <c r="D333" s="137"/>
      <c r="E333" s="137"/>
    </row>
    <row r="334" spans="1:6" s="38" customFormat="1" ht="14.25">
      <c r="A334" s="70" t="s">
        <v>71</v>
      </c>
      <c r="B334" s="56" t="s">
        <v>4</v>
      </c>
      <c r="C334" s="51">
        <v>300000</v>
      </c>
      <c r="D334" s="28"/>
      <c r="E334" s="51">
        <v>300000</v>
      </c>
    </row>
    <row r="335" spans="1:6" s="38" customFormat="1" ht="14.25">
      <c r="A335" s="70" t="s">
        <v>85</v>
      </c>
      <c r="B335" s="56" t="s">
        <v>5</v>
      </c>
      <c r="C335" s="51">
        <v>81000</v>
      </c>
      <c r="D335" s="28"/>
      <c r="E335" s="51">
        <v>81000</v>
      </c>
    </row>
    <row r="336" spans="1:6" s="19" customFormat="1" ht="12.75">
      <c r="A336" s="50" t="s">
        <v>60</v>
      </c>
      <c r="B336" s="34" t="s">
        <v>87</v>
      </c>
      <c r="C336" s="26">
        <v>355400</v>
      </c>
      <c r="D336" s="23"/>
      <c r="E336" s="26">
        <v>355400</v>
      </c>
    </row>
    <row r="337" spans="1:6" s="19" customFormat="1" ht="12.75">
      <c r="A337" s="50" t="s">
        <v>83</v>
      </c>
      <c r="B337" s="34" t="s">
        <v>169</v>
      </c>
      <c r="C337" s="26">
        <v>17770</v>
      </c>
      <c r="D337" s="23"/>
      <c r="E337" s="26">
        <v>17770</v>
      </c>
    </row>
    <row r="338" spans="1:6" s="38" customFormat="1" ht="14.25">
      <c r="A338" s="70" t="s">
        <v>84</v>
      </c>
      <c r="B338" s="49" t="s">
        <v>7</v>
      </c>
      <c r="C338" s="33">
        <f>SUM(C336+C337)</f>
        <v>373170</v>
      </c>
      <c r="D338" s="28"/>
      <c r="E338" s="33">
        <f>SUM(E336+E337)</f>
        <v>373170</v>
      </c>
    </row>
    <row r="339" spans="1:6" s="5" customFormat="1">
      <c r="A339" s="141" t="s">
        <v>91</v>
      </c>
      <c r="B339" s="141"/>
      <c r="C339" s="64">
        <f>SUM(C334,C335,C338)</f>
        <v>754170</v>
      </c>
      <c r="D339" s="116"/>
      <c r="E339" s="64">
        <f>SUM(E334,E335,E338)</f>
        <v>754170</v>
      </c>
      <c r="F339" s="79">
        <f>C339</f>
        <v>754170</v>
      </c>
    </row>
    <row r="340" spans="1:6" s="9" customFormat="1" ht="18">
      <c r="A340" s="43"/>
      <c r="B340" s="8"/>
      <c r="C340" s="14"/>
      <c r="E340" s="15"/>
    </row>
    <row r="341" spans="1:6" s="6" customFormat="1" ht="14.25" customHeight="1">
      <c r="A341" s="142" t="s">
        <v>181</v>
      </c>
      <c r="B341" s="138" t="s">
        <v>217</v>
      </c>
      <c r="C341" s="139" t="s">
        <v>8</v>
      </c>
      <c r="D341" s="133" t="s">
        <v>202</v>
      </c>
      <c r="E341" s="136" t="s">
        <v>203</v>
      </c>
    </row>
    <row r="342" spans="1:6" s="6" customFormat="1" ht="14.25" customHeight="1">
      <c r="A342" s="142"/>
      <c r="B342" s="138"/>
      <c r="C342" s="139"/>
      <c r="D342" s="134"/>
      <c r="E342" s="136"/>
    </row>
    <row r="343" spans="1:6" s="6" customFormat="1" ht="14.25" customHeight="1">
      <c r="A343" s="142"/>
      <c r="B343" s="138"/>
      <c r="C343" s="140"/>
      <c r="D343" s="135"/>
      <c r="E343" s="136"/>
    </row>
    <row r="344" spans="1:6" s="6" customFormat="1" ht="18" customHeight="1">
      <c r="A344" s="137" t="s">
        <v>35</v>
      </c>
      <c r="B344" s="137"/>
      <c r="C344" s="137"/>
      <c r="D344" s="137"/>
      <c r="E344" s="137"/>
    </row>
    <row r="345" spans="1:6" s="19" customFormat="1" ht="12.75">
      <c r="A345" s="50" t="s">
        <v>79</v>
      </c>
      <c r="B345" s="34" t="s">
        <v>90</v>
      </c>
      <c r="C345" s="26">
        <v>1401226</v>
      </c>
      <c r="D345" s="23"/>
      <c r="E345" s="26">
        <v>1401226</v>
      </c>
    </row>
    <row r="346" spans="1:6" s="19" customFormat="1" ht="12.75">
      <c r="A346" s="50" t="s">
        <v>65</v>
      </c>
      <c r="B346" s="34" t="s">
        <v>78</v>
      </c>
      <c r="C346" s="26">
        <v>52600</v>
      </c>
      <c r="D346" s="23"/>
      <c r="E346" s="26">
        <v>52600</v>
      </c>
    </row>
    <row r="347" spans="1:6" s="19" customFormat="1" ht="12.75">
      <c r="A347" s="50" t="s">
        <v>83</v>
      </c>
      <c r="B347" s="34" t="s">
        <v>169</v>
      </c>
      <c r="C347" s="26">
        <v>392533</v>
      </c>
      <c r="D347" s="23"/>
      <c r="E347" s="26">
        <v>392533</v>
      </c>
    </row>
    <row r="348" spans="1:6" s="38" customFormat="1" ht="14.25">
      <c r="A348" s="70" t="s">
        <v>84</v>
      </c>
      <c r="B348" s="49" t="s">
        <v>1</v>
      </c>
      <c r="C348" s="33">
        <f>C345+C346+C347</f>
        <v>1846359</v>
      </c>
      <c r="D348" s="28"/>
      <c r="E348" s="33">
        <f>E345+E346+E347</f>
        <v>1846359</v>
      </c>
    </row>
    <row r="349" spans="1:6" s="38" customFormat="1" ht="14.25">
      <c r="A349" s="70" t="s">
        <v>160</v>
      </c>
      <c r="B349" s="49" t="s">
        <v>220</v>
      </c>
      <c r="C349" s="33"/>
      <c r="D349" s="28">
        <v>2164000</v>
      </c>
      <c r="E349" s="28">
        <v>2164000</v>
      </c>
    </row>
    <row r="350" spans="1:6" s="38" customFormat="1" ht="14.25">
      <c r="A350" s="50" t="s">
        <v>188</v>
      </c>
      <c r="B350" s="34" t="s">
        <v>189</v>
      </c>
      <c r="C350" s="26">
        <v>532360</v>
      </c>
      <c r="D350" s="28"/>
      <c r="E350" s="26">
        <v>532360</v>
      </c>
    </row>
    <row r="351" spans="1:6" s="38" customFormat="1" ht="14.25">
      <c r="A351" s="50" t="s">
        <v>122</v>
      </c>
      <c r="B351" s="34" t="s">
        <v>190</v>
      </c>
      <c r="C351" s="26">
        <v>143737</v>
      </c>
      <c r="D351" s="28"/>
      <c r="E351" s="26">
        <v>143737</v>
      </c>
    </row>
    <row r="352" spans="1:6" s="38" customFormat="1" ht="14.25">
      <c r="A352" s="70" t="s">
        <v>68</v>
      </c>
      <c r="B352" s="49" t="s">
        <v>72</v>
      </c>
      <c r="C352" s="33">
        <v>676097</v>
      </c>
      <c r="D352" s="28"/>
      <c r="E352" s="33">
        <v>676097</v>
      </c>
    </row>
    <row r="353" spans="1:6" s="41" customFormat="1">
      <c r="A353" s="141" t="s">
        <v>91</v>
      </c>
      <c r="B353" s="141"/>
      <c r="C353" s="64">
        <f>SUM(C348+C352)</f>
        <v>2522456</v>
      </c>
      <c r="D353" s="118">
        <f>SUM(D349:D352)</f>
        <v>2164000</v>
      </c>
      <c r="E353" s="24">
        <f>E348+E349+E352</f>
        <v>4686456</v>
      </c>
      <c r="F353" s="83">
        <f>C353</f>
        <v>2522456</v>
      </c>
    </row>
    <row r="354" spans="1:6" s="9" customFormat="1" ht="18">
      <c r="A354" s="43"/>
      <c r="B354" s="8"/>
      <c r="C354" s="14"/>
      <c r="E354" s="15"/>
    </row>
    <row r="355" spans="1:6" s="9" customFormat="1" ht="18">
      <c r="A355" s="43"/>
      <c r="B355" s="8"/>
      <c r="C355" s="14"/>
      <c r="E355" s="15"/>
    </row>
    <row r="356" spans="1:6" s="6" customFormat="1" ht="14.25" customHeight="1">
      <c r="A356" s="142" t="s">
        <v>181</v>
      </c>
      <c r="B356" s="138" t="s">
        <v>199</v>
      </c>
      <c r="C356" s="139" t="s">
        <v>8</v>
      </c>
      <c r="D356" s="133" t="s">
        <v>202</v>
      </c>
      <c r="E356" s="136" t="s">
        <v>203</v>
      </c>
    </row>
    <row r="357" spans="1:6" s="6" customFormat="1" ht="14.25" customHeight="1">
      <c r="A357" s="142"/>
      <c r="B357" s="138"/>
      <c r="C357" s="139"/>
      <c r="D357" s="134"/>
      <c r="E357" s="136"/>
    </row>
    <row r="358" spans="1:6" s="6" customFormat="1" ht="14.25" customHeight="1">
      <c r="A358" s="142"/>
      <c r="B358" s="138"/>
      <c r="C358" s="140"/>
      <c r="D358" s="135"/>
      <c r="E358" s="136"/>
    </row>
    <row r="359" spans="1:6" s="6" customFormat="1" ht="18" customHeight="1">
      <c r="A359" s="137" t="s">
        <v>35</v>
      </c>
      <c r="B359" s="137"/>
      <c r="C359" s="137"/>
      <c r="D359" s="137"/>
      <c r="E359" s="137"/>
    </row>
    <row r="360" spans="1:6" s="19" customFormat="1" ht="12.75">
      <c r="A360" s="50" t="s">
        <v>66</v>
      </c>
      <c r="B360" s="55" t="s">
        <v>87</v>
      </c>
      <c r="C360" s="30">
        <v>400000</v>
      </c>
      <c r="D360" s="23"/>
      <c r="E360" s="30">
        <v>400000</v>
      </c>
    </row>
    <row r="361" spans="1:6" s="19" customFormat="1" ht="12.75">
      <c r="A361" s="50" t="s">
        <v>79</v>
      </c>
      <c r="B361" s="55" t="s">
        <v>90</v>
      </c>
      <c r="C361" s="30">
        <v>2450000</v>
      </c>
      <c r="D361" s="23"/>
      <c r="E361" s="30">
        <v>2450000</v>
      </c>
    </row>
    <row r="362" spans="1:6" s="19" customFormat="1" ht="12.75">
      <c r="A362" s="50" t="s">
        <v>83</v>
      </c>
      <c r="B362" s="55" t="s">
        <v>174</v>
      </c>
      <c r="C362" s="30">
        <v>724351</v>
      </c>
      <c r="D362" s="23"/>
      <c r="E362" s="30">
        <v>724351</v>
      </c>
    </row>
    <row r="363" spans="1:6" s="38" customFormat="1" ht="14.25">
      <c r="A363" s="70" t="s">
        <v>84</v>
      </c>
      <c r="B363" s="56" t="s">
        <v>1</v>
      </c>
      <c r="C363" s="51">
        <f>C360+C361+C362</f>
        <v>3574351</v>
      </c>
      <c r="D363" s="28"/>
      <c r="E363" s="51">
        <f>E360+E361+E362</f>
        <v>3574351</v>
      </c>
    </row>
    <row r="364" spans="1:6" s="5" customFormat="1">
      <c r="A364" s="141" t="s">
        <v>91</v>
      </c>
      <c r="B364" s="141"/>
      <c r="C364" s="64">
        <f>SUM(C363)</f>
        <v>3574351</v>
      </c>
      <c r="D364" s="116"/>
      <c r="E364" s="64">
        <f>SUM(E363)</f>
        <v>3574351</v>
      </c>
      <c r="F364" s="79">
        <f>C364</f>
        <v>3574351</v>
      </c>
    </row>
    <row r="365" spans="1:6" s="9" customFormat="1" ht="18">
      <c r="A365" s="43"/>
      <c r="B365" s="8"/>
      <c r="C365" s="14"/>
      <c r="E365" s="15"/>
    </row>
    <row r="366" spans="1:6" s="16" customFormat="1" ht="14.25" customHeight="1">
      <c r="A366" s="142" t="s">
        <v>181</v>
      </c>
      <c r="B366" s="138" t="s">
        <v>218</v>
      </c>
      <c r="C366" s="139" t="s">
        <v>8</v>
      </c>
      <c r="D366" s="133" t="s">
        <v>202</v>
      </c>
      <c r="E366" s="136" t="s">
        <v>203</v>
      </c>
    </row>
    <row r="367" spans="1:6" s="16" customFormat="1" ht="14.25" customHeight="1">
      <c r="A367" s="142"/>
      <c r="B367" s="138"/>
      <c r="C367" s="139"/>
      <c r="D367" s="134"/>
      <c r="E367" s="136"/>
    </row>
    <row r="368" spans="1:6" s="16" customFormat="1" ht="14.25" customHeight="1">
      <c r="A368" s="142"/>
      <c r="B368" s="138"/>
      <c r="C368" s="140"/>
      <c r="D368" s="135"/>
      <c r="E368" s="136"/>
    </row>
    <row r="369" spans="1:6" s="6" customFormat="1" ht="18" customHeight="1">
      <c r="A369" s="137" t="s">
        <v>35</v>
      </c>
      <c r="B369" s="137"/>
      <c r="C369" s="137"/>
      <c r="D369" s="137"/>
      <c r="E369" s="137"/>
    </row>
    <row r="370" spans="1:6" s="38" customFormat="1" ht="14.25">
      <c r="A370" s="70" t="s">
        <v>71</v>
      </c>
      <c r="B370" s="49" t="s">
        <v>4</v>
      </c>
      <c r="C370" s="33">
        <v>1563000</v>
      </c>
      <c r="D370" s="28"/>
      <c r="E370" s="33">
        <v>1563000</v>
      </c>
    </row>
    <row r="371" spans="1:6" s="38" customFormat="1" ht="14.25">
      <c r="A371" s="70" t="s">
        <v>85</v>
      </c>
      <c r="B371" s="49" t="s">
        <v>6</v>
      </c>
      <c r="C371" s="33">
        <v>431022</v>
      </c>
      <c r="D371" s="28"/>
      <c r="E371" s="33">
        <v>431022</v>
      </c>
    </row>
    <row r="372" spans="1:6" s="19" customFormat="1" ht="12.75">
      <c r="A372" s="50" t="s">
        <v>66</v>
      </c>
      <c r="B372" s="34" t="s">
        <v>87</v>
      </c>
      <c r="C372" s="26">
        <v>374530</v>
      </c>
      <c r="D372" s="23"/>
      <c r="E372" s="26">
        <v>374530</v>
      </c>
    </row>
    <row r="373" spans="1:6" s="19" customFormat="1" ht="12.75">
      <c r="A373" s="50" t="s">
        <v>146</v>
      </c>
      <c r="B373" s="34" t="s">
        <v>90</v>
      </c>
      <c r="C373" s="26">
        <v>153600</v>
      </c>
      <c r="D373" s="23"/>
      <c r="E373" s="26">
        <v>153600</v>
      </c>
    </row>
    <row r="374" spans="1:6" s="19" customFormat="1" ht="12.75">
      <c r="A374" s="50" t="s">
        <v>83</v>
      </c>
      <c r="B374" s="34" t="s">
        <v>169</v>
      </c>
      <c r="C374" s="26">
        <v>142595</v>
      </c>
      <c r="D374" s="23"/>
      <c r="E374" s="26">
        <v>142595</v>
      </c>
    </row>
    <row r="375" spans="1:6" s="38" customFormat="1" ht="14.25">
      <c r="A375" s="70" t="s">
        <v>84</v>
      </c>
      <c r="B375" s="49" t="s">
        <v>7</v>
      </c>
      <c r="C375" s="33">
        <f>SUM(C372+C373+C374)</f>
        <v>670725</v>
      </c>
      <c r="D375" s="28"/>
      <c r="E375" s="33">
        <f>SUM(E372+E373+E374)</f>
        <v>670725</v>
      </c>
    </row>
    <row r="376" spans="1:6" s="5" customFormat="1">
      <c r="A376" s="141" t="s">
        <v>91</v>
      </c>
      <c r="B376" s="141"/>
      <c r="C376" s="64">
        <f>C375+C371+C370</f>
        <v>2664747</v>
      </c>
      <c r="D376" s="116"/>
      <c r="E376" s="64">
        <f>E375+E371+E370</f>
        <v>2664747</v>
      </c>
      <c r="F376" s="79">
        <f>C376</f>
        <v>2664747</v>
      </c>
    </row>
    <row r="377" spans="1:6" s="5" customFormat="1">
      <c r="A377" s="84"/>
      <c r="B377" s="84"/>
      <c r="C377" s="85"/>
      <c r="D377" s="114"/>
      <c r="E377" s="115"/>
      <c r="F377" s="79"/>
    </row>
    <row r="378" spans="1:6" s="5" customFormat="1" ht="15.75" customHeight="1">
      <c r="A378" s="142" t="s">
        <v>181</v>
      </c>
      <c r="B378" s="138" t="s">
        <v>219</v>
      </c>
      <c r="C378" s="139" t="s">
        <v>8</v>
      </c>
      <c r="D378" s="133" t="s">
        <v>202</v>
      </c>
      <c r="E378" s="136" t="s">
        <v>203</v>
      </c>
      <c r="F378" s="79"/>
    </row>
    <row r="379" spans="1:6" s="5" customFormat="1">
      <c r="A379" s="142"/>
      <c r="B379" s="138"/>
      <c r="C379" s="139"/>
      <c r="D379" s="134"/>
      <c r="E379" s="136"/>
      <c r="F379" s="79"/>
    </row>
    <row r="380" spans="1:6" s="5" customFormat="1">
      <c r="A380" s="142"/>
      <c r="B380" s="138"/>
      <c r="C380" s="140"/>
      <c r="D380" s="135"/>
      <c r="E380" s="136"/>
      <c r="F380" s="79"/>
    </row>
    <row r="381" spans="1:6" s="5" customFormat="1" ht="18" customHeight="1">
      <c r="A381" s="137" t="s">
        <v>35</v>
      </c>
      <c r="B381" s="137"/>
      <c r="C381" s="137"/>
      <c r="D381" s="137"/>
      <c r="E381" s="137"/>
      <c r="F381" s="79"/>
    </row>
    <row r="382" spans="1:6" s="5" customFormat="1">
      <c r="A382" s="70" t="s">
        <v>160</v>
      </c>
      <c r="B382" s="49" t="s">
        <v>220</v>
      </c>
      <c r="C382" s="30"/>
      <c r="D382" s="23">
        <v>1135000</v>
      </c>
      <c r="E382" s="23">
        <v>1135000</v>
      </c>
      <c r="F382" s="79"/>
    </row>
    <row r="383" spans="1:6" s="5" customFormat="1">
      <c r="A383" s="50"/>
      <c r="B383" s="49" t="s">
        <v>221</v>
      </c>
      <c r="C383" s="30"/>
      <c r="D383" s="28">
        <f>SUM(D382)</f>
        <v>1135000</v>
      </c>
      <c r="E383" s="28">
        <f>SUM(E382)</f>
        <v>1135000</v>
      </c>
      <c r="F383" s="79"/>
    </row>
    <row r="384" spans="1:6" s="5" customFormat="1" ht="15.75" customHeight="1">
      <c r="A384" s="141" t="s">
        <v>91</v>
      </c>
      <c r="B384" s="141"/>
      <c r="C384" s="64"/>
      <c r="D384" s="24">
        <f>SUM(D383)</f>
        <v>1135000</v>
      </c>
      <c r="E384" s="118">
        <f>SUM(E383)</f>
        <v>1135000</v>
      </c>
      <c r="F384" s="79"/>
    </row>
    <row r="385" spans="1:6" s="5" customFormat="1">
      <c r="A385" s="84"/>
      <c r="B385" s="84"/>
      <c r="C385" s="85"/>
      <c r="D385" s="114"/>
      <c r="E385" s="115"/>
      <c r="F385" s="79"/>
    </row>
    <row r="386" spans="1:6" s="5" customFormat="1" ht="15.75" customHeight="1">
      <c r="A386" s="142" t="s">
        <v>181</v>
      </c>
      <c r="B386" s="138" t="s">
        <v>222</v>
      </c>
      <c r="C386" s="139" t="s">
        <v>8</v>
      </c>
      <c r="D386" s="133" t="s">
        <v>202</v>
      </c>
      <c r="E386" s="136" t="s">
        <v>203</v>
      </c>
      <c r="F386" s="79"/>
    </row>
    <row r="387" spans="1:6" s="5" customFormat="1">
      <c r="A387" s="142"/>
      <c r="B387" s="138"/>
      <c r="C387" s="139"/>
      <c r="D387" s="134"/>
      <c r="E387" s="136"/>
      <c r="F387" s="79"/>
    </row>
    <row r="388" spans="1:6" s="5" customFormat="1">
      <c r="A388" s="142"/>
      <c r="B388" s="138"/>
      <c r="C388" s="140"/>
      <c r="D388" s="135"/>
      <c r="E388" s="136"/>
      <c r="F388" s="79"/>
    </row>
    <row r="389" spans="1:6" s="5" customFormat="1" ht="18" customHeight="1">
      <c r="A389" s="137" t="s">
        <v>35</v>
      </c>
      <c r="B389" s="137"/>
      <c r="C389" s="137"/>
      <c r="D389" s="137"/>
      <c r="E389" s="137"/>
      <c r="F389" s="79"/>
    </row>
    <row r="390" spans="1:6" s="5" customFormat="1">
      <c r="A390" s="70" t="s">
        <v>160</v>
      </c>
      <c r="B390" s="49" t="s">
        <v>220</v>
      </c>
      <c r="C390" s="30"/>
      <c r="D390" s="23">
        <v>1582000</v>
      </c>
      <c r="E390" s="23">
        <v>1582000</v>
      </c>
      <c r="F390" s="79"/>
    </row>
    <row r="391" spans="1:6" s="5" customFormat="1">
      <c r="A391" s="50"/>
      <c r="B391" s="49" t="s">
        <v>221</v>
      </c>
      <c r="C391" s="51"/>
      <c r="D391" s="28">
        <f>SUM(D390)</f>
        <v>1582000</v>
      </c>
      <c r="E391" s="28">
        <f>SUM(E390)</f>
        <v>1582000</v>
      </c>
      <c r="F391" s="79"/>
    </row>
    <row r="392" spans="1:6" s="5" customFormat="1" ht="15.75" customHeight="1">
      <c r="A392" s="141" t="s">
        <v>91</v>
      </c>
      <c r="B392" s="141"/>
      <c r="C392" s="64"/>
      <c r="D392" s="118">
        <f>SUM(D391)</f>
        <v>1582000</v>
      </c>
      <c r="E392" s="24">
        <f>SUM(E391)</f>
        <v>1582000</v>
      </c>
      <c r="F392" s="79"/>
    </row>
    <row r="393" spans="1:6" s="5" customFormat="1">
      <c r="A393" s="84"/>
      <c r="B393" s="84"/>
      <c r="C393" s="85"/>
      <c r="D393" s="114"/>
      <c r="E393" s="115"/>
      <c r="F393" s="79"/>
    </row>
    <row r="394" spans="1:6" s="5" customFormat="1" ht="15.75" customHeight="1">
      <c r="A394" s="142" t="s">
        <v>181</v>
      </c>
      <c r="B394" s="138" t="s">
        <v>227</v>
      </c>
      <c r="C394" s="139" t="s">
        <v>8</v>
      </c>
      <c r="D394" s="133" t="s">
        <v>202</v>
      </c>
      <c r="E394" s="136" t="s">
        <v>203</v>
      </c>
      <c r="F394" s="79"/>
    </row>
    <row r="395" spans="1:6" s="5" customFormat="1">
      <c r="A395" s="142"/>
      <c r="B395" s="138"/>
      <c r="C395" s="139"/>
      <c r="D395" s="134"/>
      <c r="E395" s="136"/>
      <c r="F395" s="79"/>
    </row>
    <row r="396" spans="1:6" s="5" customFormat="1">
      <c r="A396" s="142"/>
      <c r="B396" s="138"/>
      <c r="C396" s="140"/>
      <c r="D396" s="135"/>
      <c r="E396" s="136"/>
      <c r="F396" s="79"/>
    </row>
    <row r="397" spans="1:6" s="5" customFormat="1" ht="18" customHeight="1">
      <c r="A397" s="137" t="s">
        <v>35</v>
      </c>
      <c r="B397" s="137"/>
      <c r="C397" s="137"/>
      <c r="D397" s="137"/>
      <c r="E397" s="137"/>
      <c r="F397" s="79"/>
    </row>
    <row r="398" spans="1:6" s="5" customFormat="1">
      <c r="A398" s="70" t="s">
        <v>160</v>
      </c>
      <c r="B398" s="49" t="s">
        <v>220</v>
      </c>
      <c r="C398" s="30"/>
      <c r="D398" s="23">
        <v>668000</v>
      </c>
      <c r="E398" s="23">
        <v>668000</v>
      </c>
      <c r="F398" s="79"/>
    </row>
    <row r="399" spans="1:6" s="5" customFormat="1">
      <c r="A399" s="50"/>
      <c r="B399" s="49" t="s">
        <v>221</v>
      </c>
      <c r="C399" s="51"/>
      <c r="D399" s="28">
        <f>SUM(D398)</f>
        <v>668000</v>
      </c>
      <c r="E399" s="28">
        <f>SUM(E398)</f>
        <v>668000</v>
      </c>
      <c r="F399" s="79"/>
    </row>
    <row r="400" spans="1:6" s="5" customFormat="1" ht="15.75" customHeight="1">
      <c r="A400" s="141" t="s">
        <v>91</v>
      </c>
      <c r="B400" s="141"/>
      <c r="C400" s="64"/>
      <c r="D400" s="118">
        <f>SUM(D399)</f>
        <v>668000</v>
      </c>
      <c r="E400" s="24">
        <f>SUM(E399)</f>
        <v>668000</v>
      </c>
      <c r="F400" s="79"/>
    </row>
    <row r="401" spans="1:6" s="5" customFormat="1">
      <c r="A401" s="84"/>
      <c r="B401" s="84"/>
      <c r="C401" s="85"/>
      <c r="D401" s="114"/>
      <c r="E401" s="115"/>
      <c r="F401" s="79"/>
    </row>
    <row r="402" spans="1:6" s="5" customFormat="1" ht="15.75" customHeight="1">
      <c r="A402" s="142" t="s">
        <v>181</v>
      </c>
      <c r="B402" s="138" t="s">
        <v>223</v>
      </c>
      <c r="C402" s="139" t="s">
        <v>8</v>
      </c>
      <c r="D402" s="133" t="s">
        <v>202</v>
      </c>
      <c r="E402" s="136" t="s">
        <v>203</v>
      </c>
      <c r="F402" s="79"/>
    </row>
    <row r="403" spans="1:6" s="5" customFormat="1">
      <c r="A403" s="142"/>
      <c r="B403" s="138"/>
      <c r="C403" s="139"/>
      <c r="D403" s="134"/>
      <c r="E403" s="136"/>
      <c r="F403" s="79"/>
    </row>
    <row r="404" spans="1:6" s="5" customFormat="1">
      <c r="A404" s="142"/>
      <c r="B404" s="138"/>
      <c r="C404" s="140"/>
      <c r="D404" s="135"/>
      <c r="E404" s="136"/>
      <c r="F404" s="79"/>
    </row>
    <row r="405" spans="1:6" s="5" customFormat="1" ht="18" customHeight="1">
      <c r="A405" s="137" t="s">
        <v>35</v>
      </c>
      <c r="B405" s="137"/>
      <c r="C405" s="137"/>
      <c r="D405" s="137"/>
      <c r="E405" s="137"/>
      <c r="F405" s="79"/>
    </row>
    <row r="406" spans="1:6" s="5" customFormat="1">
      <c r="A406" s="70" t="s">
        <v>160</v>
      </c>
      <c r="B406" s="49" t="s">
        <v>220</v>
      </c>
      <c r="C406" s="30"/>
      <c r="D406" s="23">
        <v>915000</v>
      </c>
      <c r="E406" s="23">
        <v>915000</v>
      </c>
      <c r="F406" s="79"/>
    </row>
    <row r="407" spans="1:6" s="5" customFormat="1">
      <c r="A407" s="50"/>
      <c r="B407" s="49" t="s">
        <v>221</v>
      </c>
      <c r="C407" s="51"/>
      <c r="D407" s="28">
        <f>SUM(D406)</f>
        <v>915000</v>
      </c>
      <c r="E407" s="28">
        <f>SUM(E406)</f>
        <v>915000</v>
      </c>
      <c r="F407" s="79"/>
    </row>
    <row r="408" spans="1:6" s="5" customFormat="1" ht="15.75" customHeight="1">
      <c r="A408" s="141" t="s">
        <v>91</v>
      </c>
      <c r="B408" s="141"/>
      <c r="C408" s="64"/>
      <c r="D408" s="118">
        <f>SUM(D407)</f>
        <v>915000</v>
      </c>
      <c r="E408" s="24">
        <f>SUM(E407)</f>
        <v>915000</v>
      </c>
      <c r="F408" s="79"/>
    </row>
    <row r="409" spans="1:6" s="5" customFormat="1">
      <c r="A409" s="84"/>
      <c r="B409" s="84"/>
      <c r="C409" s="85"/>
      <c r="D409" s="114"/>
      <c r="E409" s="115"/>
      <c r="F409" s="79"/>
    </row>
    <row r="410" spans="1:6" s="5" customFormat="1">
      <c r="A410" s="84"/>
      <c r="B410" s="84"/>
      <c r="C410" s="85"/>
      <c r="D410" s="114"/>
      <c r="E410" s="115"/>
      <c r="F410" s="79"/>
    </row>
    <row r="411" spans="1:6" s="15" customFormat="1" ht="18">
      <c r="A411" s="43"/>
      <c r="B411" s="8"/>
      <c r="C411" s="14"/>
      <c r="F411" s="15">
        <f>SUM(F5:F376)</f>
        <v>182367199</v>
      </c>
    </row>
    <row r="412" spans="1:6" ht="14.25" customHeight="1">
      <c r="A412" s="142" t="s">
        <v>181</v>
      </c>
      <c r="B412" s="179" t="s">
        <v>244</v>
      </c>
      <c r="C412" s="139" t="s">
        <v>8</v>
      </c>
      <c r="D412" s="133" t="s">
        <v>202</v>
      </c>
      <c r="E412" s="136" t="s">
        <v>203</v>
      </c>
      <c r="F412" s="89"/>
    </row>
    <row r="413" spans="1:6" ht="14.25">
      <c r="A413" s="142"/>
      <c r="B413" s="179"/>
      <c r="C413" s="180"/>
      <c r="D413" s="134"/>
      <c r="E413" s="136"/>
    </row>
    <row r="414" spans="1:6" ht="14.25">
      <c r="A414" s="142"/>
      <c r="B414" s="179"/>
      <c r="C414" s="180"/>
      <c r="D414" s="135"/>
      <c r="E414" s="136"/>
    </row>
    <row r="415" spans="1:6" ht="20.100000000000001" customHeight="1">
      <c r="A415" s="66" t="s">
        <v>131</v>
      </c>
      <c r="B415" s="75" t="s">
        <v>152</v>
      </c>
      <c r="C415" s="33">
        <f>C196</f>
        <v>53024024</v>
      </c>
      <c r="D415" s="33">
        <f>D196</f>
        <v>303149</v>
      </c>
      <c r="E415" s="33">
        <f>E196</f>
        <v>53327173</v>
      </c>
    </row>
    <row r="416" spans="1:6" ht="20.100000000000001" customHeight="1">
      <c r="A416" s="66" t="s">
        <v>134</v>
      </c>
      <c r="B416" s="66" t="s">
        <v>153</v>
      </c>
      <c r="C416" s="33">
        <f>C210+C238+C278</f>
        <v>9323287</v>
      </c>
      <c r="D416" s="33">
        <f>D210+D238+D278</f>
        <v>0</v>
      </c>
      <c r="E416" s="33">
        <f>E210+E238+E278</f>
        <v>9323287</v>
      </c>
    </row>
    <row r="417" spans="1:5" ht="20.100000000000001" customHeight="1">
      <c r="A417" s="66" t="s">
        <v>151</v>
      </c>
      <c r="B417" s="76" t="s">
        <v>154</v>
      </c>
      <c r="C417" s="33">
        <f>C179</f>
        <v>40250000</v>
      </c>
      <c r="D417" s="33">
        <f>D179</f>
        <v>5100000</v>
      </c>
      <c r="E417" s="33">
        <f>E179</f>
        <v>45350000</v>
      </c>
    </row>
    <row r="418" spans="1:5" ht="20.100000000000001" customHeight="1">
      <c r="A418" s="66" t="s">
        <v>58</v>
      </c>
      <c r="B418" s="76" t="s">
        <v>106</v>
      </c>
      <c r="C418" s="33">
        <f>C9+C90+C133+C157+C35</f>
        <v>25611483</v>
      </c>
      <c r="D418" s="33">
        <f>D9+D90+D133+D157+D35</f>
        <v>307020</v>
      </c>
      <c r="E418" s="33">
        <f>E9+E90+E133+E157+E35</f>
        <v>25918503</v>
      </c>
    </row>
    <row r="419" spans="1:5" ht="20.100000000000001" customHeight="1">
      <c r="A419" s="66" t="s">
        <v>108</v>
      </c>
      <c r="B419" s="66" t="s">
        <v>109</v>
      </c>
      <c r="C419" s="33">
        <f>C92</f>
        <v>98420</v>
      </c>
      <c r="D419" s="33">
        <f>D92</f>
        <v>0</v>
      </c>
      <c r="E419" s="33">
        <f>E92</f>
        <v>98420</v>
      </c>
    </row>
    <row r="420" spans="1:5" ht="20.100000000000001" customHeight="1">
      <c r="A420" s="66" t="s">
        <v>155</v>
      </c>
      <c r="B420" s="66" t="s">
        <v>156</v>
      </c>
      <c r="C420" s="33">
        <f>C134</f>
        <v>0</v>
      </c>
      <c r="D420" s="33">
        <f>D134</f>
        <v>0</v>
      </c>
      <c r="E420" s="33">
        <f>E134</f>
        <v>0</v>
      </c>
    </row>
    <row r="421" spans="1:5" ht="20.100000000000001" customHeight="1">
      <c r="A421" s="66" t="s">
        <v>111</v>
      </c>
      <c r="B421" s="66" t="s">
        <v>157</v>
      </c>
      <c r="C421" s="33">
        <f>C124</f>
        <v>54059985</v>
      </c>
      <c r="D421" s="33">
        <f>D124</f>
        <v>0</v>
      </c>
      <c r="E421" s="33">
        <f>E124</f>
        <v>54059985</v>
      </c>
    </row>
    <row r="422" spans="1:5" ht="24.95" customHeight="1">
      <c r="A422" s="181" t="s">
        <v>0</v>
      </c>
      <c r="B422" s="182"/>
      <c r="C422" s="132">
        <f>SUM(C415:C421)</f>
        <v>182367199</v>
      </c>
      <c r="D422" s="117">
        <f>SUM(D415:D421)</f>
        <v>5710169</v>
      </c>
      <c r="E422" s="117">
        <f>SUM(E415:E421)</f>
        <v>188077368</v>
      </c>
    </row>
    <row r="423" spans="1:5">
      <c r="B423" s="61"/>
      <c r="C423" s="62"/>
    </row>
    <row r="424" spans="1:5" ht="14.25" customHeight="1">
      <c r="A424" s="142" t="s">
        <v>181</v>
      </c>
      <c r="B424" s="179" t="s">
        <v>245</v>
      </c>
      <c r="C424" s="138" t="s">
        <v>8</v>
      </c>
      <c r="D424" s="133" t="s">
        <v>202</v>
      </c>
      <c r="E424" s="136" t="s">
        <v>203</v>
      </c>
    </row>
    <row r="425" spans="1:5" ht="16.5" customHeight="1">
      <c r="A425" s="142"/>
      <c r="B425" s="179"/>
      <c r="C425" s="180"/>
      <c r="D425" s="134"/>
      <c r="E425" s="136"/>
    </row>
    <row r="426" spans="1:5" ht="16.5" customHeight="1">
      <c r="A426" s="142"/>
      <c r="B426" s="179"/>
      <c r="C426" s="180"/>
      <c r="D426" s="135"/>
      <c r="E426" s="136"/>
    </row>
    <row r="427" spans="1:5" s="41" customFormat="1" ht="20.100000000000001" customHeight="1">
      <c r="A427" s="66" t="s">
        <v>71</v>
      </c>
      <c r="B427" s="77" t="s">
        <v>4</v>
      </c>
      <c r="C427" s="33">
        <f t="shared" ref="C427:E428" si="0">C14+C49+C137+C160+C213+C281+C301+C318+C334+C370+C225</f>
        <v>39289161</v>
      </c>
      <c r="D427" s="33">
        <f t="shared" si="0"/>
        <v>-394800</v>
      </c>
      <c r="E427" s="28">
        <f t="shared" si="0"/>
        <v>38894361</v>
      </c>
    </row>
    <row r="428" spans="1:5" s="41" customFormat="1" ht="20.100000000000001" customHeight="1">
      <c r="A428" s="66" t="s">
        <v>85</v>
      </c>
      <c r="B428" s="77" t="s">
        <v>5</v>
      </c>
      <c r="C428" s="33">
        <f t="shared" si="0"/>
        <v>10439700</v>
      </c>
      <c r="D428" s="33">
        <f t="shared" si="0"/>
        <v>39204</v>
      </c>
      <c r="E428" s="28">
        <f t="shared" si="0"/>
        <v>10478904</v>
      </c>
    </row>
    <row r="429" spans="1:5" s="41" customFormat="1" ht="20.100000000000001" customHeight="1">
      <c r="A429" s="66" t="s">
        <v>84</v>
      </c>
      <c r="B429" s="77" t="s">
        <v>1</v>
      </c>
      <c r="C429" s="33">
        <f>C21+C54+C70+C101+C116+C145+C166+C220+C244+C308+C324+C338+C348+C363+C375+C231</f>
        <v>51599244</v>
      </c>
      <c r="D429" s="33">
        <f>D21+D54+D70+D101+D116+D145+D166+D220+D244+D308+D324+D338+D348+D363+D375+D231</f>
        <v>3139023</v>
      </c>
      <c r="E429" s="33">
        <f>E21+E54+E70+E101+E116+E145+E166+E220+E244+E308+E324+E338+E348+E363+E375+E231</f>
        <v>54738267</v>
      </c>
    </row>
    <row r="430" spans="1:5" s="41" customFormat="1" ht="20.100000000000001" customHeight="1">
      <c r="A430" s="66" t="s">
        <v>70</v>
      </c>
      <c r="B430" s="77" t="s">
        <v>25</v>
      </c>
      <c r="C430" s="33">
        <f>C40+C60</f>
        <v>14139932</v>
      </c>
      <c r="D430" s="33">
        <f>D40+D60+D107</f>
        <v>438772</v>
      </c>
      <c r="E430" s="33">
        <f>E40+E60+E107</f>
        <v>14578704</v>
      </c>
    </row>
    <row r="431" spans="1:5" s="41" customFormat="1" ht="20.100000000000001" customHeight="1">
      <c r="A431" s="66" t="s">
        <v>148</v>
      </c>
      <c r="B431" s="77" t="s">
        <v>12</v>
      </c>
      <c r="C431" s="33">
        <f>C22+C223+C294</f>
        <v>7177063</v>
      </c>
      <c r="D431" s="33">
        <f>D22+D223+D294+D384+D349+D390+D400+D408+D200</f>
        <v>4462860</v>
      </c>
      <c r="E431" s="33">
        <f>E22+E223+E294+E384+E349+E390+E400+E408+E200</f>
        <v>11639923</v>
      </c>
    </row>
    <row r="432" spans="1:5" s="41" customFormat="1" ht="20.100000000000001" customHeight="1">
      <c r="A432" s="66" t="s">
        <v>92</v>
      </c>
      <c r="B432" s="77" t="s">
        <v>13</v>
      </c>
      <c r="C432" s="33">
        <f>C80+C270+C261</f>
        <v>2785000</v>
      </c>
      <c r="D432" s="33">
        <f>D80+D270+D261</f>
        <v>0</v>
      </c>
      <c r="E432" s="33">
        <f>E80+E270+E261</f>
        <v>2785000</v>
      </c>
    </row>
    <row r="433" spans="1:6" s="41" customFormat="1" ht="20.100000000000001" customHeight="1">
      <c r="A433" s="66" t="s">
        <v>149</v>
      </c>
      <c r="B433" s="77" t="s">
        <v>175</v>
      </c>
      <c r="C433" s="33">
        <f>C252</f>
        <v>36273600</v>
      </c>
      <c r="D433" s="33">
        <f>D252+D202</f>
        <v>2226334</v>
      </c>
      <c r="E433" s="33">
        <f>E252+E202</f>
        <v>38499934</v>
      </c>
    </row>
    <row r="434" spans="1:6" s="41" customFormat="1" ht="20.100000000000001" customHeight="1">
      <c r="A434" s="66" t="s">
        <v>150</v>
      </c>
      <c r="B434" s="77" t="s">
        <v>41</v>
      </c>
      <c r="C434" s="33">
        <f>C26</f>
        <v>6200000</v>
      </c>
      <c r="D434" s="33">
        <f>D26</f>
        <v>-5258532</v>
      </c>
      <c r="E434" s="33">
        <f>E26</f>
        <v>941468</v>
      </c>
    </row>
    <row r="435" spans="1:6" s="41" customFormat="1" ht="20.100000000000001" customHeight="1">
      <c r="A435" s="66" t="s">
        <v>68</v>
      </c>
      <c r="B435" s="77" t="s">
        <v>176</v>
      </c>
      <c r="C435" s="33">
        <f>C148+C25+C57+C352+C311</f>
        <v>14463499</v>
      </c>
      <c r="D435" s="33">
        <f>D148+D25+D57+D352+D311+D327+D104</f>
        <v>1057308</v>
      </c>
      <c r="E435" s="33">
        <f>E148+E25+E57+E352+E311+E327+E104</f>
        <v>15520807</v>
      </c>
    </row>
    <row r="436" spans="1:6" ht="24.95" customHeight="1">
      <c r="A436" s="177" t="s">
        <v>14</v>
      </c>
      <c r="B436" s="178"/>
      <c r="C436" s="90">
        <f>SUM(C427:C435)</f>
        <v>182367199</v>
      </c>
      <c r="D436" s="28">
        <f>SUM(D427:D435)</f>
        <v>5710169</v>
      </c>
      <c r="E436" s="28">
        <f>SUM(E427:E435)</f>
        <v>188077368</v>
      </c>
    </row>
    <row r="438" spans="1:6">
      <c r="C438" s="63">
        <f>C422-C436</f>
        <v>0</v>
      </c>
      <c r="F438" s="22"/>
    </row>
    <row r="439" spans="1:6">
      <c r="C439" s="63"/>
    </row>
  </sheetData>
  <mergeCells count="245">
    <mergeCell ref="A158:B158"/>
    <mergeCell ref="C110:C112"/>
    <mergeCell ref="B119:B121"/>
    <mergeCell ref="A167:B167"/>
    <mergeCell ref="B127:B129"/>
    <mergeCell ref="C127:C129"/>
    <mergeCell ref="A198:E198"/>
    <mergeCell ref="A339:B339"/>
    <mergeCell ref="B314:B316"/>
    <mergeCell ref="A312:B312"/>
    <mergeCell ref="A314:A316"/>
    <mergeCell ref="B285:B287"/>
    <mergeCell ref="B297:B299"/>
    <mergeCell ref="A276:E276"/>
    <mergeCell ref="A280:E280"/>
    <mergeCell ref="B273:B275"/>
    <mergeCell ref="C273:C275"/>
    <mergeCell ref="B330:B332"/>
    <mergeCell ref="C330:C332"/>
    <mergeCell ref="A288:E288"/>
    <mergeCell ref="D297:D299"/>
    <mergeCell ref="E297:E299"/>
    <mergeCell ref="A300:E300"/>
    <mergeCell ref="B255:B257"/>
    <mergeCell ref="C255:C257"/>
    <mergeCell ref="A328:B328"/>
    <mergeCell ref="A330:A332"/>
    <mergeCell ref="A273:A275"/>
    <mergeCell ref="A297:A299"/>
    <mergeCell ref="A283:B283"/>
    <mergeCell ref="A285:A287"/>
    <mergeCell ref="A295:B295"/>
    <mergeCell ref="A279:B279"/>
    <mergeCell ref="A247:A249"/>
    <mergeCell ref="A206:A208"/>
    <mergeCell ref="B206:B208"/>
    <mergeCell ref="C206:C208"/>
    <mergeCell ref="B234:B236"/>
    <mergeCell ref="C234:C236"/>
    <mergeCell ref="A211:B211"/>
    <mergeCell ref="A232:B232"/>
    <mergeCell ref="A234:A236"/>
    <mergeCell ref="A245:B245"/>
    <mergeCell ref="A424:A426"/>
    <mergeCell ref="A436:B436"/>
    <mergeCell ref="A353:B353"/>
    <mergeCell ref="B424:B426"/>
    <mergeCell ref="C424:C426"/>
    <mergeCell ref="B412:B414"/>
    <mergeCell ref="C412:C414"/>
    <mergeCell ref="A422:B422"/>
    <mergeCell ref="A376:B376"/>
    <mergeCell ref="A412:A414"/>
    <mergeCell ref="B366:B368"/>
    <mergeCell ref="C366:C368"/>
    <mergeCell ref="A364:B364"/>
    <mergeCell ref="A366:A368"/>
    <mergeCell ref="B356:B358"/>
    <mergeCell ref="C356:C358"/>
    <mergeCell ref="A356:A358"/>
    <mergeCell ref="B394:B396"/>
    <mergeCell ref="C394:C396"/>
    <mergeCell ref="A405:E405"/>
    <mergeCell ref="A408:B408"/>
    <mergeCell ref="D412:D414"/>
    <mergeCell ref="E412:E414"/>
    <mergeCell ref="D424:D426"/>
    <mergeCell ref="A93:B93"/>
    <mergeCell ref="A108:B108"/>
    <mergeCell ref="A125:B125"/>
    <mergeCell ref="B73:B75"/>
    <mergeCell ref="C73:C75"/>
    <mergeCell ref="A110:A112"/>
    <mergeCell ref="A86:E86"/>
    <mergeCell ref="A94:E94"/>
    <mergeCell ref="D110:D112"/>
    <mergeCell ref="E110:E112"/>
    <mergeCell ref="C119:C121"/>
    <mergeCell ref="A119:A121"/>
    <mergeCell ref="A113:E113"/>
    <mergeCell ref="D119:D121"/>
    <mergeCell ref="E119:E121"/>
    <mergeCell ref="A122:E122"/>
    <mergeCell ref="B83:B85"/>
    <mergeCell ref="C83:C85"/>
    <mergeCell ref="B109:C109"/>
    <mergeCell ref="A81:B81"/>
    <mergeCell ref="A83:A85"/>
    <mergeCell ref="A73:A75"/>
    <mergeCell ref="A117:B117"/>
    <mergeCell ref="B110:B112"/>
    <mergeCell ref="D5:D7"/>
    <mergeCell ref="E5:E7"/>
    <mergeCell ref="A8:E8"/>
    <mergeCell ref="A1:E1"/>
    <mergeCell ref="A2:E2"/>
    <mergeCell ref="A3:E3"/>
    <mergeCell ref="A11:E11"/>
    <mergeCell ref="D29:D31"/>
    <mergeCell ref="E29:E31"/>
    <mergeCell ref="A29:A31"/>
    <mergeCell ref="B29:B31"/>
    <mergeCell ref="C29:C31"/>
    <mergeCell ref="A5:A7"/>
    <mergeCell ref="A10:B10"/>
    <mergeCell ref="A27:B27"/>
    <mergeCell ref="B5:B7"/>
    <mergeCell ref="C5:C7"/>
    <mergeCell ref="D43:D45"/>
    <mergeCell ref="E43:E45"/>
    <mergeCell ref="A37:E37"/>
    <mergeCell ref="A32:E32"/>
    <mergeCell ref="A46:E46"/>
    <mergeCell ref="A66:E66"/>
    <mergeCell ref="D73:D75"/>
    <mergeCell ref="E73:E75"/>
    <mergeCell ref="A76:E76"/>
    <mergeCell ref="A36:B36"/>
    <mergeCell ref="A41:B41"/>
    <mergeCell ref="A43:A45"/>
    <mergeCell ref="A62:E62"/>
    <mergeCell ref="A71:B71"/>
    <mergeCell ref="B43:B45"/>
    <mergeCell ref="C43:C45"/>
    <mergeCell ref="B63:B65"/>
    <mergeCell ref="C63:C65"/>
    <mergeCell ref="A61:B61"/>
    <mergeCell ref="A63:A65"/>
    <mergeCell ref="D127:D129"/>
    <mergeCell ref="E127:E129"/>
    <mergeCell ref="A130:E130"/>
    <mergeCell ref="A136:E136"/>
    <mergeCell ref="D151:D153"/>
    <mergeCell ref="E151:E153"/>
    <mergeCell ref="A209:E209"/>
    <mergeCell ref="A212:E212"/>
    <mergeCell ref="D234:D236"/>
    <mergeCell ref="E234:E236"/>
    <mergeCell ref="A196:B196"/>
    <mergeCell ref="A181:A183"/>
    <mergeCell ref="A222:C222"/>
    <mergeCell ref="A224:B224"/>
    <mergeCell ref="A204:B204"/>
    <mergeCell ref="B151:B153"/>
    <mergeCell ref="C151:C153"/>
    <mergeCell ref="A149:B149"/>
    <mergeCell ref="A151:A153"/>
    <mergeCell ref="A127:A129"/>
    <mergeCell ref="A135:B135"/>
    <mergeCell ref="C181:C183"/>
    <mergeCell ref="A169:A171"/>
    <mergeCell ref="B169:B171"/>
    <mergeCell ref="E247:E249"/>
    <mergeCell ref="A154:E154"/>
    <mergeCell ref="A159:E159"/>
    <mergeCell ref="D169:D171"/>
    <mergeCell ref="E169:E171"/>
    <mergeCell ref="A172:E172"/>
    <mergeCell ref="D181:D183"/>
    <mergeCell ref="E181:E183"/>
    <mergeCell ref="A184:E184"/>
    <mergeCell ref="D206:D208"/>
    <mergeCell ref="E206:E208"/>
    <mergeCell ref="A197:B197"/>
    <mergeCell ref="A202:B202"/>
    <mergeCell ref="A203:B203"/>
    <mergeCell ref="A177:B177"/>
    <mergeCell ref="A179:B179"/>
    <mergeCell ref="B181:B183"/>
    <mergeCell ref="A237:E237"/>
    <mergeCell ref="A240:E240"/>
    <mergeCell ref="D247:D249"/>
    <mergeCell ref="A239:B239"/>
    <mergeCell ref="B247:B249"/>
    <mergeCell ref="C247:C249"/>
    <mergeCell ref="C169:C171"/>
    <mergeCell ref="E314:E316"/>
    <mergeCell ref="A317:E317"/>
    <mergeCell ref="A250:E250"/>
    <mergeCell ref="D255:D257"/>
    <mergeCell ref="E255:E257"/>
    <mergeCell ref="A258:E258"/>
    <mergeCell ref="D264:D266"/>
    <mergeCell ref="E264:E266"/>
    <mergeCell ref="A267:E267"/>
    <mergeCell ref="D273:D275"/>
    <mergeCell ref="E273:E275"/>
    <mergeCell ref="A264:A266"/>
    <mergeCell ref="C314:C316"/>
    <mergeCell ref="C285:C287"/>
    <mergeCell ref="C297:C299"/>
    <mergeCell ref="A271:B271"/>
    <mergeCell ref="A262:B262"/>
    <mergeCell ref="D285:D287"/>
    <mergeCell ref="E285:E287"/>
    <mergeCell ref="D314:D316"/>
    <mergeCell ref="A253:B253"/>
    <mergeCell ref="A255:A257"/>
    <mergeCell ref="B264:B266"/>
    <mergeCell ref="C264:C266"/>
    <mergeCell ref="E424:E426"/>
    <mergeCell ref="D63:D65"/>
    <mergeCell ref="E63:E65"/>
    <mergeCell ref="A378:A380"/>
    <mergeCell ref="B378:B380"/>
    <mergeCell ref="C378:C380"/>
    <mergeCell ref="D378:D380"/>
    <mergeCell ref="E378:E380"/>
    <mergeCell ref="A381:E381"/>
    <mergeCell ref="A384:B384"/>
    <mergeCell ref="A386:A388"/>
    <mergeCell ref="B386:B388"/>
    <mergeCell ref="C386:C388"/>
    <mergeCell ref="D386:D388"/>
    <mergeCell ref="E386:E388"/>
    <mergeCell ref="A389:E389"/>
    <mergeCell ref="A392:B392"/>
    <mergeCell ref="A394:A396"/>
    <mergeCell ref="D330:D332"/>
    <mergeCell ref="E330:E332"/>
    <mergeCell ref="A333:E333"/>
    <mergeCell ref="D83:D85"/>
    <mergeCell ref="E83:E85"/>
    <mergeCell ref="B82:E82"/>
    <mergeCell ref="D394:D396"/>
    <mergeCell ref="E394:E396"/>
    <mergeCell ref="A397:E397"/>
    <mergeCell ref="A400:B400"/>
    <mergeCell ref="A402:A404"/>
    <mergeCell ref="B402:B404"/>
    <mergeCell ref="C402:C404"/>
    <mergeCell ref="D402:D404"/>
    <mergeCell ref="E402:E404"/>
    <mergeCell ref="D366:D368"/>
    <mergeCell ref="E366:E368"/>
    <mergeCell ref="A369:E369"/>
    <mergeCell ref="D341:D343"/>
    <mergeCell ref="E341:E343"/>
    <mergeCell ref="A344:E344"/>
    <mergeCell ref="D356:D358"/>
    <mergeCell ref="E356:E358"/>
    <mergeCell ref="A359:E359"/>
    <mergeCell ref="B341:B343"/>
    <mergeCell ref="C341:C343"/>
    <mergeCell ref="A341:A343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4" orientation="portrait" r:id="rId1"/>
  <headerFooter>
    <oddFooter>&amp;C&amp;P</oddFooter>
  </headerFooter>
  <rowBreaks count="8" manualBreakCount="8">
    <brk id="42" max="16383" man="1"/>
    <brk id="93" max="4" man="1"/>
    <brk id="150" max="4" man="1"/>
    <brk id="204" max="4" man="1"/>
    <brk id="254" max="4" man="1"/>
    <brk id="295" max="4" man="1"/>
    <brk id="339" max="4" man="1"/>
    <brk id="39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KTV 2016 testületi</vt:lpstr>
      <vt:lpstr>'KTV 2016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2016-04-12T12:55:44Z</cp:lastPrinted>
  <dcterms:created xsi:type="dcterms:W3CDTF">2001-11-26T10:13:34Z</dcterms:created>
  <dcterms:modified xsi:type="dcterms:W3CDTF">2016-04-25T11:14:11Z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