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7680"/>
  </bookViews>
  <sheets>
    <sheet name="1.Bevételek" sheetId="1" r:id="rId1"/>
  </sheets>
  <calcPr calcId="125725"/>
</workbook>
</file>

<file path=xl/calcChain.xml><?xml version="1.0" encoding="utf-8"?>
<calcChain xmlns="http://schemas.openxmlformats.org/spreadsheetml/2006/main">
  <c r="J73" i="1"/>
  <c r="J72"/>
  <c r="K69"/>
  <c r="I69"/>
  <c r="H69"/>
  <c r="H70" s="1"/>
  <c r="J68"/>
  <c r="K66"/>
  <c r="K70" s="1"/>
  <c r="I66"/>
  <c r="I70" s="1"/>
  <c r="H66"/>
  <c r="J65"/>
  <c r="K61"/>
  <c r="I61"/>
  <c r="H61"/>
  <c r="J61" s="1"/>
  <c r="J60"/>
  <c r="J59"/>
  <c r="J58"/>
  <c r="J57"/>
  <c r="J53"/>
  <c r="J52"/>
  <c r="J50"/>
  <c r="J49"/>
  <c r="J48"/>
  <c r="J47"/>
  <c r="J46"/>
  <c r="J45"/>
  <c r="J44"/>
  <c r="K43"/>
  <c r="K54" s="1"/>
  <c r="I43"/>
  <c r="I54" s="1"/>
  <c r="H43"/>
  <c r="H54" s="1"/>
  <c r="J42"/>
  <c r="K37"/>
  <c r="I37"/>
  <c r="H37"/>
  <c r="J37" s="1"/>
  <c r="J36"/>
  <c r="J35"/>
  <c r="J32"/>
  <c r="K31"/>
  <c r="I31"/>
  <c r="J31" s="1"/>
  <c r="H31"/>
  <c r="J30"/>
  <c r="J29"/>
  <c r="J28"/>
  <c r="K27"/>
  <c r="K33" s="1"/>
  <c r="I27"/>
  <c r="I33" s="1"/>
  <c r="H27"/>
  <c r="H33" s="1"/>
  <c r="J26"/>
  <c r="J25"/>
  <c r="J24"/>
  <c r="J20"/>
  <c r="K19"/>
  <c r="I19"/>
  <c r="H19"/>
  <c r="J19" s="1"/>
  <c r="J18"/>
  <c r="K17"/>
  <c r="K21" s="1"/>
  <c r="I17"/>
  <c r="I21" s="1"/>
  <c r="H17"/>
  <c r="H21" s="1"/>
  <c r="J14"/>
  <c r="J13"/>
  <c r="J12"/>
  <c r="J11"/>
  <c r="J10"/>
  <c r="J9"/>
  <c r="J8"/>
  <c r="I62" l="1"/>
  <c r="J21"/>
  <c r="H62"/>
  <c r="K62"/>
  <c r="J33"/>
  <c r="J54"/>
  <c r="J70"/>
  <c r="J17"/>
  <c r="J43"/>
  <c r="J66"/>
  <c r="J27"/>
  <c r="J69"/>
  <c r="H75" l="1"/>
  <c r="H71"/>
  <c r="J62"/>
  <c r="I75"/>
  <c r="J75" s="1"/>
  <c r="I71"/>
  <c r="J71" s="1"/>
  <c r="K75"/>
  <c r="K71"/>
</calcChain>
</file>

<file path=xl/sharedStrings.xml><?xml version="1.0" encoding="utf-8"?>
<sst xmlns="http://schemas.openxmlformats.org/spreadsheetml/2006/main" count="129" uniqueCount="128">
  <si>
    <t>A helyi önkormányzat bevételei</t>
  </si>
  <si>
    <t>e Ft-ban</t>
  </si>
  <si>
    <t>B e v é t e l e k</t>
  </si>
  <si>
    <t>2013. mód.ei.</t>
  </si>
  <si>
    <t>2013.        várható tény</t>
  </si>
  <si>
    <t>%</t>
  </si>
  <si>
    <t>2014.évi terv</t>
  </si>
  <si>
    <t>I. Működési bevételek</t>
  </si>
  <si>
    <t>I/1.Intézményi működési bevételek</t>
  </si>
  <si>
    <t>1.</t>
  </si>
  <si>
    <t>Áru- és készletértékesítés ellenértéke</t>
  </si>
  <si>
    <t>2.</t>
  </si>
  <si>
    <t>Nyújtott szolgáltatások ellenértéke</t>
  </si>
  <si>
    <t>3.</t>
  </si>
  <si>
    <t>Egyéb saját bevételek</t>
  </si>
  <si>
    <t>4.</t>
  </si>
  <si>
    <t>Továbbszámlázott (közvetített) szolgáltatások értéke</t>
  </si>
  <si>
    <t>5.</t>
  </si>
  <si>
    <t>Bérleti és lízingdíj bevételek</t>
  </si>
  <si>
    <t>ezen belül:                                                        Lakbér</t>
  </si>
  <si>
    <t>6.</t>
  </si>
  <si>
    <t>Intézményi ellátási díjak</t>
  </si>
  <si>
    <t>7.</t>
  </si>
  <si>
    <t>Alkalmazottak térítése</t>
  </si>
  <si>
    <t>8.</t>
  </si>
  <si>
    <t>Kötbér, egyéb kártérítés bevétele</t>
  </si>
  <si>
    <t>9.</t>
  </si>
  <si>
    <t>Alkalmazott,hallgató,tanuló stb. kártérítése</t>
  </si>
  <si>
    <t>10.</t>
  </si>
  <si>
    <t>Egyéb saját működési bevételek összesen (1+…+9):</t>
  </si>
  <si>
    <t>11.</t>
  </si>
  <si>
    <t>Kiszámlázott termékek és szolgáltatások ÁFA-ja</t>
  </si>
  <si>
    <t>12.</t>
  </si>
  <si>
    <t>ÁFA bevételek, - visszatérülések összesen (11):</t>
  </si>
  <si>
    <t>13.</t>
  </si>
  <si>
    <t>Működési célú kamatbevétel áh-n kívűlről:</t>
  </si>
  <si>
    <t>14.</t>
  </si>
  <si>
    <t>Intézményi működési bevételek összesen (10+12+13):</t>
  </si>
  <si>
    <t>I/2: Közhatalmi bevételek</t>
  </si>
  <si>
    <t>15.</t>
  </si>
  <si>
    <t>Igazgatási szolgáltatási díj</t>
  </si>
  <si>
    <t>16.</t>
  </si>
  <si>
    <t>Gépjárműadó</t>
  </si>
  <si>
    <t>17.</t>
  </si>
  <si>
    <t>Ökormányzatoknak átengedett egyéb közhatalmi bev.</t>
  </si>
  <si>
    <t>ezen belül:                              Pótlékok, bírságok bevétele</t>
  </si>
  <si>
    <t>18.</t>
  </si>
  <si>
    <t>Önkormányzatoknak áteng. közhatalmi bev. (16+17):</t>
  </si>
  <si>
    <t>19.</t>
  </si>
  <si>
    <t>Építményadó</t>
  </si>
  <si>
    <t>20.</t>
  </si>
  <si>
    <t xml:space="preserve">Magánszemély kommunális adója </t>
  </si>
  <si>
    <t>21.</t>
  </si>
  <si>
    <t>Iparűzési adó állandó jelleggel végzett iparűzési tev. után</t>
  </si>
  <si>
    <t>22.</t>
  </si>
  <si>
    <t>Helyi adók és adójellegű bevételek (19+20+21):</t>
  </si>
  <si>
    <t>23.</t>
  </si>
  <si>
    <t>Egyéb közhatalmi bevételek (szabálysértés):</t>
  </si>
  <si>
    <t>24.</t>
  </si>
  <si>
    <t>Közhatalmi bevételek összesen (15+18+22+23):</t>
  </si>
  <si>
    <t xml:space="preserve"> I/3.: Működési célú átvett pénzeszközök</t>
  </si>
  <si>
    <t>25.</t>
  </si>
  <si>
    <t>Működési célú pénzeszközátvétel áh.-on kívűlről</t>
  </si>
  <si>
    <t>26.</t>
  </si>
  <si>
    <t>Működési c. visszatérítendő tám., vtér. áh-on kívülről</t>
  </si>
  <si>
    <t>27.</t>
  </si>
  <si>
    <t>Műk.-i célú pénzeszk.átvétel áh-on kívűlről össz.(25+26):</t>
  </si>
  <si>
    <t>I/4: Működési célú támogatások államháztartáson belülről</t>
  </si>
  <si>
    <t>28.</t>
  </si>
  <si>
    <t>A települési önk.-ok működésének támogatása</t>
  </si>
  <si>
    <t>29.</t>
  </si>
  <si>
    <t>Köznevelési és Gyermekétkeztetési feladatok tám.</t>
  </si>
  <si>
    <t xml:space="preserve">     ezen belül:  Óvoda bér, illetve működtetési támogatása</t>
  </si>
  <si>
    <t>Óvodai, iskolai étkeztetés tmogatása</t>
  </si>
  <si>
    <t>30.</t>
  </si>
  <si>
    <t>Társulás által fenntartott óvodákba bejáró gyermekek utaztatásának támogatása</t>
  </si>
  <si>
    <t>31.</t>
  </si>
  <si>
    <t>Egyes jövedelempótló támogatások, kiegészítések</t>
  </si>
  <si>
    <t>32.</t>
  </si>
  <si>
    <t>Szociális és Gyermekjóléti feladatok támogatása</t>
  </si>
  <si>
    <t>33.</t>
  </si>
  <si>
    <t>Könyvtári, közművelődési és múzeumi feladatok tám.</t>
  </si>
  <si>
    <t>34.</t>
  </si>
  <si>
    <t>Központosított működési célú e.i.</t>
  </si>
  <si>
    <t>35.</t>
  </si>
  <si>
    <t>Működőképesség megőrzését szolgáló kiegészítő tám.</t>
  </si>
  <si>
    <t>36.</t>
  </si>
  <si>
    <t>Szerkezetátalakítási tartalék</t>
  </si>
  <si>
    <t>37.</t>
  </si>
  <si>
    <t xml:space="preserve">Egyéb működési célú központi támogatás </t>
  </si>
  <si>
    <t>38.</t>
  </si>
  <si>
    <t>Önkormányzat működési célú költségvetési támogatása (28+…+37):</t>
  </si>
  <si>
    <t>39.</t>
  </si>
  <si>
    <t>Előző évi költségvetési kiegészítések, visszatérülések</t>
  </si>
  <si>
    <t>Működési célú támogatásértékű bevétel….</t>
  </si>
  <si>
    <t>40.</t>
  </si>
  <si>
    <t>Központi költségvetési szervektől</t>
  </si>
  <si>
    <t>41.</t>
  </si>
  <si>
    <t>Társadalombiztosítás pénzügyi alapjaitól</t>
  </si>
  <si>
    <t>42.</t>
  </si>
  <si>
    <t>Elkülönített állami pénzalapoktól</t>
  </si>
  <si>
    <t>43.</t>
  </si>
  <si>
    <t>Helyi Önkormányzatoktól és költségvetési szerveiktől</t>
  </si>
  <si>
    <t>44.</t>
  </si>
  <si>
    <t>Működési célú támogatásértékű bevételek össz. (40+…+43):</t>
  </si>
  <si>
    <t>45.</t>
  </si>
  <si>
    <t>Működési célú bevételek össz:(14+24+27+38+39+44):</t>
  </si>
  <si>
    <t>II. Felhalmozási bevételek</t>
  </si>
  <si>
    <t>II/1. Felhalmozási célú támogatásértékű bevétel</t>
  </si>
  <si>
    <t>46.</t>
  </si>
  <si>
    <t>Tám.értékű beruh-i bev. fejezeti kez.-ű e.i-tól hazai prog-ra</t>
  </si>
  <si>
    <t>47.</t>
  </si>
  <si>
    <t>Felhalmozási célú támog.értékű bevételek össz. (46):</t>
  </si>
  <si>
    <t>II/2: Sajátos felhalmozási bevételek</t>
  </si>
  <si>
    <t>48.</t>
  </si>
  <si>
    <t>Egyéb önk.-i vagyon üzemeltetéséből,konc-ból sz. bev.</t>
  </si>
  <si>
    <t>49.</t>
  </si>
  <si>
    <t>Sajátos felhalmozási bevételek összesen (48):</t>
  </si>
  <si>
    <t>50.</t>
  </si>
  <si>
    <t>Felhalmozási bevételek mindösszesen (47+49):</t>
  </si>
  <si>
    <t>BEVÉTELEK ÖSSZESEN (I+II)</t>
  </si>
  <si>
    <t>III.</t>
  </si>
  <si>
    <t>Előző évi működési célú pénzmaradvány igénybevét.</t>
  </si>
  <si>
    <t>IV.</t>
  </si>
  <si>
    <t>Likviditási célú hitel felvétele</t>
  </si>
  <si>
    <t>V.</t>
  </si>
  <si>
    <t>Függő, átfutó kiegyenlítő bevételek</t>
  </si>
  <si>
    <t xml:space="preserve">  BEVÉTELEK MINDÖSSZESEN (I+…+V):</t>
  </si>
</sst>
</file>

<file path=xl/styles.xml><?xml version="1.0" encoding="utf-8"?>
<styleSheet xmlns="http://schemas.openxmlformats.org/spreadsheetml/2006/main">
  <fonts count="25">
    <font>
      <sz val="11"/>
      <color theme="1"/>
      <name val="Calibri"/>
      <family val="2"/>
      <charset val="238"/>
      <scheme val="minor"/>
    </font>
    <font>
      <sz val="12"/>
      <color indexed="8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b/>
      <sz val="9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i/>
      <sz val="9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sz val="10.5"/>
      <color indexed="8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7.5"/>
      <color indexed="8"/>
      <name val="Times New Roman"/>
      <family val="1"/>
      <charset val="238"/>
    </font>
    <font>
      <b/>
      <i/>
      <sz val="7"/>
      <color indexed="8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2" fillId="0" borderId="0"/>
    <xf numFmtId="0" fontId="23" fillId="0" borderId="0"/>
    <xf numFmtId="0" fontId="24" fillId="0" borderId="0"/>
  </cellStyleXfs>
  <cellXfs count="7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5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7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/>
    </xf>
    <xf numFmtId="3" fontId="3" fillId="3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9" fontId="9" fillId="0" borderId="2" xfId="0" applyNumberFormat="1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3" fontId="3" fillId="3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Border="1" applyAlignment="1">
      <alignment horizontal="right" vertical="center"/>
    </xf>
    <xf numFmtId="9" fontId="9" fillId="0" borderId="2" xfId="0" applyNumberFormat="1" applyFont="1" applyBorder="1" applyAlignment="1">
      <alignment horizontal="right" vertical="center"/>
    </xf>
    <xf numFmtId="0" fontId="8" fillId="3" borderId="2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left" vertical="center"/>
    </xf>
    <xf numFmtId="3" fontId="8" fillId="3" borderId="2" xfId="0" applyNumberFormat="1" applyFont="1" applyFill="1" applyBorder="1" applyAlignment="1">
      <alignment horizontal="center" vertical="center"/>
    </xf>
    <xf numFmtId="9" fontId="10" fillId="0" borderId="2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3" fontId="8" fillId="0" borderId="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0" fillId="3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3" fontId="3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/>
    </xf>
    <xf numFmtId="3" fontId="8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3" fontId="8" fillId="0" borderId="0" xfId="0" applyNumberFormat="1" applyFont="1" applyFill="1" applyBorder="1" applyAlignment="1">
      <alignment horizontal="center" vertical="center"/>
    </xf>
    <xf numFmtId="9" fontId="10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1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left" vertical="center"/>
    </xf>
    <xf numFmtId="3" fontId="15" fillId="0" borderId="2" xfId="0" applyNumberFormat="1" applyFont="1" applyFill="1" applyBorder="1" applyAlignment="1">
      <alignment horizontal="center" vertical="center"/>
    </xf>
    <xf numFmtId="3" fontId="15" fillId="0" borderId="2" xfId="0" applyNumberFormat="1" applyFont="1" applyBorder="1" applyAlignment="1">
      <alignment horizontal="center" vertical="center"/>
    </xf>
    <xf numFmtId="9" fontId="4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15" fillId="0" borderId="2" xfId="0" applyFont="1" applyFill="1" applyBorder="1" applyAlignment="1">
      <alignment horizontal="left" vertical="center" wrapText="1"/>
    </xf>
    <xf numFmtId="3" fontId="15" fillId="4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left" vertical="center" wrapText="1"/>
    </xf>
    <xf numFmtId="3" fontId="8" fillId="2" borderId="2" xfId="0" applyNumberFormat="1" applyFont="1" applyFill="1" applyBorder="1" applyAlignment="1">
      <alignment horizontal="center" vertical="center"/>
    </xf>
    <xf numFmtId="9" fontId="10" fillId="2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16" fillId="0" borderId="2" xfId="0" applyFont="1" applyFill="1" applyBorder="1" applyAlignment="1">
      <alignment horizontal="left" vertical="center"/>
    </xf>
    <xf numFmtId="3" fontId="17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6" fillId="2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center" vertical="center"/>
    </xf>
    <xf numFmtId="9" fontId="18" fillId="0" borderId="2" xfId="0" applyNumberFormat="1" applyFont="1" applyFill="1" applyBorder="1" applyAlignment="1">
      <alignment horizontal="center" vertical="center"/>
    </xf>
    <xf numFmtId="9" fontId="19" fillId="0" borderId="2" xfId="0" applyNumberFormat="1" applyFont="1" applyFill="1" applyBorder="1" applyAlignment="1">
      <alignment horizontal="center" vertical="center"/>
    </xf>
    <xf numFmtId="3" fontId="20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3" fontId="9" fillId="0" borderId="0" xfId="0" applyNumberFormat="1" applyFont="1" applyAlignment="1">
      <alignment horizontal="center" vertical="center"/>
    </xf>
  </cellXfs>
  <cellStyles count="4">
    <cellStyle name="Normál" xfId="0" builtinId="0"/>
    <cellStyle name="Normál 11" xfId="1"/>
    <cellStyle name="Normál 2" xfId="2"/>
    <cellStyle name="Normál 2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2:N79"/>
  <sheetViews>
    <sheetView tabSelected="1" topLeftCell="A64" zoomScaleNormal="100" workbookViewId="0">
      <selection activeCell="N73" sqref="N73"/>
    </sheetView>
  </sheetViews>
  <sheetFormatPr defaultRowHeight="15"/>
  <cols>
    <col min="1" max="1" width="3.42578125" style="3" customWidth="1"/>
    <col min="2" max="6" width="9.140625" style="4"/>
    <col min="7" max="7" width="4.42578125" style="4" customWidth="1"/>
    <col min="8" max="8" width="8.7109375" style="4" customWidth="1"/>
    <col min="9" max="9" width="8.7109375" style="5" customWidth="1"/>
    <col min="10" max="10" width="5.85546875" style="76" customWidth="1"/>
    <col min="12" max="13" width="8.7109375" style="2" customWidth="1"/>
    <col min="14" max="14" width="6.7109375" style="2" customWidth="1"/>
  </cols>
  <sheetData>
    <row r="2" spans="1:11" ht="15.7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24.75" customHeight="1">
      <c r="J3" s="6"/>
      <c r="K3" s="7" t="s">
        <v>1</v>
      </c>
    </row>
    <row r="4" spans="1:11" ht="46.5" customHeight="1">
      <c r="A4" s="8" t="s">
        <v>2</v>
      </c>
      <c r="B4" s="8"/>
      <c r="C4" s="8"/>
      <c r="D4" s="8"/>
      <c r="E4" s="8"/>
      <c r="F4" s="8"/>
      <c r="G4" s="8"/>
      <c r="H4" s="9" t="s">
        <v>3</v>
      </c>
      <c r="I4" s="10" t="s">
        <v>4</v>
      </c>
      <c r="J4" s="11" t="s">
        <v>5</v>
      </c>
      <c r="K4" s="10" t="s">
        <v>6</v>
      </c>
    </row>
    <row r="5" spans="1:11" ht="18.95" customHeight="1">
      <c r="A5" s="12" t="s">
        <v>7</v>
      </c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 ht="18.95" customHeight="1">
      <c r="A6" s="13" t="s">
        <v>8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8.95" customHeight="1">
      <c r="A7" s="14" t="s">
        <v>9</v>
      </c>
      <c r="B7" s="15" t="s">
        <v>10</v>
      </c>
      <c r="C7" s="15"/>
      <c r="D7" s="15"/>
      <c r="E7" s="15"/>
      <c r="F7" s="15"/>
      <c r="G7" s="15"/>
      <c r="H7" s="16">
        <v>0</v>
      </c>
      <c r="I7" s="17">
        <v>0</v>
      </c>
      <c r="J7" s="18"/>
      <c r="K7" s="17">
        <v>0</v>
      </c>
    </row>
    <row r="8" spans="1:11" ht="18.95" customHeight="1">
      <c r="A8" s="14" t="s">
        <v>11</v>
      </c>
      <c r="B8" s="15" t="s">
        <v>12</v>
      </c>
      <c r="C8" s="15"/>
      <c r="D8" s="15"/>
      <c r="E8" s="15"/>
      <c r="F8" s="15"/>
      <c r="G8" s="15"/>
      <c r="H8" s="16">
        <v>10486</v>
      </c>
      <c r="I8" s="17">
        <v>8008</v>
      </c>
      <c r="J8" s="18">
        <f t="shared" ref="J8:J21" si="0">I8/H8</f>
        <v>0.76368491321762355</v>
      </c>
      <c r="K8" s="17">
        <v>10395</v>
      </c>
    </row>
    <row r="9" spans="1:11" ht="18.95" customHeight="1">
      <c r="A9" s="14" t="s">
        <v>13</v>
      </c>
      <c r="B9" s="15" t="s">
        <v>14</v>
      </c>
      <c r="C9" s="15"/>
      <c r="D9" s="15"/>
      <c r="E9" s="15"/>
      <c r="F9" s="15"/>
      <c r="G9" s="15"/>
      <c r="H9" s="16">
        <v>200</v>
      </c>
      <c r="I9" s="17">
        <v>200</v>
      </c>
      <c r="J9" s="18">
        <f t="shared" si="0"/>
        <v>1</v>
      </c>
      <c r="K9" s="17">
        <v>200</v>
      </c>
    </row>
    <row r="10" spans="1:11" ht="18.95" customHeight="1">
      <c r="A10" s="14" t="s">
        <v>15</v>
      </c>
      <c r="B10" s="15" t="s">
        <v>16</v>
      </c>
      <c r="C10" s="15"/>
      <c r="D10" s="15"/>
      <c r="E10" s="15"/>
      <c r="F10" s="15"/>
      <c r="G10" s="15"/>
      <c r="H10" s="16">
        <v>375</v>
      </c>
      <c r="I10" s="17">
        <v>259</v>
      </c>
      <c r="J10" s="18">
        <f t="shared" si="0"/>
        <v>0.69066666666666665</v>
      </c>
      <c r="K10" s="17">
        <v>368</v>
      </c>
    </row>
    <row r="11" spans="1:11" ht="18.95" customHeight="1">
      <c r="A11" s="14" t="s">
        <v>17</v>
      </c>
      <c r="B11" s="15" t="s">
        <v>18</v>
      </c>
      <c r="C11" s="15"/>
      <c r="D11" s="15"/>
      <c r="E11" s="15"/>
      <c r="F11" s="15"/>
      <c r="G11" s="15"/>
      <c r="H11" s="16">
        <v>2005</v>
      </c>
      <c r="I11" s="17">
        <v>1664</v>
      </c>
      <c r="J11" s="18">
        <f t="shared" si="0"/>
        <v>0.82992518703241891</v>
      </c>
      <c r="K11" s="17">
        <v>1664</v>
      </c>
    </row>
    <row r="12" spans="1:11" ht="18.95" customHeight="1">
      <c r="A12" s="14"/>
      <c r="B12" s="19" t="s">
        <v>19</v>
      </c>
      <c r="C12" s="19"/>
      <c r="D12" s="19"/>
      <c r="E12" s="19"/>
      <c r="F12" s="19"/>
      <c r="G12" s="19"/>
      <c r="H12" s="20">
        <v>800</v>
      </c>
      <c r="I12" s="21">
        <v>1273</v>
      </c>
      <c r="J12" s="22">
        <f t="shared" si="0"/>
        <v>1.5912500000000001</v>
      </c>
      <c r="K12" s="21">
        <v>699</v>
      </c>
    </row>
    <row r="13" spans="1:11" ht="18.95" customHeight="1">
      <c r="A13" s="14" t="s">
        <v>20</v>
      </c>
      <c r="B13" s="15" t="s">
        <v>21</v>
      </c>
      <c r="C13" s="15"/>
      <c r="D13" s="15"/>
      <c r="E13" s="15"/>
      <c r="F13" s="15"/>
      <c r="G13" s="15"/>
      <c r="H13" s="16">
        <v>10000</v>
      </c>
      <c r="I13" s="17">
        <v>4918</v>
      </c>
      <c r="J13" s="18">
        <f t="shared" si="0"/>
        <v>0.49180000000000001</v>
      </c>
      <c r="K13" s="17">
        <v>6000</v>
      </c>
    </row>
    <row r="14" spans="1:11" ht="18.95" customHeight="1">
      <c r="A14" s="14" t="s">
        <v>22</v>
      </c>
      <c r="B14" s="15" t="s">
        <v>23</v>
      </c>
      <c r="C14" s="15"/>
      <c r="D14" s="15"/>
      <c r="E14" s="15"/>
      <c r="F14" s="15"/>
      <c r="G14" s="15"/>
      <c r="H14" s="16">
        <v>1000</v>
      </c>
      <c r="I14" s="17">
        <v>1118</v>
      </c>
      <c r="J14" s="18">
        <f t="shared" si="0"/>
        <v>1.1180000000000001</v>
      </c>
      <c r="K14" s="17">
        <v>1200</v>
      </c>
    </row>
    <row r="15" spans="1:11" ht="18.95" customHeight="1">
      <c r="A15" s="14" t="s">
        <v>24</v>
      </c>
      <c r="B15" s="15" t="s">
        <v>25</v>
      </c>
      <c r="C15" s="15"/>
      <c r="D15" s="15"/>
      <c r="E15" s="15"/>
      <c r="F15" s="15"/>
      <c r="G15" s="15"/>
      <c r="H15" s="16">
        <v>0</v>
      </c>
      <c r="I15" s="17">
        <v>275</v>
      </c>
      <c r="J15" s="18"/>
      <c r="K15" s="17">
        <v>58</v>
      </c>
    </row>
    <row r="16" spans="1:11" ht="18.95" customHeight="1">
      <c r="A16" s="14" t="s">
        <v>26</v>
      </c>
      <c r="B16" s="15" t="s">
        <v>27</v>
      </c>
      <c r="C16" s="15"/>
      <c r="D16" s="15"/>
      <c r="E16" s="15"/>
      <c r="F16" s="15"/>
      <c r="G16" s="15"/>
      <c r="H16" s="16">
        <v>0</v>
      </c>
      <c r="I16" s="17">
        <v>26</v>
      </c>
      <c r="J16" s="18"/>
      <c r="K16" s="17">
        <v>0</v>
      </c>
    </row>
    <row r="17" spans="1:14" s="28" customFormat="1" ht="18.95" customHeight="1">
      <c r="A17" s="23" t="s">
        <v>28</v>
      </c>
      <c r="B17" s="24" t="s">
        <v>29</v>
      </c>
      <c r="C17" s="24"/>
      <c r="D17" s="24"/>
      <c r="E17" s="24"/>
      <c r="F17" s="24"/>
      <c r="G17" s="24"/>
      <c r="H17" s="25">
        <f>H7+H8+H9+H10+H11+H13+H14+H15+H16</f>
        <v>24066</v>
      </c>
      <c r="I17" s="25">
        <f>I7+I8+I9+I10+I11+I13+I14+I15+I16</f>
        <v>16468</v>
      </c>
      <c r="J17" s="26">
        <f t="shared" si="0"/>
        <v>0.68428488323776282</v>
      </c>
      <c r="K17" s="25">
        <f>K7+K8+K9+K10+K11+K13+K14+K15+K16</f>
        <v>19885</v>
      </c>
      <c r="L17" s="27"/>
      <c r="M17" s="27"/>
      <c r="N17" s="27"/>
    </row>
    <row r="18" spans="1:14" ht="18.95" customHeight="1">
      <c r="A18" s="14" t="s">
        <v>30</v>
      </c>
      <c r="B18" s="15" t="s">
        <v>31</v>
      </c>
      <c r="C18" s="15"/>
      <c r="D18" s="15"/>
      <c r="E18" s="15"/>
      <c r="F18" s="15"/>
      <c r="G18" s="15"/>
      <c r="H18" s="16">
        <v>5840</v>
      </c>
      <c r="I18" s="17">
        <v>3936</v>
      </c>
      <c r="J18" s="18">
        <f t="shared" si="0"/>
        <v>0.67397260273972603</v>
      </c>
      <c r="K18" s="17">
        <v>4662</v>
      </c>
    </row>
    <row r="19" spans="1:14" s="28" customFormat="1" ht="18.95" customHeight="1">
      <c r="A19" s="23" t="s">
        <v>32</v>
      </c>
      <c r="B19" s="24" t="s">
        <v>33</v>
      </c>
      <c r="C19" s="24"/>
      <c r="D19" s="24"/>
      <c r="E19" s="24"/>
      <c r="F19" s="24"/>
      <c r="G19" s="24"/>
      <c r="H19" s="25">
        <f>SUM(H18)</f>
        <v>5840</v>
      </c>
      <c r="I19" s="25">
        <f>SUM(I18)</f>
        <v>3936</v>
      </c>
      <c r="J19" s="26">
        <f t="shared" si="0"/>
        <v>0.67397260273972603</v>
      </c>
      <c r="K19" s="25">
        <f>SUM(K18)</f>
        <v>4662</v>
      </c>
      <c r="L19" s="27"/>
      <c r="M19" s="27"/>
      <c r="N19" s="27"/>
    </row>
    <row r="20" spans="1:14" s="31" customFormat="1" ht="18.95" customHeight="1">
      <c r="A20" s="23" t="s">
        <v>34</v>
      </c>
      <c r="B20" s="24" t="s">
        <v>35</v>
      </c>
      <c r="C20" s="24"/>
      <c r="D20" s="24"/>
      <c r="E20" s="24"/>
      <c r="F20" s="24"/>
      <c r="G20" s="24"/>
      <c r="H20" s="25">
        <v>105</v>
      </c>
      <c r="I20" s="29">
        <v>98</v>
      </c>
      <c r="J20" s="26">
        <f t="shared" si="0"/>
        <v>0.93333333333333335</v>
      </c>
      <c r="K20" s="29">
        <v>105</v>
      </c>
      <c r="L20" s="30"/>
      <c r="M20" s="30"/>
      <c r="N20" s="30"/>
    </row>
    <row r="21" spans="1:14" ht="18.95" customHeight="1">
      <c r="A21" s="23" t="s">
        <v>36</v>
      </c>
      <c r="B21" s="24" t="s">
        <v>37</v>
      </c>
      <c r="C21" s="24"/>
      <c r="D21" s="24"/>
      <c r="E21" s="24"/>
      <c r="F21" s="24"/>
      <c r="G21" s="24"/>
      <c r="H21" s="25">
        <f>SUM(H17+H19+H20)</f>
        <v>30011</v>
      </c>
      <c r="I21" s="25">
        <f>SUM(I17+I19+I20)</f>
        <v>20502</v>
      </c>
      <c r="J21" s="26">
        <f t="shared" si="0"/>
        <v>0.68314951184565664</v>
      </c>
      <c r="K21" s="25">
        <f>SUM(K17+K19+K20)</f>
        <v>24652</v>
      </c>
    </row>
    <row r="22" spans="1:14" ht="18.95" customHeight="1">
      <c r="A22" s="13" t="s">
        <v>38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4" ht="18.95" customHeight="1">
      <c r="A23" s="23" t="s">
        <v>39</v>
      </c>
      <c r="B23" s="24" t="s">
        <v>40</v>
      </c>
      <c r="C23" s="24"/>
      <c r="D23" s="24"/>
      <c r="E23" s="24"/>
      <c r="F23" s="24"/>
      <c r="G23" s="24"/>
      <c r="H23" s="23">
        <v>0</v>
      </c>
      <c r="I23" s="23">
        <v>56</v>
      </c>
      <c r="J23" s="32"/>
      <c r="K23" s="23">
        <v>45</v>
      </c>
    </row>
    <row r="24" spans="1:14" ht="18.95" customHeight="1">
      <c r="A24" s="14" t="s">
        <v>41</v>
      </c>
      <c r="B24" s="15" t="s">
        <v>42</v>
      </c>
      <c r="C24" s="15"/>
      <c r="D24" s="15"/>
      <c r="E24" s="15"/>
      <c r="F24" s="15"/>
      <c r="G24" s="15"/>
      <c r="H24" s="16">
        <v>2200</v>
      </c>
      <c r="I24" s="17">
        <v>2485</v>
      </c>
      <c r="J24" s="18">
        <f>I24/H24</f>
        <v>1.1295454545454546</v>
      </c>
      <c r="K24" s="17">
        <v>2200</v>
      </c>
    </row>
    <row r="25" spans="1:14" ht="18.95" customHeight="1">
      <c r="A25" s="14" t="s">
        <v>43</v>
      </c>
      <c r="B25" s="15" t="s">
        <v>44</v>
      </c>
      <c r="C25" s="15"/>
      <c r="D25" s="15"/>
      <c r="E25" s="15"/>
      <c r="F25" s="15"/>
      <c r="G25" s="15"/>
      <c r="H25" s="16">
        <v>300</v>
      </c>
      <c r="I25" s="16">
        <v>495</v>
      </c>
      <c r="J25" s="18">
        <f t="shared" ref="J25:J26" si="1">I25/H25</f>
        <v>1.65</v>
      </c>
      <c r="K25" s="16">
        <v>300</v>
      </c>
    </row>
    <row r="26" spans="1:14" ht="18.95" customHeight="1">
      <c r="A26" s="23"/>
      <c r="B26" s="15" t="s">
        <v>45</v>
      </c>
      <c r="C26" s="15"/>
      <c r="D26" s="15"/>
      <c r="E26" s="15"/>
      <c r="F26" s="15"/>
      <c r="G26" s="15"/>
      <c r="H26" s="20">
        <v>300</v>
      </c>
      <c r="I26" s="21">
        <v>495</v>
      </c>
      <c r="J26" s="18">
        <f t="shared" si="1"/>
        <v>1.65</v>
      </c>
      <c r="K26" s="21">
        <v>300</v>
      </c>
    </row>
    <row r="27" spans="1:14" ht="18.95" customHeight="1">
      <c r="A27" s="23" t="s">
        <v>46</v>
      </c>
      <c r="B27" s="24" t="s">
        <v>47</v>
      </c>
      <c r="C27" s="24"/>
      <c r="D27" s="24"/>
      <c r="E27" s="24"/>
      <c r="F27" s="24"/>
      <c r="G27" s="24"/>
      <c r="H27" s="25">
        <f>SUM(H24:H25)</f>
        <v>2500</v>
      </c>
      <c r="I27" s="25">
        <f>SUM(I24:I25)</f>
        <v>2980</v>
      </c>
      <c r="J27" s="26">
        <f>I27/H27</f>
        <v>1.1919999999999999</v>
      </c>
      <c r="K27" s="25">
        <f>SUM(K24:K25)</f>
        <v>2500</v>
      </c>
    </row>
    <row r="28" spans="1:14" ht="18.95" customHeight="1">
      <c r="A28" s="14" t="s">
        <v>48</v>
      </c>
      <c r="B28" s="33" t="s">
        <v>49</v>
      </c>
      <c r="C28" s="33"/>
      <c r="D28" s="33"/>
      <c r="E28" s="33"/>
      <c r="F28" s="33"/>
      <c r="G28" s="33"/>
      <c r="H28" s="34">
        <v>1700</v>
      </c>
      <c r="I28" s="17">
        <v>2249</v>
      </c>
      <c r="J28" s="18">
        <f>I28/H28</f>
        <v>1.3229411764705883</v>
      </c>
      <c r="K28" s="17">
        <v>1700</v>
      </c>
    </row>
    <row r="29" spans="1:14" ht="18.95" customHeight="1">
      <c r="A29" s="14" t="s">
        <v>50</v>
      </c>
      <c r="B29" s="33" t="s">
        <v>51</v>
      </c>
      <c r="C29" s="33"/>
      <c r="D29" s="33"/>
      <c r="E29" s="33"/>
      <c r="F29" s="33"/>
      <c r="G29" s="33"/>
      <c r="H29" s="34">
        <v>2800</v>
      </c>
      <c r="I29" s="17">
        <v>2777</v>
      </c>
      <c r="J29" s="18">
        <f t="shared" ref="J29:J33" si="2">I29/H29</f>
        <v>0.99178571428571427</v>
      </c>
      <c r="K29" s="17">
        <v>2800</v>
      </c>
    </row>
    <row r="30" spans="1:14" ht="18.95" customHeight="1">
      <c r="A30" s="14" t="s">
        <v>52</v>
      </c>
      <c r="B30" s="33" t="s">
        <v>53</v>
      </c>
      <c r="C30" s="33"/>
      <c r="D30" s="33"/>
      <c r="E30" s="33"/>
      <c r="F30" s="33"/>
      <c r="G30" s="33"/>
      <c r="H30" s="34">
        <v>10000</v>
      </c>
      <c r="I30" s="17">
        <v>14162</v>
      </c>
      <c r="J30" s="18">
        <f t="shared" si="2"/>
        <v>1.4161999999999999</v>
      </c>
      <c r="K30" s="17">
        <v>10000</v>
      </c>
    </row>
    <row r="31" spans="1:14" s="28" customFormat="1" ht="18.95" customHeight="1">
      <c r="A31" s="23" t="s">
        <v>54</v>
      </c>
      <c r="B31" s="35" t="s">
        <v>55</v>
      </c>
      <c r="C31" s="35"/>
      <c r="D31" s="35"/>
      <c r="E31" s="35"/>
      <c r="F31" s="35"/>
      <c r="G31" s="35"/>
      <c r="H31" s="36">
        <f>SUM(H28:H30)</f>
        <v>14500</v>
      </c>
      <c r="I31" s="36">
        <f>SUM(I28:I30)</f>
        <v>19188</v>
      </c>
      <c r="J31" s="26">
        <f>I31/H31</f>
        <v>1.3233103448275862</v>
      </c>
      <c r="K31" s="36">
        <f>SUM(K28:K30)</f>
        <v>14500</v>
      </c>
      <c r="L31" s="27"/>
      <c r="M31" s="27"/>
      <c r="N31" s="27"/>
    </row>
    <row r="32" spans="1:14" ht="18.95" customHeight="1">
      <c r="A32" s="23" t="s">
        <v>56</v>
      </c>
      <c r="B32" s="35" t="s">
        <v>57</v>
      </c>
      <c r="C32" s="35"/>
      <c r="D32" s="35"/>
      <c r="E32" s="35"/>
      <c r="F32" s="35"/>
      <c r="G32" s="35"/>
      <c r="H32" s="36">
        <v>300</v>
      </c>
      <c r="I32" s="29">
        <v>801</v>
      </c>
      <c r="J32" s="26">
        <f t="shared" si="2"/>
        <v>2.67</v>
      </c>
      <c r="K32" s="29">
        <v>200</v>
      </c>
    </row>
    <row r="33" spans="1:14" s="28" customFormat="1" ht="18.95" customHeight="1">
      <c r="A33" s="23" t="s">
        <v>58</v>
      </c>
      <c r="B33" s="35" t="s">
        <v>59</v>
      </c>
      <c r="C33" s="35"/>
      <c r="D33" s="35"/>
      <c r="E33" s="35"/>
      <c r="F33" s="35"/>
      <c r="G33" s="35"/>
      <c r="H33" s="36">
        <f>SUM(H27+H31+H32)</f>
        <v>17300</v>
      </c>
      <c r="I33" s="36">
        <f>SUM(I27+I31+I32+I23)</f>
        <v>23025</v>
      </c>
      <c r="J33" s="26">
        <f t="shared" si="2"/>
        <v>1.3309248554913296</v>
      </c>
      <c r="K33" s="36">
        <f>SUM(K27+K31+K32+K23)</f>
        <v>17245</v>
      </c>
      <c r="L33" s="27"/>
      <c r="M33" s="27"/>
      <c r="N33" s="27"/>
    </row>
    <row r="34" spans="1:14" ht="18.95" customHeight="1">
      <c r="A34" s="13" t="s">
        <v>60</v>
      </c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4" ht="18.95" customHeight="1">
      <c r="A35" s="14" t="s">
        <v>61</v>
      </c>
      <c r="B35" s="15" t="s">
        <v>62</v>
      </c>
      <c r="C35" s="15"/>
      <c r="D35" s="15"/>
      <c r="E35" s="15"/>
      <c r="F35" s="15"/>
      <c r="G35" s="15"/>
      <c r="H35" s="34">
        <v>500</v>
      </c>
      <c r="I35" s="17">
        <v>460</v>
      </c>
      <c r="J35" s="18">
        <f>I35/H35</f>
        <v>0.92</v>
      </c>
      <c r="K35" s="34">
        <v>500</v>
      </c>
    </row>
    <row r="36" spans="1:14" ht="18.75" customHeight="1">
      <c r="A36" s="37" t="s">
        <v>63</v>
      </c>
      <c r="B36" s="38" t="s">
        <v>64</v>
      </c>
      <c r="C36" s="38"/>
      <c r="D36" s="38"/>
      <c r="E36" s="38"/>
      <c r="F36" s="38"/>
      <c r="G36" s="38"/>
      <c r="H36" s="34">
        <v>306</v>
      </c>
      <c r="I36" s="17">
        <v>347</v>
      </c>
      <c r="J36" s="18">
        <f t="shared" ref="J36:J37" si="3">I36/H36</f>
        <v>1.1339869281045751</v>
      </c>
      <c r="K36" s="34">
        <v>206</v>
      </c>
    </row>
    <row r="37" spans="1:14" ht="33" customHeight="1">
      <c r="A37" s="23" t="s">
        <v>65</v>
      </c>
      <c r="B37" s="39" t="s">
        <v>66</v>
      </c>
      <c r="C37" s="39"/>
      <c r="D37" s="39"/>
      <c r="E37" s="39"/>
      <c r="F37" s="39"/>
      <c r="G37" s="39"/>
      <c r="H37" s="25">
        <f>SUM(H35:H36)</f>
        <v>806</v>
      </c>
      <c r="I37" s="25">
        <f>SUM(I35:I36)</f>
        <v>807</v>
      </c>
      <c r="J37" s="26">
        <f t="shared" si="3"/>
        <v>1.001240694789082</v>
      </c>
      <c r="K37" s="25">
        <f>SUM(K35:K36)</f>
        <v>706</v>
      </c>
    </row>
    <row r="38" spans="1:14" s="45" customFormat="1" ht="18.75" customHeight="1">
      <c r="A38" s="40"/>
      <c r="B38" s="41"/>
      <c r="C38" s="41"/>
      <c r="D38" s="41"/>
      <c r="E38" s="41"/>
      <c r="F38" s="41"/>
      <c r="G38" s="41"/>
      <c r="H38" s="42"/>
      <c r="I38" s="42"/>
      <c r="J38" s="43"/>
      <c r="K38" s="42"/>
      <c r="L38" s="44"/>
      <c r="M38" s="44"/>
      <c r="N38" s="44"/>
    </row>
    <row r="39" spans="1:14" s="45" customFormat="1" ht="18.75" customHeight="1">
      <c r="A39" s="40"/>
      <c r="B39" s="41"/>
      <c r="C39" s="41"/>
      <c r="D39" s="41"/>
      <c r="E39" s="41"/>
      <c r="F39" s="41"/>
      <c r="G39" s="41"/>
      <c r="H39" s="42"/>
      <c r="I39" s="42"/>
      <c r="J39" s="43"/>
      <c r="K39" s="42"/>
      <c r="L39" s="44"/>
      <c r="M39" s="44"/>
      <c r="N39" s="44"/>
    </row>
    <row r="40" spans="1:14" ht="18.75" customHeight="1">
      <c r="A40" s="46" t="s">
        <v>0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</row>
    <row r="41" spans="1:14" ht="17.25" customHeight="1">
      <c r="A41" s="48" t="s">
        <v>67</v>
      </c>
      <c r="B41" s="48"/>
      <c r="C41" s="48"/>
      <c r="D41" s="48"/>
      <c r="E41" s="48"/>
      <c r="F41" s="48"/>
      <c r="G41" s="48"/>
      <c r="H41" s="48"/>
      <c r="I41" s="48"/>
      <c r="J41" s="48"/>
      <c r="K41" s="48"/>
    </row>
    <row r="42" spans="1:14" ht="18.95" customHeight="1">
      <c r="A42" s="49" t="s">
        <v>68</v>
      </c>
      <c r="B42" s="50" t="s">
        <v>69</v>
      </c>
      <c r="C42" s="50"/>
      <c r="D42" s="50"/>
      <c r="E42" s="50"/>
      <c r="F42" s="50"/>
      <c r="G42" s="50"/>
      <c r="H42" s="51">
        <v>28048</v>
      </c>
      <c r="I42" s="52">
        <v>28048</v>
      </c>
      <c r="J42" s="53">
        <f>I42/H42</f>
        <v>1</v>
      </c>
      <c r="K42" s="52">
        <v>68024</v>
      </c>
    </row>
    <row r="43" spans="1:14" ht="18.95" customHeight="1">
      <c r="A43" s="49" t="s">
        <v>70</v>
      </c>
      <c r="B43" s="50" t="s">
        <v>71</v>
      </c>
      <c r="C43" s="50"/>
      <c r="D43" s="50"/>
      <c r="E43" s="50"/>
      <c r="F43" s="50"/>
      <c r="G43" s="50"/>
      <c r="H43" s="51">
        <f>SUM(H44:H45)</f>
        <v>43408</v>
      </c>
      <c r="I43" s="51">
        <f>SUM(I44:I45)</f>
        <v>45776</v>
      </c>
      <c r="J43" s="18">
        <f t="shared" ref="J43:J54" si="4">I43/H43</f>
        <v>1.0545521562845559</v>
      </c>
      <c r="K43" s="51">
        <f>SUM(K44:K45)</f>
        <v>42683</v>
      </c>
    </row>
    <row r="44" spans="1:14" ht="18.95" customHeight="1">
      <c r="A44" s="14"/>
      <c r="B44" s="33" t="s">
        <v>72</v>
      </c>
      <c r="C44" s="33"/>
      <c r="D44" s="33"/>
      <c r="E44" s="33"/>
      <c r="F44" s="33"/>
      <c r="G44" s="33"/>
      <c r="H44" s="54">
        <v>29332</v>
      </c>
      <c r="I44" s="21">
        <v>31700</v>
      </c>
      <c r="J44" s="22">
        <f t="shared" si="4"/>
        <v>1.0807309423155598</v>
      </c>
      <c r="K44" s="21">
        <v>42683</v>
      </c>
    </row>
    <row r="45" spans="1:14" ht="18.95" customHeight="1">
      <c r="A45" s="14"/>
      <c r="B45" s="55" t="s">
        <v>73</v>
      </c>
      <c r="C45" s="55"/>
      <c r="D45" s="55"/>
      <c r="E45" s="55"/>
      <c r="F45" s="55"/>
      <c r="G45" s="55"/>
      <c r="H45" s="54">
        <v>14076</v>
      </c>
      <c r="I45" s="21">
        <v>14076</v>
      </c>
      <c r="J45" s="22">
        <f t="shared" si="4"/>
        <v>1</v>
      </c>
      <c r="K45" s="21">
        <v>0</v>
      </c>
    </row>
    <row r="46" spans="1:14" ht="30.75" customHeight="1">
      <c r="A46" s="49" t="s">
        <v>74</v>
      </c>
      <c r="B46" s="56" t="s">
        <v>75</v>
      </c>
      <c r="C46" s="56"/>
      <c r="D46" s="56"/>
      <c r="E46" s="56"/>
      <c r="F46" s="56"/>
      <c r="G46" s="56"/>
      <c r="H46" s="51">
        <v>3125</v>
      </c>
      <c r="I46" s="17">
        <v>3125</v>
      </c>
      <c r="J46" s="18">
        <f t="shared" si="4"/>
        <v>1</v>
      </c>
      <c r="K46" s="52">
        <v>3801</v>
      </c>
    </row>
    <row r="47" spans="1:14" ht="18.75" customHeight="1">
      <c r="A47" s="49" t="s">
        <v>76</v>
      </c>
      <c r="B47" s="56" t="s">
        <v>77</v>
      </c>
      <c r="C47" s="56"/>
      <c r="D47" s="56"/>
      <c r="E47" s="56"/>
      <c r="F47" s="56"/>
      <c r="G47" s="56"/>
      <c r="H47" s="51">
        <v>11610</v>
      </c>
      <c r="I47" s="17">
        <v>21385</v>
      </c>
      <c r="J47" s="18">
        <f t="shared" si="4"/>
        <v>1.8419465977605511</v>
      </c>
      <c r="K47" s="52">
        <v>0</v>
      </c>
    </row>
    <row r="48" spans="1:14" ht="18.95" customHeight="1">
      <c r="A48" s="49" t="s">
        <v>78</v>
      </c>
      <c r="B48" s="50" t="s">
        <v>79</v>
      </c>
      <c r="C48" s="50"/>
      <c r="D48" s="50"/>
      <c r="E48" s="50"/>
      <c r="F48" s="50"/>
      <c r="G48" s="50"/>
      <c r="H48" s="51">
        <v>20645</v>
      </c>
      <c r="I48" s="51">
        <v>19643</v>
      </c>
      <c r="J48" s="18">
        <f t="shared" si="4"/>
        <v>0.95146524582223302</v>
      </c>
      <c r="K48" s="51">
        <v>39932</v>
      </c>
    </row>
    <row r="49" spans="1:14" ht="18.95" customHeight="1">
      <c r="A49" s="49" t="s">
        <v>80</v>
      </c>
      <c r="B49" s="50" t="s">
        <v>81</v>
      </c>
      <c r="C49" s="50"/>
      <c r="D49" s="50"/>
      <c r="E49" s="50"/>
      <c r="F49" s="50"/>
      <c r="G49" s="50"/>
      <c r="H49" s="51">
        <v>1556</v>
      </c>
      <c r="I49" s="17">
        <v>1556</v>
      </c>
      <c r="J49" s="18">
        <f t="shared" si="4"/>
        <v>1</v>
      </c>
      <c r="K49" s="52">
        <v>1562</v>
      </c>
    </row>
    <row r="50" spans="1:14" ht="18.95" customHeight="1">
      <c r="A50" s="49" t="s">
        <v>82</v>
      </c>
      <c r="B50" s="50" t="s">
        <v>83</v>
      </c>
      <c r="C50" s="50"/>
      <c r="D50" s="50"/>
      <c r="E50" s="50"/>
      <c r="F50" s="50"/>
      <c r="G50" s="50"/>
      <c r="H50" s="57">
        <v>19</v>
      </c>
      <c r="I50" s="17">
        <v>19</v>
      </c>
      <c r="J50" s="18">
        <f t="shared" si="4"/>
        <v>1</v>
      </c>
      <c r="K50" s="52">
        <v>13</v>
      </c>
    </row>
    <row r="51" spans="1:14" ht="18.95" customHeight="1">
      <c r="A51" s="49" t="s">
        <v>84</v>
      </c>
      <c r="B51" s="50" t="s">
        <v>85</v>
      </c>
      <c r="C51" s="50"/>
      <c r="D51" s="50"/>
      <c r="E51" s="50"/>
      <c r="F51" s="50"/>
      <c r="G51" s="50"/>
      <c r="H51" s="51">
        <v>0</v>
      </c>
      <c r="I51" s="52">
        <v>16500</v>
      </c>
      <c r="J51" s="53"/>
      <c r="K51" s="52">
        <v>11574</v>
      </c>
    </row>
    <row r="52" spans="1:14" ht="18.95" customHeight="1">
      <c r="A52" s="49" t="s">
        <v>86</v>
      </c>
      <c r="B52" s="50" t="s">
        <v>87</v>
      </c>
      <c r="C52" s="50"/>
      <c r="D52" s="50"/>
      <c r="E52" s="50"/>
      <c r="F52" s="50"/>
      <c r="G52" s="50"/>
      <c r="H52" s="51">
        <v>2559</v>
      </c>
      <c r="I52" s="17">
        <v>6836</v>
      </c>
      <c r="J52" s="18">
        <f t="shared" si="4"/>
        <v>2.6713559984368893</v>
      </c>
      <c r="K52" s="52">
        <v>0</v>
      </c>
    </row>
    <row r="53" spans="1:14" ht="18.95" customHeight="1">
      <c r="A53" s="49" t="s">
        <v>88</v>
      </c>
      <c r="B53" s="50" t="s">
        <v>89</v>
      </c>
      <c r="C53" s="50"/>
      <c r="D53" s="50"/>
      <c r="E53" s="50"/>
      <c r="F53" s="50"/>
      <c r="G53" s="50"/>
      <c r="H53" s="51">
        <v>2687</v>
      </c>
      <c r="I53" s="17">
        <v>8047</v>
      </c>
      <c r="J53" s="18">
        <f t="shared" si="4"/>
        <v>2.9947897283215483</v>
      </c>
      <c r="K53" s="52">
        <v>0</v>
      </c>
    </row>
    <row r="54" spans="1:14" s="28" customFormat="1" ht="30" customHeight="1">
      <c r="A54" s="23" t="s">
        <v>90</v>
      </c>
      <c r="B54" s="58" t="s">
        <v>91</v>
      </c>
      <c r="C54" s="58"/>
      <c r="D54" s="58"/>
      <c r="E54" s="58"/>
      <c r="F54" s="58"/>
      <c r="G54" s="58"/>
      <c r="H54" s="36">
        <f>SUM(H42+H43+H46+H48+H49+H50+H51+H47+H52+H53)</f>
        <v>113657</v>
      </c>
      <c r="I54" s="36">
        <f>SUM(I42+I43+I46+I48+I49+I50+I51+I47+I52+I53)</f>
        <v>150935</v>
      </c>
      <c r="J54" s="26">
        <f t="shared" si="4"/>
        <v>1.3279868375902937</v>
      </c>
      <c r="K54" s="36">
        <f>SUM(K42+K43+K46+K48+K49+K50+K51+K47+K52+K53)</f>
        <v>167589</v>
      </c>
      <c r="L54" s="27"/>
      <c r="M54" s="27"/>
      <c r="N54" s="27"/>
    </row>
    <row r="55" spans="1:14" s="28" customFormat="1" ht="18" customHeight="1">
      <c r="A55" s="23" t="s">
        <v>92</v>
      </c>
      <c r="B55" s="58" t="s">
        <v>93</v>
      </c>
      <c r="C55" s="58"/>
      <c r="D55" s="58"/>
      <c r="E55" s="58"/>
      <c r="F55" s="58"/>
      <c r="G55" s="58"/>
      <c r="H55" s="36">
        <v>0</v>
      </c>
      <c r="I55" s="36">
        <v>912</v>
      </c>
      <c r="J55" s="18"/>
      <c r="K55" s="36">
        <v>0</v>
      </c>
      <c r="L55" s="27"/>
      <c r="M55" s="27"/>
      <c r="N55" s="27"/>
    </row>
    <row r="56" spans="1:14" s="28" customFormat="1" ht="17.25" customHeight="1">
      <c r="A56" s="56" t="s">
        <v>94</v>
      </c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27"/>
      <c r="M56" s="27"/>
      <c r="N56" s="27"/>
    </row>
    <row r="57" spans="1:14" ht="18.95" customHeight="1">
      <c r="A57" s="14" t="s">
        <v>95</v>
      </c>
      <c r="B57" s="33" t="s">
        <v>96</v>
      </c>
      <c r="C57" s="33"/>
      <c r="D57" s="33"/>
      <c r="E57" s="33"/>
      <c r="F57" s="33"/>
      <c r="G57" s="33"/>
      <c r="H57" s="34">
        <v>14300</v>
      </c>
      <c r="I57" s="17">
        <v>0</v>
      </c>
      <c r="J57" s="18">
        <f>I57/H57</f>
        <v>0</v>
      </c>
      <c r="K57" s="17">
        <v>22680</v>
      </c>
    </row>
    <row r="58" spans="1:14" ht="18.95" customHeight="1">
      <c r="A58" s="14" t="s">
        <v>97</v>
      </c>
      <c r="B58" s="33" t="s">
        <v>98</v>
      </c>
      <c r="C58" s="33"/>
      <c r="D58" s="33"/>
      <c r="E58" s="33"/>
      <c r="F58" s="33"/>
      <c r="G58" s="33"/>
      <c r="H58" s="34">
        <v>3790</v>
      </c>
      <c r="I58" s="17">
        <v>3946</v>
      </c>
      <c r="J58" s="18">
        <f t="shared" ref="J58:J62" si="5">I58/H58</f>
        <v>1.0411609498680738</v>
      </c>
      <c r="K58" s="17">
        <v>0</v>
      </c>
    </row>
    <row r="59" spans="1:14" ht="18.95" customHeight="1">
      <c r="A59" s="14" t="s">
        <v>99</v>
      </c>
      <c r="B59" s="33" t="s">
        <v>100</v>
      </c>
      <c r="C59" s="33"/>
      <c r="D59" s="33"/>
      <c r="E59" s="33"/>
      <c r="F59" s="33"/>
      <c r="G59" s="33"/>
      <c r="H59" s="34">
        <v>20930</v>
      </c>
      <c r="I59" s="17">
        <v>29985</v>
      </c>
      <c r="J59" s="18">
        <f t="shared" si="5"/>
        <v>1.4326325848064978</v>
      </c>
      <c r="K59" s="17">
        <v>15169</v>
      </c>
    </row>
    <row r="60" spans="1:14" ht="18.95" customHeight="1">
      <c r="A60" s="14" t="s">
        <v>101</v>
      </c>
      <c r="B60" s="33" t="s">
        <v>102</v>
      </c>
      <c r="C60" s="33"/>
      <c r="D60" s="33"/>
      <c r="E60" s="33"/>
      <c r="F60" s="33"/>
      <c r="G60" s="33"/>
      <c r="H60" s="34">
        <v>37477</v>
      </c>
      <c r="I60" s="17">
        <v>32944</v>
      </c>
      <c r="J60" s="18">
        <f t="shared" si="5"/>
        <v>0.8790458147663901</v>
      </c>
      <c r="K60" s="17">
        <v>573</v>
      </c>
    </row>
    <row r="61" spans="1:14" s="28" customFormat="1" ht="34.5" customHeight="1">
      <c r="A61" s="23" t="s">
        <v>103</v>
      </c>
      <c r="B61" s="58" t="s">
        <v>104</v>
      </c>
      <c r="C61" s="58"/>
      <c r="D61" s="58"/>
      <c r="E61" s="58"/>
      <c r="F61" s="58"/>
      <c r="G61" s="58"/>
      <c r="H61" s="36">
        <f>SUM(H57:H60)</f>
        <v>76497</v>
      </c>
      <c r="I61" s="36">
        <f>SUM(I57:I60)</f>
        <v>66875</v>
      </c>
      <c r="J61" s="26">
        <f t="shared" si="5"/>
        <v>0.87421728956691114</v>
      </c>
      <c r="K61" s="36">
        <f>SUM(K57:K60)</f>
        <v>38422</v>
      </c>
      <c r="L61" s="27"/>
      <c r="M61" s="27"/>
      <c r="N61" s="27"/>
    </row>
    <row r="62" spans="1:14" s="28" customFormat="1" ht="21.75" customHeight="1">
      <c r="A62" s="59" t="s">
        <v>105</v>
      </c>
      <c r="B62" s="60" t="s">
        <v>106</v>
      </c>
      <c r="C62" s="60"/>
      <c r="D62" s="60"/>
      <c r="E62" s="60"/>
      <c r="F62" s="60"/>
      <c r="G62" s="60"/>
      <c r="H62" s="61">
        <f>SUM(H21+H33+H37+H54+H61)</f>
        <v>238271</v>
      </c>
      <c r="I62" s="61">
        <f>SUM(I21+I33+I37+I54+I61+I55)</f>
        <v>263056</v>
      </c>
      <c r="J62" s="62">
        <f t="shared" si="5"/>
        <v>1.1040202122792955</v>
      </c>
      <c r="K62" s="61">
        <f t="shared" ref="K62" si="6">SUM(K21+K33+K37+K54+K61+K55)</f>
        <v>248614</v>
      </c>
      <c r="L62" s="27"/>
      <c r="M62" s="27"/>
      <c r="N62" s="27"/>
    </row>
    <row r="63" spans="1:14" s="28" customFormat="1" ht="18.95" customHeight="1">
      <c r="A63" s="12" t="s">
        <v>107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27"/>
      <c r="M63" s="27"/>
      <c r="N63" s="27"/>
    </row>
    <row r="64" spans="1:14" s="28" customFormat="1" ht="18" customHeight="1">
      <c r="A64" s="13" t="s">
        <v>108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27"/>
      <c r="M64" s="27"/>
      <c r="N64" s="27"/>
    </row>
    <row r="65" spans="1:14" s="31" customFormat="1" ht="18.95" customHeight="1">
      <c r="A65" s="63" t="s">
        <v>109</v>
      </c>
      <c r="B65" s="64" t="s">
        <v>110</v>
      </c>
      <c r="C65" s="64"/>
      <c r="D65" s="64"/>
      <c r="E65" s="64"/>
      <c r="F65" s="64"/>
      <c r="G65" s="64"/>
      <c r="H65" s="65">
        <v>9216</v>
      </c>
      <c r="I65" s="29">
        <v>5712</v>
      </c>
      <c r="J65" s="18">
        <f>I65/H65</f>
        <v>0.61979166666666663</v>
      </c>
      <c r="K65" s="29">
        <v>16713</v>
      </c>
      <c r="L65" s="30"/>
      <c r="M65" s="30"/>
      <c r="N65" s="30"/>
    </row>
    <row r="66" spans="1:14" s="28" customFormat="1" ht="18.95" customHeight="1">
      <c r="A66" s="66" t="s">
        <v>111</v>
      </c>
      <c r="B66" s="35" t="s">
        <v>112</v>
      </c>
      <c r="C66" s="35"/>
      <c r="D66" s="35"/>
      <c r="E66" s="35"/>
      <c r="F66" s="35"/>
      <c r="G66" s="35"/>
      <c r="H66" s="36">
        <f>SUM(H65)</f>
        <v>9216</v>
      </c>
      <c r="I66" s="36">
        <f>SUM(I65)</f>
        <v>5712</v>
      </c>
      <c r="J66" s="26">
        <f>I66/H66</f>
        <v>0.61979166666666663</v>
      </c>
      <c r="K66" s="36">
        <f>SUM(K65)</f>
        <v>16713</v>
      </c>
      <c r="L66" s="27"/>
      <c r="M66" s="27"/>
      <c r="N66" s="27"/>
    </row>
    <row r="67" spans="1:14" ht="18" customHeight="1">
      <c r="A67" s="48" t="s">
        <v>113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</row>
    <row r="68" spans="1:14" ht="18.95" customHeight="1">
      <c r="A68" s="63" t="s">
        <v>114</v>
      </c>
      <c r="B68" s="33" t="s">
        <v>115</v>
      </c>
      <c r="C68" s="33"/>
      <c r="D68" s="33"/>
      <c r="E68" s="33"/>
      <c r="F68" s="33"/>
      <c r="G68" s="33"/>
      <c r="H68" s="34">
        <v>3900</v>
      </c>
      <c r="I68" s="17">
        <v>1873</v>
      </c>
      <c r="J68" s="18">
        <f>I68/H68</f>
        <v>0.48025641025641025</v>
      </c>
      <c r="K68" s="34">
        <v>3900</v>
      </c>
    </row>
    <row r="69" spans="1:14" s="31" customFormat="1" ht="18.95" customHeight="1">
      <c r="A69" s="66" t="s">
        <v>116</v>
      </c>
      <c r="B69" s="35" t="s">
        <v>117</v>
      </c>
      <c r="C69" s="35"/>
      <c r="D69" s="35"/>
      <c r="E69" s="35"/>
      <c r="F69" s="35"/>
      <c r="G69" s="35"/>
      <c r="H69" s="36">
        <f>SUM(H68:H68)</f>
        <v>3900</v>
      </c>
      <c r="I69" s="36">
        <f>SUM(I68:I68)</f>
        <v>1873</v>
      </c>
      <c r="J69" s="26">
        <f t="shared" ref="J69:J75" si="7">I69/H69</f>
        <v>0.48025641025641025</v>
      </c>
      <c r="K69" s="36">
        <f>SUM(K68:K68)</f>
        <v>3900</v>
      </c>
      <c r="L69" s="30"/>
      <c r="M69" s="30"/>
      <c r="N69" s="30"/>
    </row>
    <row r="70" spans="1:14" s="31" customFormat="1" ht="18.95" customHeight="1">
      <c r="A70" s="59" t="s">
        <v>118</v>
      </c>
      <c r="B70" s="67" t="s">
        <v>119</v>
      </c>
      <c r="C70" s="67"/>
      <c r="D70" s="67"/>
      <c r="E70" s="67"/>
      <c r="F70" s="67"/>
      <c r="G70" s="67"/>
      <c r="H70" s="61">
        <f>SUM(H66+H69)</f>
        <v>13116</v>
      </c>
      <c r="I70" s="61">
        <f>SUM(I66+I69)</f>
        <v>7585</v>
      </c>
      <c r="J70" s="62">
        <f t="shared" si="7"/>
        <v>0.57830131137541929</v>
      </c>
      <c r="K70" s="61">
        <f>SUM(K66+K69)</f>
        <v>20613</v>
      </c>
      <c r="L70" s="30"/>
      <c r="M70" s="30"/>
      <c r="N70" s="30"/>
    </row>
    <row r="71" spans="1:14" ht="18.95" customHeight="1">
      <c r="A71" s="12" t="s">
        <v>120</v>
      </c>
      <c r="B71" s="12"/>
      <c r="C71" s="12"/>
      <c r="D71" s="12"/>
      <c r="E71" s="12"/>
      <c r="F71" s="12"/>
      <c r="G71" s="12"/>
      <c r="H71" s="68">
        <f>SUM(H62+H70)</f>
        <v>251387</v>
      </c>
      <c r="I71" s="61">
        <f>SUM(I62+I70)</f>
        <v>270641</v>
      </c>
      <c r="J71" s="62">
        <f t="shared" si="7"/>
        <v>1.0765910727285022</v>
      </c>
      <c r="K71" s="61">
        <f>SUM(K62+K70)</f>
        <v>269227</v>
      </c>
    </row>
    <row r="72" spans="1:14" s="28" customFormat="1" ht="18.95" customHeight="1">
      <c r="A72" s="69" t="s">
        <v>121</v>
      </c>
      <c r="B72" s="70" t="s">
        <v>122</v>
      </c>
      <c r="C72" s="70"/>
      <c r="D72" s="70"/>
      <c r="E72" s="70"/>
      <c r="F72" s="70"/>
      <c r="G72" s="70"/>
      <c r="H72" s="36">
        <v>726</v>
      </c>
      <c r="I72" s="71">
        <v>28400</v>
      </c>
      <c r="J72" s="72">
        <f t="shared" si="7"/>
        <v>39.11845730027548</v>
      </c>
      <c r="K72" s="71">
        <v>0</v>
      </c>
      <c r="L72" s="27"/>
      <c r="M72" s="27"/>
      <c r="N72" s="27"/>
    </row>
    <row r="73" spans="1:14" s="28" customFormat="1" ht="18.95" customHeight="1">
      <c r="A73" s="69" t="s">
        <v>123</v>
      </c>
      <c r="B73" s="70" t="s">
        <v>124</v>
      </c>
      <c r="C73" s="70"/>
      <c r="D73" s="70"/>
      <c r="E73" s="70"/>
      <c r="F73" s="70"/>
      <c r="G73" s="70"/>
      <c r="H73" s="36">
        <v>15090</v>
      </c>
      <c r="I73" s="71">
        <v>0</v>
      </c>
      <c r="J73" s="73">
        <f t="shared" si="7"/>
        <v>0</v>
      </c>
      <c r="K73" s="71">
        <v>0</v>
      </c>
      <c r="L73" s="27"/>
      <c r="M73" s="27"/>
      <c r="N73" s="27"/>
    </row>
    <row r="74" spans="1:14" s="28" customFormat="1" ht="18.95" customHeight="1">
      <c r="A74" s="69" t="s">
        <v>125</v>
      </c>
      <c r="B74" s="70" t="s">
        <v>126</v>
      </c>
      <c r="C74" s="70"/>
      <c r="D74" s="70"/>
      <c r="E74" s="70"/>
      <c r="F74" s="70"/>
      <c r="G74" s="70"/>
      <c r="H74" s="36">
        <v>0</v>
      </c>
      <c r="I74" s="71">
        <v>-82</v>
      </c>
      <c r="J74" s="73"/>
      <c r="K74" s="71">
        <v>0</v>
      </c>
      <c r="L74" s="27"/>
      <c r="M74" s="27"/>
      <c r="N74" s="27"/>
    </row>
    <row r="75" spans="1:14" ht="26.25" customHeight="1">
      <c r="A75" s="12" t="s">
        <v>127</v>
      </c>
      <c r="B75" s="12"/>
      <c r="C75" s="12"/>
      <c r="D75" s="12"/>
      <c r="E75" s="12"/>
      <c r="F75" s="12"/>
      <c r="G75" s="12"/>
      <c r="H75" s="68">
        <f t="shared" ref="H75:I75" si="8">SUM(H62+H70+H72+H73+H74)</f>
        <v>267203</v>
      </c>
      <c r="I75" s="61">
        <f t="shared" si="8"/>
        <v>298959</v>
      </c>
      <c r="J75" s="62">
        <f t="shared" si="7"/>
        <v>1.1188459710407443</v>
      </c>
      <c r="K75" s="61">
        <f t="shared" ref="K75" si="9">SUM(K62+K70+K72+K73+K74)</f>
        <v>269227</v>
      </c>
    </row>
    <row r="76" spans="1:14">
      <c r="J76" s="74"/>
      <c r="K76" s="2"/>
    </row>
    <row r="77" spans="1:14">
      <c r="J77" s="74"/>
      <c r="K77" s="2"/>
    </row>
    <row r="78" spans="1:14">
      <c r="J78" s="74"/>
      <c r="K78" s="2"/>
    </row>
    <row r="79" spans="1:14">
      <c r="J79" s="75"/>
      <c r="K79" s="2"/>
    </row>
  </sheetData>
  <mergeCells count="71">
    <mergeCell ref="A71:G71"/>
    <mergeCell ref="B72:G72"/>
    <mergeCell ref="B73:G73"/>
    <mergeCell ref="B74:G74"/>
    <mergeCell ref="A75:G75"/>
    <mergeCell ref="B65:G65"/>
    <mergeCell ref="B66:G66"/>
    <mergeCell ref="A67:K67"/>
    <mergeCell ref="B68:G68"/>
    <mergeCell ref="B69:G69"/>
    <mergeCell ref="B70:G70"/>
    <mergeCell ref="B59:G59"/>
    <mergeCell ref="B60:G60"/>
    <mergeCell ref="B61:G61"/>
    <mergeCell ref="B62:G62"/>
    <mergeCell ref="A63:K63"/>
    <mergeCell ref="A64:K64"/>
    <mergeCell ref="B53:G53"/>
    <mergeCell ref="B54:G54"/>
    <mergeCell ref="B55:G55"/>
    <mergeCell ref="A56:K56"/>
    <mergeCell ref="B57:G57"/>
    <mergeCell ref="B58:G58"/>
    <mergeCell ref="B47:G47"/>
    <mergeCell ref="B48:G48"/>
    <mergeCell ref="B49:G49"/>
    <mergeCell ref="B50:G50"/>
    <mergeCell ref="B51:G51"/>
    <mergeCell ref="B52:G52"/>
    <mergeCell ref="A41:K41"/>
    <mergeCell ref="B42:G42"/>
    <mergeCell ref="B43:G43"/>
    <mergeCell ref="B44:G44"/>
    <mergeCell ref="B45:G45"/>
    <mergeCell ref="B46:G46"/>
    <mergeCell ref="B33:G33"/>
    <mergeCell ref="A34:K34"/>
    <mergeCell ref="B35:G35"/>
    <mergeCell ref="B36:G36"/>
    <mergeCell ref="B37:G37"/>
    <mergeCell ref="A40:K40"/>
    <mergeCell ref="B27:G27"/>
    <mergeCell ref="B28:G28"/>
    <mergeCell ref="B29:G29"/>
    <mergeCell ref="B30:G30"/>
    <mergeCell ref="B31:G31"/>
    <mergeCell ref="B32:G32"/>
    <mergeCell ref="B21:G21"/>
    <mergeCell ref="A22:K22"/>
    <mergeCell ref="B23:G23"/>
    <mergeCell ref="B24:G24"/>
    <mergeCell ref="B25:G25"/>
    <mergeCell ref="B26:G26"/>
    <mergeCell ref="B15:G15"/>
    <mergeCell ref="B16:G16"/>
    <mergeCell ref="B17:G17"/>
    <mergeCell ref="B18:G18"/>
    <mergeCell ref="B19:G19"/>
    <mergeCell ref="B20:G20"/>
    <mergeCell ref="B9:G9"/>
    <mergeCell ref="B10:G10"/>
    <mergeCell ref="B11:G11"/>
    <mergeCell ref="B12:G12"/>
    <mergeCell ref="B13:G13"/>
    <mergeCell ref="B14:G14"/>
    <mergeCell ref="A2:K2"/>
    <mergeCell ref="A4:G4"/>
    <mergeCell ref="A5:K5"/>
    <mergeCell ref="A6:K6"/>
    <mergeCell ref="B7:G7"/>
    <mergeCell ref="B8:G8"/>
  </mergeCells>
  <pageMargins left="0.7" right="0.7" top="0.75" bottom="0.75" header="0.3" footer="0.3"/>
  <pageSetup paperSize="9" orientation="portrait" r:id="rId1"/>
  <headerFooter>
    <oddHeader>&amp;C&amp;"Times New Roman,Normál"&amp;12 1. melléklet
az 1/2014.(II.06.) önkormányzati rendelethez</oddHeader>
    <firstHeader>&amp;C&amp;"Times New Roman,Normál"&amp;12..... . melléklet
a .... /2014.(........) önkormányzati rendelethez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1.Bevételek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dcterms:created xsi:type="dcterms:W3CDTF">2014-02-07T13:41:44Z</dcterms:created>
  <dcterms:modified xsi:type="dcterms:W3CDTF">2014-02-07T13:42:03Z</dcterms:modified>
</cp:coreProperties>
</file>