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'1.sz.mell.'!$A$1:$G$163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D146" i="1"/>
  <c r="C146" i="1" s="1"/>
  <c r="C144" i="1" s="1"/>
  <c r="D144" i="1"/>
  <c r="F137" i="1"/>
  <c r="D134" i="1"/>
  <c r="C134" i="1" s="1"/>
  <c r="C133" i="1" s="1"/>
  <c r="D121" i="1"/>
  <c r="C121" i="1" s="1"/>
  <c r="C120" i="1"/>
  <c r="D119" i="1"/>
  <c r="C119" i="1" s="1"/>
  <c r="E118" i="1"/>
  <c r="D117" i="1"/>
  <c r="C117" i="1" s="1"/>
  <c r="D116" i="1"/>
  <c r="C116" i="1" s="1"/>
  <c r="E114" i="1"/>
  <c r="D114" i="1"/>
  <c r="C114" i="1" s="1"/>
  <c r="E109" i="1"/>
  <c r="D109" i="1"/>
  <c r="D103" i="1"/>
  <c r="F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83" i="1"/>
  <c r="F79" i="1"/>
  <c r="F77" i="1"/>
  <c r="F76" i="1" s="1"/>
  <c r="E77" i="1"/>
  <c r="E76" i="1" s="1"/>
  <c r="E90" i="1" s="1"/>
  <c r="D77" i="1"/>
  <c r="D76" i="1"/>
  <c r="D90" i="1" s="1"/>
  <c r="F71" i="1"/>
  <c r="F67" i="1"/>
  <c r="C65" i="1"/>
  <c r="C64" i="1"/>
  <c r="F61" i="1"/>
  <c r="D61" i="1"/>
  <c r="C61" i="1"/>
  <c r="F56" i="1"/>
  <c r="E56" i="1"/>
  <c r="D56" i="1"/>
  <c r="C56" i="1"/>
  <c r="D53" i="1"/>
  <c r="C53" i="1" s="1"/>
  <c r="C50" i="1" s="1"/>
  <c r="F50" i="1"/>
  <c r="E50" i="1"/>
  <c r="F49" i="1"/>
  <c r="F39" i="1" s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E39" i="1" s="1"/>
  <c r="D42" i="1"/>
  <c r="C42" i="1"/>
  <c r="E41" i="1"/>
  <c r="D41" i="1"/>
  <c r="C41" i="1" s="1"/>
  <c r="E40" i="1"/>
  <c r="D40" i="1"/>
  <c r="C40" i="1" s="1"/>
  <c r="F38" i="1"/>
  <c r="D38" i="1"/>
  <c r="D37" i="1"/>
  <c r="C37" i="1" s="1"/>
  <c r="D36" i="1"/>
  <c r="C36" i="1" s="1"/>
  <c r="D35" i="1"/>
  <c r="C35" i="1" s="1"/>
  <c r="D34" i="1"/>
  <c r="C34" i="1" s="1"/>
  <c r="D33" i="1"/>
  <c r="C33" i="1" s="1"/>
  <c r="F32" i="1"/>
  <c r="D32" i="1"/>
  <c r="C32" i="1" s="1"/>
  <c r="D30" i="1"/>
  <c r="C30" i="1" s="1"/>
  <c r="D29" i="1"/>
  <c r="C29" i="1" s="1"/>
  <c r="D25" i="1"/>
  <c r="C25" i="1" s="1"/>
  <c r="F24" i="1"/>
  <c r="E24" i="1"/>
  <c r="E22" i="1"/>
  <c r="D22" i="1"/>
  <c r="D18" i="1"/>
  <c r="C18" i="1" s="1"/>
  <c r="F17" i="1"/>
  <c r="E17" i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F10" i="1"/>
  <c r="E10" i="1"/>
  <c r="D10" i="1"/>
  <c r="C46" i="1" l="1"/>
  <c r="C48" i="1"/>
  <c r="C49" i="1"/>
  <c r="C98" i="1"/>
  <c r="F97" i="1"/>
  <c r="F132" i="1" s="1"/>
  <c r="F158" i="1" s="1"/>
  <c r="C100" i="1"/>
  <c r="C109" i="1"/>
  <c r="E102" i="1"/>
  <c r="E97" i="1"/>
  <c r="E132" i="1" s="1"/>
  <c r="E158" i="1" s="1"/>
  <c r="C10" i="1"/>
  <c r="D17" i="1"/>
  <c r="C22" i="1"/>
  <c r="D24" i="1"/>
  <c r="D31" i="1"/>
  <c r="C44" i="1"/>
  <c r="C45" i="1"/>
  <c r="F90" i="1"/>
  <c r="C101" i="1"/>
  <c r="D118" i="1"/>
  <c r="D133" i="1"/>
  <c r="D157" i="1" s="1"/>
  <c r="C17" i="1"/>
  <c r="E66" i="1"/>
  <c r="E91" i="1" s="1"/>
  <c r="C24" i="1"/>
  <c r="F31" i="1"/>
  <c r="F66" i="1" s="1"/>
  <c r="C38" i="1"/>
  <c r="C31" i="1" s="1"/>
  <c r="C43" i="1"/>
  <c r="C47" i="1"/>
  <c r="D50" i="1"/>
  <c r="C77" i="1"/>
  <c r="C76" i="1" s="1"/>
  <c r="C90" i="1" s="1"/>
  <c r="C99" i="1"/>
  <c r="D115" i="1"/>
  <c r="D102" i="1" s="1"/>
  <c r="C157" i="1"/>
  <c r="C115" i="1"/>
  <c r="C118" i="1"/>
  <c r="D39" i="1"/>
  <c r="C39" i="1" l="1"/>
  <c r="F91" i="1"/>
  <c r="C102" i="1"/>
  <c r="C97" i="1" s="1"/>
  <c r="C132" i="1" s="1"/>
  <c r="C158" i="1" s="1"/>
  <c r="D97" i="1"/>
  <c r="D132" i="1" s="1"/>
  <c r="D158" i="1" s="1"/>
  <c r="C66" i="1"/>
  <c r="C91" i="1" s="1"/>
  <c r="D66" i="1"/>
  <c r="D91" i="1" s="1"/>
  <c r="C163" i="1"/>
  <c r="C162" i="1" l="1"/>
</calcChain>
</file>

<file path=xl/sharedStrings.xml><?xml version="1.0" encoding="utf-8"?>
<sst xmlns="http://schemas.openxmlformats.org/spreadsheetml/2006/main" count="322" uniqueCount="274">
  <si>
    <t>TÉGLÁS VÁROS ÖNKORMÁNYZAT
2017. ÉVI KÖLTSÉGVETÉSÉNEK ÖSSZEVONT MÉRLEGE</t>
  </si>
  <si>
    <t>BEVÉTELEK</t>
  </si>
  <si>
    <t>Ezer forintban</t>
  </si>
  <si>
    <t>Sor-
szám</t>
  </si>
  <si>
    <t>Bevételi jogcím</t>
  </si>
  <si>
    <t>2017.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</si>
  <si>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</si>
  <si>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</si>
  <si>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</si>
  <si>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</si>
  <si>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</si>
  <si>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</si>
  <si>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</si>
  <si>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</si>
  <si>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</si>
  <si>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</si>
  <si>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</si>
  <si>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</si>
  <si>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</si>
  <si>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</si>
  <si>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</si>
  <si>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</si>
  <si>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</si>
  <si>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</si>
  <si>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</si>
  <si>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</si>
  <si>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</si>
  <si>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</si>
  <si>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</si>
  <si>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</si>
  <si>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</si>
  <si>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</si>
  <si>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</si>
  <si>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</si>
  <si>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</si>
  <si>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</si>
  <si>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</si>
  <si>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</si>
  <si>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</si>
  <si>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</si>
  <si>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</si>
  <si>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</si>
  <si>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</si>
  <si>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</si>
  <si>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</si>
  <si>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</si>
  <si>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</si>
  <si>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</si>
  <si>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</si>
  <si>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</si>
  <si>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</si>
  <si>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</si>
  <si>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</si>
  <si>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</si>
  <si>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</si>
  <si>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</si>
  <si>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</si>
  <si>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</si>
  <si>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</si>
  <si>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</si>
  <si>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</si>
  <si>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</si>
  <si>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</si>
  <si>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</si>
  <si>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</si>
  <si>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</si>
  <si>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</si>
  <si>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</si>
  <si>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</si>
  <si>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</si>
  <si>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</si>
  <si>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</si>
  <si>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</si>
  <si>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</si>
  <si>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</si>
  <si>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</si>
  <si>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</si>
  <si>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</si>
  <si>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</si>
  <si>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</si>
  <si>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</si>
  <si>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</si>
  <si>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</si>
  <si>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</si>
  <si>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</si>
  <si>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</si>
  <si>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</si>
  <si>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</si>
  <si>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</si>
  <si>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</si>
  <si>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</si>
  <si>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</si>
  <si>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</si>
  <si>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</si>
  <si>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</si>
  <si>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</si>
  <si>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</si>
  <si>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</si>
  <si>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</si>
  <si>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</si>
  <si>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</si>
  <si>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</si>
  <si>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</si>
  <si>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</si>
  <si>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</si>
  <si>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</si>
  <si>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</si>
  <si>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</si>
  <si>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</si>
  <si>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</si>
  <si>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</si>
  <si>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</si>
  <si>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</si>
  <si>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</si>
  <si>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</si>
  <si>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</si>
  <si>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</si>
  <si>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</si>
  <si>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</si>
  <si>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</si>
  <si>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</si>
  <si>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</si>
  <si>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</si>
  <si>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</si>
  <si>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</si>
  <si>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</si>
  <si>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</si>
  <si>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</si>
  <si>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</si>
  <si>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</si>
  <si>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</si>
  <si>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</si>
  <si>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</si>
  <si>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</si>
  <si>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</si>
  <si>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</si>
  <si>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</si>
  <si>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</si>
  <si>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</si>
  <si>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</si>
  <si>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</si>
  <si>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</si>
  <si>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</si>
  <si>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</si>
  <si>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</si>
  <si>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</si>
  <si>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</si>
  <si>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</si>
  <si>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</si>
  <si>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</si>
  <si>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</si>
  <si>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</si>
  <si>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</si>
  <si>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</si>
  <si>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</si>
  <si>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</si>
  <si>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</si>
  <si>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</si>
  <si>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</si>
  <si>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</si>
  <si>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</si>
  <si>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</si>
  <si>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</si>
  <si>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</si>
  <si>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</si>
  <si>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</si>
  <si>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</si>
  <si>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</si>
  <si>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</si>
  <si>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</si>
  <si>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</si>
  <si>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</si>
  <si>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</si>
  <si>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</si>
  <si>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</si>
  <si>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</si>
  <si>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</si>
  <si>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</si>
  <si>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</si>
  <si>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</si>
  <si>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</si>
  <si>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</si>
  <si>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</si>
  <si>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</si>
  <si>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</si>
  <si>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</si>
  <si>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</si>
  <si>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</si>
  <si>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</si>
  <si>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</si>
  <si>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</si>
  <si>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</si>
  <si>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</si>
  <si>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</si>
  <si>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</si>
  <si>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</si>
  <si>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</si>
  <si>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</si>
  <si>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</si>
  <si>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</si>
  <si>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</si>
  <si>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</si>
  <si>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</si>
  <si>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</si>
  <si>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</si>
  <si>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</si>
  <si>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</si>
  <si>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</si>
  <si>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</si>
  <si>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</si>
  <si>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</si>
  <si>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</si>
  <si>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</si>
  <si>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</si>
  <si>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</si>
  <si>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</si>
  <si>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</si>
  <si>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</si>
  <si>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</si>
  <si>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</si>
  <si>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</si>
  <si>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</si>
  <si>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</si>
  <si>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</si>
  <si>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</si>
  <si>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</si>
  <si>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</si>
  <si>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</si>
  <si>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</si>
  <si>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</si>
  <si>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</si>
  <si>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</si>
  <si>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</si>
  <si>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</si>
  <si>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</si>
  <si>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</si>
  <si>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</si>
  <si>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</si>
  <si>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</si>
  <si>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</si>
  <si>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</si>
  <si>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</si>
  <si>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</si>
  <si>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</si>
  <si>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</si>
  <si>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</si>
  <si>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</si>
  <si>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</si>
  <si>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</si>
  <si>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</si>
  <si>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</si>
  <si>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</si>
  <si>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</si>
  <si>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</si>
  <si>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</si>
  <si>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</si>
  <si>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</si>
  <si>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</si>
  <si>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</si>
  <si>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</si>
  <si>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</si>
  <si>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</si>
  <si>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</si>
  <si>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</si>
  <si>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</si>
  <si>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</si>
  <si>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</si>
  <si>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</si>
  <si>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</si>
  <si>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</si>
  <si>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</si>
  <si>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</si>
  <si>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</si>
  <si>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>1.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</si>
</sst>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13" fillId="0" borderId="12" xfId="0" applyNumberFormat="1" applyFont="1" applyBorder="1" applyAlignment="1" applyProtection="1">
      <alignment horizontal="right" wrapText="1" indent="1"/>
    </xf>
    <xf numFmtId="3" fontId="13" fillId="0" borderId="20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0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wrapText="1" indent="7"/>
    </xf>
    <xf numFmtId="3" fontId="9" fillId="0" borderId="20" xfId="1" applyNumberFormat="1" applyFont="1" applyFill="1" applyBorder="1" applyAlignment="1" applyProtection="1">
      <alignment horizontal="right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4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4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4" fillId="0" borderId="3" xfId="1" applyFont="1" applyFill="1" applyBorder="1" applyAlignment="1" applyProtection="1">
      <alignment horizontal="right" vertical="center" wrapText="1" indent="2"/>
    </xf>
    <xf numFmtId="0" fontId="14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2" fillId="0" borderId="22" xfId="0" applyFont="1" applyBorder="1" applyAlignment="1" applyProtection="1">
      <alignment horizontal="left" vertical="center" wrapText="1" indent="1"/>
    </xf>
    <xf numFmtId="0" fontId="16" fillId="0" borderId="23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6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  <xf numFmtId="164" fontId="5" fillId="0" borderId="39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3" fillId="0" borderId="38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7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3%20-%202017-ktgv-m&#243;dos&#237;t&#225;s/3%20-%202017.&#233;vi%203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"/>
    </sheetNames>
    <sheetDataSet>
      <sheetData sheetId="0"/>
      <sheetData sheetId="1"/>
      <sheetData sheetId="2"/>
      <sheetData sheetId="3">
        <row r="9">
          <cell r="D9">
            <v>125334</v>
          </cell>
        </row>
        <row r="10">
          <cell r="D10">
            <v>150567</v>
          </cell>
        </row>
        <row r="11">
          <cell r="D11">
            <v>125070</v>
          </cell>
        </row>
        <row r="12">
          <cell r="D12">
            <v>8691</v>
          </cell>
        </row>
        <row r="13">
          <cell r="D13">
            <v>4393</v>
          </cell>
        </row>
        <row r="14">
          <cell r="D14">
            <v>22039</v>
          </cell>
        </row>
        <row r="16">
          <cell r="D16">
            <v>165</v>
          </cell>
        </row>
        <row r="20">
          <cell r="D20">
            <v>284713</v>
          </cell>
          <cell r="E20">
            <v>350</v>
          </cell>
        </row>
        <row r="23">
          <cell r="D23">
            <v>116</v>
          </cell>
        </row>
        <row r="27">
          <cell r="C27">
            <v>667313</v>
          </cell>
        </row>
        <row r="28">
          <cell r="C28">
            <v>0</v>
          </cell>
        </row>
        <row r="30">
          <cell r="D30">
            <v>189000</v>
          </cell>
        </row>
        <row r="31">
          <cell r="D31">
            <v>44000</v>
          </cell>
        </row>
        <row r="33">
          <cell r="D33">
            <v>145000</v>
          </cell>
        </row>
        <row r="34">
          <cell r="D34">
            <v>11000</v>
          </cell>
        </row>
        <row r="35">
          <cell r="D35">
            <v>500</v>
          </cell>
        </row>
        <row r="36">
          <cell r="D36">
            <v>500</v>
          </cell>
        </row>
        <row r="38">
          <cell r="E38">
            <v>300</v>
          </cell>
        </row>
        <row r="39">
          <cell r="D39">
            <v>12609</v>
          </cell>
        </row>
        <row r="40">
          <cell r="D40">
            <v>2200</v>
          </cell>
        </row>
        <row r="41">
          <cell r="D41">
            <v>3626</v>
          </cell>
        </row>
        <row r="43">
          <cell r="D43">
            <v>1796</v>
          </cell>
        </row>
        <row r="76">
          <cell r="D76">
            <v>95837</v>
          </cell>
          <cell r="E76">
            <v>18153</v>
          </cell>
          <cell r="F76">
            <v>30263</v>
          </cell>
        </row>
        <row r="95">
          <cell r="D95">
            <v>224467</v>
          </cell>
          <cell r="E95">
            <v>2440</v>
          </cell>
        </row>
        <row r="96">
          <cell r="D96">
            <v>29172</v>
          </cell>
          <cell r="E96">
            <v>506</v>
          </cell>
        </row>
        <row r="97">
          <cell r="D97">
            <v>138625</v>
          </cell>
          <cell r="E97">
            <v>2685</v>
          </cell>
        </row>
        <row r="98">
          <cell r="D98">
            <v>18353</v>
          </cell>
        </row>
        <row r="100">
          <cell r="D100">
            <v>1015</v>
          </cell>
        </row>
        <row r="106">
          <cell r="D106">
            <v>22548</v>
          </cell>
          <cell r="E106">
            <v>300</v>
          </cell>
        </row>
        <row r="111">
          <cell r="E111">
            <v>9900</v>
          </cell>
        </row>
        <row r="113">
          <cell r="D113">
            <v>62912</v>
          </cell>
        </row>
        <row r="114">
          <cell r="D114">
            <v>635610</v>
          </cell>
        </row>
        <row r="116">
          <cell r="D116">
            <v>55169</v>
          </cell>
        </row>
        <row r="118">
          <cell r="D118">
            <v>19905</v>
          </cell>
        </row>
        <row r="131">
          <cell r="D131">
            <v>3334</v>
          </cell>
        </row>
        <row r="143">
          <cell r="D143">
            <v>13014</v>
          </cell>
        </row>
      </sheetData>
      <sheetData sheetId="4">
        <row r="11">
          <cell r="D11">
            <v>31639</v>
          </cell>
          <cell r="E11">
            <v>9151</v>
          </cell>
        </row>
        <row r="12">
          <cell r="D12">
            <v>5863</v>
          </cell>
        </row>
        <row r="14">
          <cell r="D14">
            <v>9031</v>
          </cell>
        </row>
        <row r="15">
          <cell r="D15">
            <v>12439</v>
          </cell>
          <cell r="E15">
            <v>2471</v>
          </cell>
        </row>
        <row r="26">
          <cell r="F26">
            <v>70</v>
          </cell>
        </row>
        <row r="39">
          <cell r="D39">
            <v>1801</v>
          </cell>
        </row>
        <row r="47">
          <cell r="D47">
            <v>139289</v>
          </cell>
          <cell r="E47">
            <v>3992</v>
          </cell>
          <cell r="F47">
            <v>18785</v>
          </cell>
        </row>
        <row r="48">
          <cell r="D48">
            <v>34090</v>
          </cell>
          <cell r="E48">
            <v>927</v>
          </cell>
          <cell r="F48">
            <v>5507</v>
          </cell>
        </row>
        <row r="49">
          <cell r="D49">
            <v>128089</v>
          </cell>
          <cell r="E49">
            <v>9675</v>
          </cell>
          <cell r="F49">
            <v>6041</v>
          </cell>
        </row>
        <row r="53">
          <cell r="D53">
            <v>1900</v>
          </cell>
        </row>
      </sheetData>
      <sheetData sheetId="5">
        <row r="20">
          <cell r="C20">
            <v>50</v>
          </cell>
        </row>
        <row r="24">
          <cell r="C24">
            <v>2250</v>
          </cell>
        </row>
        <row r="39">
          <cell r="C39">
            <v>65</v>
          </cell>
        </row>
        <row r="47">
          <cell r="C47">
            <v>117781</v>
          </cell>
        </row>
        <row r="48">
          <cell r="C48">
            <v>28737</v>
          </cell>
        </row>
        <row r="49">
          <cell r="C49">
            <v>12749</v>
          </cell>
        </row>
        <row r="53">
          <cell r="C53">
            <v>466</v>
          </cell>
        </row>
      </sheetData>
      <sheetData sheetId="6">
        <row r="11">
          <cell r="C11">
            <v>1200</v>
          </cell>
        </row>
        <row r="12">
          <cell r="C12">
            <v>972</v>
          </cell>
        </row>
        <row r="39">
          <cell r="C39">
            <v>287</v>
          </cell>
        </row>
        <row r="47">
          <cell r="C47">
            <v>14064</v>
          </cell>
        </row>
        <row r="48">
          <cell r="C48">
            <v>3243</v>
          </cell>
        </row>
        <row r="49">
          <cell r="C49">
            <v>10175</v>
          </cell>
        </row>
        <row r="53">
          <cell r="C53">
            <v>252</v>
          </cell>
        </row>
      </sheetData>
      <sheetData sheetId="7">
        <row r="24">
          <cell r="C24">
            <v>505</v>
          </cell>
        </row>
        <row r="47">
          <cell r="C47">
            <v>37609</v>
          </cell>
        </row>
        <row r="48">
          <cell r="C48">
            <v>8394</v>
          </cell>
        </row>
        <row r="49">
          <cell r="C49">
            <v>10609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3"/>
  <sheetViews>
    <sheetView tabSelected="1" view="pageBreakPreview" zoomScaleNormal="120" zoomScaleSheetLayoutView="100" workbookViewId="0">
      <selection activeCell="A4" sqref="A4:F4"/>
    </sheetView>
  </sheetViews>
  <sheetFormatPr defaultRowHeight="15.75" x14ac:dyDescent="0.25"/>
  <cols>
    <col min="1" max="1" width="9.5" style="1" customWidth="1"/>
    <col min="2" max="2" width="55" style="1" customWidth="1"/>
    <col min="3" max="3" width="13.33203125" style="1" customWidth="1"/>
    <col min="4" max="5" width="14.5" style="1" customWidth="1"/>
    <col min="6" max="6" width="14.1640625" style="136" customWidth="1"/>
    <col min="7" max="7" width="13.33203125" style="3" customWidth="1"/>
    <col min="8" max="8" width="9.83203125" style="3" bestFit="1" customWidth="1"/>
    <col min="9" max="16384" width="9.33203125" style="3"/>
  </cols>
  <sheetData>
    <row r="1" spans="1:7" x14ac:dyDescent="0.25">
      <c r="F1" s="2" t="s">
        <v>273</v>
      </c>
    </row>
    <row r="2" spans="1:7" x14ac:dyDescent="0.25">
      <c r="F2" s="2"/>
    </row>
    <row r="4" spans="1:7" ht="39.75" customHeight="1" x14ac:dyDescent="0.25">
      <c r="A4" s="139" t="s">
        <v>0</v>
      </c>
      <c r="B4" s="139"/>
      <c r="C4" s="139"/>
      <c r="D4" s="139"/>
      <c r="E4" s="139"/>
      <c r="F4" s="139"/>
    </row>
    <row r="6" spans="1:7" ht="15.95" customHeight="1" x14ac:dyDescent="0.25">
      <c r="A6" s="140" t="s">
        <v>1</v>
      </c>
      <c r="B6" s="140"/>
      <c r="C6" s="140"/>
      <c r="D6" s="140"/>
      <c r="E6" s="140"/>
      <c r="F6" s="140"/>
    </row>
    <row r="7" spans="1:7" ht="15.95" customHeight="1" thickBot="1" x14ac:dyDescent="0.3">
      <c r="A7" s="138"/>
      <c r="B7" s="138"/>
      <c r="C7" s="4"/>
      <c r="D7" s="4"/>
      <c r="E7" s="4"/>
      <c r="F7" s="5" t="s">
        <v>2</v>
      </c>
    </row>
    <row r="8" spans="1:7" ht="38.1" customHeight="1" thickBot="1" x14ac:dyDescent="0.3">
      <c r="A8" s="6" t="s">
        <v>3</v>
      </c>
      <c r="B8" s="7" t="s">
        <v>4</v>
      </c>
      <c r="C8" s="8" t="s">
        <v>5</v>
      </c>
      <c r="D8" s="9" t="s">
        <v>6</v>
      </c>
      <c r="E8" s="9" t="s">
        <v>7</v>
      </c>
      <c r="F8" s="8" t="s">
        <v>8</v>
      </c>
    </row>
    <row r="9" spans="1:7" s="14" customFormat="1" ht="12" customHeight="1" thickBot="1" x14ac:dyDescent="0.25">
      <c r="A9" s="10"/>
      <c r="B9" s="11" t="s">
        <v>9</v>
      </c>
      <c r="C9" s="12" t="s">
        <v>10</v>
      </c>
      <c r="D9" s="12" t="s">
        <v>11</v>
      </c>
      <c r="E9" s="12" t="s">
        <v>12</v>
      </c>
      <c r="F9" s="13" t="s">
        <v>13</v>
      </c>
    </row>
    <row r="10" spans="1:7" s="20" customFormat="1" ht="12" customHeight="1" thickBot="1" x14ac:dyDescent="0.25">
      <c r="A10" s="15" t="s">
        <v>14</v>
      </c>
      <c r="B10" s="16" t="s">
        <v>15</v>
      </c>
      <c r="C10" s="17">
        <f>SUM(C11:C16)</f>
        <v>436094</v>
      </c>
      <c r="D10" s="17">
        <f>SUM(D11:D16)</f>
        <v>436094</v>
      </c>
      <c r="E10" s="17">
        <f>SUM(E11:E16)</f>
        <v>0</v>
      </c>
      <c r="F10" s="18">
        <f>+F11+F12+F13+F14+F15+F16</f>
        <v>0</v>
      </c>
      <c r="G10" s="19"/>
    </row>
    <row r="11" spans="1:7" s="20" customFormat="1" ht="12" customHeight="1" x14ac:dyDescent="0.2">
      <c r="A11" s="21" t="s">
        <v>16</v>
      </c>
      <c r="B11" s="22" t="s">
        <v>17</v>
      </c>
      <c r="C11" s="23">
        <f>+D11+E11+F11</f>
        <v>125334</v>
      </c>
      <c r="D11" s="23">
        <f>+'[1]4. sz.mell Önkormányzat'!D9</f>
        <v>125334</v>
      </c>
      <c r="E11" s="23"/>
      <c r="F11" s="24"/>
    </row>
    <row r="12" spans="1:7" s="20" customFormat="1" ht="12" customHeight="1" x14ac:dyDescent="0.2">
      <c r="A12" s="25" t="s">
        <v>18</v>
      </c>
      <c r="B12" s="26" t="s">
        <v>19</v>
      </c>
      <c r="C12" s="23">
        <f>+D12+E12+F12</f>
        <v>150567</v>
      </c>
      <c r="D12" s="23">
        <f>+'[1]4. sz.mell Önkormányzat'!D10</f>
        <v>150567</v>
      </c>
      <c r="E12" s="27"/>
      <c r="F12" s="28"/>
    </row>
    <row r="13" spans="1:7" s="20" customFormat="1" ht="12" customHeight="1" x14ac:dyDescent="0.2">
      <c r="A13" s="25" t="s">
        <v>20</v>
      </c>
      <c r="B13" s="26" t="s">
        <v>21</v>
      </c>
      <c r="C13" s="23">
        <f>+D13+E13+F13</f>
        <v>125070</v>
      </c>
      <c r="D13" s="23">
        <f>+'[1]4. sz.mell Önkormányzat'!D11</f>
        <v>125070</v>
      </c>
      <c r="E13" s="27"/>
      <c r="F13" s="28"/>
    </row>
    <row r="14" spans="1:7" s="20" customFormat="1" ht="12" customHeight="1" x14ac:dyDescent="0.2">
      <c r="A14" s="25" t="s">
        <v>22</v>
      </c>
      <c r="B14" s="26" t="s">
        <v>23</v>
      </c>
      <c r="C14" s="23">
        <f>+D14+E14+F14</f>
        <v>8691</v>
      </c>
      <c r="D14" s="23">
        <f>+'[1]4. sz.mell Önkormányzat'!D12</f>
        <v>8691</v>
      </c>
      <c r="E14" s="27"/>
      <c r="F14" s="28"/>
    </row>
    <row r="15" spans="1:7" s="20" customFormat="1" ht="12" customHeight="1" x14ac:dyDescent="0.2">
      <c r="A15" s="25" t="s">
        <v>24</v>
      </c>
      <c r="B15" s="26" t="s">
        <v>25</v>
      </c>
      <c r="C15" s="23">
        <f>+D15+E15+F15</f>
        <v>4393</v>
      </c>
      <c r="D15" s="23">
        <f>+'[1]4. sz.mell Önkormányzat'!D13</f>
        <v>4393</v>
      </c>
      <c r="E15" s="27"/>
      <c r="F15" s="28"/>
    </row>
    <row r="16" spans="1:7" s="20" customFormat="1" ht="12" customHeight="1" thickBot="1" x14ac:dyDescent="0.25">
      <c r="A16" s="29" t="s">
        <v>26</v>
      </c>
      <c r="B16" s="30" t="s">
        <v>27</v>
      </c>
      <c r="C16" s="23">
        <f>D16</f>
        <v>22039</v>
      </c>
      <c r="D16" s="23">
        <f>'[1]4. sz.mell Önkormányzat'!D14</f>
        <v>22039</v>
      </c>
      <c r="E16" s="31"/>
      <c r="F16" s="28"/>
    </row>
    <row r="17" spans="1:7" s="20" customFormat="1" ht="12" customHeight="1" thickBot="1" x14ac:dyDescent="0.25">
      <c r="A17" s="15" t="s">
        <v>28</v>
      </c>
      <c r="B17" s="32" t="s">
        <v>29</v>
      </c>
      <c r="C17" s="33">
        <f>SUM(C18:C22)</f>
        <v>287983</v>
      </c>
      <c r="D17" s="33">
        <f>SUM(D18:D22)</f>
        <v>287633</v>
      </c>
      <c r="E17" s="33">
        <f>SUM(E18:E23)</f>
        <v>350</v>
      </c>
      <c r="F17" s="34">
        <f>SUM(F18:F23)</f>
        <v>0</v>
      </c>
      <c r="G17" s="19"/>
    </row>
    <row r="18" spans="1:7" s="20" customFormat="1" ht="12" customHeight="1" x14ac:dyDescent="0.2">
      <c r="A18" s="21" t="s">
        <v>30</v>
      </c>
      <c r="B18" s="22" t="s">
        <v>31</v>
      </c>
      <c r="C18" s="23">
        <f>+D18+E18+F18</f>
        <v>165</v>
      </c>
      <c r="D18" s="23">
        <f>+'[1]4. sz.mell Önkormányzat'!D16</f>
        <v>165</v>
      </c>
      <c r="E18" s="23"/>
      <c r="F18" s="24"/>
    </row>
    <row r="19" spans="1:7" s="20" customFormat="1" ht="12" customHeight="1" x14ac:dyDescent="0.2">
      <c r="A19" s="25" t="s">
        <v>32</v>
      </c>
      <c r="B19" s="26" t="s">
        <v>33</v>
      </c>
      <c r="C19" s="23"/>
      <c r="D19" s="23"/>
      <c r="E19" s="23"/>
      <c r="F19" s="28"/>
    </row>
    <row r="20" spans="1:7" s="20" customFormat="1" ht="12" customHeight="1" x14ac:dyDescent="0.2">
      <c r="A20" s="25" t="s">
        <v>34</v>
      </c>
      <c r="B20" s="26" t="s">
        <v>35</v>
      </c>
      <c r="C20" s="23"/>
      <c r="D20" s="23"/>
      <c r="E20" s="23"/>
      <c r="F20" s="28"/>
    </row>
    <row r="21" spans="1:7" s="20" customFormat="1" ht="12" customHeight="1" x14ac:dyDescent="0.2">
      <c r="A21" s="25" t="s">
        <v>36</v>
      </c>
      <c r="B21" s="26" t="s">
        <v>37</v>
      </c>
      <c r="C21" s="23"/>
      <c r="D21" s="23"/>
      <c r="E21" s="23"/>
      <c r="F21" s="28"/>
    </row>
    <row r="22" spans="1:7" s="20" customFormat="1" ht="12" customHeight="1" x14ac:dyDescent="0.2">
      <c r="A22" s="25" t="s">
        <v>38</v>
      </c>
      <c r="B22" s="26" t="s">
        <v>39</v>
      </c>
      <c r="C22" s="23">
        <f>+D22+E22+F22</f>
        <v>287818</v>
      </c>
      <c r="D22" s="23">
        <f>+'[1]4. sz.mell Önkormányzat'!D20+'[1]6. sz.mell Óvoda'!C24+'[1]8. sz.mell Bölcsőde'!C24</f>
        <v>287468</v>
      </c>
      <c r="E22" s="23">
        <f>+'[1]4. sz.mell Önkormányzat'!E20</f>
        <v>350</v>
      </c>
      <c r="F22" s="28"/>
    </row>
    <row r="23" spans="1:7" s="20" customFormat="1" ht="12" customHeight="1" thickBot="1" x14ac:dyDescent="0.25">
      <c r="A23" s="29" t="s">
        <v>40</v>
      </c>
      <c r="B23" s="30" t="s">
        <v>41</v>
      </c>
      <c r="C23" s="35"/>
      <c r="D23" s="35"/>
      <c r="E23" s="36"/>
      <c r="F23" s="37"/>
    </row>
    <row r="24" spans="1:7" s="20" customFormat="1" ht="25.5" customHeight="1" thickBot="1" x14ac:dyDescent="0.25">
      <c r="A24" s="15" t="s">
        <v>42</v>
      </c>
      <c r="B24" s="16" t="s">
        <v>43</v>
      </c>
      <c r="C24" s="18">
        <f>+C25+C26+C27+C28+C29</f>
        <v>667429</v>
      </c>
      <c r="D24" s="18">
        <f>+D25+D26+D27+D28+D29</f>
        <v>667429</v>
      </c>
      <c r="E24" s="18">
        <f>+E25+E26+E27+E28+E29</f>
        <v>0</v>
      </c>
      <c r="F24" s="18">
        <f>+F25+F26+F27+F28+F29</f>
        <v>0</v>
      </c>
    </row>
    <row r="25" spans="1:7" s="20" customFormat="1" ht="12" customHeight="1" x14ac:dyDescent="0.2">
      <c r="A25" s="21" t="s">
        <v>44</v>
      </c>
      <c r="B25" s="22" t="s">
        <v>45</v>
      </c>
      <c r="C25" s="23">
        <f>D25+E25+F25</f>
        <v>116</v>
      </c>
      <c r="D25" s="23">
        <f>'[1]4. sz.mell Önkormányzat'!D23</f>
        <v>116</v>
      </c>
      <c r="E25" s="23"/>
      <c r="F25" s="24"/>
    </row>
    <row r="26" spans="1:7" s="20" customFormat="1" ht="12" customHeight="1" x14ac:dyDescent="0.2">
      <c r="A26" s="25" t="s">
        <v>46</v>
      </c>
      <c r="B26" s="26" t="s">
        <v>47</v>
      </c>
      <c r="C26" s="27"/>
      <c r="D26" s="27"/>
      <c r="E26" s="27"/>
      <c r="F26" s="28"/>
    </row>
    <row r="27" spans="1:7" s="20" customFormat="1" ht="12" customHeight="1" x14ac:dyDescent="0.2">
      <c r="A27" s="25" t="s">
        <v>48</v>
      </c>
      <c r="B27" s="26" t="s">
        <v>49</v>
      </c>
      <c r="C27" s="27"/>
      <c r="D27" s="27"/>
      <c r="E27" s="27"/>
      <c r="F27" s="28"/>
    </row>
    <row r="28" spans="1:7" s="20" customFormat="1" ht="12" customHeight="1" x14ac:dyDescent="0.2">
      <c r="A28" s="25" t="s">
        <v>50</v>
      </c>
      <c r="B28" s="26" t="s">
        <v>51</v>
      </c>
      <c r="C28" s="27"/>
      <c r="D28" s="27"/>
      <c r="E28" s="27"/>
      <c r="F28" s="28"/>
    </row>
    <row r="29" spans="1:7" s="20" customFormat="1" ht="12" customHeight="1" x14ac:dyDescent="0.2">
      <c r="A29" s="25" t="s">
        <v>52</v>
      </c>
      <c r="B29" s="26" t="s">
        <v>53</v>
      </c>
      <c r="C29" s="27">
        <f>+D29</f>
        <v>667313</v>
      </c>
      <c r="D29" s="27">
        <f>+'[1]4. sz.mell Önkormányzat'!C27</f>
        <v>667313</v>
      </c>
      <c r="E29" s="27"/>
      <c r="F29" s="28"/>
    </row>
    <row r="30" spans="1:7" s="20" customFormat="1" ht="12" customHeight="1" thickBot="1" x14ac:dyDescent="0.25">
      <c r="A30" s="29" t="s">
        <v>54</v>
      </c>
      <c r="B30" s="30" t="s">
        <v>55</v>
      </c>
      <c r="C30" s="31">
        <f>+D30</f>
        <v>0</v>
      </c>
      <c r="D30" s="31">
        <f>+'[1]4. sz.mell Önkormányzat'!C28</f>
        <v>0</v>
      </c>
      <c r="E30" s="31"/>
      <c r="F30" s="37"/>
    </row>
    <row r="31" spans="1:7" s="20" customFormat="1" ht="12" customHeight="1" thickBot="1" x14ac:dyDescent="0.25">
      <c r="A31" s="15" t="s">
        <v>56</v>
      </c>
      <c r="B31" s="16" t="s">
        <v>57</v>
      </c>
      <c r="C31" s="17">
        <f>C32+C36+C37+C38</f>
        <v>201070</v>
      </c>
      <c r="D31" s="17">
        <f>D32+D36+D37+D38</f>
        <v>201000</v>
      </c>
      <c r="E31" s="17"/>
      <c r="F31" s="38">
        <f>+F32+F36+F37+F38</f>
        <v>70</v>
      </c>
      <c r="G31" s="19"/>
    </row>
    <row r="32" spans="1:7" s="20" customFormat="1" ht="12" customHeight="1" x14ac:dyDescent="0.2">
      <c r="A32" s="21" t="s">
        <v>58</v>
      </c>
      <c r="B32" s="22" t="s">
        <v>59</v>
      </c>
      <c r="C32" s="23">
        <f t="shared" ref="C32:C38" si="0">+D32+E32+F32</f>
        <v>189000</v>
      </c>
      <c r="D32" s="23">
        <f>+'[1]4. sz.mell Önkormányzat'!D30</f>
        <v>189000</v>
      </c>
      <c r="E32" s="23"/>
      <c r="F32" s="39">
        <f>+F33+F34</f>
        <v>0</v>
      </c>
    </row>
    <row r="33" spans="1:7" s="20" customFormat="1" ht="12" customHeight="1" x14ac:dyDescent="0.2">
      <c r="A33" s="25" t="s">
        <v>60</v>
      </c>
      <c r="B33" s="26" t="s">
        <v>61</v>
      </c>
      <c r="C33" s="23">
        <f t="shared" si="0"/>
        <v>44000</v>
      </c>
      <c r="D33" s="23">
        <f>+'[1]4. sz.mell Önkormányzat'!D31</f>
        <v>44000</v>
      </c>
      <c r="E33" s="27"/>
      <c r="F33" s="28"/>
    </row>
    <row r="34" spans="1:7" s="20" customFormat="1" ht="12" customHeight="1" x14ac:dyDescent="0.2">
      <c r="A34" s="25" t="s">
        <v>62</v>
      </c>
      <c r="B34" s="26" t="s">
        <v>63</v>
      </c>
      <c r="C34" s="23">
        <f t="shared" si="0"/>
        <v>0</v>
      </c>
      <c r="D34" s="23">
        <f>+'[1]4. sz.mell Önkormányzat'!D32</f>
        <v>0</v>
      </c>
      <c r="E34" s="27"/>
      <c r="F34" s="28"/>
    </row>
    <row r="35" spans="1:7" s="20" customFormat="1" ht="12" customHeight="1" x14ac:dyDescent="0.2">
      <c r="A35" s="25" t="s">
        <v>64</v>
      </c>
      <c r="B35" s="40" t="s">
        <v>65</v>
      </c>
      <c r="C35" s="23">
        <f t="shared" si="0"/>
        <v>145000</v>
      </c>
      <c r="D35" s="23">
        <f>+'[1]4. sz.mell Önkormányzat'!D33</f>
        <v>145000</v>
      </c>
      <c r="E35" s="27"/>
      <c r="F35" s="28"/>
    </row>
    <row r="36" spans="1:7" s="20" customFormat="1" ht="12" customHeight="1" x14ac:dyDescent="0.2">
      <c r="A36" s="25" t="s">
        <v>66</v>
      </c>
      <c r="B36" s="26" t="s">
        <v>67</v>
      </c>
      <c r="C36" s="23">
        <f t="shared" si="0"/>
        <v>11000</v>
      </c>
      <c r="D36" s="23">
        <f>+'[1]4. sz.mell Önkormányzat'!D34</f>
        <v>11000</v>
      </c>
      <c r="E36" s="27"/>
      <c r="F36" s="28"/>
    </row>
    <row r="37" spans="1:7" s="20" customFormat="1" ht="12" customHeight="1" x14ac:dyDescent="0.2">
      <c r="A37" s="25" t="s">
        <v>68</v>
      </c>
      <c r="B37" s="26" t="s">
        <v>69</v>
      </c>
      <c r="C37" s="23">
        <f t="shared" si="0"/>
        <v>500</v>
      </c>
      <c r="D37" s="23">
        <f>+'[1]4. sz.mell Önkormányzat'!D35</f>
        <v>500</v>
      </c>
      <c r="E37" s="27"/>
      <c r="F37" s="28"/>
    </row>
    <row r="38" spans="1:7" s="20" customFormat="1" ht="12" customHeight="1" thickBot="1" x14ac:dyDescent="0.25">
      <c r="A38" s="29" t="s">
        <v>70</v>
      </c>
      <c r="B38" s="30" t="s">
        <v>71</v>
      </c>
      <c r="C38" s="23">
        <f t="shared" si="0"/>
        <v>570</v>
      </c>
      <c r="D38" s="23">
        <f>+'[1]4. sz.mell Önkormányzat'!D36</f>
        <v>500</v>
      </c>
      <c r="E38" s="31"/>
      <c r="F38" s="37">
        <f>+'[1]5. sz.mell Hivatal'!F26</f>
        <v>70</v>
      </c>
    </row>
    <row r="39" spans="1:7" s="20" customFormat="1" ht="12" customHeight="1" thickBot="1" x14ac:dyDescent="0.25">
      <c r="A39" s="15" t="s">
        <v>72</v>
      </c>
      <c r="B39" s="16" t="s">
        <v>73</v>
      </c>
      <c r="C39" s="17">
        <f>SUM(C40:C49)</f>
        <v>93347</v>
      </c>
      <c r="D39" s="17">
        <f>SUM(D40:D49)</f>
        <v>81425</v>
      </c>
      <c r="E39" s="17">
        <f>SUM(E40:E49)</f>
        <v>11922</v>
      </c>
      <c r="F39" s="18">
        <f>SUM(F40:F49)</f>
        <v>0</v>
      </c>
      <c r="G39" s="19"/>
    </row>
    <row r="40" spans="1:7" s="20" customFormat="1" ht="12" customHeight="1" x14ac:dyDescent="0.2">
      <c r="A40" s="21" t="s">
        <v>74</v>
      </c>
      <c r="B40" s="22" t="s">
        <v>75</v>
      </c>
      <c r="C40" s="23">
        <f t="shared" ref="C40:C45" si="1">+D40+E40+F40</f>
        <v>300</v>
      </c>
      <c r="D40" s="23">
        <f>+'[1]4. sz.mell Önkormányzat'!D38+'[1]5. sz.mell Hivatal'!D10+'[1]7. sz.mell Könyvtár'!C10</f>
        <v>0</v>
      </c>
      <c r="E40" s="23">
        <f>+'[1]4. sz.mell Önkormányzat'!E38+'[1]5. sz.mell Hivatal'!E10</f>
        <v>300</v>
      </c>
      <c r="F40" s="24"/>
    </row>
    <row r="41" spans="1:7" s="20" customFormat="1" ht="12" customHeight="1" x14ac:dyDescent="0.2">
      <c r="A41" s="25" t="s">
        <v>76</v>
      </c>
      <c r="B41" s="26" t="s">
        <v>77</v>
      </c>
      <c r="C41" s="23">
        <f>+D41+E41+F41</f>
        <v>54599</v>
      </c>
      <c r="D41" s="23">
        <f>+'[1]4. sz.mell Önkormányzat'!D39+'[1]5. sz.mell Hivatal'!D11+'[1]7. sz.mell Könyvtár'!C11</f>
        <v>45448</v>
      </c>
      <c r="E41" s="23">
        <f>+'[1]4. sz.mell Önkormányzat'!E39+'[1]5. sz.mell Hivatal'!E11</f>
        <v>9151</v>
      </c>
      <c r="F41" s="24"/>
    </row>
    <row r="42" spans="1:7" s="20" customFormat="1" ht="12" customHeight="1" x14ac:dyDescent="0.2">
      <c r="A42" s="25" t="s">
        <v>78</v>
      </c>
      <c r="B42" s="26" t="s">
        <v>79</v>
      </c>
      <c r="C42" s="23">
        <f t="shared" si="1"/>
        <v>9035</v>
      </c>
      <c r="D42" s="23">
        <f>+'[1]4. sz.mell Önkormányzat'!D40+'[1]5. sz.mell Hivatal'!D12+'[1]7. sz.mell Könyvtár'!C12</f>
        <v>9035</v>
      </c>
      <c r="E42" s="23">
        <f>+'[1]4. sz.mell Önkormányzat'!E40+'[1]5. sz.mell Hivatal'!E12</f>
        <v>0</v>
      </c>
      <c r="F42" s="24"/>
    </row>
    <row r="43" spans="1:7" s="20" customFormat="1" ht="12" customHeight="1" x14ac:dyDescent="0.2">
      <c r="A43" s="25" t="s">
        <v>80</v>
      </c>
      <c r="B43" s="26" t="s">
        <v>81</v>
      </c>
      <c r="C43" s="23">
        <f t="shared" si="1"/>
        <v>3626</v>
      </c>
      <c r="D43" s="23">
        <f>+'[1]4. sz.mell Önkormányzat'!D41+'[1]5. sz.mell Hivatal'!D13</f>
        <v>3626</v>
      </c>
      <c r="E43" s="23">
        <f>+'[1]4. sz.mell Önkormányzat'!E41+'[1]5. sz.mell Hivatal'!E13</f>
        <v>0</v>
      </c>
      <c r="F43" s="24"/>
    </row>
    <row r="44" spans="1:7" s="20" customFormat="1" ht="12" customHeight="1" x14ac:dyDescent="0.2">
      <c r="A44" s="25" t="s">
        <v>82</v>
      </c>
      <c r="B44" s="26" t="s">
        <v>83</v>
      </c>
      <c r="C44" s="23">
        <f t="shared" si="1"/>
        <v>9031</v>
      </c>
      <c r="D44" s="23">
        <f>+'[1]4. sz.mell Önkormányzat'!D42+'[1]5. sz.mell Hivatal'!D14</f>
        <v>9031</v>
      </c>
      <c r="E44" s="23">
        <f>+'[1]4. sz.mell Önkormányzat'!E42+'[1]5. sz.mell Hivatal'!E14</f>
        <v>0</v>
      </c>
      <c r="F44" s="24"/>
    </row>
    <row r="45" spans="1:7" s="20" customFormat="1" ht="12" customHeight="1" x14ac:dyDescent="0.2">
      <c r="A45" s="25" t="s">
        <v>84</v>
      </c>
      <c r="B45" s="26" t="s">
        <v>85</v>
      </c>
      <c r="C45" s="23">
        <f t="shared" si="1"/>
        <v>16706</v>
      </c>
      <c r="D45" s="23">
        <f>+'[1]4. sz.mell Önkormányzat'!D43+'[1]5. sz.mell Hivatal'!D15</f>
        <v>14235</v>
      </c>
      <c r="E45" s="23">
        <f>+'[1]4. sz.mell Önkormányzat'!E43+'[1]5. sz.mell Hivatal'!E15</f>
        <v>2471</v>
      </c>
      <c r="F45" s="24"/>
    </row>
    <row r="46" spans="1:7" s="20" customFormat="1" ht="12" customHeight="1" x14ac:dyDescent="0.2">
      <c r="A46" s="25" t="s">
        <v>86</v>
      </c>
      <c r="B46" s="26" t="s">
        <v>87</v>
      </c>
      <c r="C46" s="23">
        <f>+D46+E46+F46</f>
        <v>0</v>
      </c>
      <c r="D46" s="23">
        <f>+'[1]4. sz.mell Önkormányzat'!D44+'[1]5. sz.mell Hivatal'!D16</f>
        <v>0</v>
      </c>
      <c r="E46" s="23">
        <f>+'[1]4. sz.mell Önkormányzat'!E44+'[1]5. sz.mell Hivatal'!E16</f>
        <v>0</v>
      </c>
      <c r="F46" s="24"/>
    </row>
    <row r="47" spans="1:7" s="20" customFormat="1" ht="12" customHeight="1" x14ac:dyDescent="0.2">
      <c r="A47" s="25" t="s">
        <v>88</v>
      </c>
      <c r="B47" s="26" t="s">
        <v>89</v>
      </c>
      <c r="C47" s="23">
        <f>+D47+E47+F47</f>
        <v>0</v>
      </c>
      <c r="D47" s="23">
        <f>+'[1]4. sz.mell Önkormányzat'!D45+'[1]5. sz.mell Hivatal'!D17</f>
        <v>0</v>
      </c>
      <c r="E47" s="23">
        <f>+'[1]4. sz.mell Önkormányzat'!E45+'[1]5. sz.mell Hivatal'!E17</f>
        <v>0</v>
      </c>
      <c r="F47" s="24"/>
    </row>
    <row r="48" spans="1:7" s="20" customFormat="1" ht="12" customHeight="1" x14ac:dyDescent="0.2">
      <c r="A48" s="25" t="s">
        <v>90</v>
      </c>
      <c r="B48" s="30" t="s">
        <v>91</v>
      </c>
      <c r="C48" s="23">
        <f>+D48+E48+F48</f>
        <v>0</v>
      </c>
      <c r="D48" s="23">
        <f>+'[1]4. sz.mell Önkormányzat'!D47+'[1]5. sz.mell Hivatal'!D19</f>
        <v>0</v>
      </c>
      <c r="E48" s="23">
        <f>+'[1]5. sz.mell Hivatal'!D19+'[1]5. sz.mell Hivatal'!E19</f>
        <v>0</v>
      </c>
      <c r="F48" s="24"/>
    </row>
    <row r="49" spans="1:8" s="20" customFormat="1" ht="12" customHeight="1" thickBot="1" x14ac:dyDescent="0.25">
      <c r="A49" s="25" t="s">
        <v>92</v>
      </c>
      <c r="B49" s="30" t="s">
        <v>93</v>
      </c>
      <c r="C49" s="23">
        <f>+D49+E49+F49</f>
        <v>50</v>
      </c>
      <c r="D49" s="23">
        <f>+'[1]6. sz.mell Óvoda'!C20</f>
        <v>50</v>
      </c>
      <c r="E49" s="23">
        <f>+'[1]4. sz.mell Önkormányzat'!E48+'[1]5. sz.mell Hivatal'!E20</f>
        <v>0</v>
      </c>
      <c r="F49" s="24">
        <f>+'[1]5. sz.mell Hivatal'!F20</f>
        <v>0</v>
      </c>
    </row>
    <row r="50" spans="1:8" s="20" customFormat="1" ht="12" customHeight="1" thickBot="1" x14ac:dyDescent="0.25">
      <c r="A50" s="15" t="s">
        <v>94</v>
      </c>
      <c r="B50" s="16" t="s">
        <v>95</v>
      </c>
      <c r="C50" s="17">
        <f>SUM(C51:C55)</f>
        <v>0</v>
      </c>
      <c r="D50" s="17">
        <f>SUM(D51:D55)</f>
        <v>0</v>
      </c>
      <c r="E50" s="17">
        <f>SUM(E51:E55)</f>
        <v>0</v>
      </c>
      <c r="F50" s="18">
        <f>SUM(F51:F55)</f>
        <v>0</v>
      </c>
      <c r="G50" s="19"/>
    </row>
    <row r="51" spans="1:8" s="20" customFormat="1" ht="12" customHeight="1" x14ac:dyDescent="0.2">
      <c r="A51" s="21" t="s">
        <v>96</v>
      </c>
      <c r="B51" s="22" t="s">
        <v>97</v>
      </c>
      <c r="C51" s="23"/>
      <c r="D51" s="23"/>
      <c r="E51" s="23"/>
      <c r="F51" s="41"/>
    </row>
    <row r="52" spans="1:8" s="20" customFormat="1" ht="12" customHeight="1" x14ac:dyDescent="0.2">
      <c r="A52" s="25" t="s">
        <v>98</v>
      </c>
      <c r="B52" s="26" t="s">
        <v>99</v>
      </c>
      <c r="C52" s="23"/>
      <c r="D52" s="23"/>
      <c r="E52" s="27"/>
      <c r="F52" s="42"/>
    </row>
    <row r="53" spans="1:8" s="20" customFormat="1" ht="12" customHeight="1" x14ac:dyDescent="0.2">
      <c r="A53" s="25" t="s">
        <v>100</v>
      </c>
      <c r="B53" s="26" t="s">
        <v>101</v>
      </c>
      <c r="C53" s="23">
        <f>+D53</f>
        <v>0</v>
      </c>
      <c r="D53" s="23">
        <f>+'[1]4. sz.mell Önkormányzat'!D52+'[1]5. sz.mell Hivatal'!D34</f>
        <v>0</v>
      </c>
      <c r="E53" s="27"/>
      <c r="F53" s="42"/>
    </row>
    <row r="54" spans="1:8" s="20" customFormat="1" ht="12" customHeight="1" x14ac:dyDescent="0.2">
      <c r="A54" s="25" t="s">
        <v>102</v>
      </c>
      <c r="B54" s="26" t="s">
        <v>103</v>
      </c>
      <c r="C54" s="23"/>
      <c r="D54" s="27"/>
      <c r="E54" s="27"/>
      <c r="F54" s="42"/>
    </row>
    <row r="55" spans="1:8" s="20" customFormat="1" ht="12" customHeight="1" thickBot="1" x14ac:dyDescent="0.25">
      <c r="A55" s="29" t="s">
        <v>104</v>
      </c>
      <c r="B55" s="30" t="s">
        <v>105</v>
      </c>
      <c r="C55" s="23"/>
      <c r="D55" s="31"/>
      <c r="E55" s="31"/>
      <c r="F55" s="43"/>
    </row>
    <row r="56" spans="1:8" s="20" customFormat="1" ht="12" customHeight="1" thickBot="1" x14ac:dyDescent="0.25">
      <c r="A56" s="15" t="s">
        <v>106</v>
      </c>
      <c r="B56" s="16" t="s">
        <v>107</v>
      </c>
      <c r="C56" s="17">
        <f>+C57+C58+C59</f>
        <v>0</v>
      </c>
      <c r="D56" s="17">
        <f>+D57+D58+D59</f>
        <v>0</v>
      </c>
      <c r="E56" s="17">
        <f>+E57+E58+E59</f>
        <v>0</v>
      </c>
      <c r="F56" s="18">
        <f>+F57+F58+F59</f>
        <v>0</v>
      </c>
      <c r="H56" s="19"/>
    </row>
    <row r="57" spans="1:8" s="20" customFormat="1" ht="12.75" customHeight="1" x14ac:dyDescent="0.2">
      <c r="A57" s="21" t="s">
        <v>108</v>
      </c>
      <c r="B57" s="22" t="s">
        <v>109</v>
      </c>
      <c r="C57" s="23"/>
      <c r="D57" s="23"/>
      <c r="E57" s="23"/>
      <c r="F57" s="24"/>
    </row>
    <row r="58" spans="1:8" s="20" customFormat="1" ht="12" customHeight="1" x14ac:dyDescent="0.2">
      <c r="A58" s="25" t="s">
        <v>110</v>
      </c>
      <c r="B58" s="26" t="s">
        <v>111</v>
      </c>
      <c r="C58" s="23"/>
      <c r="D58" s="27"/>
      <c r="E58" s="27"/>
      <c r="F58" s="28"/>
    </row>
    <row r="59" spans="1:8" s="20" customFormat="1" ht="12" customHeight="1" x14ac:dyDescent="0.2">
      <c r="A59" s="25" t="s">
        <v>112</v>
      </c>
      <c r="B59" s="26" t="s">
        <v>113</v>
      </c>
      <c r="C59" s="23"/>
      <c r="D59" s="27"/>
      <c r="E59" s="27"/>
      <c r="F59" s="28"/>
    </row>
    <row r="60" spans="1:8" s="20" customFormat="1" ht="12" customHeight="1" thickBot="1" x14ac:dyDescent="0.25">
      <c r="A60" s="29" t="s">
        <v>114</v>
      </c>
      <c r="B60" s="30" t="s">
        <v>115</v>
      </c>
      <c r="C60" s="31"/>
      <c r="D60" s="31"/>
      <c r="E60" s="31"/>
      <c r="F60" s="37"/>
    </row>
    <row r="61" spans="1:8" s="20" customFormat="1" ht="12" customHeight="1" thickBot="1" x14ac:dyDescent="0.25">
      <c r="A61" s="15" t="s">
        <v>116</v>
      </c>
      <c r="B61" s="32" t="s">
        <v>117</v>
      </c>
      <c r="C61" s="33">
        <f>SUM(C62:C64)</f>
        <v>0</v>
      </c>
      <c r="D61" s="33">
        <f>SUM(D62:D64)</f>
        <v>0</v>
      </c>
      <c r="E61" s="33"/>
      <c r="F61" s="18">
        <f>SUM(F62:F64)</f>
        <v>0</v>
      </c>
    </row>
    <row r="62" spans="1:8" s="20" customFormat="1" ht="12" customHeight="1" x14ac:dyDescent="0.2">
      <c r="A62" s="21" t="s">
        <v>118</v>
      </c>
      <c r="B62" s="22" t="s">
        <v>119</v>
      </c>
      <c r="C62" s="23"/>
      <c r="D62" s="23"/>
      <c r="E62" s="23"/>
      <c r="F62" s="42"/>
    </row>
    <row r="63" spans="1:8" s="20" customFormat="1" ht="12" customHeight="1" x14ac:dyDescent="0.2">
      <c r="A63" s="25" t="s">
        <v>120</v>
      </c>
      <c r="B63" s="26" t="s">
        <v>121</v>
      </c>
      <c r="C63" s="27"/>
      <c r="D63" s="27"/>
      <c r="E63" s="27"/>
      <c r="F63" s="42"/>
    </row>
    <row r="64" spans="1:8" s="20" customFormat="1" ht="12" customHeight="1" x14ac:dyDescent="0.2">
      <c r="A64" s="25" t="s">
        <v>122</v>
      </c>
      <c r="B64" s="26" t="s">
        <v>123</v>
      </c>
      <c r="C64" s="27">
        <f>+D64</f>
        <v>0</v>
      </c>
      <c r="D64" s="27"/>
      <c r="E64" s="27"/>
      <c r="F64" s="42"/>
    </row>
    <row r="65" spans="1:7" s="20" customFormat="1" ht="12" customHeight="1" thickBot="1" x14ac:dyDescent="0.25">
      <c r="A65" s="29" t="s">
        <v>124</v>
      </c>
      <c r="B65" s="30" t="s">
        <v>125</v>
      </c>
      <c r="C65" s="31">
        <f>+D65</f>
        <v>0</v>
      </c>
      <c r="D65" s="31"/>
      <c r="E65" s="31"/>
      <c r="F65" s="42"/>
    </row>
    <row r="66" spans="1:7" s="20" customFormat="1" ht="12" customHeight="1" thickBot="1" x14ac:dyDescent="0.25">
      <c r="A66" s="15" t="s">
        <v>126</v>
      </c>
      <c r="B66" s="16" t="s">
        <v>127</v>
      </c>
      <c r="C66" s="17">
        <f>C10+C17+C24+C31+C39+C50+C56+C61</f>
        <v>1685923</v>
      </c>
      <c r="D66" s="17">
        <f>D10+D17+D24+D31+D39+D50+D56+D61</f>
        <v>1673581</v>
      </c>
      <c r="E66" s="17">
        <f>E10+E17+E24+E31+E39+E50+E56+E61</f>
        <v>12272</v>
      </c>
      <c r="F66" s="38">
        <f>+F10+F17+F24+F31+F39+F50+F56+F61</f>
        <v>70</v>
      </c>
      <c r="G66" s="19"/>
    </row>
    <row r="67" spans="1:7" s="20" customFormat="1" ht="12" customHeight="1" thickBot="1" x14ac:dyDescent="0.25">
      <c r="A67" s="44" t="s">
        <v>128</v>
      </c>
      <c r="B67" s="32" t="s">
        <v>129</v>
      </c>
      <c r="C67" s="33"/>
      <c r="D67" s="33"/>
      <c r="E67" s="33"/>
      <c r="F67" s="18">
        <f>SUM(F68:F70)</f>
        <v>0</v>
      </c>
    </row>
    <row r="68" spans="1:7" s="20" customFormat="1" ht="12" customHeight="1" x14ac:dyDescent="0.2">
      <c r="A68" s="21" t="s">
        <v>130</v>
      </c>
      <c r="B68" s="22" t="s">
        <v>131</v>
      </c>
      <c r="C68" s="23"/>
      <c r="D68" s="23"/>
      <c r="E68" s="23"/>
      <c r="F68" s="42"/>
    </row>
    <row r="69" spans="1:7" s="20" customFormat="1" ht="12" customHeight="1" x14ac:dyDescent="0.2">
      <c r="A69" s="25" t="s">
        <v>132</v>
      </c>
      <c r="B69" s="26" t="s">
        <v>133</v>
      </c>
      <c r="C69" s="27"/>
      <c r="D69" s="27"/>
      <c r="E69" s="27"/>
      <c r="F69" s="42"/>
    </row>
    <row r="70" spans="1:7" s="20" customFormat="1" ht="12" customHeight="1" thickBot="1" x14ac:dyDescent="0.25">
      <c r="A70" s="29" t="s">
        <v>134</v>
      </c>
      <c r="B70" s="45" t="s">
        <v>135</v>
      </c>
      <c r="C70" s="31"/>
      <c r="D70" s="31"/>
      <c r="E70" s="31"/>
      <c r="F70" s="42"/>
    </row>
    <row r="71" spans="1:7" s="20" customFormat="1" ht="12" customHeight="1" thickBot="1" x14ac:dyDescent="0.25">
      <c r="A71" s="44" t="s">
        <v>136</v>
      </c>
      <c r="B71" s="32" t="s">
        <v>137</v>
      </c>
      <c r="C71" s="33">
        <v>0</v>
      </c>
      <c r="D71" s="33">
        <v>0</v>
      </c>
      <c r="E71" s="33">
        <v>0</v>
      </c>
      <c r="F71" s="18">
        <f>SUM(F72:F75)</f>
        <v>0</v>
      </c>
    </row>
    <row r="72" spans="1:7" s="20" customFormat="1" ht="12" customHeight="1" x14ac:dyDescent="0.2">
      <c r="A72" s="21" t="s">
        <v>138</v>
      </c>
      <c r="B72" s="22" t="s">
        <v>139</v>
      </c>
      <c r="C72" s="23"/>
      <c r="D72" s="23"/>
      <c r="E72" s="23"/>
      <c r="F72" s="42"/>
    </row>
    <row r="73" spans="1:7" s="20" customFormat="1" ht="12" customHeight="1" x14ac:dyDescent="0.2">
      <c r="A73" s="25" t="s">
        <v>140</v>
      </c>
      <c r="B73" s="26" t="s">
        <v>141</v>
      </c>
      <c r="C73" s="27"/>
      <c r="D73" s="27"/>
      <c r="E73" s="27"/>
      <c r="F73" s="42"/>
    </row>
    <row r="74" spans="1:7" s="20" customFormat="1" ht="12" customHeight="1" x14ac:dyDescent="0.2">
      <c r="A74" s="25" t="s">
        <v>142</v>
      </c>
      <c r="B74" s="26" t="s">
        <v>143</v>
      </c>
      <c r="C74" s="27"/>
      <c r="D74" s="27"/>
      <c r="E74" s="27"/>
      <c r="F74" s="42"/>
    </row>
    <row r="75" spans="1:7" s="20" customFormat="1" ht="12" customHeight="1" thickBot="1" x14ac:dyDescent="0.25">
      <c r="A75" s="29" t="s">
        <v>144</v>
      </c>
      <c r="B75" s="30" t="s">
        <v>145</v>
      </c>
      <c r="C75" s="31"/>
      <c r="D75" s="31"/>
      <c r="E75" s="31"/>
      <c r="F75" s="42"/>
    </row>
    <row r="76" spans="1:7" s="20" customFormat="1" ht="12" customHeight="1" thickBot="1" x14ac:dyDescent="0.25">
      <c r="A76" s="44" t="s">
        <v>146</v>
      </c>
      <c r="B76" s="32" t="s">
        <v>147</v>
      </c>
      <c r="C76" s="33">
        <f>SUM(C77:C78)</f>
        <v>146406</v>
      </c>
      <c r="D76" s="33">
        <f>SUM(D77:D78)</f>
        <v>97990</v>
      </c>
      <c r="E76" s="33">
        <f>SUM(E77:E78)</f>
        <v>18153</v>
      </c>
      <c r="F76" s="18">
        <f>SUM(F77:F78)</f>
        <v>30263</v>
      </c>
    </row>
    <row r="77" spans="1:7" s="20" customFormat="1" ht="12" customHeight="1" x14ac:dyDescent="0.2">
      <c r="A77" s="21" t="s">
        <v>148</v>
      </c>
      <c r="B77" s="22" t="s">
        <v>149</v>
      </c>
      <c r="C77" s="23">
        <f>+D77+E77+F77</f>
        <v>146406</v>
      </c>
      <c r="D77" s="23">
        <f>+'[1]4. sz.mell Önkormányzat'!D76+'[1]7. sz.mell Könyvtár'!C39+'[1]5. sz.mell Hivatal'!D39+'[1]6. sz.mell Óvoda'!C39</f>
        <v>97990</v>
      </c>
      <c r="E77" s="23">
        <f>+'[1]4. sz.mell Önkormányzat'!E76</f>
        <v>18153</v>
      </c>
      <c r="F77" s="42">
        <f>+'[1]4. sz.mell Önkormányzat'!F76</f>
        <v>30263</v>
      </c>
    </row>
    <row r="78" spans="1:7" s="20" customFormat="1" ht="12" customHeight="1" thickBot="1" x14ac:dyDescent="0.25">
      <c r="A78" s="29" t="s">
        <v>150</v>
      </c>
      <c r="B78" s="30" t="s">
        <v>151</v>
      </c>
      <c r="C78" s="23"/>
      <c r="D78" s="31"/>
      <c r="E78" s="31"/>
      <c r="F78" s="42"/>
    </row>
    <row r="79" spans="1:7" s="20" customFormat="1" ht="12" customHeight="1" thickBot="1" x14ac:dyDescent="0.25">
      <c r="A79" s="44" t="s">
        <v>152</v>
      </c>
      <c r="B79" s="32" t="s">
        <v>153</v>
      </c>
      <c r="C79" s="33">
        <v>0</v>
      </c>
      <c r="D79" s="33">
        <v>0</v>
      </c>
      <c r="E79" s="33">
        <v>0</v>
      </c>
      <c r="F79" s="18">
        <f>SUM(F80:F82)</f>
        <v>0</v>
      </c>
    </row>
    <row r="80" spans="1:7" s="20" customFormat="1" ht="12" customHeight="1" x14ac:dyDescent="0.2">
      <c r="A80" s="21" t="s">
        <v>154</v>
      </c>
      <c r="B80" s="22" t="s">
        <v>155</v>
      </c>
      <c r="C80" s="23"/>
      <c r="D80" s="23"/>
      <c r="E80" s="23"/>
      <c r="F80" s="42"/>
    </row>
    <row r="81" spans="1:7" s="20" customFormat="1" ht="12" customHeight="1" x14ac:dyDescent="0.2">
      <c r="A81" s="25" t="s">
        <v>156</v>
      </c>
      <c r="B81" s="26" t="s">
        <v>157</v>
      </c>
      <c r="C81" s="23"/>
      <c r="D81" s="23"/>
      <c r="E81" s="23"/>
      <c r="F81" s="42"/>
    </row>
    <row r="82" spans="1:7" s="20" customFormat="1" ht="12" customHeight="1" thickBot="1" x14ac:dyDescent="0.25">
      <c r="A82" s="25" t="s">
        <v>158</v>
      </c>
      <c r="B82" s="26" t="s">
        <v>159</v>
      </c>
      <c r="C82" s="27"/>
      <c r="D82" s="27"/>
      <c r="E82" s="27"/>
      <c r="F82" s="42"/>
    </row>
    <row r="83" spans="1:7" s="20" customFormat="1" ht="12" customHeight="1" thickBot="1" x14ac:dyDescent="0.25">
      <c r="A83" s="44" t="s">
        <v>160</v>
      </c>
      <c r="B83" s="32" t="s">
        <v>161</v>
      </c>
      <c r="C83" s="33">
        <v>0</v>
      </c>
      <c r="D83" s="33">
        <v>0</v>
      </c>
      <c r="E83" s="33">
        <v>0</v>
      </c>
      <c r="F83" s="18">
        <f>SUM(F84:F87)</f>
        <v>0</v>
      </c>
    </row>
    <row r="84" spans="1:7" s="20" customFormat="1" ht="12" customHeight="1" x14ac:dyDescent="0.2">
      <c r="A84" s="46" t="s">
        <v>162</v>
      </c>
      <c r="B84" s="22" t="s">
        <v>163</v>
      </c>
      <c r="C84" s="23"/>
      <c r="D84" s="23"/>
      <c r="E84" s="23"/>
      <c r="F84" s="42"/>
    </row>
    <row r="85" spans="1:7" s="20" customFormat="1" ht="12" customHeight="1" x14ac:dyDescent="0.2">
      <c r="A85" s="47" t="s">
        <v>164</v>
      </c>
      <c r="B85" s="26" t="s">
        <v>165</v>
      </c>
      <c r="C85" s="23"/>
      <c r="D85" s="23"/>
      <c r="E85" s="23"/>
      <c r="F85" s="42"/>
    </row>
    <row r="86" spans="1:7" s="20" customFormat="1" ht="12" customHeight="1" x14ac:dyDescent="0.2">
      <c r="A86" s="47" t="s">
        <v>166</v>
      </c>
      <c r="B86" s="26" t="s">
        <v>167</v>
      </c>
      <c r="C86" s="23"/>
      <c r="D86" s="23"/>
      <c r="E86" s="23"/>
      <c r="F86" s="42"/>
    </row>
    <row r="87" spans="1:7" s="20" customFormat="1" ht="12" customHeight="1" thickBot="1" x14ac:dyDescent="0.25">
      <c r="A87" s="47" t="s">
        <v>168</v>
      </c>
      <c r="B87" s="26" t="s">
        <v>169</v>
      </c>
      <c r="C87" s="27"/>
      <c r="D87" s="27"/>
      <c r="E87" s="27"/>
      <c r="F87" s="42"/>
    </row>
    <row r="88" spans="1:7" s="20" customFormat="1" ht="13.5" customHeight="1" thickBot="1" x14ac:dyDescent="0.25">
      <c r="A88" s="44" t="s">
        <v>170</v>
      </c>
      <c r="B88" s="32" t="s">
        <v>171</v>
      </c>
      <c r="C88" s="33"/>
      <c r="D88" s="33"/>
      <c r="E88" s="33"/>
      <c r="F88" s="48"/>
    </row>
    <row r="89" spans="1:7" s="20" customFormat="1" ht="13.5" customHeight="1" thickBot="1" x14ac:dyDescent="0.25">
      <c r="A89" s="44" t="s">
        <v>172</v>
      </c>
      <c r="B89" s="32" t="s">
        <v>173</v>
      </c>
      <c r="C89" s="33"/>
      <c r="D89" s="33"/>
      <c r="E89" s="33"/>
      <c r="F89" s="48"/>
    </row>
    <row r="90" spans="1:7" s="20" customFormat="1" ht="15.75" customHeight="1" thickBot="1" x14ac:dyDescent="0.25">
      <c r="A90" s="44" t="s">
        <v>174</v>
      </c>
      <c r="B90" s="49" t="s">
        <v>175</v>
      </c>
      <c r="C90" s="50">
        <f>C67+C71+C76+C79+C83+C88+C89</f>
        <v>146406</v>
      </c>
      <c r="D90" s="50">
        <f>D67+D71+D76+D79+D83+D88+D89</f>
        <v>97990</v>
      </c>
      <c r="E90" s="50">
        <f>E67+E71+E76+E79+E83+E88+E89</f>
        <v>18153</v>
      </c>
      <c r="F90" s="51">
        <f>F67+F71+F76+F79+F83+F88+F89</f>
        <v>30263</v>
      </c>
    </row>
    <row r="91" spans="1:7" s="20" customFormat="1" ht="13.5" customHeight="1" thickBot="1" x14ac:dyDescent="0.25">
      <c r="A91" s="52" t="s">
        <v>176</v>
      </c>
      <c r="B91" s="53" t="s">
        <v>177</v>
      </c>
      <c r="C91" s="54">
        <f>C66+C90</f>
        <v>1832329</v>
      </c>
      <c r="D91" s="54">
        <f>D66+D90</f>
        <v>1771571</v>
      </c>
      <c r="E91" s="54">
        <f>E66+E90</f>
        <v>30425</v>
      </c>
      <c r="F91" s="38">
        <f>+F66+F90</f>
        <v>30333</v>
      </c>
      <c r="G91" s="19"/>
    </row>
    <row r="92" spans="1:7" s="20" customFormat="1" ht="36" customHeight="1" x14ac:dyDescent="0.2">
      <c r="A92" s="55"/>
      <c r="B92" s="56"/>
      <c r="C92" s="56"/>
      <c r="D92" s="56"/>
      <c r="E92" s="56"/>
      <c r="F92" s="57"/>
    </row>
    <row r="93" spans="1:7" ht="16.5" customHeight="1" x14ac:dyDescent="0.25">
      <c r="A93" s="140" t="s">
        <v>178</v>
      </c>
      <c r="B93" s="140"/>
      <c r="C93" s="140"/>
      <c r="D93" s="140"/>
      <c r="E93" s="140"/>
      <c r="F93" s="140"/>
    </row>
    <row r="94" spans="1:7" s="60" customFormat="1" ht="16.5" customHeight="1" thickBot="1" x14ac:dyDescent="0.3">
      <c r="A94" s="141"/>
      <c r="B94" s="141"/>
      <c r="C94" s="58"/>
      <c r="D94" s="58"/>
      <c r="E94" s="58"/>
      <c r="F94" s="59" t="s">
        <v>2</v>
      </c>
    </row>
    <row r="95" spans="1:7" ht="38.1" customHeight="1" thickBot="1" x14ac:dyDescent="0.3">
      <c r="A95" s="6" t="s">
        <v>3</v>
      </c>
      <c r="B95" s="7" t="s">
        <v>179</v>
      </c>
      <c r="C95" s="8" t="s">
        <v>5</v>
      </c>
      <c r="D95" s="9" t="s">
        <v>6</v>
      </c>
      <c r="E95" s="9" t="s">
        <v>7</v>
      </c>
      <c r="F95" s="8" t="s">
        <v>8</v>
      </c>
    </row>
    <row r="96" spans="1:7" s="14" customFormat="1" ht="12" customHeight="1" thickBot="1" x14ac:dyDescent="0.25">
      <c r="A96" s="61"/>
      <c r="B96" s="62" t="s">
        <v>9</v>
      </c>
      <c r="C96" s="63" t="s">
        <v>10</v>
      </c>
      <c r="D96" s="63" t="s">
        <v>11</v>
      </c>
      <c r="E96" s="63" t="s">
        <v>12</v>
      </c>
      <c r="F96" s="64" t="s">
        <v>13</v>
      </c>
    </row>
    <row r="97" spans="1:8" ht="12" customHeight="1" thickBot="1" x14ac:dyDescent="0.3">
      <c r="A97" s="15" t="s">
        <v>14</v>
      </c>
      <c r="B97" s="65" t="s">
        <v>180</v>
      </c>
      <c r="C97" s="17">
        <f>SUM(C98:C102)</f>
        <v>1738289</v>
      </c>
      <c r="D97" s="17">
        <f>SUM(D98:D102)</f>
        <v>1677531</v>
      </c>
      <c r="E97" s="17">
        <f>SUM(E98:E102)</f>
        <v>30425</v>
      </c>
      <c r="F97" s="18">
        <f>SUM(F98:F102)</f>
        <v>30333</v>
      </c>
      <c r="G97" s="66"/>
    </row>
    <row r="98" spans="1:8" ht="12" customHeight="1" x14ac:dyDescent="0.25">
      <c r="A98" s="67" t="s">
        <v>16</v>
      </c>
      <c r="B98" s="68" t="s">
        <v>181</v>
      </c>
      <c r="C98" s="69">
        <f>D98+E98+F98</f>
        <v>558427</v>
      </c>
      <c r="D98" s="69">
        <f>+'[1]4. sz.mell Önkormányzat'!D95+'[1]5. sz.mell Hivatal'!D47+'[1]6. sz.mell Óvoda'!C47+'[1]7. sz.mell Könyvtár'!C47+'[1]8. sz.mell Bölcsőde'!C47</f>
        <v>533210</v>
      </c>
      <c r="E98" s="69">
        <f>+'[1]4. sz.mell Önkormányzat'!E95+'[1]5. sz.mell Hivatal'!E47</f>
        <v>6432</v>
      </c>
      <c r="F98" s="70">
        <f>+'[1]5. sz.mell Hivatal'!F47</f>
        <v>18785</v>
      </c>
      <c r="H98" s="71"/>
    </row>
    <row r="99" spans="1:8" ht="12" customHeight="1" x14ac:dyDescent="0.25">
      <c r="A99" s="25" t="s">
        <v>18</v>
      </c>
      <c r="B99" s="72" t="s">
        <v>182</v>
      </c>
      <c r="C99" s="73">
        <f>D99+E99+F99</f>
        <v>110576</v>
      </c>
      <c r="D99" s="74">
        <f>+'[1]4. sz.mell Önkormányzat'!D96+'[1]5. sz.mell Hivatal'!D48+'[1]6. sz.mell Óvoda'!C48+'[1]7. sz.mell Könyvtár'!C48+'[1]8. sz.mell Bölcsőde'!C48</f>
        <v>103636</v>
      </c>
      <c r="E99" s="74">
        <f>+'[1]4. sz.mell Önkormányzat'!E96+'[1]5. sz.mell Hivatal'!E48</f>
        <v>1433</v>
      </c>
      <c r="F99" s="75">
        <f>+'[1]5. sz.mell Hivatal'!F48</f>
        <v>5507</v>
      </c>
      <c r="H99" s="71"/>
    </row>
    <row r="100" spans="1:8" ht="12" customHeight="1" x14ac:dyDescent="0.25">
      <c r="A100" s="25" t="s">
        <v>20</v>
      </c>
      <c r="B100" s="72" t="s">
        <v>183</v>
      </c>
      <c r="C100" s="73">
        <f>D100+E100+F100</f>
        <v>318648</v>
      </c>
      <c r="D100" s="73">
        <f>+'[1]4. sz.mell Önkormányzat'!D97+'[1]5. sz.mell Hivatal'!D49+'[1]6. sz.mell Óvoda'!C49+'[1]7. sz.mell Könyvtár'!C49+'[1]8. sz.mell Bölcsőde'!C49</f>
        <v>300247</v>
      </c>
      <c r="E100" s="73">
        <f>+'[1]4. sz.mell Önkormányzat'!E97+'[1]5. sz.mell Hivatal'!E49</f>
        <v>12360</v>
      </c>
      <c r="F100" s="76">
        <f>+'[1]5. sz.mell Hivatal'!F49</f>
        <v>6041</v>
      </c>
      <c r="H100" s="71"/>
    </row>
    <row r="101" spans="1:8" ht="12" customHeight="1" x14ac:dyDescent="0.25">
      <c r="A101" s="25" t="s">
        <v>22</v>
      </c>
      <c r="B101" s="77" t="s">
        <v>184</v>
      </c>
      <c r="C101" s="73">
        <f>D101+E101+F101</f>
        <v>18353</v>
      </c>
      <c r="D101" s="78">
        <f>+'[1]4. sz.mell Önkormányzat'!D98+'[1]5. sz.mell Hivatal'!D50+'[1]6. sz.mell Óvoda'!C50+'[1]7. sz.mell Könyvtár'!C50</f>
        <v>18353</v>
      </c>
      <c r="E101" s="78">
        <f>+'[1]4. sz.mell Önkormányzat'!E98+'[1]5. sz.mell Hivatal'!E50</f>
        <v>0</v>
      </c>
      <c r="F101" s="79">
        <f>+'[1]5. sz.mell Hivatal'!F50</f>
        <v>0</v>
      </c>
      <c r="H101" s="71"/>
    </row>
    <row r="102" spans="1:8" ht="12" customHeight="1" x14ac:dyDescent="0.25">
      <c r="A102" s="25" t="s">
        <v>185</v>
      </c>
      <c r="B102" s="80" t="s">
        <v>186</v>
      </c>
      <c r="C102" s="73">
        <f>D102+E102+F102</f>
        <v>732285</v>
      </c>
      <c r="D102" s="81">
        <f>SUM(D103:D115)</f>
        <v>722085</v>
      </c>
      <c r="E102" s="81">
        <f>SUM(E103:E114)</f>
        <v>10200</v>
      </c>
      <c r="F102" s="82">
        <f>SUM(F103:F114)</f>
        <v>0</v>
      </c>
      <c r="H102" s="71"/>
    </row>
    <row r="103" spans="1:8" ht="12" customHeight="1" x14ac:dyDescent="0.25">
      <c r="A103" s="25" t="s">
        <v>26</v>
      </c>
      <c r="B103" s="72" t="s">
        <v>187</v>
      </c>
      <c r="C103" s="73"/>
      <c r="D103" s="81">
        <f>'[1]4. sz.mell Önkormányzat'!D100</f>
        <v>1015</v>
      </c>
      <c r="E103" s="83"/>
      <c r="F103" s="84"/>
    </row>
    <row r="104" spans="1:8" ht="12" customHeight="1" x14ac:dyDescent="0.25">
      <c r="A104" s="25" t="s">
        <v>188</v>
      </c>
      <c r="B104" s="85" t="s">
        <v>189</v>
      </c>
      <c r="C104" s="73"/>
      <c r="D104" s="83"/>
      <c r="E104" s="83"/>
      <c r="F104" s="84"/>
    </row>
    <row r="105" spans="1:8" ht="12" customHeight="1" x14ac:dyDescent="0.25">
      <c r="A105" s="25" t="s">
        <v>190</v>
      </c>
      <c r="B105" s="85" t="s">
        <v>191</v>
      </c>
      <c r="C105" s="73"/>
      <c r="D105" s="83"/>
      <c r="E105" s="83"/>
      <c r="F105" s="84"/>
    </row>
    <row r="106" spans="1:8" ht="12" customHeight="1" x14ac:dyDescent="0.25">
      <c r="A106" s="25" t="s">
        <v>192</v>
      </c>
      <c r="B106" s="86" t="s">
        <v>193</v>
      </c>
      <c r="C106" s="73"/>
      <c r="D106" s="87"/>
      <c r="E106" s="87"/>
      <c r="F106" s="84"/>
    </row>
    <row r="107" spans="1:8" ht="22.5" customHeight="1" x14ac:dyDescent="0.25">
      <c r="A107" s="25" t="s">
        <v>194</v>
      </c>
      <c r="B107" s="88" t="s">
        <v>195</v>
      </c>
      <c r="C107" s="73"/>
      <c r="D107" s="89"/>
      <c r="E107" s="89"/>
      <c r="F107" s="84"/>
    </row>
    <row r="108" spans="1:8" ht="23.25" customHeight="1" x14ac:dyDescent="0.25">
      <c r="A108" s="25" t="s">
        <v>196</v>
      </c>
      <c r="B108" s="88" t="s">
        <v>197</v>
      </c>
      <c r="C108" s="73"/>
      <c r="D108" s="89"/>
      <c r="E108" s="89"/>
      <c r="F108" s="84"/>
    </row>
    <row r="109" spans="1:8" ht="12" customHeight="1" x14ac:dyDescent="0.25">
      <c r="A109" s="25" t="s">
        <v>198</v>
      </c>
      <c r="B109" s="86" t="s">
        <v>199</v>
      </c>
      <c r="C109" s="73">
        <f>D109+E109+F109</f>
        <v>22848</v>
      </c>
      <c r="D109" s="90">
        <f>+'[1]4. sz.mell Önkormányzat'!D106</f>
        <v>22548</v>
      </c>
      <c r="E109" s="90">
        <f>+'[1]4. sz.mell Önkormányzat'!E106</f>
        <v>300</v>
      </c>
      <c r="F109" s="84"/>
    </row>
    <row r="110" spans="1:8" ht="12" customHeight="1" x14ac:dyDescent="0.25">
      <c r="A110" s="25" t="s">
        <v>200</v>
      </c>
      <c r="B110" s="86" t="s">
        <v>201</v>
      </c>
      <c r="C110" s="73"/>
      <c r="D110" s="87"/>
      <c r="E110" s="87"/>
      <c r="F110" s="84"/>
    </row>
    <row r="111" spans="1:8" ht="26.25" customHeight="1" x14ac:dyDescent="0.25">
      <c r="A111" s="25" t="s">
        <v>202</v>
      </c>
      <c r="B111" s="88" t="s">
        <v>203</v>
      </c>
      <c r="C111" s="73"/>
      <c r="D111" s="89"/>
      <c r="E111" s="89"/>
      <c r="F111" s="84"/>
    </row>
    <row r="112" spans="1:8" ht="12" customHeight="1" x14ac:dyDescent="0.25">
      <c r="A112" s="91" t="s">
        <v>204</v>
      </c>
      <c r="B112" s="85" t="s">
        <v>205</v>
      </c>
      <c r="C112" s="73"/>
      <c r="D112" s="89"/>
      <c r="E112" s="89"/>
      <c r="F112" s="84"/>
    </row>
    <row r="113" spans="1:6" ht="12" customHeight="1" x14ac:dyDescent="0.25">
      <c r="A113" s="25" t="s">
        <v>206</v>
      </c>
      <c r="B113" s="85" t="s">
        <v>207</v>
      </c>
      <c r="C113" s="73"/>
      <c r="D113" s="92"/>
      <c r="E113" s="89"/>
      <c r="F113" s="84"/>
    </row>
    <row r="114" spans="1:6" ht="21" customHeight="1" x14ac:dyDescent="0.25">
      <c r="A114" s="29" t="s">
        <v>208</v>
      </c>
      <c r="B114" s="88" t="s">
        <v>209</v>
      </c>
      <c r="C114" s="74">
        <f>D114+E114+F114</f>
        <v>9900</v>
      </c>
      <c r="D114" s="92">
        <f>+'[1]4. sz.mell Önkormányzat'!D111</f>
        <v>0</v>
      </c>
      <c r="E114" s="92">
        <f>+'[1]4. sz.mell Önkormányzat'!E111</f>
        <v>9900</v>
      </c>
      <c r="F114" s="84"/>
    </row>
    <row r="115" spans="1:6" ht="12" customHeight="1" x14ac:dyDescent="0.25">
      <c r="A115" s="25" t="s">
        <v>210</v>
      </c>
      <c r="B115" s="93" t="s">
        <v>211</v>
      </c>
      <c r="C115" s="73">
        <f>+C116+C117</f>
        <v>698522</v>
      </c>
      <c r="D115" s="73">
        <f>+D116+D117</f>
        <v>698522</v>
      </c>
      <c r="E115" s="94"/>
      <c r="F115" s="84"/>
    </row>
    <row r="116" spans="1:6" ht="12" customHeight="1" x14ac:dyDescent="0.25">
      <c r="A116" s="25" t="s">
        <v>212</v>
      </c>
      <c r="B116" s="72" t="s">
        <v>213</v>
      </c>
      <c r="C116" s="78">
        <f>+D116</f>
        <v>62912</v>
      </c>
      <c r="D116" s="73">
        <f>+'[1]4. sz.mell Önkormányzat'!D113</f>
        <v>62912</v>
      </c>
      <c r="E116" s="94"/>
      <c r="F116" s="95"/>
    </row>
    <row r="117" spans="1:6" ht="12" customHeight="1" thickBot="1" x14ac:dyDescent="0.3">
      <c r="A117" s="96" t="s">
        <v>214</v>
      </c>
      <c r="B117" s="85" t="s">
        <v>215</v>
      </c>
      <c r="C117" s="97">
        <f>+D117</f>
        <v>635610</v>
      </c>
      <c r="D117" s="73">
        <f>+'[1]4. sz.mell Önkormányzat'!D114</f>
        <v>635610</v>
      </c>
      <c r="E117" s="98"/>
      <c r="F117" s="99"/>
    </row>
    <row r="118" spans="1:6" ht="12" customHeight="1" thickBot="1" x14ac:dyDescent="0.3">
      <c r="A118" s="15" t="s">
        <v>28</v>
      </c>
      <c r="B118" s="65" t="s">
        <v>216</v>
      </c>
      <c r="C118" s="17">
        <f>SUM(C119+C121+C123)</f>
        <v>77692</v>
      </c>
      <c r="D118" s="17">
        <f>SUM(D119+D121+D123)</f>
        <v>77692</v>
      </c>
      <c r="E118" s="17">
        <f>SUM(E119:E123)</f>
        <v>0</v>
      </c>
      <c r="F118" s="100">
        <v>0</v>
      </c>
    </row>
    <row r="119" spans="1:6" ht="12" customHeight="1" x14ac:dyDescent="0.25">
      <c r="A119" s="21" t="s">
        <v>30</v>
      </c>
      <c r="B119" s="72" t="s">
        <v>217</v>
      </c>
      <c r="C119" s="81">
        <f>D119+E119+F119</f>
        <v>57787</v>
      </c>
      <c r="D119" s="81">
        <f>+'[1]4. sz.mell Önkormányzat'!D116+'[1]5. sz.mell Hivatal'!D53+'[1]7. sz.mell Könyvtár'!C53+'[1]8. sz.mell Bölcsőde'!C53+'[1]6. sz.mell Óvoda'!C53</f>
        <v>57787</v>
      </c>
      <c r="E119" s="81"/>
      <c r="F119" s="101"/>
    </row>
    <row r="120" spans="1:6" ht="12" customHeight="1" x14ac:dyDescent="0.25">
      <c r="A120" s="21" t="s">
        <v>32</v>
      </c>
      <c r="B120" s="102" t="s">
        <v>218</v>
      </c>
      <c r="C120" s="81">
        <f>D120+E120+F120</f>
        <v>3700</v>
      </c>
      <c r="D120" s="97">
        <v>3700</v>
      </c>
      <c r="E120" s="97"/>
      <c r="F120" s="101"/>
    </row>
    <row r="121" spans="1:6" ht="12" customHeight="1" x14ac:dyDescent="0.25">
      <c r="A121" s="21" t="s">
        <v>34</v>
      </c>
      <c r="B121" s="102" t="s">
        <v>219</v>
      </c>
      <c r="C121" s="81">
        <f>+D121</f>
        <v>19905</v>
      </c>
      <c r="D121" s="92">
        <f>+'[1]4. sz.mell Önkormányzat'!D118+'[1]5. sz.mell Hivatal'!D54+'[1]6. sz.mell Óvoda'!C54+'[1]7. sz.mell Könyvtár'!C54+'[1]8. sz.mell Bölcsőde'!C54</f>
        <v>19905</v>
      </c>
      <c r="E121" s="92"/>
      <c r="F121" s="95"/>
    </row>
    <row r="122" spans="1:6" ht="12" customHeight="1" x14ac:dyDescent="0.25">
      <c r="A122" s="21" t="s">
        <v>36</v>
      </c>
      <c r="B122" s="102" t="s">
        <v>220</v>
      </c>
      <c r="C122" s="81"/>
      <c r="D122" s="73"/>
      <c r="E122" s="73"/>
      <c r="F122" s="103"/>
    </row>
    <row r="123" spans="1:6" ht="12" customHeight="1" x14ac:dyDescent="0.25">
      <c r="A123" s="21" t="s">
        <v>38</v>
      </c>
      <c r="B123" s="104" t="s">
        <v>221</v>
      </c>
      <c r="C123" s="81"/>
      <c r="D123" s="105"/>
      <c r="E123" s="105"/>
      <c r="F123" s="103"/>
    </row>
    <row r="124" spans="1:6" ht="12" customHeight="1" x14ac:dyDescent="0.25">
      <c r="A124" s="21" t="s">
        <v>40</v>
      </c>
      <c r="B124" s="106" t="s">
        <v>222</v>
      </c>
      <c r="C124" s="105"/>
      <c r="D124" s="105"/>
      <c r="E124" s="105"/>
      <c r="F124" s="103"/>
    </row>
    <row r="125" spans="1:6" ht="12" customHeight="1" x14ac:dyDescent="0.25">
      <c r="A125" s="21" t="s">
        <v>223</v>
      </c>
      <c r="B125" s="107" t="s">
        <v>224</v>
      </c>
      <c r="C125" s="73"/>
      <c r="D125" s="73"/>
      <c r="E125" s="73"/>
      <c r="F125" s="103"/>
    </row>
    <row r="126" spans="1:6" ht="10.5" customHeight="1" x14ac:dyDescent="0.25">
      <c r="A126" s="21" t="s">
        <v>225</v>
      </c>
      <c r="B126" s="88" t="s">
        <v>226</v>
      </c>
      <c r="C126" s="73"/>
      <c r="D126" s="73"/>
      <c r="E126" s="73"/>
      <c r="F126" s="103"/>
    </row>
    <row r="127" spans="1:6" ht="12" customHeight="1" x14ac:dyDescent="0.25">
      <c r="A127" s="21" t="s">
        <v>227</v>
      </c>
      <c r="B127" s="88" t="s">
        <v>228</v>
      </c>
      <c r="C127" s="73"/>
      <c r="D127" s="73"/>
      <c r="E127" s="73"/>
      <c r="F127" s="103"/>
    </row>
    <row r="128" spans="1:6" ht="12" customHeight="1" x14ac:dyDescent="0.25">
      <c r="A128" s="21" t="s">
        <v>229</v>
      </c>
      <c r="B128" s="88" t="s">
        <v>230</v>
      </c>
      <c r="C128" s="73"/>
      <c r="D128" s="73"/>
      <c r="E128" s="73"/>
      <c r="F128" s="103"/>
    </row>
    <row r="129" spans="1:8" ht="12" customHeight="1" x14ac:dyDescent="0.25">
      <c r="A129" s="21" t="s">
        <v>231</v>
      </c>
      <c r="B129" s="88" t="s">
        <v>232</v>
      </c>
      <c r="C129" s="73"/>
      <c r="D129" s="73"/>
      <c r="E129" s="73"/>
      <c r="F129" s="103"/>
    </row>
    <row r="130" spans="1:8" ht="12" customHeight="1" x14ac:dyDescent="0.25">
      <c r="A130" s="21" t="s">
        <v>233</v>
      </c>
      <c r="B130" s="88" t="s">
        <v>234</v>
      </c>
      <c r="C130" s="73"/>
      <c r="D130" s="73"/>
      <c r="E130" s="73"/>
      <c r="F130" s="103"/>
    </row>
    <row r="131" spans="1:8" ht="10.5" customHeight="1" thickBot="1" x14ac:dyDescent="0.3">
      <c r="A131" s="91" t="s">
        <v>235</v>
      </c>
      <c r="B131" s="88" t="s">
        <v>236</v>
      </c>
      <c r="C131" s="74"/>
      <c r="D131" s="74"/>
      <c r="E131" s="74"/>
      <c r="F131" s="108"/>
    </row>
    <row r="132" spans="1:8" ht="12" customHeight="1" thickBot="1" x14ac:dyDescent="0.3">
      <c r="A132" s="15" t="s">
        <v>42</v>
      </c>
      <c r="B132" s="109" t="s">
        <v>237</v>
      </c>
      <c r="C132" s="110">
        <f>C97+C118</f>
        <v>1815981</v>
      </c>
      <c r="D132" s="110">
        <f>D97+D118</f>
        <v>1755223</v>
      </c>
      <c r="E132" s="110">
        <f>E97+E118</f>
        <v>30425</v>
      </c>
      <c r="F132" s="38">
        <f>F97+F118</f>
        <v>30333</v>
      </c>
      <c r="G132" s="66"/>
      <c r="H132" s="66"/>
    </row>
    <row r="133" spans="1:8" ht="12" customHeight="1" thickBot="1" x14ac:dyDescent="0.3">
      <c r="A133" s="15" t="s">
        <v>238</v>
      </c>
      <c r="B133" s="109" t="s">
        <v>239</v>
      </c>
      <c r="C133" s="110">
        <f>SUM(C134:C136)</f>
        <v>3334</v>
      </c>
      <c r="D133" s="110">
        <f>SUM(D134:D136)</f>
        <v>3334</v>
      </c>
      <c r="E133" s="110"/>
      <c r="F133" s="38"/>
    </row>
    <row r="134" spans="1:8" ht="12" customHeight="1" x14ac:dyDescent="0.25">
      <c r="A134" s="21" t="s">
        <v>58</v>
      </c>
      <c r="B134" s="93" t="s">
        <v>240</v>
      </c>
      <c r="C134" s="111">
        <f>+E134+F134+D134</f>
        <v>3334</v>
      </c>
      <c r="D134" s="78">
        <f>+'[1]4. sz.mell Önkormányzat'!D131</f>
        <v>3334</v>
      </c>
      <c r="E134" s="78"/>
      <c r="F134" s="112"/>
    </row>
    <row r="135" spans="1:8" ht="12" customHeight="1" x14ac:dyDescent="0.25">
      <c r="A135" s="21" t="s">
        <v>66</v>
      </c>
      <c r="B135" s="93" t="s">
        <v>241</v>
      </c>
      <c r="C135" s="111"/>
      <c r="D135" s="73"/>
      <c r="E135" s="73"/>
      <c r="F135" s="112"/>
    </row>
    <row r="136" spans="1:8" ht="12" customHeight="1" thickBot="1" x14ac:dyDescent="0.3">
      <c r="A136" s="91" t="s">
        <v>68</v>
      </c>
      <c r="B136" s="113" t="s">
        <v>242</v>
      </c>
      <c r="C136" s="114"/>
      <c r="D136" s="74"/>
      <c r="E136" s="74"/>
      <c r="F136" s="112"/>
    </row>
    <row r="137" spans="1:8" ht="12" customHeight="1" thickBot="1" x14ac:dyDescent="0.3">
      <c r="A137" s="15" t="s">
        <v>72</v>
      </c>
      <c r="B137" s="109" t="s">
        <v>243</v>
      </c>
      <c r="C137" s="110"/>
      <c r="D137" s="115"/>
      <c r="E137" s="38"/>
      <c r="F137" s="116">
        <f>SUM(F138:F143)</f>
        <v>0</v>
      </c>
    </row>
    <row r="138" spans="1:8" ht="12" customHeight="1" x14ac:dyDescent="0.25">
      <c r="A138" s="21" t="s">
        <v>74</v>
      </c>
      <c r="B138" s="93" t="s">
        <v>244</v>
      </c>
      <c r="C138" s="111"/>
      <c r="D138" s="78"/>
      <c r="E138" s="78"/>
      <c r="F138" s="112"/>
    </row>
    <row r="139" spans="1:8" ht="12" customHeight="1" x14ac:dyDescent="0.25">
      <c r="A139" s="21" t="s">
        <v>76</v>
      </c>
      <c r="B139" s="93" t="s">
        <v>245</v>
      </c>
      <c r="C139" s="111"/>
      <c r="D139" s="73"/>
      <c r="E139" s="73"/>
      <c r="F139" s="112"/>
    </row>
    <row r="140" spans="1:8" ht="12" customHeight="1" x14ac:dyDescent="0.25">
      <c r="A140" s="21" t="s">
        <v>78</v>
      </c>
      <c r="B140" s="93" t="s">
        <v>246</v>
      </c>
      <c r="C140" s="111"/>
      <c r="D140" s="73"/>
      <c r="E140" s="73"/>
      <c r="F140" s="112"/>
    </row>
    <row r="141" spans="1:8" ht="12" customHeight="1" x14ac:dyDescent="0.25">
      <c r="A141" s="21" t="s">
        <v>80</v>
      </c>
      <c r="B141" s="93" t="s">
        <v>247</v>
      </c>
      <c r="C141" s="73"/>
      <c r="D141" s="74"/>
      <c r="E141" s="74"/>
      <c r="F141" s="112"/>
    </row>
    <row r="142" spans="1:8" ht="12" customHeight="1" x14ac:dyDescent="0.25">
      <c r="A142" s="21" t="s">
        <v>82</v>
      </c>
      <c r="B142" s="93" t="s">
        <v>248</v>
      </c>
      <c r="C142" s="78"/>
      <c r="D142" s="74"/>
      <c r="E142" s="74"/>
      <c r="F142" s="112"/>
    </row>
    <row r="143" spans="1:8" ht="12" customHeight="1" thickBot="1" x14ac:dyDescent="0.3">
      <c r="A143" s="91" t="s">
        <v>84</v>
      </c>
      <c r="B143" s="93" t="s">
        <v>249</v>
      </c>
      <c r="C143" s="114"/>
      <c r="D143" s="74"/>
      <c r="E143" s="74"/>
      <c r="F143" s="112"/>
    </row>
    <row r="144" spans="1:8" ht="12" customHeight="1" thickBot="1" x14ac:dyDescent="0.3">
      <c r="A144" s="15" t="s">
        <v>94</v>
      </c>
      <c r="B144" s="109" t="s">
        <v>250</v>
      </c>
      <c r="C144" s="110">
        <f>SUM(C145:C148)</f>
        <v>13014</v>
      </c>
      <c r="D144" s="110">
        <f>SUM(D145:D148)</f>
        <v>13014</v>
      </c>
      <c r="E144" s="38">
        <v>0</v>
      </c>
      <c r="F144" s="117">
        <v>0</v>
      </c>
    </row>
    <row r="145" spans="1:12" ht="12" customHeight="1" x14ac:dyDescent="0.25">
      <c r="A145" s="21" t="s">
        <v>96</v>
      </c>
      <c r="B145" s="93" t="s">
        <v>251</v>
      </c>
      <c r="C145" s="111"/>
      <c r="D145" s="78"/>
      <c r="E145" s="78"/>
      <c r="F145" s="112"/>
    </row>
    <row r="146" spans="1:12" ht="12" customHeight="1" x14ac:dyDescent="0.25">
      <c r="A146" s="21" t="s">
        <v>98</v>
      </c>
      <c r="B146" s="93" t="s">
        <v>252</v>
      </c>
      <c r="C146" s="111">
        <f>+D146</f>
        <v>13014</v>
      </c>
      <c r="D146" s="73">
        <f>+'[1]4. sz.mell Önkormányzat'!D143</f>
        <v>13014</v>
      </c>
      <c r="E146" s="73"/>
      <c r="F146" s="112"/>
    </row>
    <row r="147" spans="1:12" ht="12" customHeight="1" x14ac:dyDescent="0.25">
      <c r="A147" s="21" t="s">
        <v>100</v>
      </c>
      <c r="B147" s="93" t="s">
        <v>253</v>
      </c>
      <c r="C147" s="111"/>
      <c r="D147" s="73"/>
      <c r="E147" s="73"/>
      <c r="F147" s="112"/>
    </row>
    <row r="148" spans="1:12" ht="12" customHeight="1" thickBot="1" x14ac:dyDescent="0.3">
      <c r="A148" s="91" t="s">
        <v>102</v>
      </c>
      <c r="B148" s="113" t="s">
        <v>254</v>
      </c>
      <c r="C148" s="114"/>
      <c r="D148" s="74"/>
      <c r="E148" s="74"/>
      <c r="F148" s="112"/>
    </row>
    <row r="149" spans="1:12" ht="12" customHeight="1" thickBot="1" x14ac:dyDescent="0.3">
      <c r="A149" s="15" t="s">
        <v>255</v>
      </c>
      <c r="B149" s="109" t="s">
        <v>256</v>
      </c>
      <c r="C149" s="110"/>
      <c r="D149" s="115"/>
      <c r="E149" s="38"/>
      <c r="F149" s="118">
        <f>+F150+F151+F153+F154</f>
        <v>0</v>
      </c>
    </row>
    <row r="150" spans="1:12" ht="12" customHeight="1" x14ac:dyDescent="0.25">
      <c r="A150" s="21" t="s">
        <v>108</v>
      </c>
      <c r="B150" s="93" t="s">
        <v>257</v>
      </c>
      <c r="C150" s="111"/>
      <c r="D150" s="78"/>
      <c r="E150" s="78"/>
      <c r="F150" s="112"/>
    </row>
    <row r="151" spans="1:12" ht="12" customHeight="1" x14ac:dyDescent="0.25">
      <c r="A151" s="21" t="s">
        <v>110</v>
      </c>
      <c r="B151" s="93" t="s">
        <v>258</v>
      </c>
      <c r="C151" s="111"/>
      <c r="D151" s="73"/>
      <c r="E151" s="73"/>
      <c r="F151" s="112"/>
    </row>
    <row r="152" spans="1:12" ht="12" customHeight="1" x14ac:dyDescent="0.25">
      <c r="A152" s="21" t="s">
        <v>112</v>
      </c>
      <c r="B152" s="93" t="s">
        <v>259</v>
      </c>
      <c r="C152" s="111"/>
      <c r="D152" s="73"/>
      <c r="E152" s="73"/>
      <c r="F152" s="112"/>
    </row>
    <row r="153" spans="1:12" ht="12" customHeight="1" x14ac:dyDescent="0.25">
      <c r="A153" s="21" t="s">
        <v>114</v>
      </c>
      <c r="B153" s="93" t="s">
        <v>260</v>
      </c>
      <c r="C153" s="111"/>
      <c r="D153" s="73"/>
      <c r="E153" s="73"/>
      <c r="F153" s="112"/>
    </row>
    <row r="154" spans="1:12" ht="12" customHeight="1" thickBot="1" x14ac:dyDescent="0.3">
      <c r="A154" s="21" t="s">
        <v>261</v>
      </c>
      <c r="B154" s="93" t="s">
        <v>262</v>
      </c>
      <c r="C154" s="111"/>
      <c r="D154" s="74"/>
      <c r="E154" s="74"/>
      <c r="F154" s="112"/>
    </row>
    <row r="155" spans="1:12" ht="12" customHeight="1" thickBot="1" x14ac:dyDescent="0.3">
      <c r="A155" s="15" t="s">
        <v>116</v>
      </c>
      <c r="B155" s="109" t="s">
        <v>263</v>
      </c>
      <c r="C155" s="119"/>
      <c r="D155" s="119"/>
      <c r="E155" s="119"/>
      <c r="F155" s="120"/>
    </row>
    <row r="156" spans="1:12" ht="12" customHeight="1" thickBot="1" x14ac:dyDescent="0.3">
      <c r="A156" s="15" t="s">
        <v>126</v>
      </c>
      <c r="B156" s="109" t="s">
        <v>264</v>
      </c>
      <c r="C156" s="114"/>
      <c r="D156" s="97"/>
      <c r="E156" s="121"/>
      <c r="F156" s="122"/>
    </row>
    <row r="157" spans="1:12" ht="15" customHeight="1" thickBot="1" x14ac:dyDescent="0.3">
      <c r="A157" s="15" t="s">
        <v>265</v>
      </c>
      <c r="B157" s="109" t="s">
        <v>266</v>
      </c>
      <c r="C157" s="110">
        <f>+C133+C137+C144+C149+C155+C156</f>
        <v>16348</v>
      </c>
      <c r="D157" s="110">
        <f>+D133+D137+D144+D149</f>
        <v>16348</v>
      </c>
      <c r="E157" s="38">
        <v>0</v>
      </c>
      <c r="F157" s="123">
        <v>0</v>
      </c>
      <c r="I157" s="124"/>
      <c r="J157" s="125"/>
      <c r="K157" s="125"/>
      <c r="L157" s="125"/>
    </row>
    <row r="158" spans="1:12" s="20" customFormat="1" ht="12.95" customHeight="1" thickBot="1" x14ac:dyDescent="0.25">
      <c r="A158" s="126" t="s">
        <v>267</v>
      </c>
      <c r="B158" s="127" t="s">
        <v>268</v>
      </c>
      <c r="C158" s="128">
        <f>C132+C157</f>
        <v>1832329</v>
      </c>
      <c r="D158" s="129">
        <f>D132+D157</f>
        <v>1771571</v>
      </c>
      <c r="E158" s="128">
        <f>E132+E157</f>
        <v>30425</v>
      </c>
      <c r="F158" s="130">
        <f>+F132+F157</f>
        <v>30333</v>
      </c>
      <c r="G158" s="19"/>
      <c r="H158" s="19"/>
    </row>
    <row r="159" spans="1:12" ht="7.5" customHeight="1" x14ac:dyDescent="0.25">
      <c r="A159" s="131"/>
      <c r="B159" s="132"/>
      <c r="C159" s="132"/>
      <c r="D159" s="132"/>
      <c r="E159" s="132"/>
      <c r="F159" s="133"/>
    </row>
    <row r="160" spans="1:12" x14ac:dyDescent="0.25">
      <c r="A160" s="142" t="s">
        <v>269</v>
      </c>
      <c r="B160" s="143"/>
      <c r="C160" s="143"/>
      <c r="D160" s="143"/>
      <c r="E160" s="143"/>
      <c r="F160" s="144"/>
    </row>
    <row r="161" spans="1:7" ht="15" customHeight="1" thickBot="1" x14ac:dyDescent="0.3">
      <c r="A161" s="137"/>
      <c r="B161" s="138"/>
      <c r="C161" s="4"/>
      <c r="D161" s="4"/>
      <c r="E161" s="4"/>
      <c r="F161" s="134" t="s">
        <v>2</v>
      </c>
    </row>
    <row r="162" spans="1:7" ht="22.5" customHeight="1" thickBot="1" x14ac:dyDescent="0.3">
      <c r="A162" s="15">
        <v>1</v>
      </c>
      <c r="B162" s="65" t="s">
        <v>270</v>
      </c>
      <c r="C162" s="17">
        <f>C66-C132</f>
        <v>-130058</v>
      </c>
      <c r="D162" s="17"/>
      <c r="E162" s="17"/>
      <c r="F162" s="18"/>
      <c r="G162" s="135"/>
    </row>
    <row r="163" spans="1:7" ht="33.75" customHeight="1" thickBot="1" x14ac:dyDescent="0.3">
      <c r="A163" s="15" t="s">
        <v>28</v>
      </c>
      <c r="B163" s="65" t="s">
        <v>271</v>
      </c>
      <c r="C163" s="17">
        <f>+C90-C157</f>
        <v>130058</v>
      </c>
      <c r="D163" s="17"/>
      <c r="E163" s="17"/>
      <c r="F163" s="18"/>
      <c r="G163" s="3" t="s">
        <v>272</v>
      </c>
    </row>
  </sheetData>
  <mergeCells count="7">
    <mergeCell ref="A161:B161"/>
    <mergeCell ref="A4:F4"/>
    <mergeCell ref="A6:F6"/>
    <mergeCell ref="A7:B7"/>
    <mergeCell ref="A93:F93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6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2018-02-19T07:29:33Z</dcterms:created>
  <dcterms:modified xsi:type="dcterms:W3CDTF">2018-02-23T07:39:30Z</dcterms:modified>
</cp:coreProperties>
</file>