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 2020\Módosított III. SF + KÖH\"/>
    </mc:Choice>
  </mc:AlternateContent>
  <xr:revisionPtr revIDLastSave="0" documentId="13_ncr:1_{85CAE71F-68BC-492F-894B-FF54586C42F4}" xr6:coauthVersionLast="45" xr6:coauthVersionMax="45" xr10:uidLastSave="{00000000-0000-0000-0000-000000000000}"/>
  <bookViews>
    <workbookView xWindow="-120" yWindow="-120" windowWidth="20730" windowHeight="11160" tabRatio="855" firstSheet="2" activeTab="18" xr2:uid="{00000000-000D-0000-FFFF-FFFF00000000}"/>
  </bookViews>
  <sheets>
    <sheet name="1. melléklet" sheetId="1" state="hidden" r:id="rId1"/>
    <sheet name="1A. melléklet" sheetId="38" r:id="rId2"/>
    <sheet name="1B melléklet" sheetId="40" r:id="rId3"/>
    <sheet name="1 melléklet" sheetId="41" r:id="rId4"/>
    <sheet name="2A. melléklet" sheetId="39" r:id="rId5"/>
    <sheet name="2B melléklet" sheetId="42" r:id="rId6"/>
    <sheet name="2.melléklet" sheetId="43" r:id="rId7"/>
    <sheet name="3. melléklet" sheetId="35" r:id="rId8"/>
    <sheet name="5. melléklet" sheetId="8" state="hidden" r:id="rId9"/>
    <sheet name="6. melléklet" sheetId="18" state="hidden" r:id="rId10"/>
    <sheet name="7. melléklet" sheetId="36" state="hidden" r:id="rId11"/>
    <sheet name="8. melléklet" sheetId="37" state="hidden" r:id="rId12"/>
    <sheet name="4. melléklet" sheetId="12" r:id="rId13"/>
    <sheet name="10. melléklet" sheetId="22" state="hidden" r:id="rId14"/>
    <sheet name="5 melléklet" sheetId="30" r:id="rId15"/>
    <sheet name="6 melléklet" sheetId="31" r:id="rId16"/>
    <sheet name="13. melléklet" sheetId="29" state="hidden" r:id="rId17"/>
    <sheet name="14. melléklet" sheetId="32" state="hidden" r:id="rId18"/>
    <sheet name="7 melléklet" sheetId="44" r:id="rId19"/>
    <sheet name="16. melléklet" sheetId="28" state="hidden" r:id="rId20"/>
  </sheets>
  <definedNames>
    <definedName name="_pr10" localSheetId="11">'8. melléklet'!#REF!</definedName>
    <definedName name="_pr12" localSheetId="11">'8. melléklet'!#REF!</definedName>
    <definedName name="_pr21" localSheetId="10">'7. melléklet'!$A$57</definedName>
    <definedName name="_pr232" localSheetId="13">'10. melléklet'!$A$13</definedName>
    <definedName name="_pr233" localSheetId="13">'10. melléklet'!$A$18</definedName>
    <definedName name="_pr234" localSheetId="13">'10. melléklet'!$A$26</definedName>
    <definedName name="_pr235" localSheetId="13">'10. melléklet'!$A$31</definedName>
    <definedName name="_pr236" localSheetId="13">'10. melléklet'!$A$36</definedName>
    <definedName name="_pr24" localSheetId="10">'7. melléklet'!$A$59</definedName>
    <definedName name="_pr25" localSheetId="10">'7. melléklet'!$A$60</definedName>
    <definedName name="_pr26" localSheetId="10">'7. melléklet'!$A$61</definedName>
    <definedName name="_pr27" localSheetId="10">'7. melléklet'!$A$62</definedName>
    <definedName name="_pr28" localSheetId="10">'7. melléklet'!$A$63</definedName>
    <definedName name="_pr312" localSheetId="13">'10. melléklet'!#REF!</definedName>
    <definedName name="_pr313" localSheetId="13">'10. melléklet'!#REF!</definedName>
    <definedName name="_pr314" localSheetId="13">'10. melléklet'!$A$5</definedName>
    <definedName name="_pr315" localSheetId="13">'10. melléklet'!#REF!</definedName>
    <definedName name="_pr7" localSheetId="11">'8. melléklet'!#REF!</definedName>
    <definedName name="_pr8" localSheetId="11">'8. melléklet'!#REF!</definedName>
    <definedName name="_pr9" localSheetId="11">'8. melléklet'!#REF!</definedName>
    <definedName name="foot_4_place" localSheetId="11">'8. melléklet'!$A$20</definedName>
    <definedName name="foot_5_place" localSheetId="11">'8. melléklet'!#REF!</definedName>
    <definedName name="foot_53_place" localSheetId="11">'8. melléklet'!#REF!</definedName>
    <definedName name="léé" localSheetId="11">'8. melléklet'!#REF!</definedName>
    <definedName name="mmm" localSheetId="10">'7. melléklet'!#REF!</definedName>
    <definedName name="_xlnm.Print_Area" localSheetId="13">'10. melléklet'!$A$1:$E$37</definedName>
  </definedNames>
  <calcPr calcId="181029"/>
</workbook>
</file>

<file path=xl/calcChain.xml><?xml version="1.0" encoding="utf-8"?>
<calcChain xmlns="http://schemas.openxmlformats.org/spreadsheetml/2006/main">
  <c r="C53" i="35" l="1"/>
  <c r="E50" i="35"/>
  <c r="D50" i="35"/>
  <c r="C50" i="35"/>
  <c r="E26" i="35"/>
  <c r="E25" i="35"/>
  <c r="E18" i="35"/>
  <c r="D26" i="35"/>
  <c r="O130" i="41"/>
  <c r="R130" i="41" s="1"/>
  <c r="O129" i="41"/>
  <c r="R128" i="41"/>
  <c r="Q128" i="41"/>
  <c r="P128" i="41"/>
  <c r="O128" i="41"/>
  <c r="R127" i="41"/>
  <c r="O127" i="41"/>
  <c r="O126" i="41"/>
  <c r="O125" i="41"/>
  <c r="R125" i="41" s="1"/>
  <c r="O124" i="41"/>
  <c r="R124" i="41" s="1"/>
  <c r="O123" i="41"/>
  <c r="R123" i="41" s="1"/>
  <c r="O121" i="41"/>
  <c r="R121" i="41" s="1"/>
  <c r="O120" i="41"/>
  <c r="R120" i="41" s="1"/>
  <c r="O119" i="41"/>
  <c r="R119" i="41" s="1"/>
  <c r="O118" i="41"/>
  <c r="R118" i="41" s="1"/>
  <c r="O117" i="41"/>
  <c r="R117" i="41" s="1"/>
  <c r="O116" i="41"/>
  <c r="R116" i="41" s="1"/>
  <c r="Q115" i="41"/>
  <c r="P115" i="41"/>
  <c r="R115" i="41" s="1"/>
  <c r="R114" i="41"/>
  <c r="O114" i="41"/>
  <c r="O113" i="41"/>
  <c r="R113" i="41" s="1"/>
  <c r="R112" i="41"/>
  <c r="Q112" i="41"/>
  <c r="P112" i="41"/>
  <c r="O112" i="41"/>
  <c r="R111" i="41"/>
  <c r="O111" i="41"/>
  <c r="O110" i="41"/>
  <c r="R110" i="41" s="1"/>
  <c r="R109" i="41"/>
  <c r="O109" i="41"/>
  <c r="O108" i="41"/>
  <c r="R108" i="41" s="1"/>
  <c r="R107" i="41"/>
  <c r="O107" i="41"/>
  <c r="O106" i="41"/>
  <c r="R106" i="41" s="1"/>
  <c r="R105" i="41"/>
  <c r="Q105" i="41"/>
  <c r="Q122" i="41" s="1"/>
  <c r="Q131" i="41" s="1"/>
  <c r="P105" i="41"/>
  <c r="O105" i="41"/>
  <c r="R104" i="41"/>
  <c r="O104" i="41"/>
  <c r="O103" i="41"/>
  <c r="R103" i="41" s="1"/>
  <c r="R102" i="41"/>
  <c r="O102" i="41"/>
  <c r="O100" i="41"/>
  <c r="Q99" i="41"/>
  <c r="Q100" i="41" s="1"/>
  <c r="P99" i="41"/>
  <c r="P100" i="41" s="1"/>
  <c r="O99" i="41"/>
  <c r="R99" i="41" s="1"/>
  <c r="O98" i="41"/>
  <c r="R98" i="41" s="1"/>
  <c r="R97" i="41"/>
  <c r="O97" i="41"/>
  <c r="O96" i="41"/>
  <c r="R96" i="41" s="1"/>
  <c r="R95" i="41"/>
  <c r="O95" i="41"/>
  <c r="O94" i="41"/>
  <c r="R94" i="41" s="1"/>
  <c r="R93" i="41"/>
  <c r="O93" i="41"/>
  <c r="O92" i="41"/>
  <c r="R92" i="41" s="1"/>
  <c r="R91" i="41"/>
  <c r="O91" i="41"/>
  <c r="O90" i="41"/>
  <c r="R90" i="41" s="1"/>
  <c r="R89" i="41"/>
  <c r="Q89" i="41"/>
  <c r="P89" i="41"/>
  <c r="O89" i="41"/>
  <c r="R88" i="41"/>
  <c r="O88" i="41"/>
  <c r="O87" i="41"/>
  <c r="R87" i="41" s="1"/>
  <c r="R86" i="41"/>
  <c r="O86" i="41"/>
  <c r="O85" i="41"/>
  <c r="R85" i="41" s="1"/>
  <c r="R84" i="41"/>
  <c r="Q84" i="41"/>
  <c r="P84" i="41"/>
  <c r="O84" i="41"/>
  <c r="R83" i="41"/>
  <c r="O83" i="41"/>
  <c r="O82" i="41"/>
  <c r="R82" i="41" s="1"/>
  <c r="R81" i="41"/>
  <c r="O81" i="41"/>
  <c r="O80" i="41"/>
  <c r="R80" i="41" s="1"/>
  <c r="R79" i="41"/>
  <c r="O79" i="41"/>
  <c r="O78" i="41"/>
  <c r="R78" i="41" s="1"/>
  <c r="R77" i="41"/>
  <c r="O77" i="41"/>
  <c r="Q75" i="41"/>
  <c r="P75" i="41"/>
  <c r="O74" i="41"/>
  <c r="R74" i="41" s="1"/>
  <c r="R73" i="41"/>
  <c r="O73" i="41"/>
  <c r="O72" i="41"/>
  <c r="R72" i="41" s="1"/>
  <c r="R71" i="41"/>
  <c r="O71" i="41"/>
  <c r="O70" i="41"/>
  <c r="R70" i="41" s="1"/>
  <c r="R69" i="41"/>
  <c r="O69" i="41"/>
  <c r="O68" i="41"/>
  <c r="R68" i="41" s="1"/>
  <c r="R67" i="41"/>
  <c r="O67" i="41"/>
  <c r="O66" i="41"/>
  <c r="R66" i="41" s="1"/>
  <c r="R65" i="41"/>
  <c r="O65" i="41"/>
  <c r="O64" i="41"/>
  <c r="R64" i="41" s="1"/>
  <c r="R63" i="41"/>
  <c r="O63" i="41"/>
  <c r="O62" i="41"/>
  <c r="R62" i="41" s="1"/>
  <c r="R61" i="41"/>
  <c r="Q61" i="41"/>
  <c r="P61" i="41"/>
  <c r="O61" i="41"/>
  <c r="R60" i="41"/>
  <c r="O60" i="41"/>
  <c r="O59" i="41"/>
  <c r="R59" i="41" s="1"/>
  <c r="R58" i="41"/>
  <c r="O58" i="41"/>
  <c r="O57" i="41"/>
  <c r="R57" i="41" s="1"/>
  <c r="R56" i="41"/>
  <c r="O56" i="41"/>
  <c r="O55" i="41"/>
  <c r="R55" i="41" s="1"/>
  <c r="R54" i="41"/>
  <c r="O54" i="41"/>
  <c r="O53" i="41"/>
  <c r="R53" i="41" s="1"/>
  <c r="O52" i="41"/>
  <c r="R51" i="41"/>
  <c r="Q51" i="41"/>
  <c r="P51" i="41"/>
  <c r="O51" i="41"/>
  <c r="R50" i="41"/>
  <c r="O50" i="41"/>
  <c r="O49" i="41"/>
  <c r="R49" i="41" s="1"/>
  <c r="R48" i="41"/>
  <c r="O48" i="41"/>
  <c r="O47" i="41"/>
  <c r="R47" i="41" s="1"/>
  <c r="R46" i="41"/>
  <c r="O46" i="41"/>
  <c r="Q45" i="41"/>
  <c r="P45" i="41"/>
  <c r="O45" i="41"/>
  <c r="R45" i="41" s="1"/>
  <c r="O44" i="41"/>
  <c r="R44" i="41" s="1"/>
  <c r="R43" i="41"/>
  <c r="O43" i="41"/>
  <c r="Q42" i="41"/>
  <c r="P42" i="41"/>
  <c r="O42" i="41"/>
  <c r="R42" i="41" s="1"/>
  <c r="O41" i="41"/>
  <c r="R41" i="41" s="1"/>
  <c r="R40" i="41"/>
  <c r="O40" i="41"/>
  <c r="O39" i="41"/>
  <c r="R39" i="41" s="1"/>
  <c r="R38" i="41"/>
  <c r="O38" i="41"/>
  <c r="O37" i="41"/>
  <c r="R37" i="41" s="1"/>
  <c r="R36" i="41"/>
  <c r="O36" i="41"/>
  <c r="O35" i="41"/>
  <c r="R35" i="41" s="1"/>
  <c r="R34" i="41"/>
  <c r="Q34" i="41"/>
  <c r="P34" i="41"/>
  <c r="O34" i="41"/>
  <c r="R33" i="41"/>
  <c r="O33" i="41"/>
  <c r="O32" i="41"/>
  <c r="R32" i="41" s="1"/>
  <c r="R31" i="41"/>
  <c r="Q31" i="41"/>
  <c r="Q52" i="41" s="1"/>
  <c r="P31" i="41"/>
  <c r="P52" i="41" s="1"/>
  <c r="O31" i="41"/>
  <c r="R30" i="41"/>
  <c r="O30" i="41"/>
  <c r="O29" i="41"/>
  <c r="R29" i="41" s="1"/>
  <c r="R28" i="41"/>
  <c r="O28" i="41"/>
  <c r="O27" i="41"/>
  <c r="R27" i="41" s="1"/>
  <c r="O26" i="41"/>
  <c r="R25" i="41"/>
  <c r="Q25" i="41"/>
  <c r="P25" i="41"/>
  <c r="O25" i="41"/>
  <c r="R24" i="41"/>
  <c r="O24" i="41"/>
  <c r="O23" i="41"/>
  <c r="R23" i="41" s="1"/>
  <c r="R22" i="41"/>
  <c r="O22" i="41"/>
  <c r="Q21" i="41"/>
  <c r="Q26" i="41" s="1"/>
  <c r="P21" i="41"/>
  <c r="P26" i="41" s="1"/>
  <c r="O21" i="41"/>
  <c r="R21" i="41" s="1"/>
  <c r="O20" i="41"/>
  <c r="R20" i="41" s="1"/>
  <c r="R19" i="41"/>
  <c r="O19" i="41"/>
  <c r="O18" i="41"/>
  <c r="R18" i="41" s="1"/>
  <c r="R17" i="41"/>
  <c r="O17" i="41"/>
  <c r="O16" i="41"/>
  <c r="R16" i="41" s="1"/>
  <c r="R15" i="41"/>
  <c r="O15" i="41"/>
  <c r="O14" i="41"/>
  <c r="R14" i="41" s="1"/>
  <c r="R13" i="41"/>
  <c r="O13" i="41"/>
  <c r="O12" i="41"/>
  <c r="R12" i="41" s="1"/>
  <c r="R11" i="41"/>
  <c r="O11" i="41"/>
  <c r="O10" i="41"/>
  <c r="R10" i="41" s="1"/>
  <c r="R9" i="41"/>
  <c r="O9" i="41"/>
  <c r="O8" i="41"/>
  <c r="R8" i="41" s="1"/>
  <c r="R98" i="43"/>
  <c r="R97" i="43"/>
  <c r="R96" i="43"/>
  <c r="R95" i="43"/>
  <c r="R94" i="43"/>
  <c r="R93" i="43"/>
  <c r="O92" i="43"/>
  <c r="R92" i="43" s="1"/>
  <c r="R91" i="43"/>
  <c r="R90" i="43"/>
  <c r="R89" i="43"/>
  <c r="R88" i="43"/>
  <c r="R87" i="43"/>
  <c r="Q86" i="43"/>
  <c r="P86" i="43"/>
  <c r="R86" i="43" s="1"/>
  <c r="O86" i="43"/>
  <c r="R85" i="43"/>
  <c r="R84" i="43"/>
  <c r="R83" i="43"/>
  <c r="R82" i="43"/>
  <c r="Q81" i="43"/>
  <c r="P81" i="43"/>
  <c r="R81" i="43" s="1"/>
  <c r="R80" i="43"/>
  <c r="R79" i="43"/>
  <c r="R78" i="43"/>
  <c r="R77" i="43"/>
  <c r="Q76" i="43"/>
  <c r="Q92" i="43" s="1"/>
  <c r="Q99" i="43" s="1"/>
  <c r="P76" i="43"/>
  <c r="P92" i="43" s="1"/>
  <c r="P99" i="43" s="1"/>
  <c r="R75" i="43"/>
  <c r="R74" i="43"/>
  <c r="R73" i="43"/>
  <c r="Q68" i="43"/>
  <c r="P68" i="43"/>
  <c r="O68" i="43"/>
  <c r="R68" i="43" s="1"/>
  <c r="R67" i="43"/>
  <c r="R66" i="43"/>
  <c r="R65" i="43"/>
  <c r="Q64" i="43"/>
  <c r="P64" i="43"/>
  <c r="R64" i="43" s="1"/>
  <c r="O64" i="43"/>
  <c r="R63" i="43"/>
  <c r="R62" i="43"/>
  <c r="R61" i="43"/>
  <c r="R60" i="43"/>
  <c r="R59" i="43"/>
  <c r="Q58" i="43"/>
  <c r="Q69" i="43" s="1"/>
  <c r="Q72" i="43" s="1"/>
  <c r="P58" i="43"/>
  <c r="P69" i="43" s="1"/>
  <c r="P72" i="43" s="1"/>
  <c r="O58" i="43"/>
  <c r="R58" i="43" s="1"/>
  <c r="R57" i="43"/>
  <c r="R56" i="43"/>
  <c r="R55" i="43"/>
  <c r="R54" i="43"/>
  <c r="R53" i="43"/>
  <c r="R51" i="43"/>
  <c r="Q51" i="43"/>
  <c r="P51" i="43"/>
  <c r="O51" i="43"/>
  <c r="R50" i="43"/>
  <c r="R49" i="43"/>
  <c r="R48" i="43"/>
  <c r="Q47" i="43"/>
  <c r="P47" i="43"/>
  <c r="O47" i="43"/>
  <c r="R47" i="43" s="1"/>
  <c r="R46" i="43"/>
  <c r="R44" i="43"/>
  <c r="R43" i="43"/>
  <c r="R42" i="43"/>
  <c r="R41" i="43"/>
  <c r="R40" i="43"/>
  <c r="R39" i="43"/>
  <c r="R38" i="43"/>
  <c r="R37" i="43"/>
  <c r="R36" i="43"/>
  <c r="Q35" i="43"/>
  <c r="O35" i="43"/>
  <c r="R34" i="43"/>
  <c r="Q33" i="43"/>
  <c r="P33" i="43"/>
  <c r="R33" i="43" s="1"/>
  <c r="O33" i="43"/>
  <c r="R32" i="43"/>
  <c r="R31" i="43"/>
  <c r="R30" i="43"/>
  <c r="R29" i="43"/>
  <c r="R28" i="43"/>
  <c r="R27" i="43"/>
  <c r="R26" i="43"/>
  <c r="R25" i="43"/>
  <c r="Q24" i="43"/>
  <c r="P24" i="43"/>
  <c r="P35" i="43" s="1"/>
  <c r="R23" i="43"/>
  <c r="R22" i="43"/>
  <c r="Q21" i="43"/>
  <c r="Q70" i="43" s="1"/>
  <c r="Q100" i="43" s="1"/>
  <c r="O21" i="43"/>
  <c r="O52" i="43" s="1"/>
  <c r="R20" i="43"/>
  <c r="R19" i="43"/>
  <c r="R18" i="43"/>
  <c r="R17" i="43"/>
  <c r="R16" i="43"/>
  <c r="R15" i="43"/>
  <c r="Q15" i="43"/>
  <c r="P15" i="43"/>
  <c r="P21" i="43" s="1"/>
  <c r="O15" i="43"/>
  <c r="R14" i="43"/>
  <c r="R13" i="43"/>
  <c r="R12" i="43"/>
  <c r="R11" i="43"/>
  <c r="R10" i="43"/>
  <c r="R9" i="43"/>
  <c r="R8" i="43"/>
  <c r="R98" i="39"/>
  <c r="R97" i="39"/>
  <c r="R96" i="39"/>
  <c r="R95" i="39"/>
  <c r="R94" i="39"/>
  <c r="R93" i="39"/>
  <c r="R91" i="39"/>
  <c r="R90" i="39"/>
  <c r="R89" i="39"/>
  <c r="R88" i="39"/>
  <c r="R87" i="39"/>
  <c r="R86" i="39"/>
  <c r="Q86" i="39"/>
  <c r="P86" i="39"/>
  <c r="O86" i="39"/>
  <c r="O92" i="39" s="1"/>
  <c r="R85" i="39"/>
  <c r="R84" i="39"/>
  <c r="R83" i="39"/>
  <c r="R82" i="39"/>
  <c r="R81" i="39"/>
  <c r="Q81" i="39"/>
  <c r="P81" i="39"/>
  <c r="R80" i="39"/>
  <c r="R79" i="39"/>
  <c r="R78" i="39"/>
  <c r="R77" i="39"/>
  <c r="Q76" i="39"/>
  <c r="R76" i="39" s="1"/>
  <c r="P76" i="39"/>
  <c r="P92" i="39" s="1"/>
  <c r="P99" i="39" s="1"/>
  <c r="R75" i="39"/>
  <c r="R74" i="39"/>
  <c r="R73" i="39"/>
  <c r="Q68" i="39"/>
  <c r="P68" i="39"/>
  <c r="O68" i="39"/>
  <c r="R68" i="39" s="1"/>
  <c r="R67" i="39"/>
  <c r="R66" i="39"/>
  <c r="R65" i="39"/>
  <c r="R64" i="39"/>
  <c r="Q64" i="39"/>
  <c r="P64" i="39"/>
  <c r="O64" i="39"/>
  <c r="R63" i="39"/>
  <c r="R62" i="39"/>
  <c r="R61" i="39"/>
  <c r="R60" i="39"/>
  <c r="R59" i="39"/>
  <c r="Q58" i="39"/>
  <c r="Q69" i="39" s="1"/>
  <c r="Q72" i="39" s="1"/>
  <c r="P58" i="39"/>
  <c r="P69" i="39" s="1"/>
  <c r="P72" i="39" s="1"/>
  <c r="O58" i="39"/>
  <c r="R58" i="39" s="1"/>
  <c r="R57" i="39"/>
  <c r="R56" i="39"/>
  <c r="R55" i="39"/>
  <c r="R54" i="39"/>
  <c r="R53" i="39"/>
  <c r="Q51" i="39"/>
  <c r="P51" i="39"/>
  <c r="O51" i="39"/>
  <c r="R51" i="39" s="1"/>
  <c r="R50" i="39"/>
  <c r="R49" i="39"/>
  <c r="R48" i="39"/>
  <c r="Q47" i="39"/>
  <c r="P47" i="39"/>
  <c r="O47" i="39"/>
  <c r="R47" i="39" s="1"/>
  <c r="R46" i="39"/>
  <c r="R44" i="39"/>
  <c r="R43" i="39"/>
  <c r="R42" i="39"/>
  <c r="R41" i="39"/>
  <c r="R40" i="39"/>
  <c r="R39" i="39"/>
  <c r="R38" i="39"/>
  <c r="R37" i="39"/>
  <c r="R36" i="39"/>
  <c r="P35" i="39"/>
  <c r="R34" i="39"/>
  <c r="Q33" i="39"/>
  <c r="R33" i="39" s="1"/>
  <c r="P33" i="39"/>
  <c r="O33" i="39"/>
  <c r="O35" i="39" s="1"/>
  <c r="R32" i="39"/>
  <c r="R31" i="39"/>
  <c r="R30" i="39"/>
  <c r="R29" i="39"/>
  <c r="R28" i="39"/>
  <c r="R27" i="39"/>
  <c r="R26" i="39"/>
  <c r="R25" i="39"/>
  <c r="Q24" i="39"/>
  <c r="Q35" i="39" s="1"/>
  <c r="P24" i="39"/>
  <c r="R23" i="39"/>
  <c r="R22" i="39"/>
  <c r="R20" i="39"/>
  <c r="R19" i="39"/>
  <c r="R18" i="39"/>
  <c r="R17" i="39"/>
  <c r="R16" i="39"/>
  <c r="Q15" i="39"/>
  <c r="Q21" i="39" s="1"/>
  <c r="P15" i="39"/>
  <c r="P21" i="39" s="1"/>
  <c r="O15" i="39"/>
  <c r="R15" i="39" s="1"/>
  <c r="R14" i="39"/>
  <c r="R13" i="39"/>
  <c r="R12" i="39"/>
  <c r="R11" i="39"/>
  <c r="R10" i="39"/>
  <c r="R9" i="39"/>
  <c r="R8" i="39"/>
  <c r="R130" i="38"/>
  <c r="Q128" i="38"/>
  <c r="P128" i="38"/>
  <c r="R128" i="38" s="1"/>
  <c r="O128" i="38"/>
  <c r="R127" i="38"/>
  <c r="R125" i="38"/>
  <c r="R124" i="38"/>
  <c r="R123" i="38"/>
  <c r="O122" i="38"/>
  <c r="O131" i="38" s="1"/>
  <c r="R121" i="38"/>
  <c r="R120" i="38"/>
  <c r="R119" i="38"/>
  <c r="R118" i="38"/>
  <c r="R117" i="38"/>
  <c r="R116" i="38"/>
  <c r="R115" i="38"/>
  <c r="Q115" i="38"/>
  <c r="P115" i="38"/>
  <c r="R114" i="38"/>
  <c r="R113" i="38"/>
  <c r="Q112" i="38"/>
  <c r="P112" i="38"/>
  <c r="R112" i="38" s="1"/>
  <c r="R111" i="38"/>
  <c r="R110" i="38"/>
  <c r="R109" i="38"/>
  <c r="R108" i="38"/>
  <c r="R107" i="38"/>
  <c r="R106" i="38"/>
  <c r="Q105" i="38"/>
  <c r="Q122" i="38" s="1"/>
  <c r="Q131" i="38" s="1"/>
  <c r="P105" i="38"/>
  <c r="R105" i="38" s="1"/>
  <c r="R104" i="38"/>
  <c r="R103" i="38"/>
  <c r="R102" i="38"/>
  <c r="R99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Q100" i="38" s="1"/>
  <c r="P84" i="38"/>
  <c r="P100" i="38" s="1"/>
  <c r="O84" i="38"/>
  <c r="R84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P45" i="38"/>
  <c r="R45" i="38" s="1"/>
  <c r="O45" i="38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Q52" i="38" s="1"/>
  <c r="P31" i="38"/>
  <c r="P52" i="38" s="1"/>
  <c r="O31" i="38"/>
  <c r="R31" i="38" s="1"/>
  <c r="R30" i="38"/>
  <c r="R29" i="38"/>
  <c r="R28" i="38"/>
  <c r="R27" i="38"/>
  <c r="Q25" i="38"/>
  <c r="Q26" i="38" s="1"/>
  <c r="P25" i="38"/>
  <c r="P26" i="38" s="1"/>
  <c r="O25" i="38"/>
  <c r="R25" i="38" s="1"/>
  <c r="R24" i="38"/>
  <c r="R23" i="38"/>
  <c r="R22" i="38"/>
  <c r="Q21" i="38"/>
  <c r="P21" i="38"/>
  <c r="O21" i="38"/>
  <c r="R21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97" i="42"/>
  <c r="R96" i="42"/>
  <c r="R95" i="42"/>
  <c r="R94" i="42"/>
  <c r="R93" i="42"/>
  <c r="R92" i="42"/>
  <c r="R90" i="42"/>
  <c r="R89" i="42"/>
  <c r="R88" i="42"/>
  <c r="R87" i="42"/>
  <c r="R86" i="42"/>
  <c r="R85" i="42"/>
  <c r="Q85" i="42"/>
  <c r="P85" i="42"/>
  <c r="O85" i="42"/>
  <c r="O91" i="42" s="1"/>
  <c r="R84" i="42"/>
  <c r="R83" i="42"/>
  <c r="R82" i="42"/>
  <c r="R81" i="42"/>
  <c r="R80" i="42"/>
  <c r="Q80" i="42"/>
  <c r="P80" i="42"/>
  <c r="R79" i="42"/>
  <c r="R78" i="42"/>
  <c r="R77" i="42"/>
  <c r="R76" i="42"/>
  <c r="Q75" i="42"/>
  <c r="Q91" i="42" s="1"/>
  <c r="Q98" i="42" s="1"/>
  <c r="P75" i="42"/>
  <c r="P91" i="42" s="1"/>
  <c r="P98" i="42" s="1"/>
  <c r="R74" i="42"/>
  <c r="R73" i="42"/>
  <c r="R72" i="42"/>
  <c r="R70" i="42"/>
  <c r="Q67" i="42"/>
  <c r="P67" i="42"/>
  <c r="O67" i="42"/>
  <c r="R67" i="42" s="1"/>
  <c r="R66" i="42"/>
  <c r="R65" i="42"/>
  <c r="R64" i="42"/>
  <c r="R63" i="42"/>
  <c r="Q63" i="42"/>
  <c r="P63" i="42"/>
  <c r="O63" i="42"/>
  <c r="R62" i="42"/>
  <c r="R61" i="42"/>
  <c r="R60" i="42"/>
  <c r="R59" i="42"/>
  <c r="R58" i="42"/>
  <c r="Q57" i="42"/>
  <c r="Q68" i="42" s="1"/>
  <c r="P57" i="42"/>
  <c r="P68" i="42" s="1"/>
  <c r="O57" i="42"/>
  <c r="R57" i="42" s="1"/>
  <c r="R56" i="42"/>
  <c r="R55" i="42"/>
  <c r="R54" i="42"/>
  <c r="R53" i="42"/>
  <c r="R52" i="42"/>
  <c r="Q50" i="42"/>
  <c r="P50" i="42"/>
  <c r="R50" i="42" s="1"/>
  <c r="O50" i="42"/>
  <c r="R49" i="42"/>
  <c r="R48" i="42"/>
  <c r="R47" i="42"/>
  <c r="Q46" i="42"/>
  <c r="P46" i="42"/>
  <c r="O46" i="42"/>
  <c r="R46" i="42" s="1"/>
  <c r="R45" i="42"/>
  <c r="R43" i="42"/>
  <c r="R42" i="42"/>
  <c r="R41" i="42"/>
  <c r="R40" i="42"/>
  <c r="R39" i="42"/>
  <c r="R38" i="42"/>
  <c r="R37" i="42"/>
  <c r="R36" i="42"/>
  <c r="R35" i="42"/>
  <c r="Q34" i="42"/>
  <c r="R33" i="42"/>
  <c r="R32" i="42"/>
  <c r="Q32" i="42"/>
  <c r="P32" i="42"/>
  <c r="O32" i="42"/>
  <c r="O34" i="42" s="1"/>
  <c r="R34" i="42" s="1"/>
  <c r="R31" i="42"/>
  <c r="R30" i="42"/>
  <c r="R29" i="42"/>
  <c r="R28" i="42"/>
  <c r="R27" i="42"/>
  <c r="R26" i="42"/>
  <c r="R25" i="42"/>
  <c r="R24" i="42"/>
  <c r="R23" i="42"/>
  <c r="Q23" i="42"/>
  <c r="P23" i="42"/>
  <c r="P34" i="42" s="1"/>
  <c r="R22" i="42"/>
  <c r="R21" i="42"/>
  <c r="O20" i="42"/>
  <c r="R19" i="42"/>
  <c r="R18" i="42"/>
  <c r="R17" i="42"/>
  <c r="R16" i="42"/>
  <c r="R15" i="42"/>
  <c r="Q14" i="42"/>
  <c r="Q20" i="42" s="1"/>
  <c r="P14" i="42"/>
  <c r="P20" i="42" s="1"/>
  <c r="O14" i="42"/>
  <c r="R13" i="42"/>
  <c r="R12" i="42"/>
  <c r="R11" i="42"/>
  <c r="R10" i="42"/>
  <c r="R9" i="42"/>
  <c r="R8" i="42"/>
  <c r="O75" i="41" l="1"/>
  <c r="R75" i="41" s="1"/>
  <c r="Q101" i="41"/>
  <c r="Q132" i="41" s="1"/>
  <c r="Q76" i="41"/>
  <c r="R100" i="41"/>
  <c r="P101" i="41"/>
  <c r="P132" i="41" s="1"/>
  <c r="P76" i="41"/>
  <c r="R26" i="41"/>
  <c r="R52" i="41"/>
  <c r="O122" i="41"/>
  <c r="P122" i="41"/>
  <c r="P131" i="41" s="1"/>
  <c r="P70" i="43"/>
  <c r="P100" i="43" s="1"/>
  <c r="P52" i="43"/>
  <c r="P71" i="43" s="1"/>
  <c r="R35" i="43"/>
  <c r="R24" i="43"/>
  <c r="O69" i="43"/>
  <c r="O70" i="43"/>
  <c r="O99" i="43"/>
  <c r="R99" i="43" s="1"/>
  <c r="Q52" i="43"/>
  <c r="Q71" i="43" s="1"/>
  <c r="R76" i="43"/>
  <c r="R21" i="43"/>
  <c r="R35" i="39"/>
  <c r="O99" i="39"/>
  <c r="P70" i="39"/>
  <c r="P100" i="39" s="1"/>
  <c r="P52" i="39"/>
  <c r="P71" i="39" s="1"/>
  <c r="Q70" i="39"/>
  <c r="Q52" i="39"/>
  <c r="Q71" i="39" s="1"/>
  <c r="O21" i="39"/>
  <c r="R24" i="39"/>
  <c r="O69" i="39"/>
  <c r="Q92" i="39"/>
  <c r="Q99" i="39" s="1"/>
  <c r="R34" i="38"/>
  <c r="Q101" i="38"/>
  <c r="Q132" i="38" s="1"/>
  <c r="Q76" i="38"/>
  <c r="P101" i="38"/>
  <c r="P76" i="38"/>
  <c r="Q71" i="42"/>
  <c r="O26" i="38"/>
  <c r="O52" i="38"/>
  <c r="R52" i="38" s="1"/>
  <c r="P122" i="38"/>
  <c r="O100" i="38"/>
  <c r="R100" i="38" s="1"/>
  <c r="P71" i="42"/>
  <c r="R71" i="42" s="1"/>
  <c r="P51" i="42"/>
  <c r="P69" i="42"/>
  <c r="P99" i="42" s="1"/>
  <c r="Q51" i="42"/>
  <c r="Q69" i="42"/>
  <c r="Q99" i="42" s="1"/>
  <c r="R91" i="42"/>
  <c r="O98" i="42"/>
  <c r="R98" i="42" s="1"/>
  <c r="O51" i="42"/>
  <c r="R51" i="42" s="1"/>
  <c r="R75" i="42"/>
  <c r="R14" i="42"/>
  <c r="O68" i="42"/>
  <c r="R68" i="42" s="1"/>
  <c r="O69" i="42"/>
  <c r="R20" i="42"/>
  <c r="R130" i="40"/>
  <c r="Q128" i="40"/>
  <c r="P128" i="40"/>
  <c r="O128" i="40"/>
  <c r="R128" i="40" s="1"/>
  <c r="R127" i="40"/>
  <c r="R125" i="40"/>
  <c r="R124" i="40"/>
  <c r="R123" i="40"/>
  <c r="O122" i="40"/>
  <c r="O131" i="40" s="1"/>
  <c r="R121" i="40"/>
  <c r="R120" i="40"/>
  <c r="R119" i="40"/>
  <c r="R118" i="40"/>
  <c r="R117" i="40"/>
  <c r="R116" i="40"/>
  <c r="Q115" i="40"/>
  <c r="P115" i="40"/>
  <c r="R115" i="40" s="1"/>
  <c r="R114" i="40"/>
  <c r="R113" i="40"/>
  <c r="Q112" i="40"/>
  <c r="R112" i="40" s="1"/>
  <c r="P112" i="40"/>
  <c r="R111" i="40"/>
  <c r="R110" i="40"/>
  <c r="R109" i="40"/>
  <c r="R108" i="40"/>
  <c r="R107" i="40"/>
  <c r="R106" i="40"/>
  <c r="Q105" i="40"/>
  <c r="Q122" i="40" s="1"/>
  <c r="Q131" i="40" s="1"/>
  <c r="P105" i="40"/>
  <c r="R105" i="40" s="1"/>
  <c r="R104" i="40"/>
  <c r="R103" i="40"/>
  <c r="R102" i="40"/>
  <c r="R99" i="40"/>
  <c r="Q99" i="40"/>
  <c r="P99" i="40"/>
  <c r="P100" i="40" s="1"/>
  <c r="O99" i="40"/>
  <c r="R98" i="40"/>
  <c r="R97" i="40"/>
  <c r="R96" i="40"/>
  <c r="R95" i="40"/>
  <c r="R94" i="40"/>
  <c r="R93" i="40"/>
  <c r="R92" i="40"/>
  <c r="R91" i="40"/>
  <c r="R90" i="40"/>
  <c r="Q89" i="40"/>
  <c r="P89" i="40"/>
  <c r="O89" i="40"/>
  <c r="R89" i="40" s="1"/>
  <c r="R88" i="40"/>
  <c r="R87" i="40"/>
  <c r="R86" i="40"/>
  <c r="R85" i="40"/>
  <c r="Q84" i="40"/>
  <c r="Q100" i="40" s="1"/>
  <c r="P84" i="40"/>
  <c r="O84" i="40"/>
  <c r="R84" i="40" s="1"/>
  <c r="R83" i="40"/>
  <c r="R82" i="40"/>
  <c r="R81" i="40"/>
  <c r="R80" i="40"/>
  <c r="R79" i="40"/>
  <c r="R78" i="40"/>
  <c r="R77" i="40"/>
  <c r="R75" i="40"/>
  <c r="Q75" i="40"/>
  <c r="P75" i="40"/>
  <c r="O75" i="40"/>
  <c r="R74" i="40"/>
  <c r="R73" i="40"/>
  <c r="R72" i="40"/>
  <c r="R71" i="40"/>
  <c r="R70" i="40"/>
  <c r="R69" i="40"/>
  <c r="R68" i="40"/>
  <c r="R67" i="40"/>
  <c r="R66" i="40"/>
  <c r="R65" i="40"/>
  <c r="R64" i="40"/>
  <c r="R63" i="40"/>
  <c r="R62" i="40"/>
  <c r="Q61" i="40"/>
  <c r="P61" i="40"/>
  <c r="O61" i="40"/>
  <c r="R61" i="40" s="1"/>
  <c r="R60" i="40"/>
  <c r="R59" i="40"/>
  <c r="R58" i="40"/>
  <c r="R57" i="40"/>
  <c r="R56" i="40"/>
  <c r="R55" i="40"/>
  <c r="R54" i="40"/>
  <c r="R53" i="40"/>
  <c r="Q51" i="40"/>
  <c r="P51" i="40"/>
  <c r="O51" i="40"/>
  <c r="R51" i="40" s="1"/>
  <c r="R50" i="40"/>
  <c r="R49" i="40"/>
  <c r="R48" i="40"/>
  <c r="R47" i="40"/>
  <c r="R46" i="40"/>
  <c r="Q45" i="40"/>
  <c r="P45" i="40"/>
  <c r="R45" i="40" s="1"/>
  <c r="O45" i="40"/>
  <c r="R44" i="40"/>
  <c r="R43" i="40"/>
  <c r="Q42" i="40"/>
  <c r="P42" i="40"/>
  <c r="O42" i="40"/>
  <c r="R42" i="40" s="1"/>
  <c r="R41" i="40"/>
  <c r="R40" i="40"/>
  <c r="R39" i="40"/>
  <c r="R38" i="40"/>
  <c r="R37" i="40"/>
  <c r="R36" i="40"/>
  <c r="R35" i="40"/>
  <c r="Q34" i="40"/>
  <c r="P34" i="40"/>
  <c r="O34" i="40"/>
  <c r="R34" i="40" s="1"/>
  <c r="R33" i="40"/>
  <c r="R32" i="40"/>
  <c r="Q31" i="40"/>
  <c r="Q52" i="40" s="1"/>
  <c r="P31" i="40"/>
  <c r="P52" i="40" s="1"/>
  <c r="O31" i="40"/>
  <c r="R31" i="40" s="1"/>
  <c r="R30" i="40"/>
  <c r="R29" i="40"/>
  <c r="R28" i="40"/>
  <c r="R27" i="40"/>
  <c r="Q25" i="40"/>
  <c r="Q26" i="40" s="1"/>
  <c r="P25" i="40"/>
  <c r="P26" i="40" s="1"/>
  <c r="O25" i="40"/>
  <c r="R25" i="40" s="1"/>
  <c r="R24" i="40"/>
  <c r="R23" i="40"/>
  <c r="R22" i="40"/>
  <c r="Q21" i="40"/>
  <c r="P21" i="40"/>
  <c r="O21" i="40"/>
  <c r="R21" i="40" s="1"/>
  <c r="R20" i="40"/>
  <c r="R19" i="40"/>
  <c r="R18" i="40"/>
  <c r="R17" i="40"/>
  <c r="R16" i="40"/>
  <c r="R15" i="40"/>
  <c r="R14" i="40"/>
  <c r="R13" i="40"/>
  <c r="R12" i="40"/>
  <c r="R11" i="40"/>
  <c r="R10" i="40"/>
  <c r="R9" i="40"/>
  <c r="R8" i="40"/>
  <c r="R122" i="41" l="1"/>
  <c r="O131" i="41"/>
  <c r="R70" i="43"/>
  <c r="O100" i="43"/>
  <c r="R100" i="43" s="1"/>
  <c r="R69" i="43"/>
  <c r="O72" i="43"/>
  <c r="R72" i="43" s="1"/>
  <c r="R52" i="43"/>
  <c r="R21" i="39"/>
  <c r="O70" i="39"/>
  <c r="O52" i="39"/>
  <c r="R99" i="39"/>
  <c r="R69" i="39"/>
  <c r="O72" i="39"/>
  <c r="R72" i="39" s="1"/>
  <c r="Q100" i="39"/>
  <c r="R92" i="39"/>
  <c r="R26" i="38"/>
  <c r="O101" i="38"/>
  <c r="O101" i="41" s="1"/>
  <c r="R101" i="41" s="1"/>
  <c r="O76" i="38"/>
  <c r="P132" i="38"/>
  <c r="R122" i="38"/>
  <c r="P131" i="38"/>
  <c r="R131" i="38" s="1"/>
  <c r="R69" i="42"/>
  <c r="O99" i="42"/>
  <c r="R99" i="42" s="1"/>
  <c r="P101" i="40"/>
  <c r="P76" i="40"/>
  <c r="Q101" i="40"/>
  <c r="Q132" i="40" s="1"/>
  <c r="Q76" i="40"/>
  <c r="P122" i="40"/>
  <c r="O100" i="40"/>
  <c r="R100" i="40" s="1"/>
  <c r="O26" i="40"/>
  <c r="O52" i="40"/>
  <c r="R52" i="40" s="1"/>
  <c r="N98" i="43"/>
  <c r="N97" i="43"/>
  <c r="N96" i="43"/>
  <c r="N95" i="43"/>
  <c r="N94" i="43"/>
  <c r="N93" i="43"/>
  <c r="N91" i="43"/>
  <c r="N90" i="43"/>
  <c r="N89" i="43"/>
  <c r="N88" i="43"/>
  <c r="N87" i="43"/>
  <c r="N86" i="43"/>
  <c r="M86" i="43"/>
  <c r="L86" i="43"/>
  <c r="K86" i="43"/>
  <c r="K92" i="43" s="1"/>
  <c r="N85" i="43"/>
  <c r="N84" i="43"/>
  <c r="N83" i="43"/>
  <c r="N82" i="43"/>
  <c r="N81" i="43"/>
  <c r="M81" i="43"/>
  <c r="L81" i="43"/>
  <c r="N80" i="43"/>
  <c r="N79" i="43"/>
  <c r="N78" i="43"/>
  <c r="N77" i="43"/>
  <c r="M76" i="43"/>
  <c r="M92" i="43" s="1"/>
  <c r="M99" i="43" s="1"/>
  <c r="L76" i="43"/>
  <c r="L92" i="43" s="1"/>
  <c r="L99" i="43" s="1"/>
  <c r="N75" i="43"/>
  <c r="N74" i="43"/>
  <c r="N73" i="43"/>
  <c r="M68" i="43"/>
  <c r="L68" i="43"/>
  <c r="K68" i="43"/>
  <c r="N67" i="43"/>
  <c r="N66" i="43"/>
  <c r="N65" i="43"/>
  <c r="M64" i="43"/>
  <c r="L64" i="43"/>
  <c r="N64" i="43" s="1"/>
  <c r="K64" i="43"/>
  <c r="N63" i="43"/>
  <c r="N62" i="43"/>
  <c r="N61" i="43"/>
  <c r="N60" i="43"/>
  <c r="N59" i="43"/>
  <c r="M58" i="43"/>
  <c r="L58" i="43"/>
  <c r="L69" i="43" s="1"/>
  <c r="L72" i="43" s="1"/>
  <c r="K58" i="43"/>
  <c r="N57" i="43"/>
  <c r="N56" i="43"/>
  <c r="N55" i="43"/>
  <c r="N54" i="43"/>
  <c r="N53" i="43"/>
  <c r="M51" i="43"/>
  <c r="L51" i="43"/>
  <c r="K51" i="43"/>
  <c r="N50" i="43"/>
  <c r="N49" i="43"/>
  <c r="N48" i="43"/>
  <c r="M47" i="43"/>
  <c r="L47" i="43"/>
  <c r="K47" i="43"/>
  <c r="N47" i="43" s="1"/>
  <c r="N46" i="43"/>
  <c r="N44" i="43"/>
  <c r="N43" i="43"/>
  <c r="N42" i="43"/>
  <c r="N41" i="43"/>
  <c r="N40" i="43"/>
  <c r="N39" i="43"/>
  <c r="N38" i="43"/>
  <c r="N37" i="43"/>
  <c r="N36" i="43"/>
  <c r="N34" i="43"/>
  <c r="M33" i="43"/>
  <c r="L33" i="43"/>
  <c r="K33" i="43"/>
  <c r="K35" i="43" s="1"/>
  <c r="N32" i="43"/>
  <c r="N31" i="43"/>
  <c r="N30" i="43"/>
  <c r="N29" i="43"/>
  <c r="N28" i="43"/>
  <c r="N27" i="43"/>
  <c r="N26" i="43"/>
  <c r="N25" i="43"/>
  <c r="M24" i="43"/>
  <c r="M35" i="43" s="1"/>
  <c r="L24" i="43"/>
  <c r="N24" i="43" s="1"/>
  <c r="N23" i="43"/>
  <c r="N22" i="43"/>
  <c r="N20" i="43"/>
  <c r="N19" i="43"/>
  <c r="N18" i="43"/>
  <c r="N17" i="43"/>
  <c r="N16" i="43"/>
  <c r="M15" i="43"/>
  <c r="M21" i="43" s="1"/>
  <c r="L15" i="43"/>
  <c r="L21" i="43" s="1"/>
  <c r="K15" i="43"/>
  <c r="N14" i="43"/>
  <c r="N13" i="43"/>
  <c r="N12" i="43"/>
  <c r="N11" i="43"/>
  <c r="N10" i="43"/>
  <c r="N9" i="43"/>
  <c r="N8" i="43"/>
  <c r="N97" i="42"/>
  <c r="N96" i="42"/>
  <c r="N95" i="42"/>
  <c r="N94" i="42"/>
  <c r="N93" i="42"/>
  <c r="N92" i="42"/>
  <c r="N90" i="42"/>
  <c r="N89" i="42"/>
  <c r="N88" i="42"/>
  <c r="N87" i="42"/>
  <c r="N86" i="42"/>
  <c r="N85" i="42"/>
  <c r="M85" i="42"/>
  <c r="L85" i="42"/>
  <c r="K85" i="42"/>
  <c r="K91" i="42" s="1"/>
  <c r="N84" i="42"/>
  <c r="N83" i="42"/>
  <c r="N82" i="42"/>
  <c r="N81" i="42"/>
  <c r="N80" i="42"/>
  <c r="M80" i="42"/>
  <c r="L80" i="42"/>
  <c r="N79" i="42"/>
  <c r="N78" i="42"/>
  <c r="N77" i="42"/>
  <c r="N76" i="42"/>
  <c r="M75" i="42"/>
  <c r="M91" i="42" s="1"/>
  <c r="M98" i="42" s="1"/>
  <c r="L75" i="42"/>
  <c r="L91" i="42" s="1"/>
  <c r="L98" i="42" s="1"/>
  <c r="N74" i="42"/>
  <c r="N73" i="42"/>
  <c r="N72" i="42"/>
  <c r="N70" i="42"/>
  <c r="M67" i="42"/>
  <c r="L67" i="42"/>
  <c r="K67" i="42"/>
  <c r="N67" i="42" s="1"/>
  <c r="N66" i="42"/>
  <c r="N65" i="42"/>
  <c r="N64" i="42"/>
  <c r="N63" i="42"/>
  <c r="M63" i="42"/>
  <c r="L63" i="42"/>
  <c r="K63" i="42"/>
  <c r="N62" i="42"/>
  <c r="N61" i="42"/>
  <c r="N60" i="42"/>
  <c r="N59" i="42"/>
  <c r="N58" i="42"/>
  <c r="M57" i="42"/>
  <c r="M68" i="42" s="1"/>
  <c r="M71" i="42" s="1"/>
  <c r="L57" i="42"/>
  <c r="L68" i="42" s="1"/>
  <c r="L71" i="42" s="1"/>
  <c r="K57" i="42"/>
  <c r="N57" i="42" s="1"/>
  <c r="N56" i="42"/>
  <c r="N55" i="42"/>
  <c r="N54" i="42"/>
  <c r="N53" i="42"/>
  <c r="N52" i="42"/>
  <c r="M50" i="42"/>
  <c r="L50" i="42"/>
  <c r="K50" i="42"/>
  <c r="N50" i="42" s="1"/>
  <c r="N49" i="42"/>
  <c r="N48" i="42"/>
  <c r="N47" i="42"/>
  <c r="M46" i="42"/>
  <c r="L46" i="42"/>
  <c r="K46" i="42"/>
  <c r="N46" i="42" s="1"/>
  <c r="N45" i="42"/>
  <c r="N43" i="42"/>
  <c r="N42" i="42"/>
  <c r="N41" i="42"/>
  <c r="N40" i="42"/>
  <c r="N39" i="42"/>
  <c r="N38" i="42"/>
  <c r="N37" i="42"/>
  <c r="N36" i="42"/>
  <c r="N35" i="42"/>
  <c r="M34" i="42"/>
  <c r="N33" i="42"/>
  <c r="N32" i="42"/>
  <c r="M32" i="42"/>
  <c r="L32" i="42"/>
  <c r="K32" i="42"/>
  <c r="K34" i="42" s="1"/>
  <c r="N34" i="42" s="1"/>
  <c r="N31" i="42"/>
  <c r="N30" i="42"/>
  <c r="N29" i="42"/>
  <c r="N28" i="42"/>
  <c r="N27" i="42"/>
  <c r="N26" i="42"/>
  <c r="N25" i="42"/>
  <c r="N24" i="42"/>
  <c r="N23" i="42"/>
  <c r="M23" i="42"/>
  <c r="L23" i="42"/>
  <c r="L34" i="42" s="1"/>
  <c r="N22" i="42"/>
  <c r="N21" i="42"/>
  <c r="K20" i="42"/>
  <c r="N19" i="42"/>
  <c r="N18" i="42"/>
  <c r="N17" i="42"/>
  <c r="N16" i="42"/>
  <c r="N15" i="42"/>
  <c r="M14" i="42"/>
  <c r="M20" i="42" s="1"/>
  <c r="L14" i="42"/>
  <c r="L20" i="42" s="1"/>
  <c r="K14" i="42"/>
  <c r="N14" i="42" s="1"/>
  <c r="N13" i="42"/>
  <c r="N12" i="42"/>
  <c r="N11" i="42"/>
  <c r="N10" i="42"/>
  <c r="N9" i="42"/>
  <c r="N8" i="42"/>
  <c r="N130" i="41"/>
  <c r="K130" i="41"/>
  <c r="K129" i="41"/>
  <c r="M128" i="41"/>
  <c r="N128" i="41" s="1"/>
  <c r="L128" i="41"/>
  <c r="K128" i="41"/>
  <c r="K127" i="41"/>
  <c r="N127" i="41" s="1"/>
  <c r="K126" i="41"/>
  <c r="K125" i="41"/>
  <c r="N125" i="41" s="1"/>
  <c r="N124" i="41"/>
  <c r="K124" i="41"/>
  <c r="K123" i="41"/>
  <c r="N123" i="41" s="1"/>
  <c r="N121" i="41"/>
  <c r="K121" i="41"/>
  <c r="K120" i="41"/>
  <c r="N120" i="41" s="1"/>
  <c r="N119" i="41"/>
  <c r="K119" i="41"/>
  <c r="K118" i="41"/>
  <c r="N118" i="41" s="1"/>
  <c r="N117" i="41"/>
  <c r="K117" i="41"/>
  <c r="K116" i="41"/>
  <c r="N116" i="41" s="1"/>
  <c r="N115" i="41"/>
  <c r="M115" i="41"/>
  <c r="L115" i="41"/>
  <c r="K114" i="41"/>
  <c r="N114" i="41" s="1"/>
  <c r="N113" i="41"/>
  <c r="K113" i="41"/>
  <c r="M112" i="41"/>
  <c r="L112" i="41"/>
  <c r="N112" i="41" s="1"/>
  <c r="K112" i="41"/>
  <c r="K111" i="41"/>
  <c r="N111" i="41" s="1"/>
  <c r="N110" i="41"/>
  <c r="K110" i="41"/>
  <c r="K109" i="41"/>
  <c r="N109" i="41" s="1"/>
  <c r="N108" i="41"/>
  <c r="K108" i="41"/>
  <c r="K107" i="41"/>
  <c r="N107" i="41" s="1"/>
  <c r="N106" i="41"/>
  <c r="K106" i="41"/>
  <c r="M105" i="41"/>
  <c r="M122" i="41" s="1"/>
  <c r="M131" i="41" s="1"/>
  <c r="L105" i="41"/>
  <c r="L122" i="41" s="1"/>
  <c r="L131" i="41" s="1"/>
  <c r="K105" i="41"/>
  <c r="K122" i="41" s="1"/>
  <c r="K104" i="41"/>
  <c r="N104" i="41" s="1"/>
  <c r="N103" i="41"/>
  <c r="K103" i="41"/>
  <c r="K102" i="41"/>
  <c r="N102" i="41" s="1"/>
  <c r="K101" i="41"/>
  <c r="K100" i="41"/>
  <c r="N100" i="41" s="1"/>
  <c r="M99" i="41"/>
  <c r="L99" i="41"/>
  <c r="K99" i="41"/>
  <c r="N99" i="41" s="1"/>
  <c r="N98" i="41"/>
  <c r="K98" i="41"/>
  <c r="K97" i="41"/>
  <c r="N97" i="41" s="1"/>
  <c r="N96" i="41"/>
  <c r="K96" i="41"/>
  <c r="K95" i="41"/>
  <c r="N95" i="41" s="1"/>
  <c r="N94" i="41"/>
  <c r="K94" i="41"/>
  <c r="K93" i="41"/>
  <c r="N93" i="41" s="1"/>
  <c r="N92" i="41"/>
  <c r="K92" i="41"/>
  <c r="K91" i="41"/>
  <c r="N91" i="41" s="1"/>
  <c r="N90" i="41"/>
  <c r="K90" i="41"/>
  <c r="M89" i="41"/>
  <c r="L89" i="41"/>
  <c r="K89" i="41"/>
  <c r="N89" i="41" s="1"/>
  <c r="K88" i="41"/>
  <c r="N88" i="41" s="1"/>
  <c r="K87" i="41"/>
  <c r="N87" i="41" s="1"/>
  <c r="K86" i="41"/>
  <c r="N86" i="41" s="1"/>
  <c r="K85" i="41"/>
  <c r="N85" i="41" s="1"/>
  <c r="M84" i="41"/>
  <c r="M100" i="41" s="1"/>
  <c r="L84" i="41"/>
  <c r="L100" i="41" s="1"/>
  <c r="K84" i="41"/>
  <c r="N84" i="41" s="1"/>
  <c r="K83" i="41"/>
  <c r="N83" i="41" s="1"/>
  <c r="K82" i="41"/>
  <c r="N82" i="41" s="1"/>
  <c r="K81" i="41"/>
  <c r="N81" i="41" s="1"/>
  <c r="K80" i="41"/>
  <c r="N80" i="41" s="1"/>
  <c r="K79" i="41"/>
  <c r="N79" i="41" s="1"/>
  <c r="K78" i="41"/>
  <c r="N78" i="41" s="1"/>
  <c r="K77" i="41"/>
  <c r="N77" i="41" s="1"/>
  <c r="K76" i="41"/>
  <c r="M75" i="41"/>
  <c r="L75" i="41"/>
  <c r="K75" i="41"/>
  <c r="N75" i="41" s="1"/>
  <c r="K74" i="41"/>
  <c r="N74" i="41" s="1"/>
  <c r="K73" i="41"/>
  <c r="N73" i="41" s="1"/>
  <c r="K72" i="41"/>
  <c r="N72" i="41" s="1"/>
  <c r="K71" i="41"/>
  <c r="N71" i="41" s="1"/>
  <c r="K70" i="41"/>
  <c r="N70" i="41" s="1"/>
  <c r="K69" i="41"/>
  <c r="N69" i="41" s="1"/>
  <c r="K68" i="41"/>
  <c r="N68" i="41" s="1"/>
  <c r="K67" i="41"/>
  <c r="N67" i="41" s="1"/>
  <c r="K66" i="41"/>
  <c r="N66" i="41" s="1"/>
  <c r="K65" i="41"/>
  <c r="N65" i="41" s="1"/>
  <c r="K64" i="41"/>
  <c r="N64" i="41" s="1"/>
  <c r="K63" i="41"/>
  <c r="N63" i="41" s="1"/>
  <c r="K62" i="41"/>
  <c r="N62" i="41" s="1"/>
  <c r="M61" i="41"/>
  <c r="L61" i="41"/>
  <c r="K61" i="41"/>
  <c r="N61" i="41" s="1"/>
  <c r="K60" i="41"/>
  <c r="N60" i="41" s="1"/>
  <c r="N59" i="41"/>
  <c r="K59" i="41"/>
  <c r="K58" i="41"/>
  <c r="N58" i="41" s="1"/>
  <c r="N57" i="41"/>
  <c r="K57" i="41"/>
  <c r="K56" i="41"/>
  <c r="N56" i="41" s="1"/>
  <c r="N55" i="41"/>
  <c r="K55" i="41"/>
  <c r="K54" i="41"/>
  <c r="N54" i="41" s="1"/>
  <c r="N53" i="41"/>
  <c r="K53" i="41"/>
  <c r="K52" i="41"/>
  <c r="M51" i="41"/>
  <c r="L51" i="41"/>
  <c r="K51" i="41"/>
  <c r="N51" i="41" s="1"/>
  <c r="K50" i="41"/>
  <c r="N50" i="41" s="1"/>
  <c r="N49" i="41"/>
  <c r="K49" i="41"/>
  <c r="K48" i="41"/>
  <c r="N48" i="41" s="1"/>
  <c r="N47" i="41"/>
  <c r="K47" i="41"/>
  <c r="K46" i="41"/>
  <c r="N46" i="41" s="1"/>
  <c r="N45" i="41"/>
  <c r="M45" i="41"/>
  <c r="L45" i="41"/>
  <c r="K45" i="41"/>
  <c r="N44" i="41"/>
  <c r="K44" i="41"/>
  <c r="K43" i="41"/>
  <c r="N43" i="41" s="1"/>
  <c r="N42" i="41"/>
  <c r="M42" i="41"/>
  <c r="L42" i="41"/>
  <c r="K42" i="41"/>
  <c r="N41" i="41"/>
  <c r="K41" i="41"/>
  <c r="K40" i="41"/>
  <c r="N40" i="41" s="1"/>
  <c r="N39" i="41"/>
  <c r="K39" i="41"/>
  <c r="K38" i="41"/>
  <c r="N38" i="41" s="1"/>
  <c r="N37" i="41"/>
  <c r="K37" i="41"/>
  <c r="K36" i="41"/>
  <c r="N36" i="41" s="1"/>
  <c r="N35" i="41"/>
  <c r="K35" i="41"/>
  <c r="M34" i="41"/>
  <c r="L34" i="41"/>
  <c r="K34" i="41"/>
  <c r="N34" i="41" s="1"/>
  <c r="K33" i="41"/>
  <c r="N33" i="41" s="1"/>
  <c r="N32" i="41"/>
  <c r="K32" i="41"/>
  <c r="M31" i="41"/>
  <c r="M52" i="41" s="1"/>
  <c r="L31" i="41"/>
  <c r="L52" i="41" s="1"/>
  <c r="K31" i="41"/>
  <c r="N31" i="41" s="1"/>
  <c r="K30" i="41"/>
  <c r="N30" i="41" s="1"/>
  <c r="N29" i="41"/>
  <c r="K29" i="41"/>
  <c r="K28" i="41"/>
  <c r="N28" i="41" s="1"/>
  <c r="N27" i="41"/>
  <c r="K27" i="41"/>
  <c r="K26" i="41"/>
  <c r="M25" i="41"/>
  <c r="M26" i="41" s="1"/>
  <c r="L25" i="41"/>
  <c r="L26" i="41" s="1"/>
  <c r="K25" i="41"/>
  <c r="N25" i="41" s="1"/>
  <c r="K24" i="41"/>
  <c r="N24" i="41" s="1"/>
  <c r="N23" i="41"/>
  <c r="K23" i="41"/>
  <c r="K22" i="41"/>
  <c r="N22" i="41" s="1"/>
  <c r="N21" i="41"/>
  <c r="M21" i="41"/>
  <c r="L21" i="41"/>
  <c r="K21" i="41"/>
  <c r="N20" i="41"/>
  <c r="K20" i="41"/>
  <c r="K19" i="41"/>
  <c r="N19" i="41" s="1"/>
  <c r="N18" i="41"/>
  <c r="K18" i="41"/>
  <c r="K17" i="41"/>
  <c r="N17" i="41" s="1"/>
  <c r="N16" i="41"/>
  <c r="K16" i="41"/>
  <c r="K15" i="41"/>
  <c r="N15" i="41" s="1"/>
  <c r="N14" i="41"/>
  <c r="K14" i="41"/>
  <c r="K13" i="41"/>
  <c r="N13" i="41" s="1"/>
  <c r="N12" i="41"/>
  <c r="K12" i="41"/>
  <c r="K11" i="41"/>
  <c r="N11" i="41" s="1"/>
  <c r="N10" i="41"/>
  <c r="K10" i="41"/>
  <c r="K9" i="41"/>
  <c r="N9" i="41" s="1"/>
  <c r="N8" i="41"/>
  <c r="K8" i="41"/>
  <c r="K131" i="40"/>
  <c r="N130" i="40"/>
  <c r="M128" i="40"/>
  <c r="L128" i="40"/>
  <c r="K128" i="40"/>
  <c r="N128" i="40" s="1"/>
  <c r="N127" i="40"/>
  <c r="N125" i="40"/>
  <c r="N124" i="40"/>
  <c r="N123" i="40"/>
  <c r="K122" i="40"/>
  <c r="N121" i="40"/>
  <c r="N120" i="40"/>
  <c r="N119" i="40"/>
  <c r="N118" i="40"/>
  <c r="N117" i="40"/>
  <c r="N116" i="40"/>
  <c r="N115" i="40"/>
  <c r="M115" i="40"/>
  <c r="L115" i="40"/>
  <c r="N114" i="40"/>
  <c r="N113" i="40"/>
  <c r="N112" i="40"/>
  <c r="M112" i="40"/>
  <c r="L112" i="40"/>
  <c r="N111" i="40"/>
  <c r="N110" i="40"/>
  <c r="N109" i="40"/>
  <c r="N108" i="40"/>
  <c r="N107" i="40"/>
  <c r="N106" i="40"/>
  <c r="M105" i="40"/>
  <c r="M122" i="40" s="1"/>
  <c r="M131" i="40" s="1"/>
  <c r="L105" i="40"/>
  <c r="N105" i="40" s="1"/>
  <c r="N104" i="40"/>
  <c r="N103" i="40"/>
  <c r="N102" i="40"/>
  <c r="N99" i="40"/>
  <c r="M99" i="40"/>
  <c r="M100" i="40" s="1"/>
  <c r="L99" i="40"/>
  <c r="K99" i="40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L84" i="40"/>
  <c r="L100" i="40" s="1"/>
  <c r="K84" i="40"/>
  <c r="N84" i="40" s="1"/>
  <c r="N83" i="40"/>
  <c r="N82" i="40"/>
  <c r="N81" i="40"/>
  <c r="N80" i="40"/>
  <c r="N79" i="40"/>
  <c r="N78" i="40"/>
  <c r="N77" i="40"/>
  <c r="N75" i="40"/>
  <c r="M75" i="40"/>
  <c r="L75" i="40"/>
  <c r="K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1" i="40" s="1"/>
  <c r="N60" i="40"/>
  <c r="N59" i="40"/>
  <c r="N58" i="40"/>
  <c r="N57" i="40"/>
  <c r="N56" i="40"/>
  <c r="N55" i="40"/>
  <c r="N54" i="40"/>
  <c r="N53" i="40"/>
  <c r="M51" i="40"/>
  <c r="L51" i="40"/>
  <c r="K51" i="40"/>
  <c r="N51" i="40" s="1"/>
  <c r="N50" i="40"/>
  <c r="N49" i="40"/>
  <c r="N48" i="40"/>
  <c r="N47" i="40"/>
  <c r="N46" i="40"/>
  <c r="M45" i="40"/>
  <c r="L45" i="40"/>
  <c r="K45" i="40"/>
  <c r="N45" i="40" s="1"/>
  <c r="N44" i="40"/>
  <c r="N43" i="40"/>
  <c r="N42" i="40"/>
  <c r="M42" i="40"/>
  <c r="L42" i="40"/>
  <c r="K42" i="40"/>
  <c r="N41" i="40"/>
  <c r="N40" i="40"/>
  <c r="N39" i="40"/>
  <c r="N38" i="40"/>
  <c r="N37" i="40"/>
  <c r="N36" i="40"/>
  <c r="N35" i="40"/>
  <c r="M34" i="40"/>
  <c r="L34" i="40"/>
  <c r="K34" i="40"/>
  <c r="N34" i="40" s="1"/>
  <c r="N33" i="40"/>
  <c r="N32" i="40"/>
  <c r="M31" i="40"/>
  <c r="M52" i="40" s="1"/>
  <c r="L31" i="40"/>
  <c r="L52" i="40" s="1"/>
  <c r="K31" i="40"/>
  <c r="N31" i="40" s="1"/>
  <c r="N30" i="40"/>
  <c r="N29" i="40"/>
  <c r="N28" i="40"/>
  <c r="N27" i="40"/>
  <c r="M25" i="40"/>
  <c r="L25" i="40"/>
  <c r="K25" i="40"/>
  <c r="N25" i="40" s="1"/>
  <c r="N24" i="40"/>
  <c r="N23" i="40"/>
  <c r="N22" i="40"/>
  <c r="N21" i="40"/>
  <c r="M21" i="40"/>
  <c r="M26" i="40" s="1"/>
  <c r="L21" i="40"/>
  <c r="L26" i="40" s="1"/>
  <c r="K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R76" i="38" l="1"/>
  <c r="O76" i="41"/>
  <c r="R76" i="41" s="1"/>
  <c r="O71" i="43"/>
  <c r="R71" i="43" s="1"/>
  <c r="R131" i="41"/>
  <c r="O132" i="41"/>
  <c r="R132" i="41" s="1"/>
  <c r="R70" i="39"/>
  <c r="O100" i="39"/>
  <c r="R100" i="39" s="1"/>
  <c r="R52" i="39"/>
  <c r="O71" i="39"/>
  <c r="R71" i="39" s="1"/>
  <c r="O132" i="38"/>
  <c r="R132" i="38" s="1"/>
  <c r="R101" i="38"/>
  <c r="R26" i="40"/>
  <c r="O101" i="40"/>
  <c r="O76" i="40"/>
  <c r="R76" i="40" s="1"/>
  <c r="R122" i="40"/>
  <c r="P131" i="40"/>
  <c r="R131" i="40" s="1"/>
  <c r="L35" i="43"/>
  <c r="N35" i="43" s="1"/>
  <c r="M69" i="43"/>
  <c r="M72" i="43" s="1"/>
  <c r="N15" i="43"/>
  <c r="K21" i="43"/>
  <c r="N68" i="43"/>
  <c r="N33" i="43"/>
  <c r="N51" i="43"/>
  <c r="N58" i="43"/>
  <c r="K99" i="43"/>
  <c r="N99" i="43" s="1"/>
  <c r="N92" i="43"/>
  <c r="M70" i="43"/>
  <c r="M100" i="43" s="1"/>
  <c r="M52" i="43"/>
  <c r="M71" i="43" s="1"/>
  <c r="K52" i="43"/>
  <c r="L52" i="43"/>
  <c r="L71" i="43" s="1"/>
  <c r="L70" i="43"/>
  <c r="L100" i="43" s="1"/>
  <c r="K70" i="43"/>
  <c r="N76" i="43"/>
  <c r="K69" i="43"/>
  <c r="N21" i="43"/>
  <c r="M69" i="42"/>
  <c r="M99" i="42" s="1"/>
  <c r="M51" i="42"/>
  <c r="K98" i="42"/>
  <c r="N98" i="42" s="1"/>
  <c r="N91" i="42"/>
  <c r="K51" i="42"/>
  <c r="N51" i="42" s="1"/>
  <c r="L51" i="42"/>
  <c r="L69" i="42"/>
  <c r="L99" i="42" s="1"/>
  <c r="N71" i="42"/>
  <c r="N75" i="42"/>
  <c r="K68" i="42"/>
  <c r="N68" i="42" s="1"/>
  <c r="K69" i="42"/>
  <c r="N20" i="42"/>
  <c r="M101" i="41"/>
  <c r="M132" i="41" s="1"/>
  <c r="M76" i="41"/>
  <c r="N26" i="41"/>
  <c r="N52" i="41"/>
  <c r="N101" i="41"/>
  <c r="K131" i="41"/>
  <c r="N131" i="41" s="1"/>
  <c r="N122" i="41"/>
  <c r="L101" i="41"/>
  <c r="L132" i="41" s="1"/>
  <c r="L76" i="41"/>
  <c r="N76" i="41" s="1"/>
  <c r="N105" i="41"/>
  <c r="K132" i="41"/>
  <c r="N132" i="41" s="1"/>
  <c r="L101" i="40"/>
  <c r="L76" i="40"/>
  <c r="M101" i="40"/>
  <c r="M132" i="40" s="1"/>
  <c r="M76" i="40"/>
  <c r="L122" i="40"/>
  <c r="L131" i="40" s="1"/>
  <c r="N131" i="40" s="1"/>
  <c r="K100" i="40"/>
  <c r="N100" i="40" s="1"/>
  <c r="K26" i="40"/>
  <c r="K52" i="40"/>
  <c r="N52" i="40" s="1"/>
  <c r="N10" i="39"/>
  <c r="N98" i="39"/>
  <c r="N97" i="39"/>
  <c r="N96" i="39"/>
  <c r="N95" i="39"/>
  <c r="N94" i="39"/>
  <c r="N93" i="39"/>
  <c r="N91" i="39"/>
  <c r="N90" i="39"/>
  <c r="N89" i="39"/>
  <c r="N88" i="39"/>
  <c r="N87" i="39"/>
  <c r="M86" i="39"/>
  <c r="L86" i="39"/>
  <c r="K86" i="39"/>
  <c r="K92" i="39" s="1"/>
  <c r="N85" i="39"/>
  <c r="N84" i="39"/>
  <c r="N83" i="39"/>
  <c r="N82" i="39"/>
  <c r="N81" i="39"/>
  <c r="M81" i="39"/>
  <c r="L81" i="39"/>
  <c r="N80" i="39"/>
  <c r="N79" i="39"/>
  <c r="N78" i="39"/>
  <c r="N77" i="39"/>
  <c r="M76" i="39"/>
  <c r="M92" i="39" s="1"/>
  <c r="M99" i="39" s="1"/>
  <c r="L76" i="39"/>
  <c r="L92" i="39" s="1"/>
  <c r="L99" i="39" s="1"/>
  <c r="N75" i="39"/>
  <c r="N74" i="39"/>
  <c r="N73" i="39"/>
  <c r="M68" i="39"/>
  <c r="L68" i="39"/>
  <c r="K68" i="39"/>
  <c r="N68" i="39" s="1"/>
  <c r="N67" i="39"/>
  <c r="N66" i="39"/>
  <c r="N65" i="39"/>
  <c r="N64" i="39"/>
  <c r="M64" i="39"/>
  <c r="L64" i="39"/>
  <c r="K64" i="39"/>
  <c r="N63" i="39"/>
  <c r="N62" i="39"/>
  <c r="N61" i="39"/>
  <c r="N60" i="39"/>
  <c r="N59" i="39"/>
  <c r="M58" i="39"/>
  <c r="M69" i="39" s="1"/>
  <c r="M72" i="39" s="1"/>
  <c r="L58" i="39"/>
  <c r="L69" i="39" s="1"/>
  <c r="L72" i="39" s="1"/>
  <c r="K58" i="39"/>
  <c r="N58" i="39" s="1"/>
  <c r="N57" i="39"/>
  <c r="N56" i="39"/>
  <c r="N55" i="39"/>
  <c r="N54" i="39"/>
  <c r="N53" i="39"/>
  <c r="M51" i="39"/>
  <c r="L51" i="39"/>
  <c r="N51" i="39" s="1"/>
  <c r="K51" i="39"/>
  <c r="N50" i="39"/>
  <c r="N49" i="39"/>
  <c r="N48" i="39"/>
  <c r="M47" i="39"/>
  <c r="L47" i="39"/>
  <c r="K47" i="39"/>
  <c r="N47" i="39" s="1"/>
  <c r="N46" i="39"/>
  <c r="N44" i="39"/>
  <c r="N43" i="39"/>
  <c r="N42" i="39"/>
  <c r="N41" i="39"/>
  <c r="N40" i="39"/>
  <c r="N39" i="39"/>
  <c r="N38" i="39"/>
  <c r="N37" i="39"/>
  <c r="N36" i="39"/>
  <c r="M35" i="39"/>
  <c r="K35" i="39"/>
  <c r="N34" i="39"/>
  <c r="M33" i="39"/>
  <c r="L33" i="39"/>
  <c r="K33" i="39"/>
  <c r="N33" i="39" s="1"/>
  <c r="N32" i="39"/>
  <c r="N31" i="39"/>
  <c r="N30" i="39"/>
  <c r="N29" i="39"/>
  <c r="N28" i="39"/>
  <c r="N27" i="39"/>
  <c r="N26" i="39"/>
  <c r="N25" i="39"/>
  <c r="N24" i="39"/>
  <c r="M24" i="39"/>
  <c r="L24" i="39"/>
  <c r="L35" i="39" s="1"/>
  <c r="N23" i="39"/>
  <c r="N22" i="39"/>
  <c r="M21" i="39"/>
  <c r="M70" i="39" s="1"/>
  <c r="M100" i="39" s="1"/>
  <c r="N20" i="39"/>
  <c r="N19" i="39"/>
  <c r="N18" i="39"/>
  <c r="N17" i="39"/>
  <c r="N16" i="39"/>
  <c r="M15" i="39"/>
  <c r="L15" i="39"/>
  <c r="K15" i="39"/>
  <c r="K21" i="39" s="1"/>
  <c r="N14" i="39"/>
  <c r="N13" i="39"/>
  <c r="N12" i="39"/>
  <c r="N11" i="39"/>
  <c r="N9" i="39"/>
  <c r="N8" i="39"/>
  <c r="N130" i="38"/>
  <c r="N128" i="38"/>
  <c r="M128" i="38"/>
  <c r="L128" i="38"/>
  <c r="K128" i="38"/>
  <c r="N127" i="38"/>
  <c r="N125" i="38"/>
  <c r="N124" i="38"/>
  <c r="N123" i="38"/>
  <c r="K122" i="38"/>
  <c r="K131" i="38" s="1"/>
  <c r="N121" i="38"/>
  <c r="N120" i="38"/>
  <c r="N119" i="38"/>
  <c r="N118" i="38"/>
  <c r="N117" i="38"/>
  <c r="N116" i="38"/>
  <c r="M115" i="38"/>
  <c r="L115" i="38"/>
  <c r="N115" i="38" s="1"/>
  <c r="N114" i="38"/>
  <c r="N113" i="38"/>
  <c r="M112" i="38"/>
  <c r="N112" i="38" s="1"/>
  <c r="L112" i="38"/>
  <c r="N111" i="38"/>
  <c r="N110" i="38"/>
  <c r="N109" i="38"/>
  <c r="N108" i="38"/>
  <c r="N107" i="38"/>
  <c r="N106" i="38"/>
  <c r="N105" i="38"/>
  <c r="M105" i="38"/>
  <c r="M122" i="38" s="1"/>
  <c r="M131" i="38" s="1"/>
  <c r="L105" i="38"/>
  <c r="L122" i="38" s="1"/>
  <c r="N104" i="38"/>
  <c r="N103" i="38"/>
  <c r="N102" i="38"/>
  <c r="M99" i="38"/>
  <c r="L99" i="38"/>
  <c r="L100" i="38" s="1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N84" i="38" s="1"/>
  <c r="L84" i="38"/>
  <c r="K84" i="38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N61" i="38" s="1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N45" i="38"/>
  <c r="M45" i="38"/>
  <c r="L45" i="38"/>
  <c r="K45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N31" i="38" s="1"/>
  <c r="L31" i="38"/>
  <c r="L52" i="38" s="1"/>
  <c r="K31" i="38"/>
  <c r="N30" i="38"/>
  <c r="N29" i="38"/>
  <c r="N28" i="38"/>
  <c r="N27" i="38"/>
  <c r="M25" i="38"/>
  <c r="N25" i="38" s="1"/>
  <c r="L25" i="38"/>
  <c r="K25" i="38"/>
  <c r="N24" i="38"/>
  <c r="N23" i="38"/>
  <c r="N22" i="38"/>
  <c r="M21" i="38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P132" i="40" l="1"/>
  <c r="R101" i="40"/>
  <c r="O132" i="40"/>
  <c r="R132" i="40" s="1"/>
  <c r="N69" i="43"/>
  <c r="K72" i="43"/>
  <c r="N72" i="43" s="1"/>
  <c r="N70" i="43"/>
  <c r="K100" i="43"/>
  <c r="N100" i="43" s="1"/>
  <c r="N52" i="43"/>
  <c r="K71" i="43"/>
  <c r="N71" i="43" s="1"/>
  <c r="N69" i="42"/>
  <c r="K99" i="42"/>
  <c r="N99" i="42" s="1"/>
  <c r="N122" i="40"/>
  <c r="N26" i="40"/>
  <c r="K101" i="40"/>
  <c r="K76" i="40"/>
  <c r="N76" i="40" s="1"/>
  <c r="L132" i="40"/>
  <c r="K52" i="39"/>
  <c r="N92" i="39"/>
  <c r="K99" i="39"/>
  <c r="N99" i="39" s="1"/>
  <c r="N86" i="39"/>
  <c r="N15" i="39"/>
  <c r="N35" i="39"/>
  <c r="L21" i="39"/>
  <c r="N21" i="39" s="1"/>
  <c r="M52" i="39"/>
  <c r="M71" i="39" s="1"/>
  <c r="N76" i="39"/>
  <c r="K69" i="39"/>
  <c r="K70" i="39"/>
  <c r="K100" i="38"/>
  <c r="N89" i="38"/>
  <c r="N51" i="38"/>
  <c r="K52" i="38"/>
  <c r="K76" i="38" s="1"/>
  <c r="K101" i="38"/>
  <c r="N26" i="38"/>
  <c r="L131" i="38"/>
  <c r="N122" i="38"/>
  <c r="L101" i="38"/>
  <c r="L132" i="38" s="1"/>
  <c r="L76" i="38"/>
  <c r="N131" i="38"/>
  <c r="N100" i="38"/>
  <c r="M26" i="38"/>
  <c r="M52" i="38"/>
  <c r="N52" i="38" s="1"/>
  <c r="M100" i="38"/>
  <c r="N21" i="38"/>
  <c r="N99" i="38"/>
  <c r="J98" i="43"/>
  <c r="J97" i="43"/>
  <c r="J96" i="43"/>
  <c r="J95" i="43"/>
  <c r="J94" i="43"/>
  <c r="J93" i="43"/>
  <c r="J91" i="43"/>
  <c r="J90" i="43"/>
  <c r="J89" i="43"/>
  <c r="J88" i="43"/>
  <c r="J87" i="43"/>
  <c r="I86" i="43"/>
  <c r="H86" i="43"/>
  <c r="G86" i="43"/>
  <c r="J86" i="43" s="1"/>
  <c r="J85" i="43"/>
  <c r="J84" i="43"/>
  <c r="J83" i="43"/>
  <c r="J82" i="43"/>
  <c r="I81" i="43"/>
  <c r="H81" i="43"/>
  <c r="J80" i="43"/>
  <c r="J79" i="43"/>
  <c r="J78" i="43"/>
  <c r="J77" i="43"/>
  <c r="I76" i="43"/>
  <c r="H76" i="43"/>
  <c r="J76" i="43" s="1"/>
  <c r="J75" i="43"/>
  <c r="J74" i="43"/>
  <c r="J73" i="43"/>
  <c r="I68" i="43"/>
  <c r="J68" i="43" s="1"/>
  <c r="H68" i="43"/>
  <c r="G68" i="43"/>
  <c r="J67" i="43"/>
  <c r="J66" i="43"/>
  <c r="J65" i="43"/>
  <c r="I64" i="43"/>
  <c r="H64" i="43"/>
  <c r="G64" i="43"/>
  <c r="J64" i="43" s="1"/>
  <c r="J63" i="43"/>
  <c r="J62" i="43"/>
  <c r="J61" i="43"/>
  <c r="J60" i="43"/>
  <c r="J59" i="43"/>
  <c r="I58" i="43"/>
  <c r="H58" i="43"/>
  <c r="H69" i="43" s="1"/>
  <c r="G58" i="43"/>
  <c r="J58" i="43" s="1"/>
  <c r="J57" i="43"/>
  <c r="J56" i="43"/>
  <c r="J55" i="43"/>
  <c r="J54" i="43"/>
  <c r="J53" i="43"/>
  <c r="I51" i="43"/>
  <c r="H51" i="43"/>
  <c r="G51" i="43"/>
  <c r="J50" i="43"/>
  <c r="J49" i="43"/>
  <c r="J48" i="43"/>
  <c r="I47" i="43"/>
  <c r="H47" i="43"/>
  <c r="G47" i="43"/>
  <c r="J46" i="43"/>
  <c r="J44" i="43"/>
  <c r="J43" i="43"/>
  <c r="J42" i="43"/>
  <c r="J41" i="43"/>
  <c r="J40" i="43"/>
  <c r="J39" i="43"/>
  <c r="J38" i="43"/>
  <c r="J37" i="43"/>
  <c r="J36" i="43"/>
  <c r="J34" i="43"/>
  <c r="I33" i="43"/>
  <c r="H33" i="43"/>
  <c r="H35" i="43" s="1"/>
  <c r="G33" i="43"/>
  <c r="J32" i="43"/>
  <c r="J31" i="43"/>
  <c r="J30" i="43"/>
  <c r="J29" i="43"/>
  <c r="J28" i="43"/>
  <c r="J27" i="43"/>
  <c r="J26" i="43"/>
  <c r="J25" i="43"/>
  <c r="I24" i="43"/>
  <c r="I35" i="43" s="1"/>
  <c r="H24" i="43"/>
  <c r="J23" i="43"/>
  <c r="J22" i="43"/>
  <c r="J20" i="43"/>
  <c r="J19" i="43"/>
  <c r="J18" i="43"/>
  <c r="J17" i="43"/>
  <c r="J16" i="43"/>
  <c r="I15" i="43"/>
  <c r="I21" i="43" s="1"/>
  <c r="H15" i="43"/>
  <c r="H21" i="43" s="1"/>
  <c r="G15" i="43"/>
  <c r="J14" i="43"/>
  <c r="J13" i="43"/>
  <c r="J12" i="43"/>
  <c r="J11" i="43"/>
  <c r="J9" i="43"/>
  <c r="J8" i="43"/>
  <c r="G130" i="41"/>
  <c r="J130" i="41" s="1"/>
  <c r="G129" i="41"/>
  <c r="I128" i="41"/>
  <c r="H128" i="41"/>
  <c r="G127" i="41"/>
  <c r="J127" i="41" s="1"/>
  <c r="G126" i="41"/>
  <c r="G125" i="41"/>
  <c r="J125" i="41" s="1"/>
  <c r="G124" i="41"/>
  <c r="J124" i="41" s="1"/>
  <c r="G123" i="41"/>
  <c r="J123" i="41" s="1"/>
  <c r="G121" i="41"/>
  <c r="J121" i="41" s="1"/>
  <c r="G120" i="41"/>
  <c r="J120" i="41" s="1"/>
  <c r="G119" i="41"/>
  <c r="J119" i="41" s="1"/>
  <c r="G118" i="41"/>
  <c r="J118" i="41" s="1"/>
  <c r="G117" i="41"/>
  <c r="J117" i="41" s="1"/>
  <c r="G116" i="41"/>
  <c r="J116" i="41" s="1"/>
  <c r="I115" i="41"/>
  <c r="H115" i="41"/>
  <c r="J115" i="41" s="1"/>
  <c r="G114" i="41"/>
  <c r="J114" i="41" s="1"/>
  <c r="G113" i="41"/>
  <c r="J113" i="41" s="1"/>
  <c r="I112" i="41"/>
  <c r="J112" i="41" s="1"/>
  <c r="H112" i="41"/>
  <c r="G112" i="41"/>
  <c r="G111" i="41"/>
  <c r="J111" i="41" s="1"/>
  <c r="G110" i="41"/>
  <c r="J110" i="41" s="1"/>
  <c r="G109" i="41"/>
  <c r="J109" i="41" s="1"/>
  <c r="G108" i="41"/>
  <c r="J108" i="41" s="1"/>
  <c r="G107" i="41"/>
  <c r="J107" i="41" s="1"/>
  <c r="G106" i="41"/>
  <c r="J106" i="41" s="1"/>
  <c r="J105" i="41"/>
  <c r="I105" i="41"/>
  <c r="H105" i="41"/>
  <c r="H122" i="41" s="1"/>
  <c r="G105" i="41"/>
  <c r="J104" i="41"/>
  <c r="G104" i="41"/>
  <c r="G103" i="41"/>
  <c r="J103" i="41" s="1"/>
  <c r="G102" i="41"/>
  <c r="J102" i="41" s="1"/>
  <c r="I99" i="41"/>
  <c r="H99" i="41"/>
  <c r="G98" i="41"/>
  <c r="J98" i="41" s="1"/>
  <c r="G97" i="41"/>
  <c r="J97" i="41" s="1"/>
  <c r="G96" i="41"/>
  <c r="J96" i="41" s="1"/>
  <c r="G95" i="41"/>
  <c r="J95" i="41" s="1"/>
  <c r="G94" i="41"/>
  <c r="J94" i="41" s="1"/>
  <c r="J93" i="41"/>
  <c r="G93" i="41"/>
  <c r="G92" i="41"/>
  <c r="J92" i="41" s="1"/>
  <c r="G91" i="41"/>
  <c r="J91" i="41" s="1"/>
  <c r="G90" i="41"/>
  <c r="J90" i="41" s="1"/>
  <c r="I89" i="41"/>
  <c r="H89" i="41"/>
  <c r="G88" i="41"/>
  <c r="J88" i="41" s="1"/>
  <c r="G87" i="41"/>
  <c r="J87" i="41" s="1"/>
  <c r="G86" i="41"/>
  <c r="J86" i="41" s="1"/>
  <c r="G85" i="41"/>
  <c r="J85" i="41" s="1"/>
  <c r="I84" i="41"/>
  <c r="H84" i="41"/>
  <c r="J83" i="41"/>
  <c r="G83" i="41"/>
  <c r="G82" i="41"/>
  <c r="J82" i="41" s="1"/>
  <c r="G81" i="41"/>
  <c r="J81" i="41" s="1"/>
  <c r="G80" i="41"/>
  <c r="J80" i="41" s="1"/>
  <c r="G79" i="41"/>
  <c r="J79" i="41" s="1"/>
  <c r="G78" i="41"/>
  <c r="J78" i="41" s="1"/>
  <c r="J77" i="41"/>
  <c r="G77" i="41"/>
  <c r="I75" i="41"/>
  <c r="H75" i="41"/>
  <c r="G74" i="41"/>
  <c r="J74" i="41" s="1"/>
  <c r="G73" i="41"/>
  <c r="J73" i="41" s="1"/>
  <c r="G72" i="41"/>
  <c r="J72" i="41" s="1"/>
  <c r="G71" i="41"/>
  <c r="J71" i="41" s="1"/>
  <c r="G70" i="41"/>
  <c r="J70" i="41" s="1"/>
  <c r="J69" i="41"/>
  <c r="G69" i="41"/>
  <c r="G68" i="41"/>
  <c r="J68" i="41" s="1"/>
  <c r="J67" i="41"/>
  <c r="G67" i="41"/>
  <c r="G66" i="41"/>
  <c r="J66" i="41" s="1"/>
  <c r="G65" i="41"/>
  <c r="J65" i="41" s="1"/>
  <c r="G64" i="41"/>
  <c r="J64" i="41" s="1"/>
  <c r="G63" i="41"/>
  <c r="J63" i="41" s="1"/>
  <c r="G62" i="41"/>
  <c r="J62" i="41" s="1"/>
  <c r="I61" i="41"/>
  <c r="H61" i="41"/>
  <c r="G60" i="41"/>
  <c r="J60" i="41" s="1"/>
  <c r="G59" i="41"/>
  <c r="J59" i="41" s="1"/>
  <c r="J58" i="41"/>
  <c r="G58" i="41"/>
  <c r="G57" i="41"/>
  <c r="J57" i="41" s="1"/>
  <c r="G56" i="41"/>
  <c r="J56" i="41" s="1"/>
  <c r="G55" i="41"/>
  <c r="J55" i="41" s="1"/>
  <c r="G54" i="41"/>
  <c r="J54" i="41" s="1"/>
  <c r="G53" i="41"/>
  <c r="J53" i="41" s="1"/>
  <c r="I51" i="41"/>
  <c r="H51" i="41"/>
  <c r="G50" i="41"/>
  <c r="J50" i="41" s="1"/>
  <c r="G49" i="41"/>
  <c r="J49" i="41" s="1"/>
  <c r="G48" i="41"/>
  <c r="J48" i="41" s="1"/>
  <c r="G47" i="41"/>
  <c r="J47" i="41" s="1"/>
  <c r="G46" i="41"/>
  <c r="J46" i="41" s="1"/>
  <c r="I45" i="41"/>
  <c r="H45" i="41"/>
  <c r="G44" i="41"/>
  <c r="J44" i="41" s="1"/>
  <c r="G43" i="41"/>
  <c r="J43" i="41" s="1"/>
  <c r="I42" i="41"/>
  <c r="H42" i="41"/>
  <c r="G41" i="41"/>
  <c r="J41" i="41" s="1"/>
  <c r="G40" i="41"/>
  <c r="J40" i="41" s="1"/>
  <c r="G39" i="41"/>
  <c r="J39" i="41" s="1"/>
  <c r="J38" i="41"/>
  <c r="G38" i="41"/>
  <c r="G37" i="41"/>
  <c r="J37" i="41" s="1"/>
  <c r="J36" i="41"/>
  <c r="G36" i="41"/>
  <c r="G35" i="41"/>
  <c r="J35" i="41" s="1"/>
  <c r="I34" i="41"/>
  <c r="H34" i="41"/>
  <c r="G33" i="41"/>
  <c r="J33" i="41" s="1"/>
  <c r="G32" i="41"/>
  <c r="J32" i="41" s="1"/>
  <c r="I31" i="41"/>
  <c r="H31" i="41"/>
  <c r="G30" i="41"/>
  <c r="J30" i="41" s="1"/>
  <c r="G29" i="41"/>
  <c r="J29" i="41" s="1"/>
  <c r="G28" i="41"/>
  <c r="J28" i="41" s="1"/>
  <c r="G27" i="41"/>
  <c r="J27" i="41" s="1"/>
  <c r="I25" i="41"/>
  <c r="H25" i="41"/>
  <c r="J24" i="41"/>
  <c r="G24" i="41"/>
  <c r="G23" i="41"/>
  <c r="J23" i="41" s="1"/>
  <c r="J22" i="41"/>
  <c r="G22" i="41"/>
  <c r="I21" i="41"/>
  <c r="I26" i="41" s="1"/>
  <c r="H21" i="41"/>
  <c r="H26" i="41" s="1"/>
  <c r="G20" i="41"/>
  <c r="J20" i="41" s="1"/>
  <c r="G19" i="41"/>
  <c r="J19" i="41" s="1"/>
  <c r="G18" i="41"/>
  <c r="J18" i="41" s="1"/>
  <c r="J17" i="41"/>
  <c r="G17" i="41"/>
  <c r="G16" i="41"/>
  <c r="J16" i="41" s="1"/>
  <c r="G15" i="41"/>
  <c r="J15" i="41" s="1"/>
  <c r="G14" i="41"/>
  <c r="J14" i="41" s="1"/>
  <c r="G13" i="41"/>
  <c r="J13" i="41" s="1"/>
  <c r="G12" i="41"/>
  <c r="J12" i="41" s="1"/>
  <c r="G11" i="41"/>
  <c r="J11" i="41" s="1"/>
  <c r="G10" i="41"/>
  <c r="J10" i="41" s="1"/>
  <c r="J9" i="41"/>
  <c r="G9" i="41"/>
  <c r="G8" i="41"/>
  <c r="J8" i="41" s="1"/>
  <c r="J130" i="40"/>
  <c r="I128" i="40"/>
  <c r="H128" i="40"/>
  <c r="G128" i="40"/>
  <c r="J128" i="40" s="1"/>
  <c r="J127" i="40"/>
  <c r="J125" i="40"/>
  <c r="J124" i="40"/>
  <c r="J123" i="40"/>
  <c r="G122" i="40"/>
  <c r="G131" i="40" s="1"/>
  <c r="J121" i="40"/>
  <c r="J120" i="40"/>
  <c r="J119" i="40"/>
  <c r="J118" i="40"/>
  <c r="J117" i="40"/>
  <c r="J116" i="40"/>
  <c r="I115" i="40"/>
  <c r="J115" i="40" s="1"/>
  <c r="H115" i="40"/>
  <c r="J114" i="40"/>
  <c r="J113" i="40"/>
  <c r="I112" i="40"/>
  <c r="H112" i="40"/>
  <c r="J111" i="40"/>
  <c r="J110" i="40"/>
  <c r="J109" i="40"/>
  <c r="J108" i="40"/>
  <c r="J107" i="40"/>
  <c r="J106" i="40"/>
  <c r="I105" i="40"/>
  <c r="I122" i="40" s="1"/>
  <c r="I131" i="40" s="1"/>
  <c r="H105" i="40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G84" i="40"/>
  <c r="J84" i="40" s="1"/>
  <c r="J83" i="40"/>
  <c r="J82" i="40"/>
  <c r="J81" i="40"/>
  <c r="J80" i="40"/>
  <c r="J79" i="40"/>
  <c r="J78" i="40"/>
  <c r="J77" i="40"/>
  <c r="I75" i="40"/>
  <c r="J75" i="40" s="1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4" i="40"/>
  <c r="J53" i="40"/>
  <c r="I51" i="40"/>
  <c r="H51" i="40"/>
  <c r="G51" i="40"/>
  <c r="J50" i="40"/>
  <c r="J49" i="40"/>
  <c r="J48" i="40"/>
  <c r="J47" i="40"/>
  <c r="J46" i="40"/>
  <c r="I45" i="40"/>
  <c r="H45" i="40"/>
  <c r="G45" i="40"/>
  <c r="J44" i="40"/>
  <c r="J43" i="40"/>
  <c r="I42" i="40"/>
  <c r="H42" i="40"/>
  <c r="G42" i="40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H31" i="40"/>
  <c r="H52" i="40" s="1"/>
  <c r="G31" i="40"/>
  <c r="J30" i="40"/>
  <c r="J29" i="40"/>
  <c r="J28" i="40"/>
  <c r="J27" i="40"/>
  <c r="I25" i="40"/>
  <c r="H25" i="40"/>
  <c r="H26" i="40" s="1"/>
  <c r="G25" i="40"/>
  <c r="J25" i="40" s="1"/>
  <c r="J24" i="40"/>
  <c r="J23" i="40"/>
  <c r="J22" i="40"/>
  <c r="I21" i="40"/>
  <c r="I26" i="40" s="1"/>
  <c r="H21" i="40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97" i="42"/>
  <c r="J96" i="42"/>
  <c r="J95" i="42"/>
  <c r="J94" i="42"/>
  <c r="J93" i="42"/>
  <c r="J92" i="42"/>
  <c r="J90" i="42"/>
  <c r="J89" i="42"/>
  <c r="J88" i="42"/>
  <c r="J87" i="42"/>
  <c r="J86" i="42"/>
  <c r="I85" i="42"/>
  <c r="J85" i="42" s="1"/>
  <c r="H85" i="42"/>
  <c r="G85" i="42"/>
  <c r="G91" i="42" s="1"/>
  <c r="J84" i="42"/>
  <c r="J83" i="42"/>
  <c r="J82" i="42"/>
  <c r="J81" i="42"/>
  <c r="I80" i="42"/>
  <c r="J80" i="42" s="1"/>
  <c r="H80" i="42"/>
  <c r="J79" i="42"/>
  <c r="J78" i="42"/>
  <c r="J77" i="42"/>
  <c r="J76" i="42"/>
  <c r="I75" i="42"/>
  <c r="H75" i="42"/>
  <c r="H91" i="42" s="1"/>
  <c r="H98" i="42" s="1"/>
  <c r="J74" i="42"/>
  <c r="J73" i="42"/>
  <c r="J72" i="42"/>
  <c r="J70" i="42"/>
  <c r="I67" i="42"/>
  <c r="H67" i="42"/>
  <c r="G67" i="42"/>
  <c r="J66" i="42"/>
  <c r="J65" i="42"/>
  <c r="J64" i="42"/>
  <c r="I63" i="42"/>
  <c r="H63" i="42"/>
  <c r="J63" i="42" s="1"/>
  <c r="G63" i="42"/>
  <c r="J62" i="42"/>
  <c r="J61" i="42"/>
  <c r="J60" i="42"/>
  <c r="J59" i="42"/>
  <c r="J58" i="42"/>
  <c r="I57" i="42"/>
  <c r="H57" i="42"/>
  <c r="H68" i="42" s="1"/>
  <c r="G57" i="42"/>
  <c r="J56" i="42"/>
  <c r="J55" i="42"/>
  <c r="J54" i="42"/>
  <c r="J53" i="42"/>
  <c r="J52" i="42"/>
  <c r="I50" i="42"/>
  <c r="H50" i="42"/>
  <c r="J50" i="42" s="1"/>
  <c r="G50" i="42"/>
  <c r="J49" i="42"/>
  <c r="J48" i="42"/>
  <c r="J47" i="42"/>
  <c r="I46" i="42"/>
  <c r="H46" i="42"/>
  <c r="G46" i="42"/>
  <c r="J46" i="42" s="1"/>
  <c r="J45" i="42"/>
  <c r="J43" i="42"/>
  <c r="J42" i="42"/>
  <c r="J41" i="42"/>
  <c r="J40" i="42"/>
  <c r="J39" i="42"/>
  <c r="J38" i="42"/>
  <c r="J37" i="42"/>
  <c r="J36" i="42"/>
  <c r="J35" i="42"/>
  <c r="J33" i="42"/>
  <c r="J32" i="42"/>
  <c r="I32" i="42"/>
  <c r="H32" i="42"/>
  <c r="G32" i="42"/>
  <c r="G34" i="42" s="1"/>
  <c r="J31" i="42"/>
  <c r="J30" i="42"/>
  <c r="J29" i="42"/>
  <c r="J28" i="42"/>
  <c r="J27" i="42"/>
  <c r="J26" i="42"/>
  <c r="J25" i="42"/>
  <c r="J24" i="42"/>
  <c r="J23" i="42"/>
  <c r="I23" i="42"/>
  <c r="I34" i="42" s="1"/>
  <c r="H23" i="42"/>
  <c r="H34" i="42" s="1"/>
  <c r="J22" i="42"/>
  <c r="J21" i="42"/>
  <c r="J19" i="42"/>
  <c r="J18" i="42"/>
  <c r="J17" i="42"/>
  <c r="J16" i="42"/>
  <c r="J15" i="42"/>
  <c r="I14" i="42"/>
  <c r="I20" i="42" s="1"/>
  <c r="H14" i="42"/>
  <c r="J14" i="42" s="1"/>
  <c r="G14" i="42"/>
  <c r="G20" i="42" s="1"/>
  <c r="J13" i="42"/>
  <c r="J12" i="42"/>
  <c r="J11" i="42"/>
  <c r="J10" i="42"/>
  <c r="J9" i="42"/>
  <c r="J8" i="42"/>
  <c r="J15" i="43" l="1"/>
  <c r="J33" i="43"/>
  <c r="G92" i="43"/>
  <c r="J24" i="43"/>
  <c r="J47" i="43"/>
  <c r="N101" i="40"/>
  <c r="K132" i="40"/>
  <c r="N132" i="40" s="1"/>
  <c r="K71" i="39"/>
  <c r="N69" i="39"/>
  <c r="K72" i="39"/>
  <c r="N72" i="39" s="1"/>
  <c r="N70" i="39"/>
  <c r="K100" i="39"/>
  <c r="L52" i="39"/>
  <c r="L70" i="39"/>
  <c r="L100" i="39" s="1"/>
  <c r="M101" i="38"/>
  <c r="M132" i="38" s="1"/>
  <c r="M76" i="38"/>
  <c r="N76" i="38"/>
  <c r="K132" i="38"/>
  <c r="G35" i="43"/>
  <c r="J35" i="43" s="1"/>
  <c r="I52" i="40"/>
  <c r="I101" i="40" s="1"/>
  <c r="I132" i="40" s="1"/>
  <c r="I69" i="43"/>
  <c r="J67" i="42"/>
  <c r="I91" i="42"/>
  <c r="I98" i="42" s="1"/>
  <c r="J21" i="40"/>
  <c r="J42" i="40"/>
  <c r="J61" i="40"/>
  <c r="H100" i="40"/>
  <c r="H52" i="41"/>
  <c r="H101" i="41" s="1"/>
  <c r="H132" i="41" s="1"/>
  <c r="H131" i="41"/>
  <c r="I92" i="43"/>
  <c r="I99" i="43" s="1"/>
  <c r="J34" i="42"/>
  <c r="I68" i="42"/>
  <c r="H100" i="41"/>
  <c r="J57" i="42"/>
  <c r="J31" i="40"/>
  <c r="J45" i="40"/>
  <c r="J51" i="40"/>
  <c r="J105" i="40"/>
  <c r="J112" i="40"/>
  <c r="I52" i="41"/>
  <c r="I76" i="41" s="1"/>
  <c r="I100" i="41"/>
  <c r="I122" i="41"/>
  <c r="I131" i="41" s="1"/>
  <c r="J51" i="43"/>
  <c r="G69" i="43"/>
  <c r="J81" i="43"/>
  <c r="H70" i="43"/>
  <c r="H52" i="43"/>
  <c r="I70" i="43"/>
  <c r="I100" i="43" s="1"/>
  <c r="I52" i="43"/>
  <c r="H92" i="43"/>
  <c r="H99" i="43" s="1"/>
  <c r="G21" i="43"/>
  <c r="G99" i="43"/>
  <c r="G122" i="41"/>
  <c r="J34" i="40"/>
  <c r="H101" i="40"/>
  <c r="H76" i="40"/>
  <c r="G26" i="40"/>
  <c r="H122" i="40"/>
  <c r="H131" i="40" s="1"/>
  <c r="J131" i="40" s="1"/>
  <c r="G52" i="40"/>
  <c r="J52" i="40" s="1"/>
  <c r="G100" i="40"/>
  <c r="J100" i="40" s="1"/>
  <c r="I51" i="42"/>
  <c r="I69" i="42"/>
  <c r="I99" i="42" s="1"/>
  <c r="J91" i="42"/>
  <c r="G98" i="42"/>
  <c r="J98" i="42" s="1"/>
  <c r="G51" i="42"/>
  <c r="G69" i="42"/>
  <c r="J75" i="42"/>
  <c r="G68" i="42"/>
  <c r="J68" i="42" s="1"/>
  <c r="H20" i="42"/>
  <c r="L71" i="39" l="1"/>
  <c r="N71" i="39" s="1"/>
  <c r="N52" i="39"/>
  <c r="N100" i="39"/>
  <c r="N132" i="38"/>
  <c r="N101" i="38"/>
  <c r="I76" i="40"/>
  <c r="H76" i="41"/>
  <c r="I101" i="41"/>
  <c r="I132" i="41" s="1"/>
  <c r="J69" i="43"/>
  <c r="J92" i="43"/>
  <c r="J99" i="43"/>
  <c r="G52" i="43"/>
  <c r="J21" i="43"/>
  <c r="G70" i="43"/>
  <c r="H100" i="43"/>
  <c r="J122" i="41"/>
  <c r="H132" i="40"/>
  <c r="J26" i="40"/>
  <c r="G76" i="40"/>
  <c r="G101" i="40"/>
  <c r="J122" i="40"/>
  <c r="H69" i="42"/>
  <c r="H99" i="42" s="1"/>
  <c r="H51" i="42"/>
  <c r="J20" i="42"/>
  <c r="G99" i="42"/>
  <c r="J51" i="42"/>
  <c r="J69" i="42" l="1"/>
  <c r="J99" i="42"/>
  <c r="J76" i="40"/>
  <c r="J52" i="43"/>
  <c r="J70" i="43"/>
  <c r="G100" i="43"/>
  <c r="J100" i="43" s="1"/>
  <c r="J101" i="40"/>
  <c r="G132" i="40"/>
  <c r="J132" i="40" s="1"/>
  <c r="J98" i="39" l="1"/>
  <c r="J97" i="39"/>
  <c r="J96" i="39"/>
  <c r="J95" i="39"/>
  <c r="J94" i="39"/>
  <c r="J93" i="39"/>
  <c r="J91" i="39"/>
  <c r="J90" i="39"/>
  <c r="J89" i="39"/>
  <c r="J88" i="39"/>
  <c r="J87" i="39"/>
  <c r="I86" i="39"/>
  <c r="H86" i="39"/>
  <c r="G86" i="39"/>
  <c r="G92" i="39" s="1"/>
  <c r="J85" i="39"/>
  <c r="J84" i="39"/>
  <c r="J83" i="39"/>
  <c r="J82" i="39"/>
  <c r="I81" i="39"/>
  <c r="H81" i="39"/>
  <c r="J80" i="39"/>
  <c r="J79" i="39"/>
  <c r="J78" i="39"/>
  <c r="J77" i="39"/>
  <c r="I76" i="39"/>
  <c r="H76" i="39"/>
  <c r="J75" i="39"/>
  <c r="J74" i="39"/>
  <c r="J73" i="39"/>
  <c r="I68" i="39"/>
  <c r="H68" i="39"/>
  <c r="J68" i="39" s="1"/>
  <c r="G68" i="39"/>
  <c r="J67" i="39"/>
  <c r="J66" i="39"/>
  <c r="J65" i="39"/>
  <c r="I64" i="39"/>
  <c r="H64" i="39"/>
  <c r="G64" i="39"/>
  <c r="J64" i="39" s="1"/>
  <c r="J63" i="39"/>
  <c r="J62" i="39"/>
  <c r="J61" i="39"/>
  <c r="J60" i="39"/>
  <c r="J59" i="39"/>
  <c r="I58" i="39"/>
  <c r="H58" i="39"/>
  <c r="G58" i="39"/>
  <c r="G69" i="39" s="1"/>
  <c r="J57" i="39"/>
  <c r="J56" i="39"/>
  <c r="J55" i="39"/>
  <c r="J54" i="39"/>
  <c r="J53" i="39"/>
  <c r="I51" i="39"/>
  <c r="H51" i="39"/>
  <c r="G51" i="39"/>
  <c r="J51" i="39" s="1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H35" i="39"/>
  <c r="J34" i="39"/>
  <c r="I33" i="39"/>
  <c r="H33" i="39"/>
  <c r="G33" i="39"/>
  <c r="G35" i="39" s="1"/>
  <c r="J32" i="39"/>
  <c r="J31" i="39"/>
  <c r="J30" i="39"/>
  <c r="J29" i="39"/>
  <c r="J28" i="39"/>
  <c r="J27" i="39"/>
  <c r="J26" i="39"/>
  <c r="J25" i="39"/>
  <c r="I24" i="39"/>
  <c r="I35" i="39" s="1"/>
  <c r="H24" i="39"/>
  <c r="J24" i="39" s="1"/>
  <c r="J23" i="39"/>
  <c r="J22" i="39"/>
  <c r="J20" i="39"/>
  <c r="J19" i="39"/>
  <c r="J18" i="39"/>
  <c r="J17" i="39"/>
  <c r="J16" i="39"/>
  <c r="I15" i="39"/>
  <c r="I21" i="39" s="1"/>
  <c r="H15" i="39"/>
  <c r="H21" i="39" s="1"/>
  <c r="H70" i="39" s="1"/>
  <c r="G15" i="39"/>
  <c r="J14" i="39"/>
  <c r="J13" i="39"/>
  <c r="J12" i="39"/>
  <c r="J11" i="39"/>
  <c r="J9" i="39"/>
  <c r="J8" i="39"/>
  <c r="J130" i="38"/>
  <c r="I128" i="38"/>
  <c r="H128" i="38"/>
  <c r="G128" i="38"/>
  <c r="J127" i="38"/>
  <c r="J125" i="38"/>
  <c r="J124" i="38"/>
  <c r="J123" i="38"/>
  <c r="G122" i="38"/>
  <c r="J121" i="38"/>
  <c r="J120" i="38"/>
  <c r="J119" i="38"/>
  <c r="J118" i="38"/>
  <c r="J117" i="38"/>
  <c r="J116" i="38"/>
  <c r="I115" i="38"/>
  <c r="J115" i="38" s="1"/>
  <c r="H115" i="38"/>
  <c r="J114" i="38"/>
  <c r="J113" i="38"/>
  <c r="I112" i="38"/>
  <c r="H112" i="38"/>
  <c r="J111" i="38"/>
  <c r="J110" i="38"/>
  <c r="J109" i="38"/>
  <c r="J108" i="38"/>
  <c r="J107" i="38"/>
  <c r="J106" i="38"/>
  <c r="I105" i="38"/>
  <c r="I122" i="38" s="1"/>
  <c r="I131" i="38" s="1"/>
  <c r="H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H84" i="38"/>
  <c r="H100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G45" i="41" s="1"/>
  <c r="J45" i="41" s="1"/>
  <c r="J44" i="38"/>
  <c r="J43" i="38"/>
  <c r="I42" i="38"/>
  <c r="H42" i="38"/>
  <c r="G42" i="38"/>
  <c r="J41" i="38"/>
  <c r="J40" i="38"/>
  <c r="J39" i="38"/>
  <c r="J38" i="38"/>
  <c r="J37" i="38"/>
  <c r="J36" i="38"/>
  <c r="J35" i="38"/>
  <c r="J34" i="38"/>
  <c r="I34" i="38"/>
  <c r="H34" i="38"/>
  <c r="G34" i="38"/>
  <c r="G34" i="41" s="1"/>
  <c r="J34" i="41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61" i="38" l="1"/>
  <c r="G61" i="41"/>
  <c r="J61" i="41" s="1"/>
  <c r="J25" i="38"/>
  <c r="G25" i="41"/>
  <c r="J25" i="41" s="1"/>
  <c r="J51" i="38"/>
  <c r="G51" i="41"/>
  <c r="J51" i="41" s="1"/>
  <c r="J89" i="38"/>
  <c r="G89" i="41"/>
  <c r="J89" i="41" s="1"/>
  <c r="H92" i="39"/>
  <c r="H99" i="39" s="1"/>
  <c r="H100" i="39" s="1"/>
  <c r="H26" i="38"/>
  <c r="J45" i="38"/>
  <c r="J84" i="38"/>
  <c r="G84" i="41"/>
  <c r="J84" i="41" s="1"/>
  <c r="J58" i="39"/>
  <c r="I92" i="39"/>
  <c r="I99" i="39" s="1"/>
  <c r="J31" i="38"/>
  <c r="G31" i="41"/>
  <c r="J31" i="41" s="1"/>
  <c r="J75" i="38"/>
  <c r="G75" i="41"/>
  <c r="J75" i="41" s="1"/>
  <c r="I71" i="42"/>
  <c r="I72" i="43"/>
  <c r="J128" i="38"/>
  <c r="G128" i="41"/>
  <c r="G100" i="38"/>
  <c r="G99" i="41"/>
  <c r="J99" i="41" s="1"/>
  <c r="J81" i="39"/>
  <c r="G26" i="38"/>
  <c r="G26" i="41" s="1"/>
  <c r="J26" i="41" s="1"/>
  <c r="G21" i="41"/>
  <c r="J21" i="41" s="1"/>
  <c r="H71" i="42"/>
  <c r="J71" i="42" s="1"/>
  <c r="H72" i="43"/>
  <c r="J105" i="38"/>
  <c r="J112" i="38"/>
  <c r="G131" i="38"/>
  <c r="J15" i="39"/>
  <c r="I69" i="39"/>
  <c r="I72" i="39" s="1"/>
  <c r="J76" i="39"/>
  <c r="J42" i="38"/>
  <c r="G42" i="41"/>
  <c r="J42" i="41" s="1"/>
  <c r="J35" i="39"/>
  <c r="I70" i="39"/>
  <c r="I52" i="39"/>
  <c r="G72" i="39"/>
  <c r="J92" i="39"/>
  <c r="G99" i="39"/>
  <c r="G21" i="39"/>
  <c r="J33" i="39"/>
  <c r="H52" i="39"/>
  <c r="J86" i="39"/>
  <c r="H69" i="39"/>
  <c r="H72" i="39" s="1"/>
  <c r="H101" i="38"/>
  <c r="H76" i="38"/>
  <c r="H71" i="43" s="1"/>
  <c r="I101" i="38"/>
  <c r="I132" i="38" s="1"/>
  <c r="I76" i="38"/>
  <c r="I71" i="43" s="1"/>
  <c r="J21" i="38"/>
  <c r="G52" i="38"/>
  <c r="J99" i="38"/>
  <c r="H122" i="38"/>
  <c r="H131" i="38" s="1"/>
  <c r="J131" i="38" s="1"/>
  <c r="C22" i="41"/>
  <c r="C23" i="41"/>
  <c r="C24" i="41"/>
  <c r="C27" i="41"/>
  <c r="C28" i="41"/>
  <c r="C29" i="41"/>
  <c r="C30" i="41"/>
  <c r="C32" i="41"/>
  <c r="C33" i="41"/>
  <c r="C35" i="41"/>
  <c r="C36" i="41"/>
  <c r="C37" i="41"/>
  <c r="C38" i="41"/>
  <c r="C39" i="41"/>
  <c r="C40" i="41"/>
  <c r="C41" i="41"/>
  <c r="C43" i="41"/>
  <c r="C44" i="41"/>
  <c r="C46" i="41"/>
  <c r="C47" i="41"/>
  <c r="C48" i="41"/>
  <c r="C49" i="41"/>
  <c r="C50" i="41"/>
  <c r="C53" i="41"/>
  <c r="C54" i="41"/>
  <c r="C55" i="41"/>
  <c r="C56" i="41"/>
  <c r="C57" i="41"/>
  <c r="C58" i="41"/>
  <c r="C59" i="41"/>
  <c r="C60" i="41"/>
  <c r="C62" i="41"/>
  <c r="C63" i="41"/>
  <c r="C64" i="41"/>
  <c r="C65" i="41"/>
  <c r="C66" i="41"/>
  <c r="C67" i="41"/>
  <c r="C68" i="41"/>
  <c r="C69" i="41"/>
  <c r="C70" i="41"/>
  <c r="C71" i="41"/>
  <c r="C72" i="41"/>
  <c r="C73" i="41"/>
  <c r="C74" i="41"/>
  <c r="C77" i="41"/>
  <c r="C78" i="41"/>
  <c r="C79" i="41"/>
  <c r="C80" i="41"/>
  <c r="C81" i="41"/>
  <c r="C82" i="41"/>
  <c r="C83" i="41"/>
  <c r="C85" i="41"/>
  <c r="C86" i="41"/>
  <c r="C87" i="41"/>
  <c r="C88" i="41"/>
  <c r="C90" i="41"/>
  <c r="C91" i="41"/>
  <c r="C92" i="41"/>
  <c r="C93" i="41"/>
  <c r="C94" i="41"/>
  <c r="C95" i="41"/>
  <c r="C96" i="41"/>
  <c r="C97" i="41"/>
  <c r="C98" i="41"/>
  <c r="C102" i="41"/>
  <c r="C103" i="41"/>
  <c r="C104" i="41"/>
  <c r="C105" i="41"/>
  <c r="C106" i="41"/>
  <c r="C107" i="41"/>
  <c r="C108" i="41"/>
  <c r="C109" i="41"/>
  <c r="C110" i="41"/>
  <c r="C111" i="41"/>
  <c r="C112" i="41"/>
  <c r="C113" i="41"/>
  <c r="C114" i="41"/>
  <c r="C116" i="41"/>
  <c r="C117" i="41"/>
  <c r="C118" i="41"/>
  <c r="C119" i="41"/>
  <c r="C120" i="41"/>
  <c r="C121" i="41"/>
  <c r="C123" i="41"/>
  <c r="C124" i="41"/>
  <c r="C125" i="41"/>
  <c r="C126" i="41"/>
  <c r="C127" i="41"/>
  <c r="C129" i="41"/>
  <c r="C130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8" i="41"/>
  <c r="I71" i="39" l="1"/>
  <c r="H71" i="39"/>
  <c r="J128" i="41"/>
  <c r="G131" i="41"/>
  <c r="J131" i="41" s="1"/>
  <c r="C122" i="41"/>
  <c r="J26" i="38"/>
  <c r="G101" i="38"/>
  <c r="G101" i="41" s="1"/>
  <c r="J101" i="41" s="1"/>
  <c r="J99" i="39"/>
  <c r="I100" i="39"/>
  <c r="J100" i="38"/>
  <c r="G100" i="41"/>
  <c r="J100" i="41" s="1"/>
  <c r="G72" i="43"/>
  <c r="J72" i="43" s="1"/>
  <c r="J52" i="38"/>
  <c r="G52" i="41"/>
  <c r="J52" i="41" s="1"/>
  <c r="G52" i="39"/>
  <c r="J21" i="39"/>
  <c r="G70" i="39"/>
  <c r="J69" i="39"/>
  <c r="J72" i="39"/>
  <c r="G76" i="38"/>
  <c r="G132" i="38"/>
  <c r="J101" i="38"/>
  <c r="J122" i="38"/>
  <c r="H132" i="38"/>
  <c r="D10" i="44"/>
  <c r="C10" i="44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8" i="43"/>
  <c r="F97" i="43"/>
  <c r="F96" i="43"/>
  <c r="F95" i="43"/>
  <c r="F94" i="43"/>
  <c r="F93" i="43"/>
  <c r="F91" i="43"/>
  <c r="F90" i="43"/>
  <c r="F89" i="43"/>
  <c r="F88" i="43"/>
  <c r="F87" i="43"/>
  <c r="E86" i="43"/>
  <c r="D86" i="43"/>
  <c r="C86" i="43"/>
  <c r="C92" i="43" s="1"/>
  <c r="F85" i="43"/>
  <c r="F84" i="43"/>
  <c r="F83" i="43"/>
  <c r="F82" i="43"/>
  <c r="E81" i="43"/>
  <c r="D81" i="43"/>
  <c r="F80" i="43"/>
  <c r="F79" i="43"/>
  <c r="F78" i="43"/>
  <c r="F77" i="43"/>
  <c r="E76" i="43"/>
  <c r="D76" i="43"/>
  <c r="F75" i="43"/>
  <c r="F74" i="43"/>
  <c r="F73" i="43"/>
  <c r="E68" i="43"/>
  <c r="D68" i="43"/>
  <c r="C68" i="43"/>
  <c r="F67" i="43"/>
  <c r="F66" i="43"/>
  <c r="F65" i="43"/>
  <c r="E64" i="43"/>
  <c r="D64" i="43"/>
  <c r="C64" i="43"/>
  <c r="F63" i="43"/>
  <c r="F62" i="43"/>
  <c r="F61" i="43"/>
  <c r="F60" i="43"/>
  <c r="F59" i="43"/>
  <c r="E58" i="43"/>
  <c r="D58" i="43"/>
  <c r="C58" i="43"/>
  <c r="F57" i="43"/>
  <c r="F56" i="43"/>
  <c r="F55" i="43"/>
  <c r="F54" i="43"/>
  <c r="F53" i="43"/>
  <c r="E51" i="43"/>
  <c r="D51" i="43"/>
  <c r="C51" i="43"/>
  <c r="F50" i="43"/>
  <c r="F49" i="43"/>
  <c r="F48" i="43"/>
  <c r="E47" i="43"/>
  <c r="D47" i="43"/>
  <c r="C47" i="43"/>
  <c r="F46" i="43"/>
  <c r="F44" i="43"/>
  <c r="F43" i="43"/>
  <c r="F42" i="43"/>
  <c r="F41" i="43"/>
  <c r="F40" i="43"/>
  <c r="F39" i="43"/>
  <c r="F38" i="43"/>
  <c r="F37" i="43"/>
  <c r="F36" i="43"/>
  <c r="F34" i="43"/>
  <c r="E33" i="43"/>
  <c r="D33" i="43"/>
  <c r="C33" i="43"/>
  <c r="C35" i="43" s="1"/>
  <c r="F32" i="43"/>
  <c r="F31" i="43"/>
  <c r="F30" i="43"/>
  <c r="F29" i="43"/>
  <c r="F28" i="43"/>
  <c r="F27" i="43"/>
  <c r="F26" i="43"/>
  <c r="F25" i="43"/>
  <c r="E24" i="43"/>
  <c r="E35" i="43" s="1"/>
  <c r="D24" i="43"/>
  <c r="F23" i="43"/>
  <c r="F22" i="43"/>
  <c r="F20" i="43"/>
  <c r="F19" i="43"/>
  <c r="F18" i="43"/>
  <c r="F17" i="43"/>
  <c r="F16" i="43"/>
  <c r="E15" i="43"/>
  <c r="E21" i="43" s="1"/>
  <c r="D15" i="43"/>
  <c r="D21" i="43" s="1"/>
  <c r="C15" i="43"/>
  <c r="F14" i="43"/>
  <c r="F13" i="43"/>
  <c r="F12" i="43"/>
  <c r="F11" i="43"/>
  <c r="F9" i="43"/>
  <c r="F8" i="43"/>
  <c r="F97" i="42"/>
  <c r="F96" i="42"/>
  <c r="F95" i="42"/>
  <c r="F94" i="42"/>
  <c r="F93" i="42"/>
  <c r="F92" i="42"/>
  <c r="F90" i="42"/>
  <c r="F89" i="42"/>
  <c r="F88" i="42"/>
  <c r="F87" i="42"/>
  <c r="F86" i="42"/>
  <c r="E85" i="42"/>
  <c r="D85" i="42"/>
  <c r="F85" i="42" s="1"/>
  <c r="C85" i="42"/>
  <c r="C91" i="42" s="1"/>
  <c r="F84" i="42"/>
  <c r="F83" i="42"/>
  <c r="F82" i="42"/>
  <c r="F81" i="42"/>
  <c r="E80" i="42"/>
  <c r="D80" i="42"/>
  <c r="F80" i="42" s="1"/>
  <c r="F79" i="42"/>
  <c r="F78" i="42"/>
  <c r="F77" i="42"/>
  <c r="F76" i="42"/>
  <c r="E75" i="42"/>
  <c r="D75" i="42"/>
  <c r="F74" i="42"/>
  <c r="F73" i="42"/>
  <c r="F72" i="42"/>
  <c r="E67" i="42"/>
  <c r="D67" i="42"/>
  <c r="C67" i="42"/>
  <c r="F66" i="42"/>
  <c r="F65" i="42"/>
  <c r="F64" i="42"/>
  <c r="E63" i="42"/>
  <c r="D63" i="42"/>
  <c r="C63" i="42"/>
  <c r="F62" i="42"/>
  <c r="F61" i="42"/>
  <c r="F60" i="42"/>
  <c r="F59" i="42"/>
  <c r="F58" i="42"/>
  <c r="E57" i="42"/>
  <c r="D57" i="42"/>
  <c r="C57" i="42"/>
  <c r="F56" i="42"/>
  <c r="F55" i="42"/>
  <c r="F54" i="42"/>
  <c r="F53" i="42"/>
  <c r="F52" i="42"/>
  <c r="E50" i="42"/>
  <c r="D50" i="42"/>
  <c r="C50" i="42"/>
  <c r="F49" i="42"/>
  <c r="F48" i="42"/>
  <c r="F47" i="42"/>
  <c r="E46" i="42"/>
  <c r="D46" i="42"/>
  <c r="C46" i="42"/>
  <c r="F45" i="42"/>
  <c r="F43" i="42"/>
  <c r="F42" i="42"/>
  <c r="F41" i="42"/>
  <c r="F40" i="42"/>
  <c r="F39" i="42"/>
  <c r="F38" i="42"/>
  <c r="F37" i="42"/>
  <c r="F36" i="42"/>
  <c r="F35" i="42"/>
  <c r="F33" i="42"/>
  <c r="E32" i="42"/>
  <c r="D32" i="42"/>
  <c r="C32" i="42"/>
  <c r="F31" i="42"/>
  <c r="F30" i="42"/>
  <c r="F29" i="42"/>
  <c r="F28" i="42"/>
  <c r="F27" i="42"/>
  <c r="F26" i="42"/>
  <c r="F25" i="42"/>
  <c r="F24" i="42"/>
  <c r="E23" i="42"/>
  <c r="D23" i="42"/>
  <c r="D34" i="42" s="1"/>
  <c r="F22" i="42"/>
  <c r="F21" i="42"/>
  <c r="E20" i="42"/>
  <c r="F19" i="42"/>
  <c r="F18" i="42"/>
  <c r="F17" i="42"/>
  <c r="F16" i="42"/>
  <c r="F15" i="42"/>
  <c r="E14" i="42"/>
  <c r="D14" i="42"/>
  <c r="C14" i="42"/>
  <c r="C20" i="42" s="1"/>
  <c r="F13" i="42"/>
  <c r="F12" i="42"/>
  <c r="F11" i="42"/>
  <c r="F10" i="42"/>
  <c r="F9" i="42"/>
  <c r="F8" i="42"/>
  <c r="C86" i="39"/>
  <c r="C92" i="39" s="1"/>
  <c r="C99" i="39" s="1"/>
  <c r="C68" i="39"/>
  <c r="C69" i="39" s="1"/>
  <c r="C64" i="39"/>
  <c r="C58" i="39"/>
  <c r="C51" i="39"/>
  <c r="C47" i="39"/>
  <c r="C33" i="39"/>
  <c r="C35" i="39" s="1"/>
  <c r="C15" i="39"/>
  <c r="C21" i="39" s="1"/>
  <c r="F130" i="41"/>
  <c r="E128" i="41"/>
  <c r="D128" i="41"/>
  <c r="F127" i="41"/>
  <c r="F125" i="41"/>
  <c r="F124" i="41"/>
  <c r="F123" i="41"/>
  <c r="F121" i="41"/>
  <c r="F120" i="41"/>
  <c r="F119" i="41"/>
  <c r="F118" i="41"/>
  <c r="F117" i="41"/>
  <c r="F116" i="41"/>
  <c r="E115" i="41"/>
  <c r="D115" i="41"/>
  <c r="F115" i="41" s="1"/>
  <c r="F114" i="41"/>
  <c r="F113" i="41"/>
  <c r="E112" i="41"/>
  <c r="D112" i="41"/>
  <c r="F111" i="41"/>
  <c r="F110" i="41"/>
  <c r="F109" i="41"/>
  <c r="F108" i="41"/>
  <c r="F107" i="41"/>
  <c r="F106" i="41"/>
  <c r="E105" i="41"/>
  <c r="E122" i="41" s="1"/>
  <c r="D105" i="41"/>
  <c r="F104" i="41"/>
  <c r="F103" i="41"/>
  <c r="F102" i="41"/>
  <c r="E99" i="41"/>
  <c r="D99" i="41"/>
  <c r="F98" i="41"/>
  <c r="F97" i="41"/>
  <c r="F96" i="41"/>
  <c r="F95" i="41"/>
  <c r="F94" i="41"/>
  <c r="F93" i="41"/>
  <c r="F92" i="41"/>
  <c r="F91" i="41"/>
  <c r="F90" i="41"/>
  <c r="E89" i="41"/>
  <c r="D89" i="41"/>
  <c r="F88" i="41"/>
  <c r="F87" i="41"/>
  <c r="F86" i="41"/>
  <c r="F85" i="41"/>
  <c r="E84" i="41"/>
  <c r="D84" i="41"/>
  <c r="F83" i="41"/>
  <c r="F82" i="41"/>
  <c r="F81" i="41"/>
  <c r="F80" i="41"/>
  <c r="F79" i="41"/>
  <c r="F78" i="41"/>
  <c r="F77" i="41"/>
  <c r="E75" i="41"/>
  <c r="D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E61" i="41"/>
  <c r="D61" i="41"/>
  <c r="F60" i="41"/>
  <c r="F59" i="41"/>
  <c r="F58" i="41"/>
  <c r="F57" i="41"/>
  <c r="F56" i="41"/>
  <c r="F55" i="41"/>
  <c r="F54" i="41"/>
  <c r="F53" i="41"/>
  <c r="E51" i="41"/>
  <c r="D51" i="41"/>
  <c r="F50" i="41"/>
  <c r="F49" i="41"/>
  <c r="F48" i="41"/>
  <c r="F47" i="41"/>
  <c r="F46" i="41"/>
  <c r="E45" i="41"/>
  <c r="D45" i="41"/>
  <c r="F44" i="41"/>
  <c r="F43" i="41"/>
  <c r="E42" i="41"/>
  <c r="D42" i="41"/>
  <c r="F41" i="41"/>
  <c r="F40" i="41"/>
  <c r="F39" i="41"/>
  <c r="F38" i="41"/>
  <c r="F37" i="41"/>
  <c r="F36" i="41"/>
  <c r="F35" i="41"/>
  <c r="E34" i="41"/>
  <c r="D34" i="41"/>
  <c r="F33" i="41"/>
  <c r="F32" i="41"/>
  <c r="E31" i="41"/>
  <c r="D31" i="41"/>
  <c r="F30" i="41"/>
  <c r="F29" i="41"/>
  <c r="F28" i="41"/>
  <c r="F27" i="41"/>
  <c r="E25" i="41"/>
  <c r="D25" i="41"/>
  <c r="F24" i="41"/>
  <c r="F23" i="41"/>
  <c r="F22" i="41"/>
  <c r="E21" i="41"/>
  <c r="D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130" i="40"/>
  <c r="E128" i="40"/>
  <c r="D128" i="40"/>
  <c r="C128" i="40"/>
  <c r="F127" i="40"/>
  <c r="F125" i="40"/>
  <c r="F124" i="40"/>
  <c r="F123" i="40"/>
  <c r="C122" i="40"/>
  <c r="C131" i="40" s="1"/>
  <c r="F121" i="40"/>
  <c r="F120" i="40"/>
  <c r="F119" i="40"/>
  <c r="F118" i="40"/>
  <c r="F117" i="40"/>
  <c r="F116" i="40"/>
  <c r="E115" i="40"/>
  <c r="D115" i="40"/>
  <c r="F115" i="40" s="1"/>
  <c r="F114" i="40"/>
  <c r="F113" i="40"/>
  <c r="E112" i="40"/>
  <c r="D112" i="40"/>
  <c r="F112" i="40" s="1"/>
  <c r="F111" i="40"/>
  <c r="F110" i="40"/>
  <c r="F109" i="40"/>
  <c r="F108" i="40"/>
  <c r="F107" i="40"/>
  <c r="F106" i="40"/>
  <c r="E105" i="40"/>
  <c r="E122" i="40" s="1"/>
  <c r="D105" i="40"/>
  <c r="D122" i="40" s="1"/>
  <c r="D131" i="40" s="1"/>
  <c r="F104" i="40"/>
  <c r="F103" i="40"/>
  <c r="F102" i="40"/>
  <c r="E99" i="40"/>
  <c r="F99" i="40" s="1"/>
  <c r="D99" i="40"/>
  <c r="C99" i="40"/>
  <c r="F98" i="40"/>
  <c r="F97" i="40"/>
  <c r="F96" i="40"/>
  <c r="F95" i="40"/>
  <c r="F94" i="40"/>
  <c r="F93" i="40"/>
  <c r="F92" i="40"/>
  <c r="F91" i="40"/>
  <c r="F90" i="40"/>
  <c r="E89" i="40"/>
  <c r="D89" i="40"/>
  <c r="C89" i="40"/>
  <c r="F88" i="40"/>
  <c r="F87" i="40"/>
  <c r="F86" i="40"/>
  <c r="F85" i="40"/>
  <c r="E84" i="40"/>
  <c r="D84" i="40"/>
  <c r="D100" i="40" s="1"/>
  <c r="C84" i="40"/>
  <c r="F83" i="40"/>
  <c r="F82" i="40"/>
  <c r="F81" i="40"/>
  <c r="F80" i="40"/>
  <c r="F79" i="40"/>
  <c r="F78" i="40"/>
  <c r="F77" i="40"/>
  <c r="E75" i="40"/>
  <c r="D75" i="40"/>
  <c r="C75" i="40"/>
  <c r="F75" i="40" s="1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1" i="40" s="1"/>
  <c r="F60" i="40"/>
  <c r="F59" i="40"/>
  <c r="F58" i="40"/>
  <c r="F57" i="40"/>
  <c r="F56" i="40"/>
  <c r="F55" i="40"/>
  <c r="F54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2" i="40" s="1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D31" i="40"/>
  <c r="C31" i="40"/>
  <c r="F30" i="40"/>
  <c r="F29" i="40"/>
  <c r="F28" i="40"/>
  <c r="F27" i="40"/>
  <c r="E25" i="40"/>
  <c r="D25" i="40"/>
  <c r="C25" i="40"/>
  <c r="F24" i="40"/>
  <c r="F23" i="40"/>
  <c r="F22" i="40"/>
  <c r="E21" i="40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C122" i="38"/>
  <c r="C99" i="38"/>
  <c r="C89" i="38"/>
  <c r="C100" i="38" s="1"/>
  <c r="C84" i="38"/>
  <c r="C84" i="41" s="1"/>
  <c r="C75" i="38"/>
  <c r="C61" i="38"/>
  <c r="C51" i="38"/>
  <c r="C45" i="38"/>
  <c r="C42" i="38"/>
  <c r="C34" i="38"/>
  <c r="C31" i="38"/>
  <c r="C25" i="38"/>
  <c r="C25" i="41" s="1"/>
  <c r="C21" i="38"/>
  <c r="C72" i="39" l="1"/>
  <c r="E100" i="40"/>
  <c r="F23" i="42"/>
  <c r="C21" i="41"/>
  <c r="F21" i="41" s="1"/>
  <c r="C42" i="41"/>
  <c r="F42" i="41" s="1"/>
  <c r="C75" i="41"/>
  <c r="F75" i="41" s="1"/>
  <c r="F89" i="40"/>
  <c r="F63" i="42"/>
  <c r="D91" i="42"/>
  <c r="D98" i="42" s="1"/>
  <c r="D35" i="43"/>
  <c r="D52" i="43" s="1"/>
  <c r="D69" i="43"/>
  <c r="F76" i="43"/>
  <c r="G132" i="41"/>
  <c r="J132" i="41" s="1"/>
  <c r="F25" i="41"/>
  <c r="C45" i="41"/>
  <c r="F45" i="41" s="1"/>
  <c r="F84" i="41"/>
  <c r="E26" i="40"/>
  <c r="E101" i="40" s="1"/>
  <c r="F25" i="40"/>
  <c r="D26" i="41"/>
  <c r="D101" i="41" s="1"/>
  <c r="F112" i="41"/>
  <c r="F50" i="42"/>
  <c r="D68" i="42"/>
  <c r="E91" i="42"/>
  <c r="E98" i="42" s="1"/>
  <c r="F47" i="43"/>
  <c r="E69" i="43"/>
  <c r="F64" i="43"/>
  <c r="F68" i="43"/>
  <c r="F81" i="43"/>
  <c r="J76" i="38"/>
  <c r="G76" i="41"/>
  <c r="J76" i="41" s="1"/>
  <c r="G71" i="43"/>
  <c r="J71" i="43" s="1"/>
  <c r="J70" i="39"/>
  <c r="G100" i="39"/>
  <c r="J100" i="39" s="1"/>
  <c r="J52" i="39"/>
  <c r="G71" i="39"/>
  <c r="J71" i="39" s="1"/>
  <c r="J132" i="38"/>
  <c r="C26" i="38"/>
  <c r="E26" i="41"/>
  <c r="E76" i="41" s="1"/>
  <c r="E68" i="42"/>
  <c r="C31" i="41"/>
  <c r="F31" i="41" s="1"/>
  <c r="C51" i="41"/>
  <c r="F51" i="41" s="1"/>
  <c r="C89" i="41"/>
  <c r="F89" i="41" s="1"/>
  <c r="D26" i="40"/>
  <c r="E52" i="40"/>
  <c r="F45" i="40"/>
  <c r="F84" i="40"/>
  <c r="F128" i="40"/>
  <c r="D52" i="41"/>
  <c r="E100" i="41"/>
  <c r="F32" i="42"/>
  <c r="E34" i="42"/>
  <c r="E69" i="42" s="1"/>
  <c r="E99" i="42" s="1"/>
  <c r="F67" i="42"/>
  <c r="F15" i="43"/>
  <c r="C21" i="43"/>
  <c r="C52" i="43" s="1"/>
  <c r="F51" i="43"/>
  <c r="F58" i="43"/>
  <c r="D52" i="40"/>
  <c r="E131" i="40"/>
  <c r="C34" i="41"/>
  <c r="F34" i="41" s="1"/>
  <c r="C61" i="41"/>
  <c r="F61" i="41" s="1"/>
  <c r="C99" i="41"/>
  <c r="F99" i="41" s="1"/>
  <c r="F21" i="40"/>
  <c r="E52" i="41"/>
  <c r="D100" i="41"/>
  <c r="F105" i="41"/>
  <c r="F57" i="42"/>
  <c r="F24" i="43"/>
  <c r="F33" i="43"/>
  <c r="D92" i="43"/>
  <c r="D99" i="43" s="1"/>
  <c r="F86" i="43"/>
  <c r="F46" i="42"/>
  <c r="C34" i="42"/>
  <c r="F34" i="42" s="1"/>
  <c r="C51" i="42"/>
  <c r="F14" i="42"/>
  <c r="E131" i="41"/>
  <c r="F31" i="40"/>
  <c r="F51" i="40"/>
  <c r="F34" i="40"/>
  <c r="E70" i="43"/>
  <c r="E52" i="43"/>
  <c r="C99" i="43"/>
  <c r="C70" i="43"/>
  <c r="E92" i="43"/>
  <c r="E99" i="43" s="1"/>
  <c r="C69" i="43"/>
  <c r="C98" i="42"/>
  <c r="F98" i="42" s="1"/>
  <c r="C69" i="42"/>
  <c r="D20" i="42"/>
  <c r="E51" i="42"/>
  <c r="F75" i="42"/>
  <c r="C68" i="42"/>
  <c r="F20" i="42"/>
  <c r="C70" i="39"/>
  <c r="C52" i="39"/>
  <c r="D122" i="41"/>
  <c r="D131" i="41" s="1"/>
  <c r="E76" i="40"/>
  <c r="F122" i="40"/>
  <c r="F131" i="40"/>
  <c r="C26" i="40"/>
  <c r="C52" i="40"/>
  <c r="F105" i="40"/>
  <c r="C100" i="40"/>
  <c r="F100" i="40" s="1"/>
  <c r="C52" i="38"/>
  <c r="B42" i="18"/>
  <c r="B24" i="18"/>
  <c r="B16" i="18"/>
  <c r="E31" i="35"/>
  <c r="E30" i="35"/>
  <c r="D76" i="41" l="1"/>
  <c r="F91" i="42"/>
  <c r="E100" i="43"/>
  <c r="D101" i="40"/>
  <c r="D132" i="40" s="1"/>
  <c r="F21" i="43"/>
  <c r="D70" i="43"/>
  <c r="F70" i="43" s="1"/>
  <c r="F35" i="43"/>
  <c r="C76" i="40"/>
  <c r="F52" i="40"/>
  <c r="D76" i="40"/>
  <c r="E101" i="41"/>
  <c r="E132" i="41" s="1"/>
  <c r="C26" i="41"/>
  <c r="C100" i="41"/>
  <c r="F100" i="41" s="1"/>
  <c r="E132" i="40"/>
  <c r="C101" i="38"/>
  <c r="C52" i="41"/>
  <c r="F52" i="41" s="1"/>
  <c r="C100" i="43"/>
  <c r="F69" i="43"/>
  <c r="C72" i="43"/>
  <c r="F92" i="43"/>
  <c r="F52" i="43"/>
  <c r="F99" i="43"/>
  <c r="F68" i="42"/>
  <c r="C99" i="42"/>
  <c r="D69" i="42"/>
  <c r="D99" i="42" s="1"/>
  <c r="D51" i="42"/>
  <c r="C100" i="39"/>
  <c r="C76" i="38"/>
  <c r="C76" i="41" s="1"/>
  <c r="F76" i="41" s="1"/>
  <c r="F122" i="41"/>
  <c r="F26" i="41"/>
  <c r="D132" i="41"/>
  <c r="F26" i="40"/>
  <c r="C101" i="40"/>
  <c r="F76" i="40"/>
  <c r="C73" i="31"/>
  <c r="D100" i="43" l="1"/>
  <c r="C71" i="43"/>
  <c r="F100" i="43"/>
  <c r="C71" i="39"/>
  <c r="C101" i="41"/>
  <c r="F69" i="42"/>
  <c r="F70" i="42"/>
  <c r="F51" i="42"/>
  <c r="F99" i="42"/>
  <c r="F101" i="41"/>
  <c r="C132" i="40"/>
  <c r="F132" i="40" s="1"/>
  <c r="F101" i="40"/>
  <c r="E29" i="35"/>
  <c r="C31" i="28" l="1"/>
  <c r="C34" i="32"/>
  <c r="C23" i="32"/>
  <c r="C11" i="32"/>
  <c r="C39" i="29"/>
  <c r="C40" i="2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C128" i="38"/>
  <c r="E26" i="38" l="1"/>
  <c r="F21" i="38"/>
  <c r="C128" i="41"/>
  <c r="C131" i="38"/>
  <c r="C132" i="38" s="1"/>
  <c r="E100" i="38"/>
  <c r="E52" i="38"/>
  <c r="E76" i="38" s="1"/>
  <c r="E71" i="43" s="1"/>
  <c r="F99" i="38"/>
  <c r="F89" i="38"/>
  <c r="F45" i="38"/>
  <c r="D100" i="38"/>
  <c r="F42" i="38"/>
  <c r="D26" i="38"/>
  <c r="F75" i="38"/>
  <c r="F84" i="38"/>
  <c r="F51" i="38"/>
  <c r="D52" i="38"/>
  <c r="F31" i="38"/>
  <c r="F61" i="38"/>
  <c r="F34" i="38"/>
  <c r="F25" i="38"/>
  <c r="D71" i="42" l="1"/>
  <c r="D72" i="43"/>
  <c r="E72" i="43"/>
  <c r="E71" i="42"/>
  <c r="F52" i="38"/>
  <c r="D76" i="38"/>
  <c r="D71" i="43" s="1"/>
  <c r="F71" i="43" s="1"/>
  <c r="C131" i="41"/>
  <c r="F128" i="41"/>
  <c r="F100" i="38"/>
  <c r="F26" i="38"/>
  <c r="C40" i="31"/>
  <c r="F131" i="41" l="1"/>
  <c r="C132" i="41"/>
  <c r="F132" i="41" s="1"/>
  <c r="F76" i="38"/>
  <c r="F72" i="43"/>
  <c r="F71" i="42"/>
  <c r="C62" i="30"/>
  <c r="C40" i="30" l="1"/>
  <c r="E9" i="12" l="1"/>
  <c r="D38" i="37"/>
  <c r="E38" i="37"/>
  <c r="F38" i="37"/>
  <c r="C38" i="37"/>
  <c r="D58" i="35" l="1"/>
  <c r="C58" i="35"/>
  <c r="E57" i="35"/>
  <c r="E55" i="35"/>
  <c r="E53" i="35"/>
  <c r="D51" i="35"/>
  <c r="C51" i="35"/>
  <c r="E48" i="35"/>
  <c r="E46" i="35"/>
  <c r="E43" i="35"/>
  <c r="C37" i="35"/>
  <c r="E37" i="35" s="1"/>
  <c r="E36" i="35"/>
  <c r="E35" i="35"/>
  <c r="E32" i="35"/>
  <c r="E28" i="35"/>
  <c r="E24" i="35"/>
  <c r="E21" i="35"/>
  <c r="E15" i="35"/>
  <c r="E12" i="35"/>
  <c r="E9" i="35"/>
  <c r="E51" i="35" l="1"/>
  <c r="E58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D131" i="38" s="1"/>
  <c r="F128" i="38"/>
  <c r="F112" i="38"/>
  <c r="F105" i="38"/>
  <c r="E122" i="38"/>
  <c r="E131" i="38" s="1"/>
  <c r="D101" i="38"/>
  <c r="F115" i="38"/>
  <c r="E101" i="38"/>
  <c r="C26" i="35"/>
  <c r="F131" i="38" l="1"/>
  <c r="F122" i="38"/>
  <c r="D132" i="38"/>
  <c r="F101" i="38"/>
  <c r="E132" i="38"/>
  <c r="D86" i="39"/>
  <c r="E86" i="39"/>
  <c r="F86" i="39" s="1"/>
  <c r="D81" i="39"/>
  <c r="E81" i="39"/>
  <c r="D76" i="39"/>
  <c r="E76" i="39"/>
  <c r="D68" i="39"/>
  <c r="E68" i="39"/>
  <c r="D64" i="39"/>
  <c r="E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7" i="39"/>
  <c r="F88" i="39"/>
  <c r="F89" i="39"/>
  <c r="F90" i="39"/>
  <c r="F91" i="39"/>
  <c r="F93" i="39"/>
  <c r="F94" i="39"/>
  <c r="F95" i="39"/>
  <c r="F96" i="39"/>
  <c r="F97" i="39"/>
  <c r="F98" i="39"/>
  <c r="F8" i="39"/>
  <c r="D33" i="39"/>
  <c r="F33" i="39" s="1"/>
  <c r="E33" i="39"/>
  <c r="D24" i="39"/>
  <c r="E24" i="39"/>
  <c r="F24" i="39"/>
  <c r="D15" i="39"/>
  <c r="D21" i="39" s="1"/>
  <c r="E15" i="39"/>
  <c r="E21" i="39" s="1"/>
  <c r="D35" i="39" l="1"/>
  <c r="F81" i="39"/>
  <c r="E92" i="39"/>
  <c r="E99" i="39" s="1"/>
  <c r="F64" i="39"/>
  <c r="D92" i="39"/>
  <c r="D99" i="39" s="1"/>
  <c r="F15" i="39"/>
  <c r="D69" i="39"/>
  <c r="E35" i="39"/>
  <c r="E52" i="39" s="1"/>
  <c r="E71" i="39" s="1"/>
  <c r="E69" i="39"/>
  <c r="E72" i="39" s="1"/>
  <c r="F58" i="39"/>
  <c r="F132" i="38"/>
  <c r="F47" i="39"/>
  <c r="D52" i="39"/>
  <c r="F21" i="39"/>
  <c r="D70" i="39"/>
  <c r="F51" i="39"/>
  <c r="F68" i="39"/>
  <c r="F76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35" i="39" l="1"/>
  <c r="F99" i="39"/>
  <c r="D100" i="39"/>
  <c r="F92" i="39"/>
  <c r="E70" i="39"/>
  <c r="E100" i="39" s="1"/>
  <c r="D72" i="39"/>
  <c r="F72" i="39" s="1"/>
  <c r="F69" i="39"/>
  <c r="F52" i="39"/>
  <c r="D71" i="39"/>
  <c r="F71" i="39" s="1"/>
  <c r="D31" i="22"/>
  <c r="E31" i="22"/>
  <c r="C31" i="22"/>
  <c r="D26" i="22"/>
  <c r="E26" i="22"/>
  <c r="C26" i="22"/>
  <c r="D13" i="22"/>
  <c r="E13" i="22"/>
  <c r="C13" i="22"/>
  <c r="B44" i="18"/>
  <c r="B36" i="18"/>
  <c r="B34" i="8"/>
  <c r="D34" i="8" s="1"/>
  <c r="B28" i="8"/>
  <c r="D28" i="8" s="1"/>
  <c r="B24" i="8"/>
  <c r="D24" i="8" s="1"/>
  <c r="B20" i="8"/>
  <c r="D20" i="8" s="1"/>
  <c r="B12" i="8"/>
  <c r="D12" i="8" s="1"/>
  <c r="F70" i="39" l="1"/>
  <c r="F100" i="39"/>
  <c r="B29" i="8"/>
  <c r="D29" i="8" s="1"/>
</calcChain>
</file>

<file path=xl/sharedStrings.xml><?xml version="1.0" encoding="utf-8"?>
<sst xmlns="http://schemas.openxmlformats.org/spreadsheetml/2006/main" count="2499" uniqueCount="749">
  <si>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</si>
  <si>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</si>
  <si>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</si>
  <si>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</si>
  <si>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</si>
  <si>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</si>
  <si>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</si>
  <si>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</si>
  <si>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</si>
  <si>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</si>
  <si>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</si>
  <si>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</si>
  <si>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</si>
  <si>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</si>
  <si>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</si>
  <si>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</si>
  <si>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</si>
  <si>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</si>
  <si>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</si>
  <si>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</si>
  <si>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</si>
  <si>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</si>
  <si>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</si>
  <si>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</si>
  <si>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</si>
  <si>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</si>
  <si>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</si>
  <si>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</si>
  <si>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</si>
  <si>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</si>
  <si>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</si>
  <si>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</si>
  <si>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</si>
  <si>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</si>
  <si>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</si>
  <si>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</si>
  <si>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</si>
  <si>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</si>
  <si>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</si>
  <si>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</si>
  <si>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</si>
  <si>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</si>
  <si>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</si>
  <si>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</si>
  <si>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</si>
  <si>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</si>
  <si>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</si>
  <si>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</si>
  <si>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</si>
  <si>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</si>
  <si>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</si>
  <si>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</si>
  <si>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</si>
  <si>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</si>
  <si>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</si>
  <si>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</si>
  <si>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</si>
  <si>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</si>
  <si>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</si>
  <si>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</si>
  <si>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</si>
  <si>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</si>
  <si>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</si>
  <si>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</si>
  <si>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</si>
  <si>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</si>
  <si>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</si>
  <si>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</si>
  <si>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</si>
  <si>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</si>
  <si>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</si>
  <si>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</si>
  <si>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</si>
  <si>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</si>
  <si>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</si>
  <si>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</si>
  <si>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</si>
  <si>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</si>
  <si>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</si>
  <si>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</si>
  <si>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</si>
  <si>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</si>
  <si>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</si>
  <si>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</si>
  <si>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</si>
  <si>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</si>
  <si>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</si>
  <si>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</si>
  <si>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</si>
  <si>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</si>
  <si>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</si>
  <si>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</si>
  <si>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</si>
  <si>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</si>
  <si>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</si>
  <si>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</si>
  <si>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</si>
  <si>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</si>
  <si>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</si>
  <si>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</si>
  <si>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</si>
  <si>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</si>
  <si>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</si>
  <si>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</si>
  <si>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</si>
  <si>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</si>
  <si>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</si>
  <si>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</si>
  <si>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</si>
  <si>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</si>
  <si>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</si>
  <si>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</si>
  <si>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</si>
  <si>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</si>
  <si>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</si>
  <si>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</si>
  <si>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</si>
  <si>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</si>
  <si>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</si>
  <si>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</si>
  <si>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</si>
  <si>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</si>
  <si>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</si>
  <si>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</si>
  <si>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</si>
  <si>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</si>
  <si>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</si>
  <si>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</si>
  <si>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</si>
  <si>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</si>
  <si>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</si>
  <si>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</si>
  <si>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</si>
  <si>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</si>
  <si>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</si>
  <si>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</si>
  <si>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</si>
  <si>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</si>
  <si>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</si>
  <si>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</si>
  <si>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</si>
  <si>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</si>
  <si>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</si>
  <si>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</si>
  <si>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</si>
  <si>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</si>
  <si>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</si>
  <si>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</si>
  <si>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</si>
  <si>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</si>
  <si>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</si>
  <si>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</si>
  <si>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</si>
  <si>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</si>
  <si>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</si>
  <si>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</si>
  <si>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</si>
  <si>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</si>
  <si>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</si>
  <si>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</si>
  <si>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</si>
  <si>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</si>
  <si>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</si>
  <si>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</si>
  <si>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</si>
  <si>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</si>
  <si>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</si>
  <si>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</si>
  <si>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</si>
  <si>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</si>
  <si>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</si>
  <si>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</si>
  <si>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</si>
  <si>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</si>
  <si>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</si>
  <si>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</si>
  <si>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</si>
  <si>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</si>
  <si>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</si>
  <si>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</si>
  <si>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</si>
  <si>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</si>
  <si>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</si>
  <si>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</si>
  <si>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</si>
  <si>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</si>
  <si>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</si>
  <si>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</si>
  <si>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</si>
  <si>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</si>
  <si>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</si>
  <si>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</si>
  <si>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</si>
  <si>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</si>
  <si>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</si>
  <si>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</si>
  <si>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</si>
  <si>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</si>
  <si>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</si>
  <si>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</si>
  <si>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</si>
  <si>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</si>
  <si>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</si>
  <si>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</si>
  <si>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</si>
  <si>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</si>
  <si>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</si>
  <si>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</si>
  <si>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</si>
  <si>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</si>
  <si>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</si>
  <si>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</si>
  <si>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</si>
  <si>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</si>
  <si>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</si>
  <si>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</si>
  <si>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</si>
  <si>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</si>
  <si>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</si>
  <si>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</si>
  <si>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</si>
  <si>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</si>
  <si>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</si>
  <si>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</si>
  <si>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</si>
  <si>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</si>
  <si>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</si>
  <si>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</si>
  <si>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</si>
  <si>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</si>
  <si>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</si>
  <si>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</si>
  <si>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</si>
  <si>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</si>
  <si>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</si>
  <si>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</si>
  <si>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</si>
  <si>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</si>
  <si>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</si>
  <si>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</si>
  <si>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</si>
  <si>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</si>
  <si>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</si>
  <si>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</si>
  <si>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</si>
  <si>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</si>
  <si>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</si>
  <si>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</si>
  <si>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</si>
  <si>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</si>
  <si>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</si>
  <si>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</si>
  <si>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</si>
  <si>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</si>
  <si>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</si>
  <si>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</si>
  <si>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</si>
  <si>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</si>
  <si>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</si>
  <si>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</si>
  <si>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</si>
  <si>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</si>
  <si>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</si>
  <si>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</si>
  <si>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</si>
  <si>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</si>
  <si>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</si>
  <si>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</si>
  <si>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</si>
  <si>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</si>
  <si>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</si>
  <si>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</si>
  <si>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</si>
  <si>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</si>
  <si>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</si>
  <si>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</si>
  <si>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</si>
  <si>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</si>
  <si>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</si>
  <si>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</si>
  <si>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</si>
  <si>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</si>
  <si>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</si>
  <si>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</si>
  <si>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</si>
  <si>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</si>
  <si>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</si>
  <si>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</si>
  <si>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</si>
  <si>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</si>
  <si>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</si>
  <si>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</si>
  <si>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</si>
  <si>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</si>
  <si>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</si>
  <si>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</si>
  <si>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</si>
  <si>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</si>
  <si>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</si>
  <si>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</si>
  <si>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</si>
  <si>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</si>
  <si>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</si>
  <si>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</si>
  <si>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</si>
  <si>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</si>
  <si>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</si>
  <si>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</si>
  <si>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</si>
  <si>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</si>
  <si>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</si>
  <si>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</si>
  <si>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</si>
  <si>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</si>
  <si>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</si>
  <si>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</si>
  <si>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</si>
  <si>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</si>
  <si>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</si>
  <si>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</si>
  <si>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</si>
  <si>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</si>
  <si>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</si>
  <si>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</si>
  <si>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</si>
  <si>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</si>
  <si>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</si>
  <si>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</si>
  <si>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</si>
  <si>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</si>
  <si>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</si>
  <si>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</si>
  <si>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</si>
  <si>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</si>
  <si>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</si>
  <si>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</si>
  <si>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</si>
  <si>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</si>
  <si>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</si>
  <si>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</si>
  <si>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</si>
  <si>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</si>
  <si>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</si>
  <si>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</si>
  <si>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</si>
  <si>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</si>
  <si>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</si>
  <si>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</si>
  <si>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</si>
  <si>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</si>
  <si>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</si>
  <si>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</si>
  <si>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</si>
  <si>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</si>
  <si>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</si>
  <si>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</si>
  <si>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</si>
  <si>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</si>
  <si>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</si>
  <si>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</si>
  <si>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</si>
  <si>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</si>
  <si>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</si>
  <si>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</si>
  <si>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</si>
  <si>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</si>
  <si>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</si>
  <si>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</si>
  <si>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</si>
  <si>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</si>
  <si>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</si>
  <si>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</si>
  <si>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</si>
  <si>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</si>
  <si>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</si>
  <si>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</si>
  <si>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</si>
  <si>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</si>
  <si>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</si>
  <si>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</si>
  <si>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</si>
  <si>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</si>
  <si>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</si>
  <si>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</si>
  <si>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</si>
  <si>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</si>
  <si>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</si>
  <si>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</si>
  <si>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</si>
  <si>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</si>
  <si>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</si>
  <si>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</si>
  <si>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</si>
  <si>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</si>
  <si>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</si>
  <si>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</si>
  <si>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</si>
  <si>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</si>
  <si>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</si>
  <si>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</si>
  <si>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</si>
  <si>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</si>
  <si>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</si>
  <si>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</si>
  <si>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</si>
  <si>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</si>
  <si>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</si>
  <si>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</si>
  <si>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</si>
  <si>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</si>
  <si>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</si>
  <si>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</si>
  <si>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</si>
  <si>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</si>
  <si>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</si>
  <si>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</si>
  <si>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</si>
  <si>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</si>
  <si>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</si>
  <si>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</si>
  <si>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</si>
  <si>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</si>
  <si>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</si>
  <si>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</si>
  <si>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</si>
  <si>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</si>
  <si>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</si>
  <si>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</si>
  <si>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</si>
  <si>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</si>
  <si>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</si>
  <si>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</si>
  <si>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</si>
  <si>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</si>
  <si>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</si>
  <si>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</si>
  <si>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</si>
  <si>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</si>
  <si>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</si>
  <si>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</si>
  <si>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</si>
  <si>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</si>
  <si>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</si>
  <si>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</si>
  <si>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</si>
  <si>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</si>
  <si>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</si>
  <si>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</si>
  <si>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</si>
  <si>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</si>
  <si>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</si>
  <si>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</si>
  <si>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</si>
  <si>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</si>
  <si>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</si>
  <si>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</si>
  <si>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</si>
  <si>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</si>
  <si>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</si>
  <si>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</si>
  <si>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</si>
  <si>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</si>
  <si>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</si>
  <si>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</si>
  <si>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</si>
  <si>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</si>
  <si>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</si>
  <si>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</si>
  <si>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</si>
  <si>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</si>
  <si>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</si>
  <si>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</si>
  <si>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</si>
  <si>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</si>
  <si>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</si>
  <si>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</si>
  <si>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</si>
  <si>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</si>
  <si>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</si>
  <si>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</si>
  <si>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</si>
  <si>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</si>
  <si>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</si>
  <si>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</si>
  <si>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</si>
  <si>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</si>
  <si>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</si>
  <si>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</si>
  <si>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</si>
  <si>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</si>
  <si>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</si>
  <si>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</si>
  <si>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</si>
  <si>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</si>
  <si>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</si>
  <si>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</si>
  <si>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</si>
  <si>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</si>
  <si>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</si>
  <si>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</si>
  <si>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</si>
  <si>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</si>
  <si>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</si>
  <si>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</si>
  <si>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</si>
  <si>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</si>
  <si>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</si>
  <si>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</si>
  <si>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</si>
  <si>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</si>
  <si>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</si>
  <si>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</si>
  <si>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</si>
  <si>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</si>
  <si>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</si>
  <si>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</si>
  <si>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</si>
  <si>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</si>
  <si>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</si>
  <si>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</si>
  <si>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</si>
  <si>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</si>
  <si>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</si>
  <si>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</si>
  <si>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</si>
  <si>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</si>
  <si>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</si>
  <si>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</si>
  <si>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</si>
  <si>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</si>
  <si>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</si>
  <si>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</si>
  <si>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</si>
  <si>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</si>
  <si>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</si>
  <si>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</si>
  <si>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</si>
  <si>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</si>
  <si>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</si>
  <si>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</si>
  <si>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</si>
  <si>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</si>
  <si>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</si>
  <si>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</si>
  <si>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</si>
  <si>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</si>
  <si>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</si>
  <si>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</si>
  <si>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</si>
  <si>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</si>
  <si>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</si>
  <si>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</si>
  <si>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</si>
  <si>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</si>
  <si>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</si>
  <si>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</si>
  <si>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</si>
  <si>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</si>
  <si>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</si>
  <si>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</si>
  <si>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</si>
  <si>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</si>
  <si>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</si>
  <si>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</si>
  <si>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</si>
  <si>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</si>
  <si>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</si>
  <si>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</si>
  <si>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</si>
  <si>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</si>
  <si>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</si>
  <si>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</si>
  <si>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</si>
  <si>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</si>
  <si>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</si>
  <si>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</si>
  <si>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</si>
  <si>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</si>
  <si>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</si>
  <si>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</si>
  <si>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</si>
  <si>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</si>
  <si>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</si>
  <si>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</si>
  <si>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</si>
  <si>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</si>
  <si>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</si>
  <si>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</si>
  <si>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</si>
  <si>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</si>
  <si>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</si>
  <si>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</si>
  <si>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</si>
  <si>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</si>
  <si>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</si>
  <si>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</si>
  <si>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</si>
  <si>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</si>
  <si>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</si>
  <si>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</si>
  <si>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</si>
  <si>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</si>
  <si>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</si>
  <si>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</si>
  <si>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</si>
  <si>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</si>
  <si>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</si>
  <si>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</si>
  <si>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</si>
  <si>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</si>
  <si>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</si>
  <si>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</si>
  <si>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</si>
  <si>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</si>
  <si>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</si>
  <si>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</si>
  <si>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</si>
  <si>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</si>
  <si>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</si>
  <si>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</si>
  <si>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</si>
  <si>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</si>
  <si>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</si>
  <si>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</si>
  <si>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</si>
  <si>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</si>
  <si>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</si>
  <si>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</si>
  <si>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</si>
  <si>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</si>
  <si>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</si>
  <si>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</si>
  <si>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</si>
  <si>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</si>
  <si>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</si>
  <si>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</si>
  <si>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</si>
  <si>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</si>
  <si>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</si>
  <si>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</si>
  <si>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</si>
  <si>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</si>
  <si>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</si>
  <si>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</si>
  <si>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</si>
  <si>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</si>
  <si>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</si>
  <si>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</si>
  <si>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</si>
  <si>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</si>
  <si>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</si>
  <si>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</si>
  <si>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</si>
  <si>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</si>
  <si>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</si>
  <si>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</si>
  <si>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</si>
  <si>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</si>
  <si>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</si>
  <si>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</si>
  <si>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</si>
  <si>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</si>
  <si>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</si>
  <si>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</si>
  <si>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</si>
  <si>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</si>
  <si>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</si>
  <si>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</si>
  <si>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</si>
  <si>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</si>
  <si>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</si>
  <si>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</si>
  <si>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</si>
  <si>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</si>
  <si>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</si>
  <si>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</si>
  <si>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</si>
  <si>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</si>
  <si>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</si>
  <si>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</si>
  <si>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</si>
  <si>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</si>
  <si>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</si>
  <si>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</si>
  <si>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</si>
  <si>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</si>
  <si>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</si>
  <si>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</si>
  <si>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</si>
  <si>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</si>
  <si>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</si>
  <si>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</si>
  <si>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</si>
  <si>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</si>
  <si>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</si>
  <si>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</si>
  <si>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</si>
  <si>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</si>
  <si>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</si>
  <si>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</si>
  <si>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Útfelújítás</t>
  </si>
  <si>
    <t>Sorkifalud ÖNKORMÁNYZATI ELŐIRÁNYZATOK</t>
  </si>
  <si>
    <t>TOP - csapadékvízelvezetés</t>
  </si>
  <si>
    <t>TOP - energetikai korszerűsítés</t>
  </si>
  <si>
    <t>Projekt: TOP- energetikaikorszerűsítési pályázat</t>
  </si>
  <si>
    <t>Projekt: TOP - csapadékvízelvezetés pályázat</t>
  </si>
  <si>
    <t>Sorkifalud Önkormányzat 2020. évi költségvetése</t>
  </si>
  <si>
    <t>Sorkifaludi Közös Önkormányzati Hivatal előirányzata</t>
  </si>
  <si>
    <t>Sorkifalud Község Önkormányzata előirányzatai</t>
  </si>
  <si>
    <t>Sorkifalud Község Önkormányzata és költségvetési szervei előirányzatai összesen</t>
  </si>
  <si>
    <t>Sorkifalud Közös Önkormányzati Hivatal előirányzatai</t>
  </si>
  <si>
    <t>Sorkifalud és költségvetési szervei előirányzatai összesen</t>
  </si>
  <si>
    <t>KÖZÖS HIVATAL ELŐIRÁNYZATAI</t>
  </si>
  <si>
    <t>Költségvetési engedélyezett létszámkeret (álláshely) (fő) HIVATAL</t>
  </si>
  <si>
    <t>saját bevételek 2022</t>
  </si>
  <si>
    <t>Irányító szervi támogatások folyósítása (Ft)</t>
  </si>
  <si>
    <t>Központi, irányító szervi támogatások folyósítása működési célra</t>
  </si>
  <si>
    <t>Központi, irányító szervi támogatások folyósítása felhalmozási célra</t>
  </si>
  <si>
    <t>Sorkifaludi Közös Önkormányzati Hivatal</t>
  </si>
  <si>
    <t>Sorkifalud Község Önkormányzata</t>
  </si>
  <si>
    <t>Önkormányzat 2020. évi költségvetése</t>
  </si>
  <si>
    <t>1. melléklet 1./2020. (I.29.) önkormányzati rendelethez</t>
  </si>
  <si>
    <t>5. melléklet 1/2019 (I.29.) önkormányzati rendelethez</t>
  </si>
  <si>
    <t>6. melléklet 1.2020. (I.29.) önkormányzati rendelethez</t>
  </si>
  <si>
    <t>7. melléklet 1/2020. (I.29.) önkormányzati rendelethez</t>
  </si>
  <si>
    <t>8. melléklet 1/2020. (I.29.) önkormányzati rendelethez</t>
  </si>
  <si>
    <t>10. melléklet 1/2020. (I.29.) önkormányzati rendelethez</t>
  </si>
  <si>
    <t>13. melléklet 1/2020. (I.29.) önkormányzati rendelethez</t>
  </si>
  <si>
    <t>14. melléklet 1/2020. (I.29.) önkormányzati rendelethez</t>
  </si>
  <si>
    <t>16. melléklet 1/2020. (I.29.) önkormányzati rendelethez</t>
  </si>
  <si>
    <t>MÓDOSÍTOTT ELŐIRÁNYZAT I.</t>
  </si>
  <si>
    <t>MÓDOSÍTOTT ELŐIRÁNYZAT II.</t>
  </si>
  <si>
    <t>B1131</t>
  </si>
  <si>
    <t>B1132</t>
  </si>
  <si>
    <t>Települési önkormányzatok egyes szociális és gyermekjóléti  feladatainak támogatása</t>
  </si>
  <si>
    <t>Települési önkormányzatok gyermekétkeztetési feladatainak támogatása</t>
  </si>
  <si>
    <t>MÓDOSÍTOTT ELŐIRÁNYZAT III.</t>
  </si>
  <si>
    <t xml:space="preserve">harangláb nyílászáró, közművelődés eszközbeszerzés, WIFI4EU </t>
  </si>
  <si>
    <t>1A. melléklet 15/2020. (XI.18.) önkormányzati rendelethez</t>
  </si>
  <si>
    <t>1B. melléklet 15/2020. (XI.18.) önkormányzati rendelethez</t>
  </si>
  <si>
    <t>1. melléklet 15/2020. (XI.18.) önkormányzati rendelethez</t>
  </si>
  <si>
    <t>2A. melléklet 15/2020. (XI.18.) önkormányzati rendelethez</t>
  </si>
  <si>
    <t>2B. melléklet 15/2020. (XI.18.) önkormányzati rendelethez</t>
  </si>
  <si>
    <t>2. melléklet 15/2020. (XI.18.) önkormányzati rendelethez</t>
  </si>
  <si>
    <t>3. melléklet 15/2020. (XI.18.) önkormányzati rendelethez</t>
  </si>
  <si>
    <t>4. melléklet 15/2020. (XI.18.) önkormányzati rendelethez</t>
  </si>
  <si>
    <t>5. melléklet 15/2020. (XI.18.) önkormányzati rendelethez</t>
  </si>
  <si>
    <t>6. melléklet 15/2020. (XI.18.) önkormányzati rendelethez</t>
  </si>
  <si>
    <t>7. melléklet 15/2020. (XI.18.)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</si>
</sst>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87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3" fontId="45" fillId="0" borderId="1" xfId="0" applyNumberFormat="1" applyFont="1" applyBorder="1"/>
    <xf numFmtId="0" fontId="47" fillId="0" borderId="1" xfId="0" applyFont="1" applyBorder="1"/>
    <xf numFmtId="0" fontId="44" fillId="0" borderId="0" xfId="0" applyFont="1"/>
    <xf numFmtId="0" fontId="43" fillId="0" borderId="1" xfId="0" applyFont="1" applyBorder="1"/>
    <xf numFmtId="3" fontId="48" fillId="0" borderId="1" xfId="0" applyNumberFormat="1" applyFont="1" applyBorder="1"/>
    <xf numFmtId="3" fontId="0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0" fillId="0" borderId="0" xfId="0" applyFont="1"/>
    <xf numFmtId="0" fontId="49" fillId="0" borderId="1" xfId="0" applyFont="1" applyBorder="1"/>
    <xf numFmtId="0" fontId="0" fillId="0" borderId="0" xfId="0" applyAlignment="1">
      <alignment horizontal="right"/>
    </xf>
    <xf numFmtId="3" fontId="46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1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3" fontId="53" fillId="6" borderId="1" xfId="0" applyNumberFormat="1" applyFont="1" applyFill="1" applyBorder="1"/>
    <xf numFmtId="0" fontId="54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/>
    </xf>
    <xf numFmtId="3" fontId="56" fillId="0" borderId="1" xfId="0" applyNumberFormat="1" applyFont="1" applyBorder="1"/>
    <xf numFmtId="3" fontId="57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3" fontId="59" fillId="0" borderId="1" xfId="0" applyNumberFormat="1" applyFont="1" applyBorder="1"/>
    <xf numFmtId="3" fontId="9" fillId="0" borderId="1" xfId="0" applyNumberFormat="1" applyFont="1" applyBorder="1"/>
    <xf numFmtId="3" fontId="58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8" fillId="0" borderId="0" xfId="0" applyFont="1"/>
    <xf numFmtId="0" fontId="58" fillId="0" borderId="0" xfId="0" applyFont="1" applyBorder="1"/>
    <xf numFmtId="3" fontId="12" fillId="0" borderId="1" xfId="0" applyNumberFormat="1" applyFont="1" applyBorder="1"/>
    <xf numFmtId="3" fontId="59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59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8" fillId="8" borderId="1" xfId="0" applyNumberFormat="1" applyFont="1" applyFill="1" applyBorder="1"/>
    <xf numFmtId="3" fontId="60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1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6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5" fillId="0" borderId="1" xfId="0" applyFont="1" applyBorder="1"/>
    <xf numFmtId="0" fontId="46" fillId="0" borderId="1" xfId="0" applyFont="1" applyBorder="1"/>
    <xf numFmtId="3" fontId="61" fillId="0" borderId="1" xfId="0" applyNumberFormat="1" applyFont="1" applyBorder="1"/>
    <xf numFmtId="3" fontId="16" fillId="0" borderId="1" xfId="0" applyNumberFormat="1" applyFont="1" applyBorder="1"/>
    <xf numFmtId="3" fontId="8" fillId="4" borderId="1" xfId="0" applyNumberFormat="1" applyFont="1" applyFill="1" applyBorder="1"/>
    <xf numFmtId="3" fontId="4" fillId="4" borderId="1" xfId="0" applyNumberFormat="1" applyFont="1" applyFill="1" applyBorder="1"/>
    <xf numFmtId="3" fontId="12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3" fontId="58" fillId="0" borderId="3" xfId="0" applyNumberFormat="1" applyFont="1" applyBorder="1"/>
    <xf numFmtId="3" fontId="59" fillId="0" borderId="3" xfId="0" applyNumberFormat="1" applyFont="1" applyBorder="1"/>
    <xf numFmtId="3" fontId="58" fillId="8" borderId="3" xfId="0" applyNumberFormat="1" applyFont="1" applyFill="1" applyBorder="1"/>
    <xf numFmtId="3" fontId="59" fillId="5" borderId="3" xfId="0" applyNumberFormat="1" applyFont="1" applyFill="1" applyBorder="1"/>
    <xf numFmtId="3" fontId="59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58" fillId="0" borderId="7" xfId="0" applyNumberFormat="1" applyFont="1" applyBorder="1"/>
    <xf numFmtId="3" fontId="59" fillId="0" borderId="7" xfId="0" applyNumberFormat="1" applyFont="1" applyBorder="1"/>
    <xf numFmtId="3" fontId="59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59" fillId="6" borderId="7" xfId="0" applyNumberFormat="1" applyFont="1" applyFill="1" applyBorder="1"/>
    <xf numFmtId="3" fontId="64" fillId="0" borderId="7" xfId="0" applyNumberFormat="1" applyFont="1" applyBorder="1"/>
    <xf numFmtId="3" fontId="0" fillId="0" borderId="3" xfId="0" applyNumberFormat="1" applyBorder="1"/>
    <xf numFmtId="3" fontId="42" fillId="0" borderId="3" xfId="0" applyNumberFormat="1" applyFont="1" applyBorder="1"/>
    <xf numFmtId="3" fontId="51" fillId="0" borderId="3" xfId="0" applyNumberFormat="1" applyFont="1" applyBorder="1"/>
    <xf numFmtId="3" fontId="0" fillId="8" borderId="3" xfId="0" applyNumberFormat="1" applyFill="1" applyBorder="1"/>
    <xf numFmtId="3" fontId="51" fillId="5" borderId="3" xfId="0" applyNumberFormat="1" applyFont="1" applyFill="1" applyBorder="1"/>
    <xf numFmtId="3" fontId="42" fillId="9" borderId="3" xfId="0" applyNumberFormat="1" applyFont="1" applyFill="1" applyBorder="1"/>
    <xf numFmtId="3" fontId="53" fillId="6" borderId="3" xfId="0" applyNumberFormat="1" applyFont="1" applyFill="1" applyBorder="1"/>
    <xf numFmtId="3" fontId="0" fillId="0" borderId="7" xfId="0" applyNumberFormat="1" applyBorder="1"/>
    <xf numFmtId="3" fontId="42" fillId="0" borderId="7" xfId="0" applyNumberFormat="1" applyFont="1" applyBorder="1"/>
    <xf numFmtId="3" fontId="51" fillId="0" borderId="7" xfId="0" applyNumberFormat="1" applyFont="1" applyBorder="1"/>
    <xf numFmtId="3" fontId="61" fillId="8" borderId="7" xfId="0" applyNumberFormat="1" applyFont="1" applyFill="1" applyBorder="1"/>
    <xf numFmtId="3" fontId="51" fillId="5" borderId="7" xfId="0" applyNumberFormat="1" applyFont="1" applyFill="1" applyBorder="1"/>
    <xf numFmtId="3" fontId="42" fillId="9" borderId="7" xfId="0" applyNumberFormat="1" applyFont="1" applyFill="1" applyBorder="1"/>
    <xf numFmtId="3" fontId="52" fillId="6" borderId="7" xfId="0" applyNumberFormat="1" applyFont="1" applyFill="1" applyBorder="1"/>
    <xf numFmtId="3" fontId="63" fillId="0" borderId="7" xfId="0" applyNumberFormat="1" applyFont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66" fillId="0" borderId="7" xfId="0" applyNumberFormat="1" applyFont="1" applyBorder="1"/>
    <xf numFmtId="3" fontId="58" fillId="8" borderId="7" xfId="0" applyNumberFormat="1" applyFont="1" applyFill="1" applyBorder="1"/>
    <xf numFmtId="3" fontId="63" fillId="0" borderId="1" xfId="0" applyNumberFormat="1" applyFont="1" applyBorder="1"/>
    <xf numFmtId="0" fontId="66" fillId="0" borderId="1" xfId="0" applyFont="1" applyFill="1" applyBorder="1" applyAlignment="1">
      <alignment horizontal="center" vertical="center" wrapText="1"/>
    </xf>
    <xf numFmtId="3" fontId="12" fillId="0" borderId="7" xfId="0" applyNumberFormat="1" applyFont="1" applyBorder="1"/>
    <xf numFmtId="3" fontId="45" fillId="0" borderId="7" xfId="0" applyNumberFormat="1" applyFont="1" applyBorder="1"/>
    <xf numFmtId="0" fontId="45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7" xfId="0" applyNumberFormat="1" applyFont="1" applyFill="1" applyBorder="1"/>
    <xf numFmtId="3" fontId="67" fillId="8" borderId="7" xfId="0" applyNumberFormat="1" applyFont="1" applyFill="1" applyBorder="1"/>
    <xf numFmtId="3" fontId="67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3" fontId="46" fillId="0" borderId="7" xfId="0" applyNumberFormat="1" applyFont="1" applyBorder="1"/>
    <xf numFmtId="0" fontId="8" fillId="0" borderId="0" xfId="0" applyFont="1"/>
    <xf numFmtId="3" fontId="68" fillId="0" borderId="7" xfId="0" applyNumberFormat="1" applyFont="1" applyBorder="1"/>
    <xf numFmtId="3" fontId="68" fillId="0" borderId="1" xfId="0" applyNumberFormat="1" applyFont="1" applyBorder="1"/>
    <xf numFmtId="3" fontId="69" fillId="8" borderId="7" xfId="0" applyNumberFormat="1" applyFont="1" applyFill="1" applyBorder="1"/>
    <xf numFmtId="3" fontId="69" fillId="8" borderId="1" xfId="0" applyNumberFormat="1" applyFont="1" applyFill="1" applyBorder="1"/>
    <xf numFmtId="3" fontId="45" fillId="8" borderId="1" xfId="0" applyNumberFormat="1" applyFont="1" applyFill="1" applyBorder="1"/>
    <xf numFmtId="3" fontId="68" fillId="5" borderId="7" xfId="0" applyNumberFormat="1" applyFont="1" applyFill="1" applyBorder="1"/>
    <xf numFmtId="3" fontId="68" fillId="5" borderId="1" xfId="0" applyNumberFormat="1" applyFont="1" applyFill="1" applyBorder="1"/>
    <xf numFmtId="3" fontId="46" fillId="9" borderId="7" xfId="0" applyNumberFormat="1" applyFont="1" applyFill="1" applyBorder="1"/>
    <xf numFmtId="3" fontId="46" fillId="9" borderId="1" xfId="0" applyNumberFormat="1" applyFont="1" applyFill="1" applyBorder="1"/>
    <xf numFmtId="3" fontId="70" fillId="6" borderId="7" xfId="0" applyNumberFormat="1" applyFont="1" applyFill="1" applyBorder="1"/>
    <xf numFmtId="3" fontId="70" fillId="6" borderId="1" xfId="0" applyNumberFormat="1" applyFont="1" applyFill="1" applyBorder="1"/>
    <xf numFmtId="3" fontId="71" fillId="6" borderId="1" xfId="0" applyNumberFormat="1" applyFont="1" applyFill="1" applyBorder="1"/>
    <xf numFmtId="3" fontId="65" fillId="0" borderId="1" xfId="0" applyNumberFormat="1" applyFont="1" applyBorder="1"/>
    <xf numFmtId="3" fontId="66" fillId="0" borderId="7" xfId="0" applyNumberFormat="1" applyFont="1" applyFill="1" applyBorder="1"/>
    <xf numFmtId="0" fontId="45" fillId="0" borderId="7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zoomScaleNormal="100" workbookViewId="0">
      <selection activeCell="E8" sqref="E8"/>
    </sheetView>
  </sheetViews>
  <sheetFormatPr defaultRowHeight="15" x14ac:dyDescent="0.25"/>
  <cols>
    <col min="1" max="1" width="85.5703125" customWidth="1"/>
  </cols>
  <sheetData>
    <row r="1" spans="1:9" x14ac:dyDescent="0.25">
      <c r="A1" s="118" t="s">
        <v>721</v>
      </c>
    </row>
    <row r="3" spans="1:9" ht="18" x14ac:dyDescent="0.25">
      <c r="A3" s="74" t="s">
        <v>706</v>
      </c>
    </row>
    <row r="4" spans="1:9" ht="50.25" customHeight="1" x14ac:dyDescent="0.25">
      <c r="A4" s="55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6" t="s">
        <v>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6" t="s">
        <v>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6" t="s">
        <v>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6" t="s">
        <v>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6" t="s">
        <v>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6" t="s">
        <v>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6" t="s">
        <v>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6" t="s">
        <v>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7" t="s">
        <v>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7" t="s">
        <v>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8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6" t="s">
        <v>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6" t="s">
        <v>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6" t="s">
        <v>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6" t="s">
        <v>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6" t="s">
        <v>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6" t="s">
        <v>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6" t="s">
        <v>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7" t="s">
        <v>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7" t="s">
        <v>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8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G44"/>
  <sheetViews>
    <sheetView topLeftCell="A31" workbookViewId="0">
      <selection activeCell="E1" sqref="E1:H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73" t="s">
        <v>723</v>
      </c>
      <c r="B1" s="273"/>
    </row>
    <row r="3" spans="1:7" ht="27" customHeight="1" x14ac:dyDescent="0.25">
      <c r="A3" s="269" t="s">
        <v>706</v>
      </c>
      <c r="B3" s="276"/>
    </row>
    <row r="4" spans="1:7" ht="71.25" customHeight="1" x14ac:dyDescent="0.25">
      <c r="A4" s="272" t="s">
        <v>665</v>
      </c>
      <c r="B4" s="280"/>
      <c r="C4" s="59"/>
      <c r="D4" s="59"/>
      <c r="E4" s="59"/>
      <c r="F4" s="59"/>
      <c r="G4" s="59"/>
    </row>
    <row r="5" spans="1:7" ht="24" customHeight="1" x14ac:dyDescent="0.25">
      <c r="A5" s="55"/>
      <c r="B5" s="55"/>
      <c r="C5" s="59"/>
      <c r="D5" s="59"/>
      <c r="E5" s="59"/>
      <c r="F5" s="59"/>
      <c r="G5" s="59"/>
    </row>
    <row r="6" spans="1:7" ht="22.5" customHeight="1" x14ac:dyDescent="0.25">
      <c r="A6" s="4" t="s">
        <v>1</v>
      </c>
    </row>
    <row r="7" spans="1:7" ht="18" x14ac:dyDescent="0.25">
      <c r="A7" s="38" t="s">
        <v>705</v>
      </c>
      <c r="B7" s="37" t="s">
        <v>9</v>
      </c>
    </row>
    <row r="8" spans="1:7" x14ac:dyDescent="0.25">
      <c r="A8" s="36" t="s">
        <v>62</v>
      </c>
      <c r="B8" s="185">
        <v>0</v>
      </c>
    </row>
    <row r="9" spans="1:7" x14ac:dyDescent="0.25">
      <c r="A9" s="60" t="s">
        <v>63</v>
      </c>
      <c r="B9" s="185">
        <v>0</v>
      </c>
    </row>
    <row r="10" spans="1:7" x14ac:dyDescent="0.25">
      <c r="A10" s="36" t="s">
        <v>64</v>
      </c>
      <c r="B10" s="164">
        <v>0</v>
      </c>
    </row>
    <row r="11" spans="1:7" x14ac:dyDescent="0.25">
      <c r="A11" s="36" t="s">
        <v>65</v>
      </c>
      <c r="B11" s="164">
        <v>0</v>
      </c>
    </row>
    <row r="12" spans="1:7" x14ac:dyDescent="0.25">
      <c r="A12" s="36" t="s">
        <v>66</v>
      </c>
      <c r="B12" s="164">
        <v>0</v>
      </c>
    </row>
    <row r="13" spans="1:7" x14ac:dyDescent="0.25">
      <c r="A13" s="36" t="s">
        <v>67</v>
      </c>
      <c r="B13" s="164">
        <v>0</v>
      </c>
    </row>
    <row r="14" spans="1:7" x14ac:dyDescent="0.25">
      <c r="A14" s="36" t="s">
        <v>68</v>
      </c>
      <c r="B14" s="164">
        <v>30595299</v>
      </c>
    </row>
    <row r="15" spans="1:7" x14ac:dyDescent="0.25">
      <c r="A15" s="36" t="s">
        <v>69</v>
      </c>
      <c r="B15" s="164">
        <v>0</v>
      </c>
    </row>
    <row r="16" spans="1:7" s="87" customFormat="1" x14ac:dyDescent="0.25">
      <c r="A16" s="92" t="s">
        <v>12</v>
      </c>
      <c r="B16" s="186">
        <f>SUM(B8:B15)</f>
        <v>30595299</v>
      </c>
    </row>
    <row r="17" spans="1:2" ht="30" x14ac:dyDescent="0.25">
      <c r="A17" s="61" t="s">
        <v>4</v>
      </c>
      <c r="B17" s="188">
        <v>0</v>
      </c>
    </row>
    <row r="18" spans="1:2" ht="30" x14ac:dyDescent="0.25">
      <c r="A18" s="61" t="s">
        <v>5</v>
      </c>
      <c r="B18" s="188">
        <v>0</v>
      </c>
    </row>
    <row r="19" spans="1:2" x14ac:dyDescent="0.25">
      <c r="A19" s="62" t="s">
        <v>6</v>
      </c>
      <c r="B19" s="189">
        <v>0</v>
      </c>
    </row>
    <row r="20" spans="1:2" x14ac:dyDescent="0.25">
      <c r="A20" s="62" t="s">
        <v>7</v>
      </c>
      <c r="B20" s="189">
        <v>0</v>
      </c>
    </row>
    <row r="21" spans="1:2" x14ac:dyDescent="0.25">
      <c r="A21" s="36" t="s">
        <v>10</v>
      </c>
      <c r="B21" s="189">
        <v>0</v>
      </c>
    </row>
    <row r="22" spans="1:2" s="87" customFormat="1" x14ac:dyDescent="0.25">
      <c r="A22" s="42" t="s">
        <v>8</v>
      </c>
      <c r="B22" s="190">
        <v>0</v>
      </c>
    </row>
    <row r="23" spans="1:2" s="87" customFormat="1" ht="31.5" x14ac:dyDescent="0.25">
      <c r="A23" s="63" t="s">
        <v>11</v>
      </c>
      <c r="B23" s="192">
        <v>30595299</v>
      </c>
    </row>
    <row r="24" spans="1:2" s="87" customFormat="1" ht="15.75" x14ac:dyDescent="0.25">
      <c r="A24" s="89" t="s">
        <v>553</v>
      </c>
      <c r="B24" s="187">
        <f>SUM(B17:B23)</f>
        <v>30595299</v>
      </c>
    </row>
    <row r="27" spans="1:2" ht="18" x14ac:dyDescent="0.25">
      <c r="A27" s="38" t="s">
        <v>704</v>
      </c>
      <c r="B27" s="37" t="s">
        <v>9</v>
      </c>
    </row>
    <row r="28" spans="1:2" x14ac:dyDescent="0.25">
      <c r="A28" s="36" t="s">
        <v>62</v>
      </c>
      <c r="B28" s="185">
        <v>0</v>
      </c>
    </row>
    <row r="29" spans="1:2" x14ac:dyDescent="0.25">
      <c r="A29" s="60" t="s">
        <v>63</v>
      </c>
      <c r="B29" s="185">
        <v>0</v>
      </c>
    </row>
    <row r="30" spans="1:2" x14ac:dyDescent="0.25">
      <c r="A30" s="36" t="s">
        <v>64</v>
      </c>
      <c r="B30" s="185">
        <v>666750</v>
      </c>
    </row>
    <row r="31" spans="1:2" x14ac:dyDescent="0.25">
      <c r="A31" s="36" t="s">
        <v>65</v>
      </c>
      <c r="B31" s="185">
        <v>0</v>
      </c>
    </row>
    <row r="32" spans="1:2" x14ac:dyDescent="0.25">
      <c r="A32" s="36" t="s">
        <v>66</v>
      </c>
      <c r="B32" s="185">
        <v>0</v>
      </c>
    </row>
    <row r="33" spans="1:2" x14ac:dyDescent="0.25">
      <c r="A33" s="36" t="s">
        <v>67</v>
      </c>
      <c r="B33" s="185">
        <v>0</v>
      </c>
    </row>
    <row r="34" spans="1:2" x14ac:dyDescent="0.25">
      <c r="A34" s="36" t="s">
        <v>68</v>
      </c>
      <c r="B34" s="185">
        <v>125086211</v>
      </c>
    </row>
    <row r="35" spans="1:2" x14ac:dyDescent="0.25">
      <c r="A35" s="36" t="s">
        <v>69</v>
      </c>
      <c r="B35" s="185">
        <v>0</v>
      </c>
    </row>
    <row r="36" spans="1:2" s="87" customFormat="1" x14ac:dyDescent="0.25">
      <c r="A36" s="92" t="s">
        <v>12</v>
      </c>
      <c r="B36" s="193">
        <f>SUM(B28:B35)</f>
        <v>125752961</v>
      </c>
    </row>
    <row r="37" spans="1:2" ht="30" x14ac:dyDescent="0.25">
      <c r="A37" s="61" t="s">
        <v>4</v>
      </c>
      <c r="B37" s="185">
        <v>0</v>
      </c>
    </row>
    <row r="38" spans="1:2" ht="30" x14ac:dyDescent="0.25">
      <c r="A38" s="61" t="s">
        <v>5</v>
      </c>
      <c r="B38" s="185">
        <v>0</v>
      </c>
    </row>
    <row r="39" spans="1:2" x14ac:dyDescent="0.25">
      <c r="A39" s="62" t="s">
        <v>6</v>
      </c>
      <c r="B39" s="185">
        <v>0</v>
      </c>
    </row>
    <row r="40" spans="1:2" x14ac:dyDescent="0.25">
      <c r="A40" s="62" t="s">
        <v>7</v>
      </c>
      <c r="B40" s="185">
        <v>0</v>
      </c>
    </row>
    <row r="41" spans="1:2" x14ac:dyDescent="0.25">
      <c r="A41" s="36" t="s">
        <v>10</v>
      </c>
      <c r="B41" s="185">
        <v>0</v>
      </c>
    </row>
    <row r="42" spans="1:2" s="87" customFormat="1" x14ac:dyDescent="0.25">
      <c r="A42" s="42" t="s">
        <v>8</v>
      </c>
      <c r="B42" s="158">
        <f>SUM(B37:B41)</f>
        <v>0</v>
      </c>
    </row>
    <row r="43" spans="1:2" s="87" customFormat="1" ht="31.5" x14ac:dyDescent="0.25">
      <c r="A43" s="63" t="s">
        <v>11</v>
      </c>
      <c r="B43" s="191">
        <v>125752961</v>
      </c>
    </row>
    <row r="44" spans="1:2" s="87" customFormat="1" ht="15.75" x14ac:dyDescent="0.25">
      <c r="A44" s="89" t="s">
        <v>553</v>
      </c>
      <c r="B44" s="187">
        <f>SUM(B42,B43,)</f>
        <v>125752961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zoomScaleNormal="100" workbookViewId="0">
      <selection activeCell="E1" sqref="E1:H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75" t="s">
        <v>724</v>
      </c>
      <c r="I1" s="275"/>
      <c r="J1" s="275"/>
    </row>
    <row r="2" spans="1:12" ht="46.5" customHeight="1" x14ac:dyDescent="0.25">
      <c r="A2" s="269" t="s">
        <v>706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2" ht="16.5" customHeight="1" x14ac:dyDescent="0.25">
      <c r="A3" s="272" t="s">
        <v>45</v>
      </c>
      <c r="B3" s="270"/>
      <c r="C3" s="270"/>
      <c r="D3" s="270"/>
      <c r="E3" s="270"/>
      <c r="F3" s="270"/>
      <c r="G3" s="270"/>
      <c r="H3" s="270"/>
      <c r="I3" s="270"/>
      <c r="J3" s="270"/>
    </row>
    <row r="4" spans="1:12" ht="18" x14ac:dyDescent="0.25">
      <c r="A4" s="96"/>
      <c r="B4" s="95"/>
      <c r="C4" s="95"/>
      <c r="D4" s="95"/>
      <c r="E4" s="95"/>
      <c r="F4" s="95"/>
      <c r="G4" s="95"/>
      <c r="H4" s="95"/>
      <c r="I4" s="95"/>
      <c r="J4" s="95"/>
    </row>
    <row r="5" spans="1:12" ht="61.5" customHeight="1" x14ac:dyDescent="0.25">
      <c r="A5" s="86" t="s">
        <v>1</v>
      </c>
    </row>
    <row r="6" spans="1:12" ht="60" x14ac:dyDescent="0.3">
      <c r="A6" s="2" t="s">
        <v>80</v>
      </c>
      <c r="B6" s="3" t="s">
        <v>81</v>
      </c>
      <c r="C6" s="83" t="s">
        <v>637</v>
      </c>
      <c r="D6" s="83" t="s">
        <v>640</v>
      </c>
      <c r="E6" s="83" t="s">
        <v>641</v>
      </c>
      <c r="F6" s="83" t="s">
        <v>642</v>
      </c>
      <c r="G6" s="83" t="s">
        <v>645</v>
      </c>
      <c r="H6" s="83" t="s">
        <v>638</v>
      </c>
      <c r="I6" s="83" t="s">
        <v>639</v>
      </c>
      <c r="J6" s="83" t="s">
        <v>643</v>
      </c>
    </row>
    <row r="7" spans="1:12" ht="25.5" x14ac:dyDescent="0.25">
      <c r="A7" s="101"/>
      <c r="B7" s="101"/>
      <c r="C7" s="101"/>
      <c r="D7" s="101"/>
      <c r="E7" s="101"/>
      <c r="F7" s="53" t="s">
        <v>646</v>
      </c>
      <c r="G7" s="52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09"/>
    </row>
    <row r="11" spans="1:12" x14ac:dyDescent="0.25">
      <c r="A11" s="13" t="s">
        <v>183</v>
      </c>
      <c r="B11" s="6" t="s">
        <v>184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423</v>
      </c>
      <c r="B16" s="6" t="s">
        <v>185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186</v>
      </c>
      <c r="B21" s="6" t="s">
        <v>187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08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08"/>
    </row>
    <row r="24" spans="1:10" x14ac:dyDescent="0.25">
      <c r="A24" s="13" t="s">
        <v>188</v>
      </c>
      <c r="B24" s="6" t="s">
        <v>189</v>
      </c>
      <c r="C24" s="101">
        <v>0</v>
      </c>
      <c r="D24" s="101"/>
      <c r="E24" s="101"/>
      <c r="F24" s="101"/>
      <c r="G24" s="101"/>
      <c r="H24" s="101"/>
      <c r="I24" s="101"/>
      <c r="J24" s="108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190</v>
      </c>
      <c r="B27" s="6" t="s">
        <v>191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192</v>
      </c>
      <c r="B30" s="6" t="s">
        <v>193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7" customFormat="1" x14ac:dyDescent="0.25">
      <c r="A31" s="5" t="s">
        <v>194</v>
      </c>
      <c r="B31" s="6" t="s">
        <v>195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424</v>
      </c>
      <c r="B32" s="9" t="s">
        <v>196</v>
      </c>
      <c r="C32" s="90">
        <f>SUM(C11,C16,C21,C24,C27,C30,C31,)</f>
        <v>0</v>
      </c>
      <c r="D32" s="90">
        <f t="shared" ref="D32:J32" si="0">SUM(D11,D16,D21,D24,D27,D30,D31,)</f>
        <v>0</v>
      </c>
      <c r="E32" s="90">
        <f t="shared" si="0"/>
        <v>0</v>
      </c>
      <c r="F32" s="90">
        <f t="shared" si="0"/>
        <v>0</v>
      </c>
      <c r="G32" s="90">
        <f t="shared" si="0"/>
        <v>0</v>
      </c>
      <c r="H32" s="90">
        <f t="shared" si="0"/>
        <v>0</v>
      </c>
      <c r="I32" s="90">
        <f t="shared" si="0"/>
        <v>0</v>
      </c>
      <c r="J32" s="90">
        <f t="shared" si="0"/>
        <v>0</v>
      </c>
    </row>
    <row r="33" spans="1:10" ht="15.75" x14ac:dyDescent="0.25">
      <c r="A33" s="23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3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3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3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197</v>
      </c>
      <c r="B37" s="6" t="s">
        <v>198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199</v>
      </c>
      <c r="B42" s="6" t="s">
        <v>200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201</v>
      </c>
      <c r="B47" s="6" t="s">
        <v>202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7" customFormat="1" x14ac:dyDescent="0.25">
      <c r="A48" s="13" t="s">
        <v>203</v>
      </c>
      <c r="B48" s="6" t="s">
        <v>204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7" customFormat="1" ht="15.75" x14ac:dyDescent="0.25">
      <c r="A49" s="20" t="s">
        <v>425</v>
      </c>
      <c r="B49" s="9" t="s">
        <v>205</v>
      </c>
      <c r="C49" s="90">
        <f>SUM(C37,C42,C47,C48,)</f>
        <v>0</v>
      </c>
      <c r="D49" s="90">
        <f t="shared" ref="D49:J49" si="1">SUM(D37,D42,D47,D48,)</f>
        <v>0</v>
      </c>
      <c r="E49" s="90">
        <f t="shared" si="1"/>
        <v>0</v>
      </c>
      <c r="F49" s="90">
        <f t="shared" si="1"/>
        <v>0</v>
      </c>
      <c r="G49" s="90">
        <f t="shared" si="1"/>
        <v>0</v>
      </c>
      <c r="H49" s="90">
        <f t="shared" si="1"/>
        <v>0</v>
      </c>
      <c r="I49" s="90">
        <f t="shared" si="1"/>
        <v>0</v>
      </c>
      <c r="J49" s="90">
        <f t="shared" si="1"/>
        <v>0</v>
      </c>
    </row>
    <row r="50" spans="1:10" ht="78.75" x14ac:dyDescent="0.25">
      <c r="A50" s="93" t="s">
        <v>52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ht="15.75" x14ac:dyDescent="0.3">
      <c r="A51" s="83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83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83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80" t="s">
        <v>51</v>
      </c>
    </row>
    <row r="57" spans="1:10" x14ac:dyDescent="0.25">
      <c r="A57" s="82"/>
    </row>
    <row r="58" spans="1:10" ht="25.5" x14ac:dyDescent="0.25">
      <c r="A58" s="81" t="s">
        <v>58</v>
      </c>
    </row>
    <row r="59" spans="1:10" ht="51" x14ac:dyDescent="0.25">
      <c r="A59" s="81" t="s">
        <v>46</v>
      </c>
    </row>
    <row r="60" spans="1:10" ht="25.5" x14ac:dyDescent="0.25">
      <c r="A60" s="81" t="s">
        <v>47</v>
      </c>
    </row>
    <row r="61" spans="1:10" ht="25.5" x14ac:dyDescent="0.25">
      <c r="A61" s="81" t="s">
        <v>48</v>
      </c>
    </row>
    <row r="62" spans="1:10" ht="38.25" x14ac:dyDescent="0.25">
      <c r="A62" s="81" t="s">
        <v>49</v>
      </c>
    </row>
    <row r="63" spans="1:10" ht="25.5" x14ac:dyDescent="0.25">
      <c r="A63" s="81" t="s">
        <v>50</v>
      </c>
    </row>
    <row r="64" spans="1:10" ht="38.25" x14ac:dyDescent="0.25">
      <c r="A64" s="81" t="s">
        <v>59</v>
      </c>
    </row>
    <row r="65" spans="1:1" ht="51" x14ac:dyDescent="0.25">
      <c r="A65" s="103" t="s">
        <v>60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topLeftCell="A40"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75" t="s">
        <v>725</v>
      </c>
      <c r="F1" s="275"/>
      <c r="G1" s="275"/>
      <c r="H1" s="275"/>
    </row>
    <row r="3" spans="1:9" ht="25.5" customHeight="1" x14ac:dyDescent="0.25">
      <c r="A3" s="269" t="s">
        <v>706</v>
      </c>
      <c r="B3" s="276"/>
      <c r="C3" s="276"/>
      <c r="D3" s="276"/>
      <c r="E3" s="276"/>
      <c r="F3" s="276"/>
      <c r="G3" s="276"/>
      <c r="H3" s="276"/>
    </row>
    <row r="4" spans="1:9" ht="82.5" customHeight="1" x14ac:dyDescent="0.25">
      <c r="A4" s="272" t="s">
        <v>666</v>
      </c>
      <c r="B4" s="272"/>
      <c r="C4" s="272"/>
      <c r="D4" s="272"/>
      <c r="E4" s="272"/>
      <c r="F4" s="272"/>
      <c r="G4" s="272"/>
      <c r="H4" s="272"/>
    </row>
    <row r="5" spans="1:9" ht="20.25" customHeight="1" x14ac:dyDescent="0.25">
      <c r="A5" s="54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68" t="s">
        <v>649</v>
      </c>
      <c r="G6" s="282"/>
      <c r="H6" s="282"/>
      <c r="I6" s="283"/>
    </row>
    <row r="7" spans="1:9" ht="86.25" customHeight="1" x14ac:dyDescent="0.3">
      <c r="A7" s="2" t="s">
        <v>80</v>
      </c>
      <c r="B7" s="3" t="s">
        <v>81</v>
      </c>
      <c r="C7" s="83" t="s">
        <v>638</v>
      </c>
      <c r="D7" s="83" t="s">
        <v>639</v>
      </c>
      <c r="E7" s="83" t="s">
        <v>644</v>
      </c>
      <c r="F7" s="105">
        <v>2019</v>
      </c>
      <c r="G7" s="105">
        <v>2020</v>
      </c>
      <c r="H7" s="105">
        <v>2021</v>
      </c>
      <c r="I7" s="105">
        <v>2022</v>
      </c>
    </row>
    <row r="8" spans="1:9" x14ac:dyDescent="0.25">
      <c r="A8" s="21" t="s">
        <v>502</v>
      </c>
      <c r="B8" s="5" t="s">
        <v>344</v>
      </c>
      <c r="C8" s="102"/>
      <c r="D8" s="102"/>
      <c r="E8" s="52"/>
      <c r="F8" s="101"/>
      <c r="G8" s="101"/>
      <c r="H8" s="101"/>
      <c r="I8" s="101"/>
    </row>
    <row r="9" spans="1:9" x14ac:dyDescent="0.25">
      <c r="A9" s="46" t="s">
        <v>219</v>
      </c>
      <c r="B9" s="46" t="s">
        <v>344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345</v>
      </c>
      <c r="B10" s="5" t="s">
        <v>346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550</v>
      </c>
      <c r="B11" s="5" t="s">
        <v>347</v>
      </c>
      <c r="C11" s="102"/>
      <c r="D11" s="102"/>
      <c r="E11" s="110"/>
      <c r="F11" s="101"/>
      <c r="G11" s="101"/>
      <c r="H11" s="101"/>
      <c r="I11" s="101"/>
    </row>
    <row r="12" spans="1:9" x14ac:dyDescent="0.25">
      <c r="A12" s="46" t="s">
        <v>219</v>
      </c>
      <c r="B12" s="46" t="s">
        <v>347</v>
      </c>
      <c r="C12" s="101"/>
      <c r="D12" s="101"/>
      <c r="E12" s="101"/>
      <c r="F12" s="101"/>
      <c r="G12" s="101"/>
      <c r="H12" s="101"/>
      <c r="I12" s="101"/>
    </row>
    <row r="13" spans="1:9" s="87" customFormat="1" x14ac:dyDescent="0.25">
      <c r="A13" s="11" t="s">
        <v>522</v>
      </c>
      <c r="B13" s="7" t="s">
        <v>348</v>
      </c>
      <c r="C13" s="90"/>
      <c r="D13" s="90"/>
      <c r="E13" s="90"/>
      <c r="F13" s="90"/>
      <c r="G13" s="90"/>
      <c r="H13" s="90"/>
      <c r="I13" s="90"/>
    </row>
    <row r="14" spans="1:9" x14ac:dyDescent="0.25">
      <c r="A14" s="12" t="s">
        <v>551</v>
      </c>
      <c r="B14" s="5" t="s">
        <v>349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6" t="s">
        <v>227</v>
      </c>
      <c r="B15" s="46" t="s">
        <v>349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350</v>
      </c>
      <c r="B16" s="5" t="s">
        <v>351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552</v>
      </c>
      <c r="B17" s="5" t="s">
        <v>352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46" t="s">
        <v>228</v>
      </c>
      <c r="B18" s="46" t="s">
        <v>352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1" t="s">
        <v>353</v>
      </c>
      <c r="B19" s="5" t="s">
        <v>354</v>
      </c>
      <c r="C19" s="25"/>
      <c r="D19" s="25"/>
      <c r="E19" s="25"/>
      <c r="F19" s="25"/>
      <c r="G19" s="25"/>
      <c r="H19" s="25"/>
      <c r="I19" s="25"/>
    </row>
    <row r="20" spans="1:9" s="87" customFormat="1" x14ac:dyDescent="0.25">
      <c r="A20" s="22" t="s">
        <v>523</v>
      </c>
      <c r="B20" s="7" t="s">
        <v>355</v>
      </c>
      <c r="C20" s="91"/>
      <c r="D20" s="91"/>
      <c r="E20" s="91"/>
      <c r="F20" s="91"/>
      <c r="G20" s="91"/>
      <c r="H20" s="91"/>
      <c r="I20" s="91"/>
    </row>
    <row r="21" spans="1:9" x14ac:dyDescent="0.25">
      <c r="A21" s="12" t="s">
        <v>370</v>
      </c>
      <c r="B21" s="5" t="s">
        <v>371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3" t="s">
        <v>372</v>
      </c>
      <c r="B22" s="5" t="s">
        <v>373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1" t="s">
        <v>374</v>
      </c>
      <c r="B23" s="5" t="s">
        <v>375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1" t="s">
        <v>507</v>
      </c>
      <c r="B24" s="5" t="s">
        <v>376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46" t="s">
        <v>253</v>
      </c>
      <c r="B25" s="46" t="s">
        <v>376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46" t="s">
        <v>254</v>
      </c>
      <c r="B26" s="46" t="s">
        <v>376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47" t="s">
        <v>255</v>
      </c>
      <c r="B27" s="47" t="s">
        <v>376</v>
      </c>
      <c r="C27" s="25"/>
      <c r="D27" s="25"/>
      <c r="E27" s="25"/>
      <c r="F27" s="25"/>
      <c r="G27" s="25"/>
      <c r="H27" s="25"/>
      <c r="I27" s="25"/>
    </row>
    <row r="28" spans="1:9" s="87" customFormat="1" x14ac:dyDescent="0.25">
      <c r="A28" s="48" t="s">
        <v>526</v>
      </c>
      <c r="B28" s="35" t="s">
        <v>377</v>
      </c>
      <c r="C28" s="91"/>
      <c r="D28" s="91"/>
      <c r="E28" s="91"/>
      <c r="F28" s="91"/>
      <c r="G28" s="91"/>
      <c r="H28" s="91"/>
      <c r="I28" s="91"/>
    </row>
    <row r="29" spans="1:9" x14ac:dyDescent="0.25">
      <c r="A29" s="78"/>
      <c r="B29" s="79"/>
    </row>
    <row r="30" spans="1:9" ht="47.25" customHeight="1" x14ac:dyDescent="0.25">
      <c r="A30" s="2" t="s">
        <v>80</v>
      </c>
      <c r="B30" s="3" t="s">
        <v>81</v>
      </c>
      <c r="C30" s="105" t="s">
        <v>698</v>
      </c>
      <c r="D30" s="105" t="s">
        <v>696</v>
      </c>
      <c r="E30" s="143" t="s">
        <v>697</v>
      </c>
      <c r="F30" s="105" t="s">
        <v>714</v>
      </c>
      <c r="G30" s="144"/>
      <c r="H30" s="24"/>
    </row>
    <row r="31" spans="1:9" s="87" customFormat="1" ht="26.25" x14ac:dyDescent="0.25">
      <c r="A31" s="149" t="s">
        <v>36</v>
      </c>
      <c r="B31" s="150"/>
      <c r="C31" s="151"/>
      <c r="D31" s="151"/>
      <c r="E31" s="151"/>
      <c r="F31" s="151"/>
      <c r="G31" s="145"/>
      <c r="H31" s="146"/>
    </row>
    <row r="32" spans="1:9" ht="15.75" x14ac:dyDescent="0.3">
      <c r="A32" s="83" t="s">
        <v>56</v>
      </c>
      <c r="B32" s="35"/>
      <c r="C32" s="152">
        <v>5196000</v>
      </c>
      <c r="D32" s="152">
        <v>5630000</v>
      </c>
      <c r="E32" s="152">
        <v>5500000</v>
      </c>
      <c r="F32" s="152">
        <v>5500000</v>
      </c>
      <c r="G32" s="147"/>
      <c r="H32" s="148"/>
    </row>
    <row r="33" spans="1:8" ht="45" x14ac:dyDescent="0.3">
      <c r="A33" s="83" t="s">
        <v>33</v>
      </c>
      <c r="B33" s="35"/>
      <c r="C33" s="152"/>
      <c r="D33" s="152"/>
      <c r="E33" s="152"/>
      <c r="F33" s="152"/>
      <c r="G33" s="147"/>
      <c r="H33" s="148"/>
    </row>
    <row r="34" spans="1:8" ht="15.75" x14ac:dyDescent="0.3">
      <c r="A34" s="83" t="s">
        <v>34</v>
      </c>
      <c r="B34" s="35"/>
      <c r="C34" s="152"/>
      <c r="D34" s="152"/>
      <c r="E34" s="152"/>
      <c r="F34" s="152"/>
      <c r="G34" s="147"/>
      <c r="H34" s="148"/>
    </row>
    <row r="35" spans="1:8" ht="30.75" customHeight="1" x14ac:dyDescent="0.3">
      <c r="A35" s="83" t="s">
        <v>35</v>
      </c>
      <c r="B35" s="35"/>
      <c r="C35" s="152"/>
      <c r="D35" s="152"/>
      <c r="E35" s="152"/>
      <c r="F35" s="152"/>
      <c r="G35" s="147"/>
      <c r="H35" s="148"/>
    </row>
    <row r="36" spans="1:8" ht="15.75" x14ac:dyDescent="0.3">
      <c r="A36" s="83" t="s">
        <v>57</v>
      </c>
      <c r="B36" s="35"/>
      <c r="C36" s="152">
        <v>22000</v>
      </c>
      <c r="D36" s="152">
        <v>25000</v>
      </c>
      <c r="E36" s="152">
        <v>25000</v>
      </c>
      <c r="F36" s="152">
        <v>25000</v>
      </c>
      <c r="G36" s="147"/>
      <c r="H36" s="148"/>
    </row>
    <row r="37" spans="1:8" ht="21" customHeight="1" x14ac:dyDescent="0.3">
      <c r="A37" s="83" t="s">
        <v>55</v>
      </c>
      <c r="B37" s="35"/>
      <c r="C37" s="152"/>
      <c r="D37" s="152"/>
      <c r="E37" s="152"/>
      <c r="F37" s="152"/>
      <c r="G37" s="147"/>
      <c r="H37" s="148"/>
    </row>
    <row r="38" spans="1:8" s="87" customFormat="1" x14ac:dyDescent="0.25">
      <c r="A38" s="22" t="s">
        <v>24</v>
      </c>
      <c r="B38" s="35"/>
      <c r="C38" s="153">
        <f>SUM(C32:C37)</f>
        <v>5218000</v>
      </c>
      <c r="D38" s="153">
        <f t="shared" ref="D38:F38" si="0">SUM(D32:D37)</f>
        <v>5655000</v>
      </c>
      <c r="E38" s="153">
        <f t="shared" si="0"/>
        <v>5525000</v>
      </c>
      <c r="F38" s="153">
        <f t="shared" si="0"/>
        <v>5525000</v>
      </c>
      <c r="G38" s="145"/>
      <c r="H38" s="146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84" t="s">
        <v>54</v>
      </c>
      <c r="B41" s="284"/>
      <c r="C41" s="284"/>
      <c r="D41" s="284"/>
      <c r="E41" s="284"/>
    </row>
    <row r="42" spans="1:8" x14ac:dyDescent="0.25">
      <c r="A42" s="284"/>
      <c r="B42" s="284"/>
      <c r="C42" s="284"/>
      <c r="D42" s="284"/>
      <c r="E42" s="284"/>
    </row>
    <row r="43" spans="1:8" ht="27.75" customHeight="1" x14ac:dyDescent="0.25">
      <c r="A43" s="284"/>
      <c r="B43" s="284"/>
      <c r="C43" s="284"/>
      <c r="D43" s="284"/>
      <c r="E43" s="284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499984740745262"/>
    <pageSetUpPr fitToPage="1"/>
  </sheetPr>
  <dimension ref="A1:E10"/>
  <sheetViews>
    <sheetView workbookViewId="0">
      <selection activeCell="A3" sqref="A3:E3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1"/>
    </row>
    <row r="2" spans="1:5" x14ac:dyDescent="0.25">
      <c r="D2" t="s">
        <v>745</v>
      </c>
    </row>
    <row r="3" spans="1:5" ht="24" customHeight="1" x14ac:dyDescent="0.25">
      <c r="A3" s="269" t="s">
        <v>706</v>
      </c>
      <c r="B3" s="276"/>
      <c r="C3" s="276"/>
      <c r="D3" s="276"/>
      <c r="E3" s="276"/>
    </row>
    <row r="4" spans="1:5" ht="23.25" customHeight="1" x14ac:dyDescent="0.25">
      <c r="A4" s="272" t="s">
        <v>667</v>
      </c>
      <c r="B4" s="270"/>
      <c r="C4" s="270"/>
      <c r="D4" s="270"/>
      <c r="E4" s="270"/>
    </row>
    <row r="5" spans="1:5" ht="18" x14ac:dyDescent="0.25">
      <c r="A5" s="41"/>
    </row>
    <row r="7" spans="1:5" ht="30" x14ac:dyDescent="0.3">
      <c r="A7" s="2" t="s">
        <v>80</v>
      </c>
      <c r="B7" s="3" t="s">
        <v>81</v>
      </c>
      <c r="C7" s="51" t="s">
        <v>1</v>
      </c>
      <c r="D7" s="51" t="s">
        <v>2</v>
      </c>
      <c r="E7" s="57" t="s">
        <v>3</v>
      </c>
    </row>
    <row r="8" spans="1:5" x14ac:dyDescent="0.25">
      <c r="A8" s="25"/>
      <c r="B8" s="25"/>
      <c r="C8" s="85"/>
      <c r="D8" s="85"/>
      <c r="E8" s="85"/>
    </row>
    <row r="9" spans="1:5" s="87" customFormat="1" x14ac:dyDescent="0.25">
      <c r="A9" s="15" t="s">
        <v>632</v>
      </c>
      <c r="B9" s="8" t="s">
        <v>654</v>
      </c>
      <c r="C9" s="263">
        <v>21869612</v>
      </c>
      <c r="D9" s="119"/>
      <c r="E9" s="119">
        <f>SUM(C9:D9)</f>
        <v>21869612</v>
      </c>
    </row>
    <row r="10" spans="1:5" s="87" customFormat="1" x14ac:dyDescent="0.25">
      <c r="A10" s="15" t="s">
        <v>652</v>
      </c>
      <c r="B10" s="8" t="s">
        <v>654</v>
      </c>
      <c r="C10" s="88"/>
      <c r="D10" s="88"/>
      <c r="E10" s="88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topLeftCell="A4"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4"/>
      <c r="B1" s="77"/>
      <c r="C1" s="156"/>
      <c r="D1" s="156"/>
      <c r="E1" s="77"/>
    </row>
    <row r="2" spans="1:5" x14ac:dyDescent="0.25">
      <c r="A2" s="94"/>
      <c r="B2" s="77"/>
      <c r="C2" s="285" t="s">
        <v>726</v>
      </c>
      <c r="D2" s="285"/>
      <c r="E2" s="285"/>
    </row>
    <row r="3" spans="1:5" x14ac:dyDescent="0.25">
      <c r="A3" s="94"/>
      <c r="B3" s="77"/>
      <c r="C3" s="77"/>
      <c r="D3" s="77"/>
      <c r="E3" s="77"/>
    </row>
    <row r="4" spans="1:5" ht="27" customHeight="1" x14ac:dyDescent="0.25">
      <c r="A4" s="269" t="s">
        <v>706</v>
      </c>
      <c r="B4" s="276"/>
      <c r="C4" s="276"/>
      <c r="D4" s="276"/>
      <c r="E4" s="276"/>
    </row>
    <row r="5" spans="1:5" ht="22.5" customHeight="1" x14ac:dyDescent="0.25">
      <c r="A5" s="272" t="s">
        <v>668</v>
      </c>
      <c r="B5" s="270"/>
      <c r="C5" s="270"/>
      <c r="D5" s="270"/>
      <c r="E5" s="270"/>
    </row>
    <row r="6" spans="1:5" ht="18" x14ac:dyDescent="0.25">
      <c r="A6" s="64"/>
    </row>
    <row r="7" spans="1:5" x14ac:dyDescent="0.25">
      <c r="A7" s="4" t="s">
        <v>1</v>
      </c>
    </row>
    <row r="8" spans="1:5" ht="31.5" customHeight="1" x14ac:dyDescent="0.25">
      <c r="A8" s="65" t="s">
        <v>80</v>
      </c>
      <c r="B8" s="66" t="s">
        <v>81</v>
      </c>
      <c r="C8" s="57" t="s">
        <v>20</v>
      </c>
      <c r="D8" s="57" t="s">
        <v>21</v>
      </c>
      <c r="E8" s="57" t="s">
        <v>22</v>
      </c>
    </row>
    <row r="9" spans="1:5" ht="15" customHeight="1" x14ac:dyDescent="0.25">
      <c r="A9" s="67"/>
      <c r="B9" s="36"/>
      <c r="C9" s="36"/>
      <c r="D9" s="36"/>
      <c r="E9" s="36"/>
    </row>
    <row r="10" spans="1:5" ht="15" customHeight="1" x14ac:dyDescent="0.25">
      <c r="A10" s="67"/>
      <c r="B10" s="36"/>
      <c r="C10" s="36"/>
      <c r="D10" s="36"/>
      <c r="E10" s="36"/>
    </row>
    <row r="11" spans="1:5" ht="15" customHeight="1" x14ac:dyDescent="0.25">
      <c r="A11" s="67"/>
      <c r="B11" s="36"/>
      <c r="C11" s="36"/>
      <c r="D11" s="36"/>
      <c r="E11" s="36"/>
    </row>
    <row r="12" spans="1:5" ht="15" customHeight="1" x14ac:dyDescent="0.25">
      <c r="A12" s="36"/>
      <c r="B12" s="36"/>
      <c r="C12" s="36"/>
      <c r="D12" s="36"/>
      <c r="E12" s="36"/>
    </row>
    <row r="13" spans="1:5" s="87" customFormat="1" ht="29.25" customHeight="1" x14ac:dyDescent="0.25">
      <c r="A13" s="84" t="s">
        <v>13</v>
      </c>
      <c r="B13" s="43" t="s">
        <v>317</v>
      </c>
      <c r="C13" s="90">
        <f>SUM(C9:C12)</f>
        <v>0</v>
      </c>
      <c r="D13" s="90">
        <f>SUM(D9:D12)</f>
        <v>0</v>
      </c>
      <c r="E13" s="90">
        <f>SUM(E9:E12)</f>
        <v>0</v>
      </c>
    </row>
    <row r="14" spans="1:5" ht="29.25" customHeight="1" x14ac:dyDescent="0.25">
      <c r="A14" s="68"/>
      <c r="B14" s="36"/>
      <c r="C14" s="36"/>
      <c r="D14" s="36"/>
      <c r="E14" s="36"/>
    </row>
    <row r="15" spans="1:5" ht="15" customHeight="1" x14ac:dyDescent="0.25">
      <c r="A15" s="68"/>
      <c r="B15" s="36"/>
      <c r="C15" s="36"/>
      <c r="D15" s="36"/>
      <c r="E15" s="36"/>
    </row>
    <row r="16" spans="1:5" ht="15" customHeight="1" x14ac:dyDescent="0.25">
      <c r="A16" s="69"/>
      <c r="B16" s="36"/>
      <c r="C16" s="36"/>
      <c r="D16" s="36"/>
      <c r="E16" s="36"/>
    </row>
    <row r="17" spans="1:5" ht="15" customHeight="1" x14ac:dyDescent="0.25">
      <c r="A17" s="69"/>
      <c r="B17" s="36"/>
      <c r="C17" s="36"/>
      <c r="D17" s="36"/>
      <c r="E17" s="36"/>
    </row>
    <row r="18" spans="1:5" s="87" customFormat="1" ht="30.75" customHeight="1" x14ac:dyDescent="0.25">
      <c r="A18" s="84" t="s">
        <v>14</v>
      </c>
      <c r="B18" s="35" t="s">
        <v>340</v>
      </c>
      <c r="C18" s="90"/>
      <c r="D18" s="90"/>
      <c r="E18" s="90"/>
    </row>
    <row r="19" spans="1:5" ht="15" customHeight="1" x14ac:dyDescent="0.25">
      <c r="A19" s="62" t="s">
        <v>532</v>
      </c>
      <c r="B19" s="62" t="s">
        <v>293</v>
      </c>
      <c r="C19" s="36"/>
      <c r="D19" s="36"/>
      <c r="E19" s="36"/>
    </row>
    <row r="20" spans="1:5" ht="15" customHeight="1" x14ac:dyDescent="0.25">
      <c r="A20" s="62" t="s">
        <v>533</v>
      </c>
      <c r="B20" s="62" t="s">
        <v>293</v>
      </c>
      <c r="C20" s="36"/>
      <c r="D20" s="36"/>
      <c r="E20" s="36"/>
    </row>
    <row r="21" spans="1:5" ht="15" customHeight="1" x14ac:dyDescent="0.25">
      <c r="A21" s="62" t="s">
        <v>534</v>
      </c>
      <c r="B21" s="62" t="s">
        <v>293</v>
      </c>
      <c r="C21" s="36"/>
      <c r="D21" s="36"/>
      <c r="E21" s="36"/>
    </row>
    <row r="22" spans="1:5" ht="15" customHeight="1" x14ac:dyDescent="0.25">
      <c r="A22" s="62" t="s">
        <v>535</v>
      </c>
      <c r="B22" s="62" t="s">
        <v>293</v>
      </c>
      <c r="C22" s="36"/>
      <c r="D22" s="36"/>
      <c r="E22" s="36"/>
    </row>
    <row r="23" spans="1:5" ht="15" customHeight="1" x14ac:dyDescent="0.25">
      <c r="A23" s="62" t="s">
        <v>486</v>
      </c>
      <c r="B23" s="70" t="s">
        <v>300</v>
      </c>
      <c r="C23" s="36"/>
      <c r="D23" s="36"/>
      <c r="E23" s="36"/>
    </row>
    <row r="24" spans="1:5" ht="15" customHeight="1" x14ac:dyDescent="0.25">
      <c r="A24" s="62" t="s">
        <v>484</v>
      </c>
      <c r="B24" s="70" t="s">
        <v>294</v>
      </c>
      <c r="C24" s="36"/>
      <c r="D24" s="36"/>
      <c r="E24" s="36"/>
    </row>
    <row r="25" spans="1:5" ht="15" customHeight="1" x14ac:dyDescent="0.25">
      <c r="A25" s="69"/>
      <c r="B25" s="36"/>
      <c r="C25" s="36"/>
      <c r="D25" s="36"/>
      <c r="E25" s="36"/>
    </row>
    <row r="26" spans="1:5" s="87" customFormat="1" ht="27.75" customHeight="1" x14ac:dyDescent="0.25">
      <c r="A26" s="84" t="s">
        <v>15</v>
      </c>
      <c r="B26" s="90" t="s">
        <v>18</v>
      </c>
      <c r="C26" s="90">
        <f>SUM(C18:C24)</f>
        <v>0</v>
      </c>
      <c r="D26" s="90">
        <f>SUM(D18:D24)</f>
        <v>0</v>
      </c>
      <c r="E26" s="90">
        <f>SUM(E18:E24)</f>
        <v>0</v>
      </c>
    </row>
    <row r="27" spans="1:5" ht="15" customHeight="1" x14ac:dyDescent="0.25">
      <c r="A27" s="68"/>
      <c r="B27" s="36" t="s">
        <v>313</v>
      </c>
      <c r="C27" s="36"/>
      <c r="D27" s="36"/>
      <c r="E27" s="36"/>
    </row>
    <row r="28" spans="1:5" ht="15" customHeight="1" x14ac:dyDescent="0.25">
      <c r="A28" s="68"/>
      <c r="B28" s="36" t="s">
        <v>333</v>
      </c>
      <c r="C28" s="36"/>
      <c r="D28" s="36"/>
      <c r="E28" s="36"/>
    </row>
    <row r="29" spans="1:5" ht="15" customHeight="1" x14ac:dyDescent="0.25">
      <c r="A29" s="69"/>
      <c r="B29" s="36"/>
      <c r="C29" s="36"/>
      <c r="D29" s="36"/>
      <c r="E29" s="36"/>
    </row>
    <row r="30" spans="1:5" ht="15" customHeight="1" x14ac:dyDescent="0.25">
      <c r="A30" s="69"/>
      <c r="B30" s="36"/>
      <c r="C30" s="36"/>
      <c r="D30" s="36"/>
      <c r="E30" s="36"/>
    </row>
    <row r="31" spans="1:5" s="87" customFormat="1" ht="31.5" customHeight="1" x14ac:dyDescent="0.25">
      <c r="A31" s="84" t="s">
        <v>16</v>
      </c>
      <c r="B31" s="90" t="s">
        <v>19</v>
      </c>
      <c r="C31" s="90">
        <f>SUM(C27:C28)</f>
        <v>0</v>
      </c>
      <c r="D31" s="90">
        <f>SUM(D27:D28)</f>
        <v>0</v>
      </c>
      <c r="E31" s="90">
        <f>SUM(E27:E28)</f>
        <v>0</v>
      </c>
    </row>
    <row r="32" spans="1:5" ht="15" customHeight="1" x14ac:dyDescent="0.25">
      <c r="A32" s="68"/>
      <c r="B32" s="36"/>
      <c r="C32" s="36"/>
      <c r="D32" s="36"/>
      <c r="E32" s="36"/>
    </row>
    <row r="33" spans="1:5" ht="15" customHeight="1" x14ac:dyDescent="0.25">
      <c r="A33" s="68"/>
      <c r="B33" s="36"/>
      <c r="C33" s="36"/>
      <c r="D33" s="36"/>
      <c r="E33" s="36"/>
    </row>
    <row r="34" spans="1:5" ht="15" customHeight="1" x14ac:dyDescent="0.25">
      <c r="A34" s="69"/>
      <c r="B34" s="36"/>
      <c r="C34" s="36"/>
      <c r="D34" s="36"/>
      <c r="E34" s="36"/>
    </row>
    <row r="35" spans="1:5" ht="15" customHeight="1" x14ac:dyDescent="0.25">
      <c r="A35" s="69"/>
      <c r="B35" s="36"/>
      <c r="C35" s="36"/>
      <c r="D35" s="36"/>
      <c r="E35" s="36"/>
    </row>
    <row r="36" spans="1:5" s="87" customFormat="1" ht="15" customHeight="1" x14ac:dyDescent="0.25">
      <c r="A36" s="84" t="s">
        <v>17</v>
      </c>
      <c r="B36" s="90"/>
      <c r="C36" s="90"/>
      <c r="D36" s="90"/>
      <c r="E36" s="90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499984740745262"/>
    <pageSetUpPr fitToPage="1"/>
  </sheetPr>
  <dimension ref="A1:D117"/>
  <sheetViews>
    <sheetView workbookViewId="0">
      <selection activeCell="A2" sqref="A2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39" t="s">
        <v>746</v>
      </c>
      <c r="B1" s="139"/>
      <c r="C1" s="1"/>
      <c r="D1" s="1"/>
    </row>
    <row r="3" spans="1:4" ht="27" customHeight="1" x14ac:dyDescent="0.25">
      <c r="A3" s="269" t="s">
        <v>706</v>
      </c>
      <c r="B3" s="270"/>
      <c r="C3" s="270"/>
    </row>
    <row r="4" spans="1:4" ht="27" customHeight="1" x14ac:dyDescent="0.25">
      <c r="A4" s="272" t="s">
        <v>669</v>
      </c>
      <c r="B4" s="270"/>
      <c r="C4" s="270"/>
    </row>
    <row r="5" spans="1:4" ht="19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584</v>
      </c>
      <c r="B8" s="6" t="s">
        <v>171</v>
      </c>
      <c r="C8" s="85"/>
    </row>
    <row r="9" spans="1:4" x14ac:dyDescent="0.25">
      <c r="A9" s="13" t="s">
        <v>585</v>
      </c>
      <c r="B9" s="6" t="s">
        <v>171</v>
      </c>
      <c r="C9" s="85"/>
    </row>
    <row r="10" spans="1:4" x14ac:dyDescent="0.25">
      <c r="A10" s="13" t="s">
        <v>586</v>
      </c>
      <c r="B10" s="6" t="s">
        <v>171</v>
      </c>
      <c r="C10" s="85"/>
    </row>
    <row r="11" spans="1:4" x14ac:dyDescent="0.25">
      <c r="A11" s="13" t="s">
        <v>587</v>
      </c>
      <c r="B11" s="6" t="s">
        <v>171</v>
      </c>
      <c r="C11" s="85"/>
    </row>
    <row r="12" spans="1:4" x14ac:dyDescent="0.25">
      <c r="A12" s="13" t="s">
        <v>588</v>
      </c>
      <c r="B12" s="6" t="s">
        <v>171</v>
      </c>
      <c r="C12" s="85"/>
    </row>
    <row r="13" spans="1:4" x14ac:dyDescent="0.25">
      <c r="A13" s="13" t="s">
        <v>589</v>
      </c>
      <c r="B13" s="6" t="s">
        <v>171</v>
      </c>
      <c r="C13" s="85"/>
    </row>
    <row r="14" spans="1:4" x14ac:dyDescent="0.25">
      <c r="A14" s="13" t="s">
        <v>590</v>
      </c>
      <c r="B14" s="6" t="s">
        <v>171</v>
      </c>
      <c r="C14" s="85"/>
    </row>
    <row r="15" spans="1:4" x14ac:dyDescent="0.25">
      <c r="A15" s="13" t="s">
        <v>591</v>
      </c>
      <c r="B15" s="6" t="s">
        <v>171</v>
      </c>
      <c r="C15" s="85"/>
    </row>
    <row r="16" spans="1:4" x14ac:dyDescent="0.25">
      <c r="A16" s="13" t="s">
        <v>592</v>
      </c>
      <c r="B16" s="6" t="s">
        <v>171</v>
      </c>
      <c r="C16" s="85"/>
    </row>
    <row r="17" spans="1:3" x14ac:dyDescent="0.25">
      <c r="A17" s="13" t="s">
        <v>593</v>
      </c>
      <c r="B17" s="6" t="s">
        <v>171</v>
      </c>
      <c r="C17" s="85"/>
    </row>
    <row r="18" spans="1:3" s="87" customFormat="1" ht="25.5" x14ac:dyDescent="0.25">
      <c r="A18" s="11" t="s">
        <v>417</v>
      </c>
      <c r="B18" s="8" t="s">
        <v>171</v>
      </c>
      <c r="C18" s="88"/>
    </row>
    <row r="19" spans="1:3" x14ac:dyDescent="0.25">
      <c r="A19" s="13" t="s">
        <v>584</v>
      </c>
      <c r="B19" s="6" t="s">
        <v>172</v>
      </c>
      <c r="C19" s="85"/>
    </row>
    <row r="20" spans="1:3" x14ac:dyDescent="0.25">
      <c r="A20" s="13" t="s">
        <v>585</v>
      </c>
      <c r="B20" s="6" t="s">
        <v>172</v>
      </c>
      <c r="C20" s="85"/>
    </row>
    <row r="21" spans="1:3" x14ac:dyDescent="0.25">
      <c r="A21" s="13" t="s">
        <v>586</v>
      </c>
      <c r="B21" s="6" t="s">
        <v>172</v>
      </c>
      <c r="C21" s="85"/>
    </row>
    <row r="22" spans="1:3" x14ac:dyDescent="0.25">
      <c r="A22" s="13" t="s">
        <v>587</v>
      </c>
      <c r="B22" s="6" t="s">
        <v>172</v>
      </c>
      <c r="C22" s="85"/>
    </row>
    <row r="23" spans="1:3" x14ac:dyDescent="0.25">
      <c r="A23" s="13" t="s">
        <v>588</v>
      </c>
      <c r="B23" s="6" t="s">
        <v>172</v>
      </c>
      <c r="C23" s="85"/>
    </row>
    <row r="24" spans="1:3" x14ac:dyDescent="0.25">
      <c r="A24" s="13" t="s">
        <v>589</v>
      </c>
      <c r="B24" s="6" t="s">
        <v>172</v>
      </c>
      <c r="C24" s="85"/>
    </row>
    <row r="25" spans="1:3" x14ac:dyDescent="0.25">
      <c r="A25" s="13" t="s">
        <v>590</v>
      </c>
      <c r="B25" s="6" t="s">
        <v>172</v>
      </c>
      <c r="C25" s="85"/>
    </row>
    <row r="26" spans="1:3" x14ac:dyDescent="0.25">
      <c r="A26" s="13" t="s">
        <v>591</v>
      </c>
      <c r="B26" s="6" t="s">
        <v>172</v>
      </c>
      <c r="C26" s="85"/>
    </row>
    <row r="27" spans="1:3" x14ac:dyDescent="0.25">
      <c r="A27" s="13" t="s">
        <v>592</v>
      </c>
      <c r="B27" s="6" t="s">
        <v>172</v>
      </c>
      <c r="C27" s="85"/>
    </row>
    <row r="28" spans="1:3" x14ac:dyDescent="0.25">
      <c r="A28" s="13" t="s">
        <v>593</v>
      </c>
      <c r="B28" s="6" t="s">
        <v>172</v>
      </c>
      <c r="C28" s="85"/>
    </row>
    <row r="29" spans="1:3" s="87" customFormat="1" ht="25.5" x14ac:dyDescent="0.25">
      <c r="A29" s="11" t="s">
        <v>418</v>
      </c>
      <c r="B29" s="8" t="s">
        <v>172</v>
      </c>
      <c r="C29" s="88"/>
    </row>
    <row r="30" spans="1:3" x14ac:dyDescent="0.25">
      <c r="A30" s="13" t="s">
        <v>584</v>
      </c>
      <c r="B30" s="6" t="s">
        <v>173</v>
      </c>
      <c r="C30" s="85"/>
    </row>
    <row r="31" spans="1:3" x14ac:dyDescent="0.25">
      <c r="A31" s="13" t="s">
        <v>585</v>
      </c>
      <c r="B31" s="6" t="s">
        <v>173</v>
      </c>
      <c r="C31" s="85"/>
    </row>
    <row r="32" spans="1:3" x14ac:dyDescent="0.25">
      <c r="A32" s="13" t="s">
        <v>586</v>
      </c>
      <c r="B32" s="6" t="s">
        <v>173</v>
      </c>
      <c r="C32" s="85"/>
    </row>
    <row r="33" spans="1:3" x14ac:dyDescent="0.25">
      <c r="A33" s="13" t="s">
        <v>587</v>
      </c>
      <c r="B33" s="6" t="s">
        <v>173</v>
      </c>
      <c r="C33" s="85"/>
    </row>
    <row r="34" spans="1:3" x14ac:dyDescent="0.25">
      <c r="A34" s="13" t="s">
        <v>588</v>
      </c>
      <c r="B34" s="6" t="s">
        <v>173</v>
      </c>
      <c r="C34" s="85"/>
    </row>
    <row r="35" spans="1:3" x14ac:dyDescent="0.25">
      <c r="A35" s="13" t="s">
        <v>589</v>
      </c>
      <c r="B35" s="6" t="s">
        <v>173</v>
      </c>
      <c r="C35" s="85"/>
    </row>
    <row r="36" spans="1:3" x14ac:dyDescent="0.25">
      <c r="A36" s="13" t="s">
        <v>590</v>
      </c>
      <c r="B36" s="6" t="s">
        <v>173</v>
      </c>
      <c r="C36" s="85">
        <v>2000000</v>
      </c>
    </row>
    <row r="37" spans="1:3" x14ac:dyDescent="0.25">
      <c r="A37" s="13" t="s">
        <v>591</v>
      </c>
      <c r="B37" s="6" t="s">
        <v>173</v>
      </c>
      <c r="C37" s="85">
        <v>23059670</v>
      </c>
    </row>
    <row r="38" spans="1:3" x14ac:dyDescent="0.25">
      <c r="A38" s="13" t="s">
        <v>592</v>
      </c>
      <c r="B38" s="6" t="s">
        <v>173</v>
      </c>
      <c r="C38" s="85"/>
    </row>
    <row r="39" spans="1:3" x14ac:dyDescent="0.25">
      <c r="A39" s="13" t="s">
        <v>593</v>
      </c>
      <c r="B39" s="6" t="s">
        <v>173</v>
      </c>
      <c r="C39" s="85"/>
    </row>
    <row r="40" spans="1:3" s="87" customFormat="1" x14ac:dyDescent="0.25">
      <c r="A40" s="11" t="s">
        <v>419</v>
      </c>
      <c r="B40" s="8" t="s">
        <v>173</v>
      </c>
      <c r="C40" s="88">
        <f>SUM(C30:C39)</f>
        <v>25059670</v>
      </c>
    </row>
    <row r="41" spans="1:3" x14ac:dyDescent="0.25">
      <c r="A41" s="13" t="s">
        <v>594</v>
      </c>
      <c r="B41" s="5" t="s">
        <v>175</v>
      </c>
      <c r="C41" s="85"/>
    </row>
    <row r="42" spans="1:3" x14ac:dyDescent="0.25">
      <c r="A42" s="13" t="s">
        <v>595</v>
      </c>
      <c r="B42" s="5" t="s">
        <v>175</v>
      </c>
      <c r="C42" s="85"/>
    </row>
    <row r="43" spans="1:3" x14ac:dyDescent="0.25">
      <c r="A43" s="13" t="s">
        <v>596</v>
      </c>
      <c r="B43" s="5" t="s">
        <v>175</v>
      </c>
      <c r="C43" s="85"/>
    </row>
    <row r="44" spans="1:3" x14ac:dyDescent="0.25">
      <c r="A44" s="5" t="s">
        <v>597</v>
      </c>
      <c r="B44" s="5" t="s">
        <v>175</v>
      </c>
      <c r="C44" s="85"/>
    </row>
    <row r="45" spans="1:3" x14ac:dyDescent="0.25">
      <c r="A45" s="5" t="s">
        <v>598</v>
      </c>
      <c r="B45" s="5" t="s">
        <v>175</v>
      </c>
      <c r="C45" s="85"/>
    </row>
    <row r="46" spans="1:3" x14ac:dyDescent="0.25">
      <c r="A46" s="5" t="s">
        <v>599</v>
      </c>
      <c r="B46" s="5" t="s">
        <v>175</v>
      </c>
      <c r="C46" s="85"/>
    </row>
    <row r="47" spans="1:3" x14ac:dyDescent="0.25">
      <c r="A47" s="13" t="s">
        <v>600</v>
      </c>
      <c r="B47" s="5" t="s">
        <v>175</v>
      </c>
      <c r="C47" s="85"/>
    </row>
    <row r="48" spans="1:3" x14ac:dyDescent="0.25">
      <c r="A48" s="13" t="s">
        <v>601</v>
      </c>
      <c r="B48" s="5" t="s">
        <v>175</v>
      </c>
      <c r="C48" s="85"/>
    </row>
    <row r="49" spans="1:3" x14ac:dyDescent="0.25">
      <c r="A49" s="13" t="s">
        <v>602</v>
      </c>
      <c r="B49" s="5" t="s">
        <v>175</v>
      </c>
      <c r="C49" s="85"/>
    </row>
    <row r="50" spans="1:3" x14ac:dyDescent="0.25">
      <c r="A50" s="13" t="s">
        <v>603</v>
      </c>
      <c r="B50" s="5" t="s">
        <v>175</v>
      </c>
      <c r="C50" s="85"/>
    </row>
    <row r="51" spans="1:3" s="87" customFormat="1" ht="25.5" x14ac:dyDescent="0.25">
      <c r="A51" s="11" t="s">
        <v>420</v>
      </c>
      <c r="B51" s="8" t="s">
        <v>175</v>
      </c>
      <c r="C51" s="88"/>
    </row>
    <row r="52" spans="1:3" x14ac:dyDescent="0.25">
      <c r="A52" s="13" t="s">
        <v>594</v>
      </c>
      <c r="B52" s="5" t="s">
        <v>181</v>
      </c>
      <c r="C52" s="85"/>
    </row>
    <row r="53" spans="1:3" x14ac:dyDescent="0.25">
      <c r="A53" s="13" t="s">
        <v>595</v>
      </c>
      <c r="B53" s="5" t="s">
        <v>181</v>
      </c>
      <c r="C53" s="85">
        <v>965000</v>
      </c>
    </row>
    <row r="54" spans="1:3" x14ac:dyDescent="0.25">
      <c r="A54" s="13" t="s">
        <v>596</v>
      </c>
      <c r="B54" s="5" t="s">
        <v>181</v>
      </c>
      <c r="C54" s="85">
        <v>150000</v>
      </c>
    </row>
    <row r="55" spans="1:3" x14ac:dyDescent="0.25">
      <c r="A55" s="5" t="s">
        <v>597</v>
      </c>
      <c r="B55" s="5" t="s">
        <v>181</v>
      </c>
      <c r="C55" s="85"/>
    </row>
    <row r="56" spans="1:3" x14ac:dyDescent="0.25">
      <c r="A56" s="5" t="s">
        <v>598</v>
      </c>
      <c r="B56" s="5" t="s">
        <v>181</v>
      </c>
      <c r="C56" s="85"/>
    </row>
    <row r="57" spans="1:3" x14ac:dyDescent="0.25">
      <c r="A57" s="5" t="s">
        <v>599</v>
      </c>
      <c r="B57" s="5" t="s">
        <v>181</v>
      </c>
      <c r="C57" s="85"/>
    </row>
    <row r="58" spans="1:3" x14ac:dyDescent="0.25">
      <c r="A58" s="13" t="s">
        <v>600</v>
      </c>
      <c r="B58" s="5" t="s">
        <v>181</v>
      </c>
      <c r="C58" s="85"/>
    </row>
    <row r="59" spans="1:3" x14ac:dyDescent="0.25">
      <c r="A59" s="13" t="s">
        <v>604</v>
      </c>
      <c r="B59" s="5" t="s">
        <v>181</v>
      </c>
      <c r="C59" s="85"/>
    </row>
    <row r="60" spans="1:3" x14ac:dyDescent="0.25">
      <c r="A60" s="13" t="s">
        <v>602</v>
      </c>
      <c r="B60" s="5" t="s">
        <v>181</v>
      </c>
      <c r="C60" s="85"/>
    </row>
    <row r="61" spans="1:3" x14ac:dyDescent="0.25">
      <c r="A61" s="13" t="s">
        <v>603</v>
      </c>
      <c r="B61" s="5" t="s">
        <v>181</v>
      </c>
      <c r="C61" s="85"/>
    </row>
    <row r="62" spans="1:3" s="87" customFormat="1" x14ac:dyDescent="0.25">
      <c r="A62" s="15" t="s">
        <v>421</v>
      </c>
      <c r="B62" s="8" t="s">
        <v>181</v>
      </c>
      <c r="C62" s="88">
        <f>SUM(C52:C61)</f>
        <v>1115000</v>
      </c>
    </row>
    <row r="63" spans="1:3" x14ac:dyDescent="0.25">
      <c r="A63" s="13" t="s">
        <v>584</v>
      </c>
      <c r="B63" s="6" t="s">
        <v>208</v>
      </c>
      <c r="C63" s="85"/>
    </row>
    <row r="64" spans="1:3" x14ac:dyDescent="0.25">
      <c r="A64" s="13" t="s">
        <v>585</v>
      </c>
      <c r="B64" s="6" t="s">
        <v>208</v>
      </c>
      <c r="C64" s="85"/>
    </row>
    <row r="65" spans="1:3" x14ac:dyDescent="0.25">
      <c r="A65" s="13" t="s">
        <v>586</v>
      </c>
      <c r="B65" s="6" t="s">
        <v>208</v>
      </c>
      <c r="C65" s="85"/>
    </row>
    <row r="66" spans="1:3" x14ac:dyDescent="0.25">
      <c r="A66" s="13" t="s">
        <v>587</v>
      </c>
      <c r="B66" s="6" t="s">
        <v>208</v>
      </c>
      <c r="C66" s="85"/>
    </row>
    <row r="67" spans="1:3" x14ac:dyDescent="0.25">
      <c r="A67" s="13" t="s">
        <v>588</v>
      </c>
      <c r="B67" s="6" t="s">
        <v>208</v>
      </c>
      <c r="C67" s="85"/>
    </row>
    <row r="68" spans="1:3" x14ac:dyDescent="0.25">
      <c r="A68" s="13" t="s">
        <v>589</v>
      </c>
      <c r="B68" s="6" t="s">
        <v>208</v>
      </c>
      <c r="C68" s="85"/>
    </row>
    <row r="69" spans="1:3" x14ac:dyDescent="0.25">
      <c r="A69" s="13" t="s">
        <v>590</v>
      </c>
      <c r="B69" s="6" t="s">
        <v>208</v>
      </c>
      <c r="C69" s="85"/>
    </row>
    <row r="70" spans="1:3" x14ac:dyDescent="0.25">
      <c r="A70" s="13" t="s">
        <v>591</v>
      </c>
      <c r="B70" s="6" t="s">
        <v>208</v>
      </c>
      <c r="C70" s="85"/>
    </row>
    <row r="71" spans="1:3" x14ac:dyDescent="0.25">
      <c r="A71" s="13" t="s">
        <v>592</v>
      </c>
      <c r="B71" s="6" t="s">
        <v>208</v>
      </c>
      <c r="C71" s="85"/>
    </row>
    <row r="72" spans="1:3" x14ac:dyDescent="0.25">
      <c r="A72" s="13" t="s">
        <v>593</v>
      </c>
      <c r="B72" s="6" t="s">
        <v>208</v>
      </c>
      <c r="C72" s="85"/>
    </row>
    <row r="73" spans="1:3" s="87" customFormat="1" ht="25.5" x14ac:dyDescent="0.25">
      <c r="A73" s="11" t="s">
        <v>430</v>
      </c>
      <c r="B73" s="8" t="s">
        <v>208</v>
      </c>
      <c r="C73" s="88"/>
    </row>
    <row r="74" spans="1:3" x14ac:dyDescent="0.25">
      <c r="A74" s="13" t="s">
        <v>584</v>
      </c>
      <c r="B74" s="6" t="s">
        <v>209</v>
      </c>
      <c r="C74" s="85"/>
    </row>
    <row r="75" spans="1:3" x14ac:dyDescent="0.25">
      <c r="A75" s="13" t="s">
        <v>585</v>
      </c>
      <c r="B75" s="6" t="s">
        <v>209</v>
      </c>
      <c r="C75" s="85"/>
    </row>
    <row r="76" spans="1:3" x14ac:dyDescent="0.25">
      <c r="A76" s="13" t="s">
        <v>586</v>
      </c>
      <c r="B76" s="6" t="s">
        <v>209</v>
      </c>
      <c r="C76" s="85"/>
    </row>
    <row r="77" spans="1:3" x14ac:dyDescent="0.25">
      <c r="A77" s="13" t="s">
        <v>587</v>
      </c>
      <c r="B77" s="6" t="s">
        <v>209</v>
      </c>
      <c r="C77" s="85"/>
    </row>
    <row r="78" spans="1:3" x14ac:dyDescent="0.25">
      <c r="A78" s="13" t="s">
        <v>588</v>
      </c>
      <c r="B78" s="6" t="s">
        <v>209</v>
      </c>
      <c r="C78" s="85"/>
    </row>
    <row r="79" spans="1:3" x14ac:dyDescent="0.25">
      <c r="A79" s="13" t="s">
        <v>589</v>
      </c>
      <c r="B79" s="6" t="s">
        <v>209</v>
      </c>
      <c r="C79" s="85"/>
    </row>
    <row r="80" spans="1:3" x14ac:dyDescent="0.25">
      <c r="A80" s="13" t="s">
        <v>590</v>
      </c>
      <c r="B80" s="6" t="s">
        <v>209</v>
      </c>
      <c r="C80" s="85"/>
    </row>
    <row r="81" spans="1:3" x14ac:dyDescent="0.25">
      <c r="A81" s="13" t="s">
        <v>591</v>
      </c>
      <c r="B81" s="6" t="s">
        <v>209</v>
      </c>
      <c r="C81" s="85"/>
    </row>
    <row r="82" spans="1:3" x14ac:dyDescent="0.25">
      <c r="A82" s="13" t="s">
        <v>592</v>
      </c>
      <c r="B82" s="6" t="s">
        <v>209</v>
      </c>
      <c r="C82" s="85"/>
    </row>
    <row r="83" spans="1:3" x14ac:dyDescent="0.25">
      <c r="A83" s="13" t="s">
        <v>593</v>
      </c>
      <c r="B83" s="6" t="s">
        <v>209</v>
      </c>
      <c r="C83" s="85"/>
    </row>
    <row r="84" spans="1:3" s="87" customFormat="1" ht="25.5" x14ac:dyDescent="0.25">
      <c r="A84" s="11" t="s">
        <v>429</v>
      </c>
      <c r="B84" s="8" t="s">
        <v>209</v>
      </c>
      <c r="C84" s="88"/>
    </row>
    <row r="85" spans="1:3" x14ac:dyDescent="0.25">
      <c r="A85" s="13" t="s">
        <v>584</v>
      </c>
      <c r="B85" s="6" t="s">
        <v>210</v>
      </c>
      <c r="C85" s="85"/>
    </row>
    <row r="86" spans="1:3" x14ac:dyDescent="0.25">
      <c r="A86" s="13" t="s">
        <v>585</v>
      </c>
      <c r="B86" s="6" t="s">
        <v>210</v>
      </c>
      <c r="C86" s="85"/>
    </row>
    <row r="87" spans="1:3" x14ac:dyDescent="0.25">
      <c r="A87" s="13" t="s">
        <v>586</v>
      </c>
      <c r="B87" s="6" t="s">
        <v>210</v>
      </c>
      <c r="C87" s="85"/>
    </row>
    <row r="88" spans="1:3" x14ac:dyDescent="0.25">
      <c r="A88" s="13" t="s">
        <v>587</v>
      </c>
      <c r="B88" s="6" t="s">
        <v>210</v>
      </c>
      <c r="C88" s="85"/>
    </row>
    <row r="89" spans="1:3" x14ac:dyDescent="0.25">
      <c r="A89" s="13" t="s">
        <v>588</v>
      </c>
      <c r="B89" s="6" t="s">
        <v>210</v>
      </c>
      <c r="C89" s="85"/>
    </row>
    <row r="90" spans="1:3" x14ac:dyDescent="0.25">
      <c r="A90" s="13" t="s">
        <v>589</v>
      </c>
      <c r="B90" s="6" t="s">
        <v>210</v>
      </c>
      <c r="C90" s="85"/>
    </row>
    <row r="91" spans="1:3" x14ac:dyDescent="0.25">
      <c r="A91" s="13" t="s">
        <v>590</v>
      </c>
      <c r="B91" s="6" t="s">
        <v>210</v>
      </c>
      <c r="C91" s="85"/>
    </row>
    <row r="92" spans="1:3" x14ac:dyDescent="0.25">
      <c r="A92" s="13" t="s">
        <v>591</v>
      </c>
      <c r="B92" s="6" t="s">
        <v>210</v>
      </c>
      <c r="C92" s="85"/>
    </row>
    <row r="93" spans="1:3" x14ac:dyDescent="0.25">
      <c r="A93" s="13" t="s">
        <v>592</v>
      </c>
      <c r="B93" s="6" t="s">
        <v>210</v>
      </c>
      <c r="C93" s="85"/>
    </row>
    <row r="94" spans="1:3" x14ac:dyDescent="0.25">
      <c r="A94" s="13" t="s">
        <v>593</v>
      </c>
      <c r="B94" s="6" t="s">
        <v>210</v>
      </c>
      <c r="C94" s="85"/>
    </row>
    <row r="95" spans="1:3" s="87" customFormat="1" x14ac:dyDescent="0.25">
      <c r="A95" s="11" t="s">
        <v>428</v>
      </c>
      <c r="B95" s="8" t="s">
        <v>210</v>
      </c>
      <c r="C95" s="88"/>
    </row>
    <row r="96" spans="1:3" x14ac:dyDescent="0.25">
      <c r="A96" s="13" t="s">
        <v>594</v>
      </c>
      <c r="B96" s="5" t="s">
        <v>212</v>
      </c>
      <c r="C96" s="85"/>
    </row>
    <row r="97" spans="1:3" x14ac:dyDescent="0.25">
      <c r="A97" s="13" t="s">
        <v>595</v>
      </c>
      <c r="B97" s="6" t="s">
        <v>212</v>
      </c>
      <c r="C97" s="85"/>
    </row>
    <row r="98" spans="1:3" x14ac:dyDescent="0.25">
      <c r="A98" s="13" t="s">
        <v>596</v>
      </c>
      <c r="B98" s="5" t="s">
        <v>212</v>
      </c>
      <c r="C98" s="85"/>
    </row>
    <row r="99" spans="1:3" x14ac:dyDescent="0.25">
      <c r="A99" s="5" t="s">
        <v>597</v>
      </c>
      <c r="B99" s="6" t="s">
        <v>212</v>
      </c>
      <c r="C99" s="85"/>
    </row>
    <row r="100" spans="1:3" x14ac:dyDescent="0.25">
      <c r="A100" s="5" t="s">
        <v>598</v>
      </c>
      <c r="B100" s="5" t="s">
        <v>212</v>
      </c>
      <c r="C100" s="85"/>
    </row>
    <row r="101" spans="1:3" x14ac:dyDescent="0.25">
      <c r="A101" s="5" t="s">
        <v>599</v>
      </c>
      <c r="B101" s="6" t="s">
        <v>212</v>
      </c>
      <c r="C101" s="85"/>
    </row>
    <row r="102" spans="1:3" x14ac:dyDescent="0.25">
      <c r="A102" s="13" t="s">
        <v>600</v>
      </c>
      <c r="B102" s="5" t="s">
        <v>212</v>
      </c>
      <c r="C102" s="85"/>
    </row>
    <row r="103" spans="1:3" x14ac:dyDescent="0.25">
      <c r="A103" s="13" t="s">
        <v>604</v>
      </c>
      <c r="B103" s="6" t="s">
        <v>212</v>
      </c>
      <c r="C103" s="85"/>
    </row>
    <row r="104" spans="1:3" x14ac:dyDescent="0.25">
      <c r="A104" s="13" t="s">
        <v>602</v>
      </c>
      <c r="B104" s="5" t="s">
        <v>212</v>
      </c>
      <c r="C104" s="85"/>
    </row>
    <row r="105" spans="1:3" x14ac:dyDescent="0.25">
      <c r="A105" s="13" t="s">
        <v>603</v>
      </c>
      <c r="B105" s="6" t="s">
        <v>212</v>
      </c>
      <c r="C105" s="85"/>
    </row>
    <row r="106" spans="1:3" s="87" customFormat="1" ht="25.5" x14ac:dyDescent="0.25">
      <c r="A106" s="11" t="s">
        <v>427</v>
      </c>
      <c r="B106" s="8" t="s">
        <v>212</v>
      </c>
      <c r="C106" s="88"/>
    </row>
    <row r="107" spans="1:3" x14ac:dyDescent="0.25">
      <c r="A107" s="13" t="s">
        <v>594</v>
      </c>
      <c r="B107" s="5" t="s">
        <v>658</v>
      </c>
      <c r="C107" s="85"/>
    </row>
    <row r="108" spans="1:3" x14ac:dyDescent="0.25">
      <c r="A108" s="13" t="s">
        <v>595</v>
      </c>
      <c r="B108" s="5" t="s">
        <v>658</v>
      </c>
      <c r="C108" s="85"/>
    </row>
    <row r="109" spans="1:3" x14ac:dyDescent="0.25">
      <c r="A109" s="13" t="s">
        <v>596</v>
      </c>
      <c r="B109" s="5" t="s">
        <v>658</v>
      </c>
      <c r="C109" s="85"/>
    </row>
    <row r="110" spans="1:3" x14ac:dyDescent="0.25">
      <c r="A110" s="5" t="s">
        <v>597</v>
      </c>
      <c r="B110" s="5" t="s">
        <v>658</v>
      </c>
      <c r="C110" s="85"/>
    </row>
    <row r="111" spans="1:3" x14ac:dyDescent="0.25">
      <c r="A111" s="5" t="s">
        <v>598</v>
      </c>
      <c r="B111" s="5" t="s">
        <v>658</v>
      </c>
      <c r="C111" s="85"/>
    </row>
    <row r="112" spans="1:3" x14ac:dyDescent="0.25">
      <c r="A112" s="5" t="s">
        <v>599</v>
      </c>
      <c r="B112" s="5" t="s">
        <v>658</v>
      </c>
      <c r="C112" s="85"/>
    </row>
    <row r="113" spans="1:3" x14ac:dyDescent="0.25">
      <c r="A113" s="13" t="s">
        <v>600</v>
      </c>
      <c r="B113" s="5" t="s">
        <v>658</v>
      </c>
      <c r="C113" s="85"/>
    </row>
    <row r="114" spans="1:3" x14ac:dyDescent="0.25">
      <c r="A114" s="13" t="s">
        <v>604</v>
      </c>
      <c r="B114" s="5" t="s">
        <v>658</v>
      </c>
      <c r="C114" s="85"/>
    </row>
    <row r="115" spans="1:3" x14ac:dyDescent="0.25">
      <c r="A115" s="13" t="s">
        <v>602</v>
      </c>
      <c r="B115" s="5" t="s">
        <v>658</v>
      </c>
      <c r="C115" s="85"/>
    </row>
    <row r="116" spans="1:3" x14ac:dyDescent="0.25">
      <c r="A116" s="13" t="s">
        <v>603</v>
      </c>
      <c r="B116" s="5" t="s">
        <v>658</v>
      </c>
      <c r="C116" s="85"/>
    </row>
    <row r="117" spans="1:3" s="87" customFormat="1" x14ac:dyDescent="0.25">
      <c r="A117" s="15" t="s">
        <v>466</v>
      </c>
      <c r="B117" s="7" t="s">
        <v>658</v>
      </c>
      <c r="C117" s="88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499984740745262"/>
  </sheetPr>
  <dimension ref="A1:D117"/>
  <sheetViews>
    <sheetView workbookViewId="0">
      <selection activeCell="A2" sqref="A2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39" t="s">
        <v>747</v>
      </c>
      <c r="B1" s="139"/>
      <c r="C1" s="1"/>
      <c r="D1" s="1"/>
    </row>
    <row r="3" spans="1:4" ht="27" customHeight="1" x14ac:dyDescent="0.25">
      <c r="A3" s="269" t="s">
        <v>706</v>
      </c>
      <c r="B3" s="270"/>
      <c r="C3" s="270"/>
    </row>
    <row r="4" spans="1:4" ht="25.5" customHeight="1" x14ac:dyDescent="0.25">
      <c r="A4" s="272" t="s">
        <v>670</v>
      </c>
      <c r="B4" s="270"/>
      <c r="C4" s="270"/>
    </row>
    <row r="5" spans="1:4" ht="15.75" customHeight="1" x14ac:dyDescent="0.25">
      <c r="A5" s="55"/>
      <c r="B5" s="56"/>
      <c r="C5" s="56"/>
    </row>
    <row r="6" spans="1:4" ht="21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605</v>
      </c>
      <c r="B8" s="6" t="s">
        <v>276</v>
      </c>
      <c r="C8" s="85"/>
    </row>
    <row r="9" spans="1:4" x14ac:dyDescent="0.25">
      <c r="A9" s="13" t="s">
        <v>614</v>
      </c>
      <c r="B9" s="6" t="s">
        <v>276</v>
      </c>
      <c r="C9" s="85"/>
    </row>
    <row r="10" spans="1:4" ht="30" x14ac:dyDescent="0.25">
      <c r="A10" s="13" t="s">
        <v>615</v>
      </c>
      <c r="B10" s="6" t="s">
        <v>276</v>
      </c>
      <c r="C10" s="85"/>
    </row>
    <row r="11" spans="1:4" x14ac:dyDescent="0.25">
      <c r="A11" s="13" t="s">
        <v>613</v>
      </c>
      <c r="B11" s="6" t="s">
        <v>276</v>
      </c>
      <c r="C11" s="85"/>
    </row>
    <row r="12" spans="1:4" x14ac:dyDescent="0.25">
      <c r="A12" s="13" t="s">
        <v>612</v>
      </c>
      <c r="B12" s="6" t="s">
        <v>276</v>
      </c>
      <c r="C12" s="85"/>
    </row>
    <row r="13" spans="1:4" x14ac:dyDescent="0.25">
      <c r="A13" s="13" t="s">
        <v>611</v>
      </c>
      <c r="B13" s="6" t="s">
        <v>276</v>
      </c>
      <c r="C13" s="85"/>
    </row>
    <row r="14" spans="1:4" x14ac:dyDescent="0.25">
      <c r="A14" s="13" t="s">
        <v>606</v>
      </c>
      <c r="B14" s="6" t="s">
        <v>276</v>
      </c>
      <c r="C14" s="85"/>
    </row>
    <row r="15" spans="1:4" x14ac:dyDescent="0.25">
      <c r="A15" s="13" t="s">
        <v>607</v>
      </c>
      <c r="B15" s="6" t="s">
        <v>276</v>
      </c>
      <c r="C15" s="85"/>
    </row>
    <row r="16" spans="1:4" x14ac:dyDescent="0.25">
      <c r="A16" s="13" t="s">
        <v>608</v>
      </c>
      <c r="B16" s="6" t="s">
        <v>276</v>
      </c>
      <c r="C16" s="85"/>
    </row>
    <row r="17" spans="1:3" x14ac:dyDescent="0.25">
      <c r="A17" s="13" t="s">
        <v>609</v>
      </c>
      <c r="B17" s="6" t="s">
        <v>276</v>
      </c>
      <c r="C17" s="85"/>
    </row>
    <row r="18" spans="1:3" s="87" customFormat="1" ht="25.5" x14ac:dyDescent="0.25">
      <c r="A18" s="7" t="s">
        <v>473</v>
      </c>
      <c r="B18" s="8" t="s">
        <v>276</v>
      </c>
      <c r="C18" s="88"/>
    </row>
    <row r="19" spans="1:3" x14ac:dyDescent="0.25">
      <c r="A19" s="13" t="s">
        <v>605</v>
      </c>
      <c r="B19" s="6" t="s">
        <v>277</v>
      </c>
      <c r="C19" s="85"/>
    </row>
    <row r="20" spans="1:3" x14ac:dyDescent="0.25">
      <c r="A20" s="13" t="s">
        <v>614</v>
      </c>
      <c r="B20" s="6" t="s">
        <v>277</v>
      </c>
      <c r="C20" s="85"/>
    </row>
    <row r="21" spans="1:3" ht="30" x14ac:dyDescent="0.25">
      <c r="A21" s="13" t="s">
        <v>615</v>
      </c>
      <c r="B21" s="6" t="s">
        <v>277</v>
      </c>
      <c r="C21" s="85"/>
    </row>
    <row r="22" spans="1:3" x14ac:dyDescent="0.25">
      <c r="A22" s="13" t="s">
        <v>613</v>
      </c>
      <c r="B22" s="6" t="s">
        <v>277</v>
      </c>
      <c r="C22" s="85"/>
    </row>
    <row r="23" spans="1:3" x14ac:dyDescent="0.25">
      <c r="A23" s="13" t="s">
        <v>612</v>
      </c>
      <c r="B23" s="6" t="s">
        <v>277</v>
      </c>
      <c r="C23" s="85"/>
    </row>
    <row r="24" spans="1:3" x14ac:dyDescent="0.25">
      <c r="A24" s="13" t="s">
        <v>611</v>
      </c>
      <c r="B24" s="6" t="s">
        <v>277</v>
      </c>
      <c r="C24" s="85"/>
    </row>
    <row r="25" spans="1:3" x14ac:dyDescent="0.25">
      <c r="A25" s="13" t="s">
        <v>606</v>
      </c>
      <c r="B25" s="6" t="s">
        <v>277</v>
      </c>
      <c r="C25" s="85"/>
    </row>
    <row r="26" spans="1:3" x14ac:dyDescent="0.25">
      <c r="A26" s="13" t="s">
        <v>607</v>
      </c>
      <c r="B26" s="6" t="s">
        <v>277</v>
      </c>
      <c r="C26" s="85"/>
    </row>
    <row r="27" spans="1:3" x14ac:dyDescent="0.25">
      <c r="A27" s="13" t="s">
        <v>608</v>
      </c>
      <c r="B27" s="6" t="s">
        <v>277</v>
      </c>
      <c r="C27" s="85"/>
    </row>
    <row r="28" spans="1:3" x14ac:dyDescent="0.25">
      <c r="A28" s="13" t="s">
        <v>609</v>
      </c>
      <c r="B28" s="6" t="s">
        <v>277</v>
      </c>
      <c r="C28" s="85"/>
    </row>
    <row r="29" spans="1:3" s="87" customFormat="1" ht="25.5" x14ac:dyDescent="0.25">
      <c r="A29" s="7" t="s">
        <v>530</v>
      </c>
      <c r="B29" s="8" t="s">
        <v>277</v>
      </c>
      <c r="C29" s="88"/>
    </row>
    <row r="30" spans="1:3" x14ac:dyDescent="0.25">
      <c r="A30" s="13" t="s">
        <v>605</v>
      </c>
      <c r="B30" s="6" t="s">
        <v>278</v>
      </c>
      <c r="C30" s="235">
        <v>0</v>
      </c>
    </row>
    <row r="31" spans="1:3" x14ac:dyDescent="0.25">
      <c r="A31" s="13" t="s">
        <v>614</v>
      </c>
      <c r="B31" s="6" t="s">
        <v>278</v>
      </c>
      <c r="C31" s="85"/>
    </row>
    <row r="32" spans="1:3" ht="30" x14ac:dyDescent="0.25">
      <c r="A32" s="13" t="s">
        <v>615</v>
      </c>
      <c r="B32" s="6" t="s">
        <v>278</v>
      </c>
      <c r="C32" s="85"/>
    </row>
    <row r="33" spans="1:3" x14ac:dyDescent="0.25">
      <c r="A33" s="13" t="s">
        <v>613</v>
      </c>
      <c r="B33" s="6" t="s">
        <v>278</v>
      </c>
      <c r="C33" s="85"/>
    </row>
    <row r="34" spans="1:3" x14ac:dyDescent="0.25">
      <c r="A34" s="13" t="s">
        <v>612</v>
      </c>
      <c r="B34" s="6" t="s">
        <v>278</v>
      </c>
      <c r="C34" s="85">
        <v>5100000</v>
      </c>
    </row>
    <row r="35" spans="1:3" x14ac:dyDescent="0.25">
      <c r="A35" s="13" t="s">
        <v>611</v>
      </c>
      <c r="B35" s="6" t="s">
        <v>278</v>
      </c>
      <c r="C35" s="85"/>
    </row>
    <row r="36" spans="1:3" x14ac:dyDescent="0.25">
      <c r="A36" s="13" t="s">
        <v>606</v>
      </c>
      <c r="B36" s="6" t="s">
        <v>278</v>
      </c>
      <c r="C36" s="235">
        <v>1962375</v>
      </c>
    </row>
    <row r="37" spans="1:3" x14ac:dyDescent="0.25">
      <c r="A37" s="13" t="s">
        <v>607</v>
      </c>
      <c r="B37" s="6" t="s">
        <v>278</v>
      </c>
      <c r="C37" s="106"/>
    </row>
    <row r="38" spans="1:3" x14ac:dyDescent="0.25">
      <c r="A38" s="13" t="s">
        <v>608</v>
      </c>
      <c r="B38" s="6" t="s">
        <v>278</v>
      </c>
      <c r="C38" s="106"/>
    </row>
    <row r="39" spans="1:3" x14ac:dyDescent="0.25">
      <c r="A39" s="13" t="s">
        <v>609</v>
      </c>
      <c r="B39" s="6" t="s">
        <v>278</v>
      </c>
      <c r="C39" s="106"/>
    </row>
    <row r="40" spans="1:3" s="87" customFormat="1" x14ac:dyDescent="0.25">
      <c r="A40" s="7" t="s">
        <v>529</v>
      </c>
      <c r="B40" s="8" t="s">
        <v>278</v>
      </c>
      <c r="C40" s="119">
        <f>SUM(C30:C39)</f>
        <v>7062375</v>
      </c>
    </row>
    <row r="41" spans="1:3" x14ac:dyDescent="0.25">
      <c r="A41" s="13" t="s">
        <v>605</v>
      </c>
      <c r="B41" s="6" t="s">
        <v>284</v>
      </c>
      <c r="C41" s="85"/>
    </row>
    <row r="42" spans="1:3" x14ac:dyDescent="0.25">
      <c r="A42" s="13" t="s">
        <v>614</v>
      </c>
      <c r="B42" s="6" t="s">
        <v>284</v>
      </c>
      <c r="C42" s="85"/>
    </row>
    <row r="43" spans="1:3" ht="30" x14ac:dyDescent="0.25">
      <c r="A43" s="13" t="s">
        <v>615</v>
      </c>
      <c r="B43" s="6" t="s">
        <v>284</v>
      </c>
      <c r="C43" s="85"/>
    </row>
    <row r="44" spans="1:3" x14ac:dyDescent="0.25">
      <c r="A44" s="13" t="s">
        <v>613</v>
      </c>
      <c r="B44" s="6" t="s">
        <v>284</v>
      </c>
      <c r="C44" s="85"/>
    </row>
    <row r="45" spans="1:3" x14ac:dyDescent="0.25">
      <c r="A45" s="13" t="s">
        <v>612</v>
      </c>
      <c r="B45" s="6" t="s">
        <v>284</v>
      </c>
      <c r="C45" s="85"/>
    </row>
    <row r="46" spans="1:3" x14ac:dyDescent="0.25">
      <c r="A46" s="13" t="s">
        <v>611</v>
      </c>
      <c r="B46" s="6" t="s">
        <v>284</v>
      </c>
      <c r="C46" s="85"/>
    </row>
    <row r="47" spans="1:3" x14ac:dyDescent="0.25">
      <c r="A47" s="13" t="s">
        <v>606</v>
      </c>
      <c r="B47" s="6" t="s">
        <v>284</v>
      </c>
      <c r="C47" s="85"/>
    </row>
    <row r="48" spans="1:3" x14ac:dyDescent="0.25">
      <c r="A48" s="13" t="s">
        <v>607</v>
      </c>
      <c r="B48" s="6" t="s">
        <v>284</v>
      </c>
      <c r="C48" s="85"/>
    </row>
    <row r="49" spans="1:3" x14ac:dyDescent="0.25">
      <c r="A49" s="13" t="s">
        <v>608</v>
      </c>
      <c r="B49" s="6" t="s">
        <v>284</v>
      </c>
      <c r="C49" s="85"/>
    </row>
    <row r="50" spans="1:3" x14ac:dyDescent="0.25">
      <c r="A50" s="13" t="s">
        <v>609</v>
      </c>
      <c r="B50" s="6" t="s">
        <v>284</v>
      </c>
      <c r="C50" s="85"/>
    </row>
    <row r="51" spans="1:3" s="87" customFormat="1" ht="25.5" x14ac:dyDescent="0.25">
      <c r="A51" s="7" t="s">
        <v>528</v>
      </c>
      <c r="B51" s="8" t="s">
        <v>284</v>
      </c>
      <c r="C51" s="88"/>
    </row>
    <row r="52" spans="1:3" x14ac:dyDescent="0.25">
      <c r="A52" s="13" t="s">
        <v>610</v>
      </c>
      <c r="B52" s="6" t="s">
        <v>285</v>
      </c>
      <c r="C52" s="85"/>
    </row>
    <row r="53" spans="1:3" x14ac:dyDescent="0.25">
      <c r="A53" s="13" t="s">
        <v>614</v>
      </c>
      <c r="B53" s="6" t="s">
        <v>285</v>
      </c>
      <c r="C53" s="85"/>
    </row>
    <row r="54" spans="1:3" ht="30" x14ac:dyDescent="0.25">
      <c r="A54" s="13" t="s">
        <v>615</v>
      </c>
      <c r="B54" s="6" t="s">
        <v>285</v>
      </c>
      <c r="C54" s="85"/>
    </row>
    <row r="55" spans="1:3" x14ac:dyDescent="0.25">
      <c r="A55" s="13" t="s">
        <v>613</v>
      </c>
      <c r="B55" s="6" t="s">
        <v>285</v>
      </c>
      <c r="C55" s="85"/>
    </row>
    <row r="56" spans="1:3" x14ac:dyDescent="0.25">
      <c r="A56" s="13" t="s">
        <v>612</v>
      </c>
      <c r="B56" s="6" t="s">
        <v>285</v>
      </c>
      <c r="C56" s="85"/>
    </row>
    <row r="57" spans="1:3" x14ac:dyDescent="0.25">
      <c r="A57" s="13" t="s">
        <v>611</v>
      </c>
      <c r="B57" s="6" t="s">
        <v>285</v>
      </c>
      <c r="C57" s="85"/>
    </row>
    <row r="58" spans="1:3" x14ac:dyDescent="0.25">
      <c r="A58" s="13" t="s">
        <v>606</v>
      </c>
      <c r="B58" s="6" t="s">
        <v>285</v>
      </c>
      <c r="C58" s="85"/>
    </row>
    <row r="59" spans="1:3" x14ac:dyDescent="0.25">
      <c r="A59" s="13" t="s">
        <v>607</v>
      </c>
      <c r="B59" s="6" t="s">
        <v>285</v>
      </c>
      <c r="C59" s="85"/>
    </row>
    <row r="60" spans="1:3" x14ac:dyDescent="0.25">
      <c r="A60" s="13" t="s">
        <v>608</v>
      </c>
      <c r="B60" s="6" t="s">
        <v>285</v>
      </c>
      <c r="C60" s="85"/>
    </row>
    <row r="61" spans="1:3" x14ac:dyDescent="0.25">
      <c r="A61" s="13" t="s">
        <v>609</v>
      </c>
      <c r="B61" s="6" t="s">
        <v>285</v>
      </c>
      <c r="C61" s="85"/>
    </row>
    <row r="62" spans="1:3" s="87" customFormat="1" ht="25.5" x14ac:dyDescent="0.25">
      <c r="A62" s="7" t="s">
        <v>531</v>
      </c>
      <c r="B62" s="8" t="s">
        <v>285</v>
      </c>
      <c r="C62" s="88"/>
    </row>
    <row r="63" spans="1:3" x14ac:dyDescent="0.25">
      <c r="A63" s="13" t="s">
        <v>605</v>
      </c>
      <c r="B63" s="6" t="s">
        <v>286</v>
      </c>
      <c r="C63" s="85"/>
    </row>
    <row r="64" spans="1:3" x14ac:dyDescent="0.25">
      <c r="A64" s="13" t="s">
        <v>614</v>
      </c>
      <c r="B64" s="6" t="s">
        <v>286</v>
      </c>
      <c r="C64" s="85"/>
    </row>
    <row r="65" spans="1:3" ht="30" x14ac:dyDescent="0.25">
      <c r="A65" s="13" t="s">
        <v>615</v>
      </c>
      <c r="B65" s="6" t="s">
        <v>286</v>
      </c>
      <c r="C65" s="107">
        <v>27016214</v>
      </c>
    </row>
    <row r="66" spans="1:3" x14ac:dyDescent="0.25">
      <c r="A66" s="13" t="s">
        <v>613</v>
      </c>
      <c r="B66" s="6" t="s">
        <v>286</v>
      </c>
      <c r="C66" s="107"/>
    </row>
    <row r="67" spans="1:3" x14ac:dyDescent="0.25">
      <c r="A67" s="13" t="s">
        <v>612</v>
      </c>
      <c r="B67" s="6" t="s">
        <v>286</v>
      </c>
      <c r="C67" s="107"/>
    </row>
    <row r="68" spans="1:3" x14ac:dyDescent="0.25">
      <c r="A68" s="13" t="s">
        <v>611</v>
      </c>
      <c r="B68" s="6" t="s">
        <v>286</v>
      </c>
      <c r="C68" s="107"/>
    </row>
    <row r="69" spans="1:3" x14ac:dyDescent="0.25">
      <c r="A69" s="13" t="s">
        <v>606</v>
      </c>
      <c r="B69" s="6" t="s">
        <v>286</v>
      </c>
      <c r="C69" s="107"/>
    </row>
    <row r="70" spans="1:3" x14ac:dyDescent="0.25">
      <c r="A70" s="13" t="s">
        <v>607</v>
      </c>
      <c r="B70" s="6" t="s">
        <v>286</v>
      </c>
      <c r="C70" s="107"/>
    </row>
    <row r="71" spans="1:3" x14ac:dyDescent="0.25">
      <c r="A71" s="13" t="s">
        <v>608</v>
      </c>
      <c r="B71" s="6" t="s">
        <v>286</v>
      </c>
      <c r="C71" s="107"/>
    </row>
    <row r="72" spans="1:3" x14ac:dyDescent="0.25">
      <c r="A72" s="13" t="s">
        <v>609</v>
      </c>
      <c r="B72" s="6" t="s">
        <v>286</v>
      </c>
      <c r="C72" s="107"/>
    </row>
    <row r="73" spans="1:3" s="87" customFormat="1" x14ac:dyDescent="0.25">
      <c r="A73" s="7" t="s">
        <v>478</v>
      </c>
      <c r="B73" s="8" t="s">
        <v>286</v>
      </c>
      <c r="C73" s="119">
        <f>SUM(C63:C72)</f>
        <v>27016214</v>
      </c>
    </row>
    <row r="74" spans="1:3" x14ac:dyDescent="0.25">
      <c r="A74" s="13" t="s">
        <v>616</v>
      </c>
      <c r="B74" s="5" t="s">
        <v>336</v>
      </c>
      <c r="C74" s="85"/>
    </row>
    <row r="75" spans="1:3" x14ac:dyDescent="0.25">
      <c r="A75" s="13" t="s">
        <v>617</v>
      </c>
      <c r="B75" s="5" t="s">
        <v>336</v>
      </c>
      <c r="C75" s="85"/>
    </row>
    <row r="76" spans="1:3" x14ac:dyDescent="0.25">
      <c r="A76" s="13" t="s">
        <v>625</v>
      </c>
      <c r="B76" s="5" t="s">
        <v>336</v>
      </c>
      <c r="C76" s="85"/>
    </row>
    <row r="77" spans="1:3" x14ac:dyDescent="0.25">
      <c r="A77" s="5" t="s">
        <v>624</v>
      </c>
      <c r="B77" s="5" t="s">
        <v>336</v>
      </c>
      <c r="C77" s="85"/>
    </row>
    <row r="78" spans="1:3" x14ac:dyDescent="0.25">
      <c r="A78" s="5" t="s">
        <v>623</v>
      </c>
      <c r="B78" s="5" t="s">
        <v>336</v>
      </c>
      <c r="C78" s="85"/>
    </row>
    <row r="79" spans="1:3" x14ac:dyDescent="0.25">
      <c r="A79" s="5" t="s">
        <v>622</v>
      </c>
      <c r="B79" s="5" t="s">
        <v>336</v>
      </c>
      <c r="C79" s="85"/>
    </row>
    <row r="80" spans="1:3" x14ac:dyDescent="0.25">
      <c r="A80" s="13" t="s">
        <v>621</v>
      </c>
      <c r="B80" s="5" t="s">
        <v>336</v>
      </c>
      <c r="C80" s="85"/>
    </row>
    <row r="81" spans="1:3" x14ac:dyDescent="0.25">
      <c r="A81" s="13" t="s">
        <v>626</v>
      </c>
      <c r="B81" s="5" t="s">
        <v>336</v>
      </c>
      <c r="C81" s="85"/>
    </row>
    <row r="82" spans="1:3" x14ac:dyDescent="0.25">
      <c r="A82" s="13" t="s">
        <v>618</v>
      </c>
      <c r="B82" s="5" t="s">
        <v>336</v>
      </c>
      <c r="C82" s="85"/>
    </row>
    <row r="83" spans="1:3" x14ac:dyDescent="0.25">
      <c r="A83" s="13" t="s">
        <v>619</v>
      </c>
      <c r="B83" s="5" t="s">
        <v>336</v>
      </c>
      <c r="C83" s="85"/>
    </row>
    <row r="84" spans="1:3" s="87" customFormat="1" ht="25.5" x14ac:dyDescent="0.25">
      <c r="A84" s="7" t="s">
        <v>546</v>
      </c>
      <c r="B84" s="8" t="s">
        <v>336</v>
      </c>
      <c r="C84" s="88"/>
    </row>
    <row r="85" spans="1:3" x14ac:dyDescent="0.25">
      <c r="A85" s="13" t="s">
        <v>616</v>
      </c>
      <c r="B85" s="5" t="s">
        <v>661</v>
      </c>
      <c r="C85" s="85"/>
    </row>
    <row r="86" spans="1:3" x14ac:dyDescent="0.25">
      <c r="A86" s="13" t="s">
        <v>617</v>
      </c>
      <c r="B86" s="5" t="s">
        <v>661</v>
      </c>
      <c r="C86" s="85"/>
    </row>
    <row r="87" spans="1:3" x14ac:dyDescent="0.25">
      <c r="A87" s="13" t="s">
        <v>625</v>
      </c>
      <c r="B87" s="5" t="s">
        <v>661</v>
      </c>
      <c r="C87" s="85"/>
    </row>
    <row r="88" spans="1:3" x14ac:dyDescent="0.25">
      <c r="A88" s="5" t="s">
        <v>624</v>
      </c>
      <c r="B88" s="5" t="s">
        <v>661</v>
      </c>
      <c r="C88" s="85"/>
    </row>
    <row r="89" spans="1:3" x14ac:dyDescent="0.25">
      <c r="A89" s="5" t="s">
        <v>623</v>
      </c>
      <c r="B89" s="5" t="s">
        <v>661</v>
      </c>
      <c r="C89" s="85"/>
    </row>
    <row r="90" spans="1:3" x14ac:dyDescent="0.25">
      <c r="A90" s="5" t="s">
        <v>650</v>
      </c>
      <c r="B90" s="5" t="s">
        <v>661</v>
      </c>
      <c r="C90" s="107"/>
    </row>
    <row r="91" spans="1:3" x14ac:dyDescent="0.25">
      <c r="A91" s="13" t="s">
        <v>621</v>
      </c>
      <c r="B91" s="5" t="s">
        <v>661</v>
      </c>
      <c r="C91" s="107"/>
    </row>
    <row r="92" spans="1:3" x14ac:dyDescent="0.25">
      <c r="A92" s="13" t="s">
        <v>620</v>
      </c>
      <c r="B92" s="5" t="s">
        <v>661</v>
      </c>
      <c r="C92" s="107"/>
    </row>
    <row r="93" spans="1:3" x14ac:dyDescent="0.25">
      <c r="A93" s="13" t="s">
        <v>618</v>
      </c>
      <c r="B93" s="5" t="s">
        <v>661</v>
      </c>
      <c r="C93" s="107"/>
    </row>
    <row r="94" spans="1:3" x14ac:dyDescent="0.25">
      <c r="A94" s="13" t="s">
        <v>619</v>
      </c>
      <c r="B94" s="5" t="s">
        <v>661</v>
      </c>
      <c r="C94" s="107"/>
    </row>
    <row r="95" spans="1:3" s="87" customFormat="1" x14ac:dyDescent="0.25">
      <c r="A95" s="15" t="s">
        <v>547</v>
      </c>
      <c r="B95" s="8" t="s">
        <v>661</v>
      </c>
      <c r="C95" s="119"/>
    </row>
    <row r="96" spans="1:3" x14ac:dyDescent="0.25">
      <c r="A96" s="13" t="s">
        <v>616</v>
      </c>
      <c r="B96" s="5" t="s">
        <v>340</v>
      </c>
      <c r="C96" s="107"/>
    </row>
    <row r="97" spans="1:3" x14ac:dyDescent="0.25">
      <c r="A97" s="13" t="s">
        <v>617</v>
      </c>
      <c r="B97" s="5" t="s">
        <v>340</v>
      </c>
      <c r="C97" s="107"/>
    </row>
    <row r="98" spans="1:3" x14ac:dyDescent="0.25">
      <c r="A98" s="13" t="s">
        <v>625</v>
      </c>
      <c r="B98" s="5" t="s">
        <v>340</v>
      </c>
      <c r="C98" s="85"/>
    </row>
    <row r="99" spans="1:3" x14ac:dyDescent="0.25">
      <c r="A99" s="5" t="s">
        <v>624</v>
      </c>
      <c r="B99" s="5" t="s">
        <v>340</v>
      </c>
      <c r="C99" s="85"/>
    </row>
    <row r="100" spans="1:3" x14ac:dyDescent="0.25">
      <c r="A100" s="5" t="s">
        <v>623</v>
      </c>
      <c r="B100" s="5" t="s">
        <v>340</v>
      </c>
      <c r="C100" s="85"/>
    </row>
    <row r="101" spans="1:3" x14ac:dyDescent="0.25">
      <c r="A101" s="5" t="s">
        <v>622</v>
      </c>
      <c r="B101" s="5" t="s">
        <v>340</v>
      </c>
      <c r="C101" s="85"/>
    </row>
    <row r="102" spans="1:3" x14ac:dyDescent="0.25">
      <c r="A102" s="13" t="s">
        <v>621</v>
      </c>
      <c r="B102" s="5" t="s">
        <v>340</v>
      </c>
      <c r="C102" s="85"/>
    </row>
    <row r="103" spans="1:3" x14ac:dyDescent="0.25">
      <c r="A103" s="13" t="s">
        <v>626</v>
      </c>
      <c r="B103" s="5" t="s">
        <v>340</v>
      </c>
      <c r="C103" s="85"/>
    </row>
    <row r="104" spans="1:3" x14ac:dyDescent="0.25">
      <c r="A104" s="13" t="s">
        <v>618</v>
      </c>
      <c r="B104" s="5" t="s">
        <v>340</v>
      </c>
      <c r="C104" s="85"/>
    </row>
    <row r="105" spans="1:3" x14ac:dyDescent="0.25">
      <c r="A105" s="13" t="s">
        <v>619</v>
      </c>
      <c r="B105" s="5" t="s">
        <v>340</v>
      </c>
      <c r="C105" s="85"/>
    </row>
    <row r="106" spans="1:3" s="87" customFormat="1" ht="25.5" x14ac:dyDescent="0.25">
      <c r="A106" s="7" t="s">
        <v>548</v>
      </c>
      <c r="B106" s="8" t="s">
        <v>340</v>
      </c>
      <c r="C106" s="88"/>
    </row>
    <row r="107" spans="1:3" x14ac:dyDescent="0.25">
      <c r="A107" s="13" t="s">
        <v>616</v>
      </c>
      <c r="B107" s="5" t="s">
        <v>341</v>
      </c>
      <c r="C107" s="85"/>
    </row>
    <row r="108" spans="1:3" x14ac:dyDescent="0.25">
      <c r="A108" s="13" t="s">
        <v>617</v>
      </c>
      <c r="B108" s="5" t="s">
        <v>341</v>
      </c>
      <c r="C108" s="85"/>
    </row>
    <row r="109" spans="1:3" x14ac:dyDescent="0.25">
      <c r="A109" s="13" t="s">
        <v>625</v>
      </c>
      <c r="B109" s="5" t="s">
        <v>341</v>
      </c>
      <c r="C109" s="85"/>
    </row>
    <row r="110" spans="1:3" x14ac:dyDescent="0.25">
      <c r="A110" s="5" t="s">
        <v>624</v>
      </c>
      <c r="B110" s="5" t="s">
        <v>341</v>
      </c>
      <c r="C110" s="85"/>
    </row>
    <row r="111" spans="1:3" x14ac:dyDescent="0.25">
      <c r="A111" s="5" t="s">
        <v>623</v>
      </c>
      <c r="B111" s="5" t="s">
        <v>341</v>
      </c>
      <c r="C111" s="85"/>
    </row>
    <row r="112" spans="1:3" x14ac:dyDescent="0.25">
      <c r="A112" s="5" t="s">
        <v>622</v>
      </c>
      <c r="B112" s="5" t="s">
        <v>341</v>
      </c>
      <c r="C112" s="85"/>
    </row>
    <row r="113" spans="1:3" x14ac:dyDescent="0.25">
      <c r="A113" s="13" t="s">
        <v>621</v>
      </c>
      <c r="B113" s="5" t="s">
        <v>341</v>
      </c>
      <c r="C113" s="85"/>
    </row>
    <row r="114" spans="1:3" x14ac:dyDescent="0.25">
      <c r="A114" s="13" t="s">
        <v>620</v>
      </c>
      <c r="B114" s="5" t="s">
        <v>341</v>
      </c>
      <c r="C114" s="85"/>
    </row>
    <row r="115" spans="1:3" x14ac:dyDescent="0.25">
      <c r="A115" s="13" t="s">
        <v>618</v>
      </c>
      <c r="B115" s="5" t="s">
        <v>341</v>
      </c>
      <c r="C115" s="85"/>
    </row>
    <row r="116" spans="1:3" x14ac:dyDescent="0.25">
      <c r="A116" s="13" t="s">
        <v>619</v>
      </c>
      <c r="B116" s="5" t="s">
        <v>341</v>
      </c>
      <c r="C116" s="85"/>
    </row>
    <row r="117" spans="1:3" s="87" customFormat="1" x14ac:dyDescent="0.25">
      <c r="A117" s="15" t="s">
        <v>549</v>
      </c>
      <c r="B117" s="8" t="s">
        <v>341</v>
      </c>
      <c r="C117" s="88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40"/>
  <sheetViews>
    <sheetView topLeftCell="A25"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39" t="s">
        <v>727</v>
      </c>
      <c r="B1" s="139"/>
      <c r="C1" s="1"/>
      <c r="D1" s="1"/>
    </row>
    <row r="3" spans="1:4" ht="28.5" customHeight="1" x14ac:dyDescent="0.25">
      <c r="A3" s="269" t="s">
        <v>706</v>
      </c>
      <c r="B3" s="276"/>
      <c r="C3" s="276"/>
    </row>
    <row r="4" spans="1:4" ht="26.25" customHeight="1" x14ac:dyDescent="0.25">
      <c r="A4" s="272" t="s">
        <v>671</v>
      </c>
      <c r="B4" s="280"/>
      <c r="C4" s="280"/>
    </row>
    <row r="5" spans="1:4" ht="18.75" customHeight="1" x14ac:dyDescent="0.3">
      <c r="A5" s="72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2" t="s">
        <v>389</v>
      </c>
      <c r="B8" s="6" t="s">
        <v>160</v>
      </c>
      <c r="C8" s="85"/>
    </row>
    <row r="9" spans="1:4" x14ac:dyDescent="0.25">
      <c r="A9" s="12" t="s">
        <v>390</v>
      </c>
      <c r="B9" s="6" t="s">
        <v>160</v>
      </c>
      <c r="C9" s="85"/>
    </row>
    <row r="10" spans="1:4" x14ac:dyDescent="0.25">
      <c r="A10" s="12" t="s">
        <v>391</v>
      </c>
      <c r="B10" s="6" t="s">
        <v>160</v>
      </c>
      <c r="C10" s="85"/>
    </row>
    <row r="11" spans="1:4" x14ac:dyDescent="0.25">
      <c r="A11" s="12" t="s">
        <v>392</v>
      </c>
      <c r="B11" s="6" t="s">
        <v>160</v>
      </c>
      <c r="C11" s="85"/>
    </row>
    <row r="12" spans="1:4" x14ac:dyDescent="0.25">
      <c r="A12" s="13" t="s">
        <v>393</v>
      </c>
      <c r="B12" s="6" t="s">
        <v>160</v>
      </c>
      <c r="C12" s="85"/>
    </row>
    <row r="13" spans="1:4" x14ac:dyDescent="0.25">
      <c r="A13" s="13" t="s">
        <v>394</v>
      </c>
      <c r="B13" s="6" t="s">
        <v>160</v>
      </c>
      <c r="C13" s="85"/>
    </row>
    <row r="14" spans="1:4" s="87" customFormat="1" x14ac:dyDescent="0.25">
      <c r="A14" s="15" t="s">
        <v>31</v>
      </c>
      <c r="B14" s="14" t="s">
        <v>160</v>
      </c>
      <c r="C14" s="88"/>
    </row>
    <row r="15" spans="1:4" x14ac:dyDescent="0.25">
      <c r="A15" s="12" t="s">
        <v>395</v>
      </c>
      <c r="B15" s="6" t="s">
        <v>161</v>
      </c>
      <c r="C15" s="85"/>
    </row>
    <row r="16" spans="1:4" s="87" customFormat="1" x14ac:dyDescent="0.25">
      <c r="A16" s="16" t="s">
        <v>30</v>
      </c>
      <c r="B16" s="14" t="s">
        <v>161</v>
      </c>
      <c r="C16" s="88"/>
    </row>
    <row r="17" spans="1:3" x14ac:dyDescent="0.25">
      <c r="A17" s="12" t="s">
        <v>396</v>
      </c>
      <c r="B17" s="6" t="s">
        <v>162</v>
      </c>
      <c r="C17" s="85"/>
    </row>
    <row r="18" spans="1:3" x14ac:dyDescent="0.25">
      <c r="A18" s="12" t="s">
        <v>397</v>
      </c>
      <c r="B18" s="6" t="s">
        <v>162</v>
      </c>
      <c r="C18" s="85"/>
    </row>
    <row r="19" spans="1:3" x14ac:dyDescent="0.25">
      <c r="A19" s="13" t="s">
        <v>398</v>
      </c>
      <c r="B19" s="6" t="s">
        <v>162</v>
      </c>
      <c r="C19" s="85"/>
    </row>
    <row r="20" spans="1:3" x14ac:dyDescent="0.25">
      <c r="A20" s="13" t="s">
        <v>399</v>
      </c>
      <c r="B20" s="6" t="s">
        <v>162</v>
      </c>
      <c r="C20" s="85"/>
    </row>
    <row r="21" spans="1:3" x14ac:dyDescent="0.25">
      <c r="A21" s="13" t="s">
        <v>400</v>
      </c>
      <c r="B21" s="6" t="s">
        <v>162</v>
      </c>
      <c r="C21" s="85"/>
    </row>
    <row r="22" spans="1:3" ht="30" x14ac:dyDescent="0.25">
      <c r="A22" s="17" t="s">
        <v>401</v>
      </c>
      <c r="B22" s="6" t="s">
        <v>162</v>
      </c>
      <c r="C22" s="85"/>
    </row>
    <row r="23" spans="1:3" s="87" customFormat="1" x14ac:dyDescent="0.25">
      <c r="A23" s="11" t="s">
        <v>29</v>
      </c>
      <c r="B23" s="14" t="s">
        <v>162</v>
      </c>
      <c r="C23" s="88"/>
    </row>
    <row r="24" spans="1:3" x14ac:dyDescent="0.25">
      <c r="A24" s="12" t="s">
        <v>402</v>
      </c>
      <c r="B24" s="6" t="s">
        <v>163</v>
      </c>
      <c r="C24" s="85"/>
    </row>
    <row r="25" spans="1:3" x14ac:dyDescent="0.25">
      <c r="A25" s="12" t="s">
        <v>403</v>
      </c>
      <c r="B25" s="6" t="s">
        <v>163</v>
      </c>
      <c r="C25" s="85"/>
    </row>
    <row r="26" spans="1:3" s="87" customFormat="1" x14ac:dyDescent="0.25">
      <c r="A26" s="11" t="s">
        <v>28</v>
      </c>
      <c r="B26" s="8" t="s">
        <v>163</v>
      </c>
      <c r="C26" s="88"/>
    </row>
    <row r="27" spans="1:3" x14ac:dyDescent="0.25">
      <c r="A27" s="12" t="s">
        <v>404</v>
      </c>
      <c r="B27" s="6" t="s">
        <v>164</v>
      </c>
      <c r="C27" s="85"/>
    </row>
    <row r="28" spans="1:3" x14ac:dyDescent="0.25">
      <c r="A28" s="12" t="s">
        <v>405</v>
      </c>
      <c r="B28" s="6" t="s">
        <v>164</v>
      </c>
      <c r="C28" s="85"/>
    </row>
    <row r="29" spans="1:3" x14ac:dyDescent="0.25">
      <c r="A29" s="13" t="s">
        <v>406</v>
      </c>
      <c r="B29" s="6" t="s">
        <v>164</v>
      </c>
      <c r="C29" s="85"/>
    </row>
    <row r="30" spans="1:3" x14ac:dyDescent="0.25">
      <c r="A30" s="13" t="s">
        <v>407</v>
      </c>
      <c r="B30" s="6" t="s">
        <v>164</v>
      </c>
      <c r="C30" s="85"/>
    </row>
    <row r="31" spans="1:3" x14ac:dyDescent="0.25">
      <c r="A31" s="13" t="s">
        <v>408</v>
      </c>
      <c r="B31" s="6" t="s">
        <v>164</v>
      </c>
      <c r="C31" s="106"/>
    </row>
    <row r="32" spans="1:3" x14ac:dyDescent="0.25">
      <c r="A32" s="13" t="s">
        <v>409</v>
      </c>
      <c r="B32" s="6" t="s">
        <v>164</v>
      </c>
      <c r="C32" s="85"/>
    </row>
    <row r="33" spans="1:3" x14ac:dyDescent="0.25">
      <c r="A33" s="13" t="s">
        <v>651</v>
      </c>
      <c r="B33" s="6" t="s">
        <v>164</v>
      </c>
      <c r="C33" s="85">
        <v>4563000</v>
      </c>
    </row>
    <row r="34" spans="1:3" x14ac:dyDescent="0.25">
      <c r="A34" s="13" t="s">
        <v>410</v>
      </c>
      <c r="B34" s="6" t="s">
        <v>164</v>
      </c>
      <c r="C34" s="85"/>
    </row>
    <row r="35" spans="1:3" x14ac:dyDescent="0.25">
      <c r="A35" s="13" t="s">
        <v>411</v>
      </c>
      <c r="B35" s="6" t="s">
        <v>164</v>
      </c>
      <c r="C35" s="85"/>
    </row>
    <row r="36" spans="1:3" x14ac:dyDescent="0.25">
      <c r="A36" s="13" t="s">
        <v>412</v>
      </c>
      <c r="B36" s="6" t="s">
        <v>164</v>
      </c>
      <c r="C36" s="85"/>
    </row>
    <row r="37" spans="1:3" ht="30" x14ac:dyDescent="0.25">
      <c r="A37" s="13" t="s">
        <v>413</v>
      </c>
      <c r="B37" s="6" t="s">
        <v>164</v>
      </c>
      <c r="C37" s="85"/>
    </row>
    <row r="38" spans="1:3" ht="30" x14ac:dyDescent="0.25">
      <c r="A38" s="13" t="s">
        <v>414</v>
      </c>
      <c r="B38" s="6" t="s">
        <v>164</v>
      </c>
      <c r="C38" s="85"/>
    </row>
    <row r="39" spans="1:3" s="87" customFormat="1" x14ac:dyDescent="0.25">
      <c r="A39" s="11" t="s">
        <v>415</v>
      </c>
      <c r="B39" s="14" t="s">
        <v>164</v>
      </c>
      <c r="C39" s="119">
        <f>SUM(C27:C38)</f>
        <v>4563000</v>
      </c>
    </row>
    <row r="40" spans="1:3" s="87" customFormat="1" ht="15.75" x14ac:dyDescent="0.25">
      <c r="A40" s="18" t="s">
        <v>416</v>
      </c>
      <c r="B40" s="9" t="s">
        <v>165</v>
      </c>
      <c r="C40" s="88">
        <f>C14+C16+C23+C26+C39</f>
        <v>4563000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D34"/>
  <sheetViews>
    <sheetView topLeftCell="A10"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39" t="s">
        <v>728</v>
      </c>
      <c r="B1" s="139"/>
      <c r="C1" s="1"/>
      <c r="D1" s="1"/>
    </row>
    <row r="3" spans="1:4" ht="24" customHeight="1" x14ac:dyDescent="0.25">
      <c r="A3" s="269" t="s">
        <v>706</v>
      </c>
      <c r="B3" s="270"/>
      <c r="C3" s="270"/>
    </row>
    <row r="4" spans="1:4" ht="26.25" customHeight="1" x14ac:dyDescent="0.25">
      <c r="A4" s="272" t="s">
        <v>672</v>
      </c>
      <c r="B4" s="270"/>
      <c r="C4" s="270"/>
    </row>
    <row r="6" spans="1:4" ht="25.5" x14ac:dyDescent="0.25">
      <c r="A6" s="37" t="s">
        <v>633</v>
      </c>
      <c r="B6" s="3" t="s">
        <v>81</v>
      </c>
      <c r="C6" s="71" t="s">
        <v>25</v>
      </c>
    </row>
    <row r="7" spans="1:4" x14ac:dyDescent="0.25">
      <c r="A7" s="5" t="s">
        <v>532</v>
      </c>
      <c r="B7" s="5" t="s">
        <v>293</v>
      </c>
      <c r="C7" s="85">
        <v>0</v>
      </c>
    </row>
    <row r="8" spans="1:4" x14ac:dyDescent="0.25">
      <c r="A8" s="5" t="s">
        <v>533</v>
      </c>
      <c r="B8" s="5" t="s">
        <v>293</v>
      </c>
      <c r="C8" s="85">
        <v>0</v>
      </c>
    </row>
    <row r="9" spans="1:4" x14ac:dyDescent="0.25">
      <c r="A9" s="5" t="s">
        <v>534</v>
      </c>
      <c r="B9" s="5" t="s">
        <v>293</v>
      </c>
      <c r="C9" s="107">
        <v>630000</v>
      </c>
    </row>
    <row r="10" spans="1:4" x14ac:dyDescent="0.25">
      <c r="A10" s="5" t="s">
        <v>535</v>
      </c>
      <c r="B10" s="5" t="s">
        <v>293</v>
      </c>
      <c r="C10" s="85">
        <v>0</v>
      </c>
    </row>
    <row r="11" spans="1:4" s="87" customFormat="1" x14ac:dyDescent="0.25">
      <c r="A11" s="7" t="s">
        <v>483</v>
      </c>
      <c r="B11" s="8" t="s">
        <v>293</v>
      </c>
      <c r="C11" s="88">
        <f>SUM(C7:C10)</f>
        <v>630000</v>
      </c>
    </row>
    <row r="12" spans="1:4" x14ac:dyDescent="0.25">
      <c r="A12" s="5" t="s">
        <v>484</v>
      </c>
      <c r="B12" s="6" t="s">
        <v>294</v>
      </c>
      <c r="C12" s="85">
        <v>5000000</v>
      </c>
    </row>
    <row r="13" spans="1:4" ht="27" x14ac:dyDescent="0.25">
      <c r="A13" s="46" t="s">
        <v>295</v>
      </c>
      <c r="B13" s="46" t="s">
        <v>294</v>
      </c>
      <c r="C13" s="85">
        <v>5000000</v>
      </c>
    </row>
    <row r="14" spans="1:4" ht="27" x14ac:dyDescent="0.25">
      <c r="A14" s="46" t="s">
        <v>296</v>
      </c>
      <c r="B14" s="46" t="s">
        <v>294</v>
      </c>
      <c r="C14" s="85">
        <v>0</v>
      </c>
    </row>
    <row r="15" spans="1:4" x14ac:dyDescent="0.25">
      <c r="A15" s="5" t="s">
        <v>486</v>
      </c>
      <c r="B15" s="6" t="s">
        <v>300</v>
      </c>
      <c r="C15" s="235">
        <v>0</v>
      </c>
    </row>
    <row r="16" spans="1:4" ht="27" x14ac:dyDescent="0.25">
      <c r="A16" s="46" t="s">
        <v>301</v>
      </c>
      <c r="B16" s="46" t="s">
        <v>300</v>
      </c>
      <c r="C16" s="85">
        <v>0</v>
      </c>
    </row>
    <row r="17" spans="1:3" ht="27" x14ac:dyDescent="0.25">
      <c r="A17" s="46" t="s">
        <v>302</v>
      </c>
      <c r="B17" s="46" t="s">
        <v>300</v>
      </c>
      <c r="C17" s="85">
        <v>0</v>
      </c>
    </row>
    <row r="18" spans="1:3" x14ac:dyDescent="0.25">
      <c r="A18" s="46" t="s">
        <v>303</v>
      </c>
      <c r="B18" s="46" t="s">
        <v>300</v>
      </c>
      <c r="C18" s="85">
        <v>0</v>
      </c>
    </row>
    <row r="19" spans="1:3" x14ac:dyDescent="0.25">
      <c r="A19" s="46" t="s">
        <v>304</v>
      </c>
      <c r="B19" s="46" t="s">
        <v>300</v>
      </c>
      <c r="C19" s="85">
        <v>0</v>
      </c>
    </row>
    <row r="20" spans="1:3" x14ac:dyDescent="0.25">
      <c r="A20" s="5" t="s">
        <v>536</v>
      </c>
      <c r="B20" s="6" t="s">
        <v>305</v>
      </c>
      <c r="C20" s="85">
        <v>0</v>
      </c>
    </row>
    <row r="21" spans="1:3" x14ac:dyDescent="0.25">
      <c r="A21" s="46" t="s">
        <v>306</v>
      </c>
      <c r="B21" s="46" t="s">
        <v>305</v>
      </c>
      <c r="C21" s="85">
        <v>0</v>
      </c>
    </row>
    <row r="22" spans="1:3" x14ac:dyDescent="0.25">
      <c r="A22" s="46" t="s">
        <v>307</v>
      </c>
      <c r="B22" s="46" t="s">
        <v>305</v>
      </c>
      <c r="C22" s="85">
        <v>0</v>
      </c>
    </row>
    <row r="23" spans="1:3" s="87" customFormat="1" x14ac:dyDescent="0.25">
      <c r="A23" s="7" t="s">
        <v>515</v>
      </c>
      <c r="B23" s="8" t="s">
        <v>308</v>
      </c>
      <c r="C23" s="88">
        <f>C12+C15+C20</f>
        <v>5000000</v>
      </c>
    </row>
    <row r="24" spans="1:3" x14ac:dyDescent="0.25">
      <c r="A24" s="5" t="s">
        <v>537</v>
      </c>
      <c r="B24" s="5" t="s">
        <v>309</v>
      </c>
      <c r="C24" s="85">
        <v>5000</v>
      </c>
    </row>
    <row r="25" spans="1:3" x14ac:dyDescent="0.25">
      <c r="A25" s="5" t="s">
        <v>538</v>
      </c>
      <c r="B25" s="5" t="s">
        <v>309</v>
      </c>
      <c r="C25" s="85">
        <v>0</v>
      </c>
    </row>
    <row r="26" spans="1:3" x14ac:dyDescent="0.25">
      <c r="A26" s="5" t="s">
        <v>539</v>
      </c>
      <c r="B26" s="5" t="s">
        <v>309</v>
      </c>
      <c r="C26" s="85">
        <v>0</v>
      </c>
    </row>
    <row r="27" spans="1:3" x14ac:dyDescent="0.25">
      <c r="A27" s="5" t="s">
        <v>540</v>
      </c>
      <c r="B27" s="5" t="s">
        <v>309</v>
      </c>
      <c r="C27" s="85">
        <v>0</v>
      </c>
    </row>
    <row r="28" spans="1:3" x14ac:dyDescent="0.25">
      <c r="A28" s="5" t="s">
        <v>541</v>
      </c>
      <c r="B28" s="5" t="s">
        <v>309</v>
      </c>
      <c r="C28" s="85">
        <v>0</v>
      </c>
    </row>
    <row r="29" spans="1:3" x14ac:dyDescent="0.25">
      <c r="A29" s="5" t="s">
        <v>542</v>
      </c>
      <c r="B29" s="5" t="s">
        <v>309</v>
      </c>
      <c r="C29" s="85">
        <v>0</v>
      </c>
    </row>
    <row r="30" spans="1:3" x14ac:dyDescent="0.25">
      <c r="A30" s="5" t="s">
        <v>543</v>
      </c>
      <c r="B30" s="5" t="s">
        <v>309</v>
      </c>
      <c r="C30" s="85">
        <v>0</v>
      </c>
    </row>
    <row r="31" spans="1:3" x14ac:dyDescent="0.25">
      <c r="A31" s="5" t="s">
        <v>544</v>
      </c>
      <c r="B31" s="5" t="s">
        <v>309</v>
      </c>
      <c r="C31" s="85">
        <v>0</v>
      </c>
    </row>
    <row r="32" spans="1:3" ht="45" x14ac:dyDescent="0.25">
      <c r="A32" s="5" t="s">
        <v>545</v>
      </c>
      <c r="B32" s="5" t="s">
        <v>309</v>
      </c>
      <c r="C32" s="85">
        <v>0</v>
      </c>
    </row>
    <row r="33" spans="1:3" x14ac:dyDescent="0.25">
      <c r="A33" s="5" t="s">
        <v>699</v>
      </c>
      <c r="B33" s="5" t="s">
        <v>309</v>
      </c>
      <c r="C33" s="107">
        <v>170000</v>
      </c>
    </row>
    <row r="34" spans="1:3" s="87" customFormat="1" x14ac:dyDescent="0.25">
      <c r="A34" s="7" t="s">
        <v>488</v>
      </c>
      <c r="B34" s="8" t="s">
        <v>309</v>
      </c>
      <c r="C34" s="119">
        <f>SUM(C24:C33)</f>
        <v>175000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7815-2C8E-437C-BF61-312D6E837692}">
  <sheetPr>
    <tabColor theme="7" tint="-0.499984740745262"/>
  </sheetPr>
  <dimension ref="A1:D11"/>
  <sheetViews>
    <sheetView tabSelected="1" workbookViewId="0">
      <selection activeCell="B2" sqref="B2"/>
    </sheetView>
  </sheetViews>
  <sheetFormatPr defaultRowHeight="15" x14ac:dyDescent="0.25"/>
  <cols>
    <col min="1" max="1" width="75.5703125" bestFit="1" customWidth="1"/>
    <col min="2" max="2" width="7.5703125" bestFit="1" customWidth="1"/>
    <col min="3" max="3" width="21.85546875" customWidth="1"/>
    <col min="4" max="4" width="13.5703125" bestFit="1" customWidth="1"/>
  </cols>
  <sheetData>
    <row r="1" spans="1:4" x14ac:dyDescent="0.25">
      <c r="B1" t="s">
        <v>748</v>
      </c>
    </row>
    <row r="2" spans="1:4" x14ac:dyDescent="0.25">
      <c r="D2" s="195"/>
    </row>
    <row r="3" spans="1:4" x14ac:dyDescent="0.25">
      <c r="A3" s="269" t="s">
        <v>720</v>
      </c>
      <c r="B3" s="270"/>
      <c r="C3" s="270"/>
      <c r="D3" s="270"/>
    </row>
    <row r="4" spans="1:4" x14ac:dyDescent="0.25">
      <c r="A4" s="286" t="s">
        <v>715</v>
      </c>
      <c r="B4" s="270"/>
      <c r="C4" s="270"/>
      <c r="D4" s="270"/>
    </row>
    <row r="5" spans="1:4" ht="18" x14ac:dyDescent="0.25">
      <c r="A5" s="198"/>
      <c r="B5" s="194"/>
      <c r="C5" s="194"/>
      <c r="D5" s="194"/>
    </row>
    <row r="6" spans="1:4" x14ac:dyDescent="0.25">
      <c r="A6" s="199" t="s">
        <v>719</v>
      </c>
    </row>
    <row r="7" spans="1:4" ht="38.25" x14ac:dyDescent="0.25">
      <c r="A7" s="90" t="s">
        <v>633</v>
      </c>
      <c r="B7" s="100" t="s">
        <v>81</v>
      </c>
      <c r="C7" s="100" t="s">
        <v>718</v>
      </c>
      <c r="D7" s="90" t="s">
        <v>23</v>
      </c>
    </row>
    <row r="8" spans="1:4" x14ac:dyDescent="0.25">
      <c r="A8" s="200" t="s">
        <v>716</v>
      </c>
      <c r="B8" s="201" t="s">
        <v>239</v>
      </c>
      <c r="C8" s="107">
        <v>55318203</v>
      </c>
      <c r="D8" s="88">
        <v>55318203</v>
      </c>
    </row>
    <row r="9" spans="1:4" x14ac:dyDescent="0.25">
      <c r="A9" s="200" t="s">
        <v>717</v>
      </c>
      <c r="B9" s="201" t="s">
        <v>239</v>
      </c>
      <c r="C9" s="85">
        <v>0</v>
      </c>
      <c r="D9" s="88">
        <v>0</v>
      </c>
    </row>
    <row r="10" spans="1:4" x14ac:dyDescent="0.25">
      <c r="A10" s="90" t="s">
        <v>24</v>
      </c>
      <c r="B10" s="90"/>
      <c r="C10" s="88">
        <f>SUM(C8:C9)</f>
        <v>55318203</v>
      </c>
      <c r="D10" s="88">
        <f>SUM(D8:D9)</f>
        <v>55318203</v>
      </c>
    </row>
    <row r="11" spans="1:4" x14ac:dyDescent="0.25">
      <c r="C11" s="87"/>
    </row>
  </sheetData>
  <mergeCells count="2"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  <pageSetUpPr fitToPage="1"/>
  </sheetPr>
  <dimension ref="A1:R181"/>
  <sheetViews>
    <sheetView topLeftCell="C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5.7109375" bestFit="1" customWidth="1"/>
    <col min="4" max="4" width="14.140625" bestFit="1" customWidth="1"/>
    <col min="5" max="5" width="15.85546875" bestFit="1" customWidth="1"/>
    <col min="6" max="6" width="15.7109375" bestFit="1" customWidth="1"/>
    <col min="7" max="7" width="15.7109375" style="239" bestFit="1" customWidth="1"/>
    <col min="8" max="8" width="10.5703125" style="239" bestFit="1" customWidth="1"/>
    <col min="9" max="9" width="9.140625" style="239" bestFit="1" customWidth="1"/>
    <col min="10" max="11" width="15.7109375" style="239" bestFit="1" customWidth="1"/>
    <col min="12" max="12" width="10.5703125" style="239" bestFit="1" customWidth="1"/>
    <col min="13" max="13" width="9.140625" style="239"/>
    <col min="14" max="14" width="15.7109375" style="239" bestFit="1" customWidth="1"/>
    <col min="15" max="15" width="15.7109375" bestFit="1" customWidth="1"/>
    <col min="16" max="16" width="10.5703125" bestFit="1" customWidth="1"/>
    <col min="18" max="18" width="15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273" t="s">
        <v>738</v>
      </c>
      <c r="D1" s="273"/>
      <c r="E1" s="273"/>
      <c r="F1" s="273"/>
      <c r="G1" s="273"/>
      <c r="H1" s="273"/>
      <c r="I1" s="273"/>
      <c r="J1" s="273"/>
      <c r="K1" s="273"/>
    </row>
    <row r="3" spans="1:18" ht="21" customHeight="1" x14ac:dyDescent="0.25">
      <c r="A3" s="269" t="s">
        <v>706</v>
      </c>
      <c r="B3" s="270"/>
      <c r="C3" s="270"/>
      <c r="D3" s="270"/>
      <c r="E3" s="270"/>
      <c r="F3" s="271"/>
    </row>
    <row r="4" spans="1:18" ht="18.75" customHeight="1" x14ac:dyDescent="0.25">
      <c r="A4" s="272" t="s">
        <v>662</v>
      </c>
      <c r="B4" s="270"/>
      <c r="C4" s="270"/>
      <c r="D4" s="270"/>
      <c r="E4" s="270"/>
      <c r="F4" s="271"/>
    </row>
    <row r="5" spans="1:18" ht="18" x14ac:dyDescent="0.25">
      <c r="A5" s="97"/>
    </row>
    <row r="6" spans="1:18" x14ac:dyDescent="0.25">
      <c r="A6" s="101" t="s">
        <v>708</v>
      </c>
      <c r="B6" s="25"/>
      <c r="C6" s="267" t="s">
        <v>647</v>
      </c>
      <c r="D6" s="267"/>
      <c r="E6" s="267"/>
      <c r="F6" s="268"/>
      <c r="G6" s="265" t="s">
        <v>730</v>
      </c>
      <c r="H6" s="266"/>
      <c r="I6" s="266"/>
      <c r="J6" s="266"/>
      <c r="K6" s="265" t="s">
        <v>731</v>
      </c>
      <c r="L6" s="266"/>
      <c r="M6" s="266"/>
      <c r="N6" s="266"/>
      <c r="O6" s="265" t="s">
        <v>736</v>
      </c>
      <c r="P6" s="266"/>
      <c r="Q6" s="266"/>
      <c r="R6" s="266"/>
    </row>
    <row r="7" spans="1:18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2" t="s">
        <v>23</v>
      </c>
      <c r="G7" s="240" t="s">
        <v>582</v>
      </c>
      <c r="H7" s="241" t="s">
        <v>583</v>
      </c>
      <c r="I7" s="241" t="s">
        <v>39</v>
      </c>
      <c r="J7" s="242" t="s">
        <v>23</v>
      </c>
      <c r="K7" s="240" t="s">
        <v>582</v>
      </c>
      <c r="L7" s="241" t="s">
        <v>583</v>
      </c>
      <c r="M7" s="241" t="s">
        <v>39</v>
      </c>
      <c r="N7" s="242" t="s">
        <v>23</v>
      </c>
      <c r="O7" s="240" t="s">
        <v>582</v>
      </c>
      <c r="P7" s="241" t="s">
        <v>583</v>
      </c>
      <c r="Q7" s="241" t="s">
        <v>39</v>
      </c>
      <c r="R7" s="242" t="s">
        <v>23</v>
      </c>
    </row>
    <row r="8" spans="1:18" ht="15.75" customHeight="1" x14ac:dyDescent="0.25">
      <c r="A8" s="26" t="s">
        <v>82</v>
      </c>
      <c r="B8" s="27" t="s">
        <v>83</v>
      </c>
      <c r="C8" s="159">
        <v>7890000</v>
      </c>
      <c r="D8" s="160">
        <v>0</v>
      </c>
      <c r="E8" s="160">
        <v>0</v>
      </c>
      <c r="F8" s="203">
        <f>SUM(C8:E8)</f>
        <v>7890000</v>
      </c>
      <c r="G8" s="237">
        <v>7890000</v>
      </c>
      <c r="H8" s="164">
        <v>0</v>
      </c>
      <c r="I8" s="164">
        <v>0</v>
      </c>
      <c r="J8" s="164">
        <f>SUM(G8:I8)</f>
        <v>7890000</v>
      </c>
      <c r="K8" s="237">
        <v>7890000</v>
      </c>
      <c r="L8" s="164">
        <v>0</v>
      </c>
      <c r="M8" s="164">
        <v>0</v>
      </c>
      <c r="N8" s="164">
        <f>SUM(K8:M8)</f>
        <v>7890000</v>
      </c>
      <c r="O8" s="237">
        <v>7890000</v>
      </c>
      <c r="P8" s="164">
        <v>0</v>
      </c>
      <c r="Q8" s="164">
        <v>0</v>
      </c>
      <c r="R8" s="164">
        <f>SUM(O8:Q8)</f>
        <v>7890000</v>
      </c>
    </row>
    <row r="9" spans="1:18" ht="15.75" customHeight="1" x14ac:dyDescent="0.25">
      <c r="A9" s="26" t="s">
        <v>84</v>
      </c>
      <c r="B9" s="28" t="s">
        <v>85</v>
      </c>
      <c r="C9" s="159">
        <v>150000</v>
      </c>
      <c r="D9" s="160">
        <v>0</v>
      </c>
      <c r="E9" s="160">
        <v>0</v>
      </c>
      <c r="F9" s="203">
        <f t="shared" ref="F9:F72" si="0">SUM(C9:E9)</f>
        <v>150000</v>
      </c>
      <c r="G9" s="237">
        <v>150000</v>
      </c>
      <c r="H9" s="164">
        <v>0</v>
      </c>
      <c r="I9" s="164">
        <v>0</v>
      </c>
      <c r="J9" s="164">
        <f t="shared" ref="J9:J72" si="1">SUM(G9:I9)</f>
        <v>150000</v>
      </c>
      <c r="K9" s="237">
        <v>150000</v>
      </c>
      <c r="L9" s="164">
        <v>0</v>
      </c>
      <c r="M9" s="164">
        <v>0</v>
      </c>
      <c r="N9" s="164">
        <f t="shared" ref="N9:N72" si="2">SUM(K9:M9)</f>
        <v>150000</v>
      </c>
      <c r="O9" s="237">
        <v>150000</v>
      </c>
      <c r="P9" s="164">
        <v>0</v>
      </c>
      <c r="Q9" s="164">
        <v>0</v>
      </c>
      <c r="R9" s="164">
        <f t="shared" ref="R9:R72" si="3">SUM(O9:Q9)</f>
        <v>150000</v>
      </c>
    </row>
    <row r="10" spans="1:18" ht="15.75" customHeight="1" x14ac:dyDescent="0.25">
      <c r="A10" s="26" t="s">
        <v>86</v>
      </c>
      <c r="B10" s="28" t="s">
        <v>87</v>
      </c>
      <c r="C10" s="159">
        <v>1245000</v>
      </c>
      <c r="D10" s="160">
        <v>0</v>
      </c>
      <c r="E10" s="160">
        <v>0</v>
      </c>
      <c r="F10" s="203">
        <f t="shared" si="0"/>
        <v>1245000</v>
      </c>
      <c r="G10" s="237">
        <v>1245000</v>
      </c>
      <c r="H10" s="164">
        <v>0</v>
      </c>
      <c r="I10" s="164">
        <v>0</v>
      </c>
      <c r="J10" s="164">
        <f t="shared" si="1"/>
        <v>1245000</v>
      </c>
      <c r="K10" s="237">
        <v>0</v>
      </c>
      <c r="L10" s="164">
        <v>0</v>
      </c>
      <c r="M10" s="164">
        <v>0</v>
      </c>
      <c r="N10" s="164">
        <f t="shared" si="2"/>
        <v>0</v>
      </c>
      <c r="O10" s="237">
        <v>0</v>
      </c>
      <c r="P10" s="164">
        <v>0</v>
      </c>
      <c r="Q10" s="164">
        <v>0</v>
      </c>
      <c r="R10" s="164">
        <f t="shared" si="3"/>
        <v>0</v>
      </c>
    </row>
    <row r="11" spans="1:18" ht="15.75" customHeight="1" x14ac:dyDescent="0.25">
      <c r="A11" s="29" t="s">
        <v>88</v>
      </c>
      <c r="B11" s="28" t="s">
        <v>89</v>
      </c>
      <c r="C11" s="159"/>
      <c r="D11" s="160">
        <v>0</v>
      </c>
      <c r="E11" s="160">
        <v>0</v>
      </c>
      <c r="F11" s="203">
        <f t="shared" si="0"/>
        <v>0</v>
      </c>
      <c r="G11" s="237"/>
      <c r="H11" s="164">
        <v>0</v>
      </c>
      <c r="I11" s="164">
        <v>0</v>
      </c>
      <c r="J11" s="164">
        <f t="shared" si="1"/>
        <v>0</v>
      </c>
      <c r="K11" s="237"/>
      <c r="L11" s="164">
        <v>0</v>
      </c>
      <c r="M11" s="164">
        <v>0</v>
      </c>
      <c r="N11" s="164">
        <f t="shared" si="2"/>
        <v>0</v>
      </c>
      <c r="O11" s="237"/>
      <c r="P11" s="164">
        <v>0</v>
      </c>
      <c r="Q11" s="164">
        <v>0</v>
      </c>
      <c r="R11" s="164">
        <f t="shared" si="3"/>
        <v>0</v>
      </c>
    </row>
    <row r="12" spans="1:18" ht="15.75" customHeight="1" x14ac:dyDescent="0.25">
      <c r="A12" s="29" t="s">
        <v>90</v>
      </c>
      <c r="B12" s="28" t="s">
        <v>91</v>
      </c>
      <c r="C12" s="159"/>
      <c r="D12" s="160">
        <v>0</v>
      </c>
      <c r="E12" s="160">
        <v>0</v>
      </c>
      <c r="F12" s="203">
        <f t="shared" si="0"/>
        <v>0</v>
      </c>
      <c r="G12" s="237"/>
      <c r="H12" s="164">
        <v>0</v>
      </c>
      <c r="I12" s="164">
        <v>0</v>
      </c>
      <c r="J12" s="164">
        <f t="shared" si="1"/>
        <v>0</v>
      </c>
      <c r="K12" s="237"/>
      <c r="L12" s="164">
        <v>0</v>
      </c>
      <c r="M12" s="164">
        <v>0</v>
      </c>
      <c r="N12" s="164">
        <f t="shared" si="2"/>
        <v>0</v>
      </c>
      <c r="O12" s="237"/>
      <c r="P12" s="164">
        <v>0</v>
      </c>
      <c r="Q12" s="164">
        <v>0</v>
      </c>
      <c r="R12" s="164">
        <f t="shared" si="3"/>
        <v>0</v>
      </c>
    </row>
    <row r="13" spans="1:18" ht="15.75" customHeight="1" x14ac:dyDescent="0.25">
      <c r="A13" s="29" t="s">
        <v>92</v>
      </c>
      <c r="B13" s="28" t="s">
        <v>93</v>
      </c>
      <c r="C13" s="159"/>
      <c r="D13" s="160">
        <v>0</v>
      </c>
      <c r="E13" s="160">
        <v>0</v>
      </c>
      <c r="F13" s="203">
        <f t="shared" si="0"/>
        <v>0</v>
      </c>
      <c r="G13" s="237"/>
      <c r="H13" s="164">
        <v>0</v>
      </c>
      <c r="I13" s="164">
        <v>0</v>
      </c>
      <c r="J13" s="164">
        <f t="shared" si="1"/>
        <v>0</v>
      </c>
      <c r="K13" s="237"/>
      <c r="L13" s="164">
        <v>0</v>
      </c>
      <c r="M13" s="164">
        <v>0</v>
      </c>
      <c r="N13" s="164">
        <f t="shared" si="2"/>
        <v>0</v>
      </c>
      <c r="O13" s="237"/>
      <c r="P13" s="164">
        <v>0</v>
      </c>
      <c r="Q13" s="164">
        <v>0</v>
      </c>
      <c r="R13" s="164">
        <f t="shared" si="3"/>
        <v>0</v>
      </c>
    </row>
    <row r="14" spans="1:18" ht="15.75" customHeight="1" x14ac:dyDescent="0.25">
      <c r="A14" s="29" t="s">
        <v>94</v>
      </c>
      <c r="B14" s="28" t="s">
        <v>95</v>
      </c>
      <c r="C14" s="159"/>
      <c r="D14" s="160">
        <v>0</v>
      </c>
      <c r="E14" s="160">
        <v>0</v>
      </c>
      <c r="F14" s="203">
        <f t="shared" si="0"/>
        <v>0</v>
      </c>
      <c r="G14" s="237"/>
      <c r="H14" s="164">
        <v>0</v>
      </c>
      <c r="I14" s="164">
        <v>0</v>
      </c>
      <c r="J14" s="164">
        <f t="shared" si="1"/>
        <v>0</v>
      </c>
      <c r="K14" s="237"/>
      <c r="L14" s="164">
        <v>0</v>
      </c>
      <c r="M14" s="164">
        <v>0</v>
      </c>
      <c r="N14" s="164">
        <f t="shared" si="2"/>
        <v>0</v>
      </c>
      <c r="O14" s="237"/>
      <c r="P14" s="164">
        <v>0</v>
      </c>
      <c r="Q14" s="164">
        <v>0</v>
      </c>
      <c r="R14" s="164">
        <f t="shared" si="3"/>
        <v>0</v>
      </c>
    </row>
    <row r="15" spans="1:18" ht="15.75" customHeight="1" x14ac:dyDescent="0.25">
      <c r="A15" s="29" t="s">
        <v>96</v>
      </c>
      <c r="B15" s="28" t="s">
        <v>97</v>
      </c>
      <c r="C15" s="159"/>
      <c r="D15" s="160">
        <v>0</v>
      </c>
      <c r="E15" s="160">
        <v>0</v>
      </c>
      <c r="F15" s="203">
        <f t="shared" si="0"/>
        <v>0</v>
      </c>
      <c r="G15" s="237"/>
      <c r="H15" s="164">
        <v>0</v>
      </c>
      <c r="I15" s="164">
        <v>0</v>
      </c>
      <c r="J15" s="164">
        <f t="shared" si="1"/>
        <v>0</v>
      </c>
      <c r="K15" s="237"/>
      <c r="L15" s="164">
        <v>0</v>
      </c>
      <c r="M15" s="164">
        <v>0</v>
      </c>
      <c r="N15" s="164">
        <f t="shared" si="2"/>
        <v>0</v>
      </c>
      <c r="O15" s="237"/>
      <c r="P15" s="164">
        <v>0</v>
      </c>
      <c r="Q15" s="164">
        <v>0</v>
      </c>
      <c r="R15" s="164">
        <f t="shared" si="3"/>
        <v>0</v>
      </c>
    </row>
    <row r="16" spans="1:18" ht="15.75" customHeight="1" x14ac:dyDescent="0.25">
      <c r="A16" s="5" t="s">
        <v>98</v>
      </c>
      <c r="B16" s="28" t="s">
        <v>99</v>
      </c>
      <c r="C16" s="159"/>
      <c r="D16" s="160">
        <v>0</v>
      </c>
      <c r="E16" s="160">
        <v>0</v>
      </c>
      <c r="F16" s="203">
        <f t="shared" si="0"/>
        <v>0</v>
      </c>
      <c r="G16" s="237"/>
      <c r="H16" s="164">
        <v>0</v>
      </c>
      <c r="I16" s="164">
        <v>0</v>
      </c>
      <c r="J16" s="164">
        <f t="shared" si="1"/>
        <v>0</v>
      </c>
      <c r="K16" s="237"/>
      <c r="L16" s="164">
        <v>0</v>
      </c>
      <c r="M16" s="164">
        <v>0</v>
      </c>
      <c r="N16" s="164">
        <f t="shared" si="2"/>
        <v>0</v>
      </c>
      <c r="O16" s="237"/>
      <c r="P16" s="164">
        <v>0</v>
      </c>
      <c r="Q16" s="164">
        <v>0</v>
      </c>
      <c r="R16" s="164">
        <f t="shared" si="3"/>
        <v>0</v>
      </c>
    </row>
    <row r="17" spans="1:18" ht="15.75" customHeight="1" x14ac:dyDescent="0.25">
      <c r="A17" s="5" t="s">
        <v>100</v>
      </c>
      <c r="B17" s="28" t="s">
        <v>101</v>
      </c>
      <c r="C17" s="159"/>
      <c r="D17" s="160">
        <v>0</v>
      </c>
      <c r="E17" s="160">
        <v>0</v>
      </c>
      <c r="F17" s="203">
        <f t="shared" si="0"/>
        <v>0</v>
      </c>
      <c r="G17" s="237"/>
      <c r="H17" s="164">
        <v>0</v>
      </c>
      <c r="I17" s="164">
        <v>0</v>
      </c>
      <c r="J17" s="164">
        <f t="shared" si="1"/>
        <v>0</v>
      </c>
      <c r="K17" s="237"/>
      <c r="L17" s="164">
        <v>0</v>
      </c>
      <c r="M17" s="164">
        <v>0</v>
      </c>
      <c r="N17" s="164">
        <f t="shared" si="2"/>
        <v>0</v>
      </c>
      <c r="O17" s="237"/>
      <c r="P17" s="164">
        <v>0</v>
      </c>
      <c r="Q17" s="164">
        <v>0</v>
      </c>
      <c r="R17" s="164">
        <f t="shared" si="3"/>
        <v>0</v>
      </c>
    </row>
    <row r="18" spans="1:18" ht="15.75" customHeight="1" x14ac:dyDescent="0.25">
      <c r="A18" s="5" t="s">
        <v>102</v>
      </c>
      <c r="B18" s="28" t="s">
        <v>103</v>
      </c>
      <c r="C18" s="159"/>
      <c r="D18" s="160">
        <v>0</v>
      </c>
      <c r="E18" s="160">
        <v>0</v>
      </c>
      <c r="F18" s="203">
        <f t="shared" si="0"/>
        <v>0</v>
      </c>
      <c r="G18" s="237"/>
      <c r="H18" s="164">
        <v>0</v>
      </c>
      <c r="I18" s="164">
        <v>0</v>
      </c>
      <c r="J18" s="164">
        <f t="shared" si="1"/>
        <v>0</v>
      </c>
      <c r="K18" s="237"/>
      <c r="L18" s="164">
        <v>0</v>
      </c>
      <c r="M18" s="164">
        <v>0</v>
      </c>
      <c r="N18" s="164">
        <f t="shared" si="2"/>
        <v>0</v>
      </c>
      <c r="O18" s="237"/>
      <c r="P18" s="164">
        <v>0</v>
      </c>
      <c r="Q18" s="164">
        <v>0</v>
      </c>
      <c r="R18" s="164">
        <f t="shared" si="3"/>
        <v>0</v>
      </c>
    </row>
    <row r="19" spans="1:18" ht="15.75" customHeight="1" x14ac:dyDescent="0.25">
      <c r="A19" s="5" t="s">
        <v>104</v>
      </c>
      <c r="B19" s="28" t="s">
        <v>105</v>
      </c>
      <c r="C19" s="159"/>
      <c r="D19" s="160">
        <v>0</v>
      </c>
      <c r="E19" s="160">
        <v>0</v>
      </c>
      <c r="F19" s="203">
        <f t="shared" si="0"/>
        <v>0</v>
      </c>
      <c r="G19" s="237"/>
      <c r="H19" s="164">
        <v>0</v>
      </c>
      <c r="I19" s="164">
        <v>0</v>
      </c>
      <c r="J19" s="164">
        <f t="shared" si="1"/>
        <v>0</v>
      </c>
      <c r="K19" s="237"/>
      <c r="L19" s="164">
        <v>0</v>
      </c>
      <c r="M19" s="164">
        <v>0</v>
      </c>
      <c r="N19" s="164">
        <f t="shared" si="2"/>
        <v>0</v>
      </c>
      <c r="O19" s="237"/>
      <c r="P19" s="164">
        <v>0</v>
      </c>
      <c r="Q19" s="164">
        <v>0</v>
      </c>
      <c r="R19" s="164">
        <f t="shared" si="3"/>
        <v>0</v>
      </c>
    </row>
    <row r="20" spans="1:18" ht="15.75" customHeight="1" x14ac:dyDescent="0.25">
      <c r="A20" s="5" t="s">
        <v>442</v>
      </c>
      <c r="B20" s="28" t="s">
        <v>106</v>
      </c>
      <c r="C20" s="159">
        <v>240000</v>
      </c>
      <c r="D20" s="160">
        <v>0</v>
      </c>
      <c r="E20" s="160">
        <v>0</v>
      </c>
      <c r="F20" s="203">
        <f t="shared" si="0"/>
        <v>240000</v>
      </c>
      <c r="G20" s="237">
        <v>240000</v>
      </c>
      <c r="H20" s="164">
        <v>0</v>
      </c>
      <c r="I20" s="164">
        <v>0</v>
      </c>
      <c r="J20" s="164">
        <f t="shared" si="1"/>
        <v>240000</v>
      </c>
      <c r="K20" s="237">
        <v>240000</v>
      </c>
      <c r="L20" s="164">
        <v>0</v>
      </c>
      <c r="M20" s="164">
        <v>0</v>
      </c>
      <c r="N20" s="164">
        <f t="shared" si="2"/>
        <v>240000</v>
      </c>
      <c r="O20" s="233">
        <v>740000</v>
      </c>
      <c r="P20" s="164">
        <v>0</v>
      </c>
      <c r="Q20" s="164">
        <v>0</v>
      </c>
      <c r="R20" s="164">
        <f t="shared" si="3"/>
        <v>740000</v>
      </c>
    </row>
    <row r="21" spans="1:18" s="87" customFormat="1" ht="15.75" customHeight="1" x14ac:dyDescent="0.25">
      <c r="A21" s="30" t="s">
        <v>381</v>
      </c>
      <c r="B21" s="31" t="s">
        <v>107</v>
      </c>
      <c r="C21" s="157">
        <f>SUM(C8:C20)</f>
        <v>9525000</v>
      </c>
      <c r="D21" s="157">
        <f t="shared" ref="D21:E21" si="4">SUM(D8:D20)</f>
        <v>0</v>
      </c>
      <c r="E21" s="157">
        <f t="shared" si="4"/>
        <v>0</v>
      </c>
      <c r="F21" s="203">
        <f t="shared" si="0"/>
        <v>9525000</v>
      </c>
      <c r="G21" s="212">
        <f>SUM(G8:G20)</f>
        <v>9525000</v>
      </c>
      <c r="H21" s="161">
        <f t="shared" ref="H21:I21" si="5">SUM(H8:H20)</f>
        <v>0</v>
      </c>
      <c r="I21" s="161">
        <f t="shared" si="5"/>
        <v>0</v>
      </c>
      <c r="J21" s="164">
        <f t="shared" si="1"/>
        <v>9525000</v>
      </c>
      <c r="K21" s="212">
        <f>SUM(K8:K20)</f>
        <v>8280000</v>
      </c>
      <c r="L21" s="161">
        <f t="shared" ref="L21:M21" si="6">SUM(L8:L20)</f>
        <v>0</v>
      </c>
      <c r="M21" s="161">
        <f t="shared" si="6"/>
        <v>0</v>
      </c>
      <c r="N21" s="164">
        <f t="shared" si="2"/>
        <v>8280000</v>
      </c>
      <c r="O21" s="212">
        <f>SUM(O8:O20)</f>
        <v>8780000</v>
      </c>
      <c r="P21" s="161">
        <f t="shared" ref="P21:Q21" si="7">SUM(P8:P20)</f>
        <v>0</v>
      </c>
      <c r="Q21" s="161">
        <f t="shared" si="7"/>
        <v>0</v>
      </c>
      <c r="R21" s="164">
        <f t="shared" si="3"/>
        <v>8780000</v>
      </c>
    </row>
    <row r="22" spans="1:18" ht="15.75" customHeight="1" x14ac:dyDescent="0.25">
      <c r="A22" s="5" t="s">
        <v>108</v>
      </c>
      <c r="B22" s="28" t="s">
        <v>109</v>
      </c>
      <c r="C22" s="159">
        <v>3328000</v>
      </c>
      <c r="D22" s="160">
        <v>0</v>
      </c>
      <c r="E22" s="160">
        <v>0</v>
      </c>
      <c r="F22" s="203">
        <f t="shared" si="0"/>
        <v>3328000</v>
      </c>
      <c r="G22" s="237">
        <v>3328000</v>
      </c>
      <c r="H22" s="164">
        <v>0</v>
      </c>
      <c r="I22" s="164">
        <v>0</v>
      </c>
      <c r="J22" s="164">
        <f t="shared" si="1"/>
        <v>3328000</v>
      </c>
      <c r="K22" s="237">
        <v>3328000</v>
      </c>
      <c r="L22" s="164">
        <v>0</v>
      </c>
      <c r="M22" s="164">
        <v>0</v>
      </c>
      <c r="N22" s="164">
        <f t="shared" si="2"/>
        <v>3328000</v>
      </c>
      <c r="O22" s="237">
        <v>3328000</v>
      </c>
      <c r="P22" s="164">
        <v>0</v>
      </c>
      <c r="Q22" s="164">
        <v>0</v>
      </c>
      <c r="R22" s="164">
        <f t="shared" si="3"/>
        <v>3328000</v>
      </c>
    </row>
    <row r="23" spans="1:18" ht="15.75" customHeight="1" x14ac:dyDescent="0.25">
      <c r="A23" s="5" t="s">
        <v>110</v>
      </c>
      <c r="B23" s="28" t="s">
        <v>111</v>
      </c>
      <c r="C23" s="159">
        <v>84500</v>
      </c>
      <c r="D23" s="160">
        <v>0</v>
      </c>
      <c r="E23" s="160">
        <v>0</v>
      </c>
      <c r="F23" s="203">
        <f t="shared" si="0"/>
        <v>84500</v>
      </c>
      <c r="G23" s="237">
        <v>84500</v>
      </c>
      <c r="H23" s="164">
        <v>0</v>
      </c>
      <c r="I23" s="164">
        <v>0</v>
      </c>
      <c r="J23" s="164">
        <f t="shared" si="1"/>
        <v>84500</v>
      </c>
      <c r="K23" s="237">
        <v>1129500</v>
      </c>
      <c r="L23" s="164">
        <v>0</v>
      </c>
      <c r="M23" s="164">
        <v>0</v>
      </c>
      <c r="N23" s="164">
        <f t="shared" si="2"/>
        <v>1129500</v>
      </c>
      <c r="O23" s="233">
        <v>1329500</v>
      </c>
      <c r="P23" s="164">
        <v>0</v>
      </c>
      <c r="Q23" s="164">
        <v>0</v>
      </c>
      <c r="R23" s="164">
        <f t="shared" si="3"/>
        <v>1329500</v>
      </c>
    </row>
    <row r="24" spans="1:18" ht="15.75" customHeight="1" x14ac:dyDescent="0.25">
      <c r="A24" s="6" t="s">
        <v>112</v>
      </c>
      <c r="B24" s="28" t="s">
        <v>113</v>
      </c>
      <c r="C24" s="159">
        <v>350000</v>
      </c>
      <c r="D24" s="160">
        <v>0</v>
      </c>
      <c r="E24" s="160">
        <v>0</v>
      </c>
      <c r="F24" s="203">
        <f t="shared" si="0"/>
        <v>350000</v>
      </c>
      <c r="G24" s="237">
        <v>350000</v>
      </c>
      <c r="H24" s="164">
        <v>0</v>
      </c>
      <c r="I24" s="164">
        <v>0</v>
      </c>
      <c r="J24" s="164">
        <f t="shared" si="1"/>
        <v>350000</v>
      </c>
      <c r="K24" s="237">
        <v>350000</v>
      </c>
      <c r="L24" s="164">
        <v>0</v>
      </c>
      <c r="M24" s="164">
        <v>0</v>
      </c>
      <c r="N24" s="164">
        <f t="shared" si="2"/>
        <v>350000</v>
      </c>
      <c r="O24" s="237">
        <v>350000</v>
      </c>
      <c r="P24" s="164">
        <v>0</v>
      </c>
      <c r="Q24" s="164">
        <v>0</v>
      </c>
      <c r="R24" s="164">
        <f t="shared" si="3"/>
        <v>350000</v>
      </c>
    </row>
    <row r="25" spans="1:18" s="87" customFormat="1" ht="15.75" customHeight="1" x14ac:dyDescent="0.25">
      <c r="A25" s="7" t="s">
        <v>382</v>
      </c>
      <c r="B25" s="31" t="s">
        <v>114</v>
      </c>
      <c r="C25" s="157">
        <f>SUM(C22:C24)</f>
        <v>3762500</v>
      </c>
      <c r="D25" s="157">
        <f t="shared" ref="D25:E25" si="8">SUM(D22:D24)</f>
        <v>0</v>
      </c>
      <c r="E25" s="157">
        <f t="shared" si="8"/>
        <v>0</v>
      </c>
      <c r="F25" s="204">
        <f t="shared" si="0"/>
        <v>3762500</v>
      </c>
      <c r="G25" s="212">
        <f>SUM(G22:G24)</f>
        <v>3762500</v>
      </c>
      <c r="H25" s="161">
        <f t="shared" ref="H25:I25" si="9">SUM(H22:H24)</f>
        <v>0</v>
      </c>
      <c r="I25" s="161">
        <f t="shared" si="9"/>
        <v>0</v>
      </c>
      <c r="J25" s="161">
        <f t="shared" si="1"/>
        <v>3762500</v>
      </c>
      <c r="K25" s="212">
        <f>SUM(K22:K24)</f>
        <v>4807500</v>
      </c>
      <c r="L25" s="161">
        <f t="shared" ref="L25:M25" si="10">SUM(L22:L24)</f>
        <v>0</v>
      </c>
      <c r="M25" s="161">
        <f t="shared" si="10"/>
        <v>0</v>
      </c>
      <c r="N25" s="161">
        <f t="shared" si="2"/>
        <v>4807500</v>
      </c>
      <c r="O25" s="212">
        <f>SUM(O22:O24)</f>
        <v>5007500</v>
      </c>
      <c r="P25" s="161">
        <f t="shared" ref="P25:Q25" si="11">SUM(P22:P24)</f>
        <v>0</v>
      </c>
      <c r="Q25" s="161">
        <f t="shared" si="11"/>
        <v>0</v>
      </c>
      <c r="R25" s="161">
        <f t="shared" si="3"/>
        <v>5007500</v>
      </c>
    </row>
    <row r="26" spans="1:18" s="87" customFormat="1" ht="15.75" customHeight="1" x14ac:dyDescent="0.25">
      <c r="A26" s="44" t="s">
        <v>469</v>
      </c>
      <c r="B26" s="45" t="s">
        <v>115</v>
      </c>
      <c r="C26" s="157">
        <f>C21+C25</f>
        <v>13287500</v>
      </c>
      <c r="D26" s="157">
        <f t="shared" ref="D26:E26" si="12">D21+D25</f>
        <v>0</v>
      </c>
      <c r="E26" s="157">
        <f t="shared" si="12"/>
        <v>0</v>
      </c>
      <c r="F26" s="204">
        <f t="shared" si="0"/>
        <v>13287500</v>
      </c>
      <c r="G26" s="212">
        <f>G21+G25</f>
        <v>13287500</v>
      </c>
      <c r="H26" s="161">
        <f t="shared" ref="H26:I26" si="13">H21+H25</f>
        <v>0</v>
      </c>
      <c r="I26" s="161">
        <f t="shared" si="13"/>
        <v>0</v>
      </c>
      <c r="J26" s="161">
        <f t="shared" si="1"/>
        <v>13287500</v>
      </c>
      <c r="K26" s="212">
        <f>K21+K25</f>
        <v>13087500</v>
      </c>
      <c r="L26" s="161">
        <f t="shared" ref="L26:M26" si="14">L21+L25</f>
        <v>0</v>
      </c>
      <c r="M26" s="161">
        <f t="shared" si="14"/>
        <v>0</v>
      </c>
      <c r="N26" s="161">
        <f t="shared" si="2"/>
        <v>13087500</v>
      </c>
      <c r="O26" s="212">
        <f>O21+O25</f>
        <v>13787500</v>
      </c>
      <c r="P26" s="161">
        <f t="shared" ref="P26:Q26" si="15">P21+P25</f>
        <v>0</v>
      </c>
      <c r="Q26" s="161">
        <f t="shared" si="15"/>
        <v>0</v>
      </c>
      <c r="R26" s="161">
        <f t="shared" si="3"/>
        <v>13787500</v>
      </c>
    </row>
    <row r="27" spans="1:18" s="87" customFormat="1" ht="15.75" customHeight="1" x14ac:dyDescent="0.25">
      <c r="A27" s="35" t="s">
        <v>443</v>
      </c>
      <c r="B27" s="45" t="s">
        <v>116</v>
      </c>
      <c r="C27" s="157">
        <v>2393000</v>
      </c>
      <c r="D27" s="158">
        <v>0</v>
      </c>
      <c r="E27" s="158">
        <v>0</v>
      </c>
      <c r="F27" s="204">
        <f t="shared" si="0"/>
        <v>2393000</v>
      </c>
      <c r="G27" s="212">
        <v>2393000</v>
      </c>
      <c r="H27" s="161">
        <v>0</v>
      </c>
      <c r="I27" s="161">
        <v>0</v>
      </c>
      <c r="J27" s="161">
        <f t="shared" si="1"/>
        <v>2393000</v>
      </c>
      <c r="K27" s="212">
        <v>2362000</v>
      </c>
      <c r="L27" s="161">
        <v>0</v>
      </c>
      <c r="M27" s="161">
        <v>0</v>
      </c>
      <c r="N27" s="161">
        <f t="shared" si="2"/>
        <v>2362000</v>
      </c>
      <c r="O27" s="215">
        <v>2393000</v>
      </c>
      <c r="P27" s="161">
        <v>0</v>
      </c>
      <c r="Q27" s="161">
        <v>0</v>
      </c>
      <c r="R27" s="161">
        <f t="shared" si="3"/>
        <v>2393000</v>
      </c>
    </row>
    <row r="28" spans="1:18" ht="15.75" customHeight="1" x14ac:dyDescent="0.25">
      <c r="A28" s="5" t="s">
        <v>117</v>
      </c>
      <c r="B28" s="28" t="s">
        <v>118</v>
      </c>
      <c r="C28" s="159">
        <v>30000</v>
      </c>
      <c r="D28" s="160">
        <v>0</v>
      </c>
      <c r="E28" s="160">
        <v>0</v>
      </c>
      <c r="F28" s="203">
        <f t="shared" si="0"/>
        <v>30000</v>
      </c>
      <c r="G28" s="237">
        <v>30000</v>
      </c>
      <c r="H28" s="164">
        <v>0</v>
      </c>
      <c r="I28" s="164">
        <v>0</v>
      </c>
      <c r="J28" s="164">
        <f t="shared" si="1"/>
        <v>30000</v>
      </c>
      <c r="K28" s="237">
        <v>30000</v>
      </c>
      <c r="L28" s="164">
        <v>0</v>
      </c>
      <c r="M28" s="164">
        <v>0</v>
      </c>
      <c r="N28" s="164">
        <f t="shared" si="2"/>
        <v>30000</v>
      </c>
      <c r="O28" s="233">
        <v>56209</v>
      </c>
      <c r="P28" s="164">
        <v>0</v>
      </c>
      <c r="Q28" s="164">
        <v>0</v>
      </c>
      <c r="R28" s="164">
        <f t="shared" si="3"/>
        <v>56209</v>
      </c>
    </row>
    <row r="29" spans="1:18" ht="15.75" customHeight="1" x14ac:dyDescent="0.25">
      <c r="A29" s="5" t="s">
        <v>119</v>
      </c>
      <c r="B29" s="28" t="s">
        <v>120</v>
      </c>
      <c r="C29" s="159">
        <v>1385000</v>
      </c>
      <c r="D29" s="160">
        <v>0</v>
      </c>
      <c r="E29" s="160">
        <v>8000</v>
      </c>
      <c r="F29" s="203">
        <f t="shared" si="0"/>
        <v>1393000</v>
      </c>
      <c r="G29" s="237">
        <v>1385000</v>
      </c>
      <c r="H29" s="164">
        <v>0</v>
      </c>
      <c r="I29" s="164">
        <v>8000</v>
      </c>
      <c r="J29" s="164">
        <f t="shared" si="1"/>
        <v>1393000</v>
      </c>
      <c r="K29" s="237">
        <v>1385000</v>
      </c>
      <c r="L29" s="164">
        <v>0</v>
      </c>
      <c r="M29" s="164">
        <v>8000</v>
      </c>
      <c r="N29" s="164">
        <f t="shared" si="2"/>
        <v>1393000</v>
      </c>
      <c r="O29" s="233">
        <v>1485000</v>
      </c>
      <c r="P29" s="164">
        <v>0</v>
      </c>
      <c r="Q29" s="164">
        <v>8000</v>
      </c>
      <c r="R29" s="164">
        <f t="shared" si="3"/>
        <v>1493000</v>
      </c>
    </row>
    <row r="30" spans="1:18" ht="15.75" customHeight="1" x14ac:dyDescent="0.25">
      <c r="A30" s="5" t="s">
        <v>121</v>
      </c>
      <c r="B30" s="28" t="s">
        <v>122</v>
      </c>
      <c r="C30" s="159">
        <v>0</v>
      </c>
      <c r="D30" s="160">
        <v>0</v>
      </c>
      <c r="E30" s="160">
        <v>0</v>
      </c>
      <c r="F30" s="203">
        <f t="shared" si="0"/>
        <v>0</v>
      </c>
      <c r="G30" s="237">
        <v>0</v>
      </c>
      <c r="H30" s="164">
        <v>0</v>
      </c>
      <c r="I30" s="164">
        <v>0</v>
      </c>
      <c r="J30" s="164">
        <f t="shared" si="1"/>
        <v>0</v>
      </c>
      <c r="K30" s="237">
        <v>0</v>
      </c>
      <c r="L30" s="164">
        <v>0</v>
      </c>
      <c r="M30" s="164">
        <v>0</v>
      </c>
      <c r="N30" s="164">
        <f t="shared" si="2"/>
        <v>0</v>
      </c>
      <c r="O30" s="237">
        <v>0</v>
      </c>
      <c r="P30" s="164">
        <v>0</v>
      </c>
      <c r="Q30" s="164">
        <v>0</v>
      </c>
      <c r="R30" s="164">
        <f t="shared" si="3"/>
        <v>0</v>
      </c>
    </row>
    <row r="31" spans="1:18" s="87" customFormat="1" ht="15.75" customHeight="1" x14ac:dyDescent="0.25">
      <c r="A31" s="7" t="s">
        <v>383</v>
      </c>
      <c r="B31" s="31" t="s">
        <v>123</v>
      </c>
      <c r="C31" s="157">
        <f>SUM(C28:C30)</f>
        <v>1415000</v>
      </c>
      <c r="D31" s="157">
        <f t="shared" ref="D31:E31" si="16">SUM(D28:D30)</f>
        <v>0</v>
      </c>
      <c r="E31" s="157">
        <f t="shared" si="16"/>
        <v>8000</v>
      </c>
      <c r="F31" s="204">
        <f t="shared" si="0"/>
        <v>1423000</v>
      </c>
      <c r="G31" s="212">
        <f>SUM(G28:G30)</f>
        <v>1415000</v>
      </c>
      <c r="H31" s="161">
        <f t="shared" ref="H31:I31" si="17">SUM(H28:H30)</f>
        <v>0</v>
      </c>
      <c r="I31" s="161">
        <f t="shared" si="17"/>
        <v>8000</v>
      </c>
      <c r="J31" s="161">
        <f t="shared" si="1"/>
        <v>1423000</v>
      </c>
      <c r="K31" s="212">
        <f>SUM(K28:K30)</f>
        <v>1415000</v>
      </c>
      <c r="L31" s="161">
        <f t="shared" ref="L31:M31" si="18">SUM(L28:L30)</f>
        <v>0</v>
      </c>
      <c r="M31" s="161">
        <f t="shared" si="18"/>
        <v>8000</v>
      </c>
      <c r="N31" s="161">
        <f t="shared" si="2"/>
        <v>1423000</v>
      </c>
      <c r="O31" s="212">
        <f>SUM(O28:O30)</f>
        <v>1541209</v>
      </c>
      <c r="P31" s="161">
        <f t="shared" ref="P31:Q31" si="19">SUM(P28:P30)</f>
        <v>0</v>
      </c>
      <c r="Q31" s="161">
        <f t="shared" si="19"/>
        <v>8000</v>
      </c>
      <c r="R31" s="161">
        <f t="shared" si="3"/>
        <v>1549209</v>
      </c>
    </row>
    <row r="32" spans="1:18" ht="15.75" customHeight="1" x14ac:dyDescent="0.25">
      <c r="A32" s="5" t="s">
        <v>124</v>
      </c>
      <c r="B32" s="28" t="s">
        <v>125</v>
      </c>
      <c r="C32" s="159">
        <v>245000</v>
      </c>
      <c r="D32" s="160">
        <v>0</v>
      </c>
      <c r="E32" s="160">
        <v>0</v>
      </c>
      <c r="F32" s="203">
        <f t="shared" si="0"/>
        <v>245000</v>
      </c>
      <c r="G32" s="237">
        <v>245000</v>
      </c>
      <c r="H32" s="164">
        <v>0</v>
      </c>
      <c r="I32" s="164">
        <v>0</v>
      </c>
      <c r="J32" s="164">
        <f t="shared" si="1"/>
        <v>245000</v>
      </c>
      <c r="K32" s="237">
        <v>345000</v>
      </c>
      <c r="L32" s="164">
        <v>0</v>
      </c>
      <c r="M32" s="164">
        <v>0</v>
      </c>
      <c r="N32" s="164">
        <f t="shared" si="2"/>
        <v>345000</v>
      </c>
      <c r="O32" s="233">
        <v>605000</v>
      </c>
      <c r="P32" s="164">
        <v>0</v>
      </c>
      <c r="Q32" s="164">
        <v>0</v>
      </c>
      <c r="R32" s="164">
        <f t="shared" si="3"/>
        <v>605000</v>
      </c>
    </row>
    <row r="33" spans="1:18" ht="15.75" customHeight="1" x14ac:dyDescent="0.25">
      <c r="A33" s="5" t="s">
        <v>126</v>
      </c>
      <c r="B33" s="28" t="s">
        <v>127</v>
      </c>
      <c r="C33" s="159">
        <v>240000</v>
      </c>
      <c r="D33" s="160">
        <v>0</v>
      </c>
      <c r="E33" s="160">
        <v>0</v>
      </c>
      <c r="F33" s="203">
        <f t="shared" si="0"/>
        <v>240000</v>
      </c>
      <c r="G33" s="237">
        <v>240000</v>
      </c>
      <c r="H33" s="164">
        <v>0</v>
      </c>
      <c r="I33" s="164">
        <v>0</v>
      </c>
      <c r="J33" s="164">
        <f t="shared" si="1"/>
        <v>240000</v>
      </c>
      <c r="K33" s="237">
        <v>240000</v>
      </c>
      <c r="L33" s="164">
        <v>0</v>
      </c>
      <c r="M33" s="164">
        <v>0</v>
      </c>
      <c r="N33" s="164">
        <f t="shared" si="2"/>
        <v>240000</v>
      </c>
      <c r="O33" s="237">
        <v>240000</v>
      </c>
      <c r="P33" s="164">
        <v>0</v>
      </c>
      <c r="Q33" s="164">
        <v>0</v>
      </c>
      <c r="R33" s="164">
        <f t="shared" si="3"/>
        <v>240000</v>
      </c>
    </row>
    <row r="34" spans="1:18" s="87" customFormat="1" ht="15" customHeight="1" x14ac:dyDescent="0.25">
      <c r="A34" s="7" t="s">
        <v>470</v>
      </c>
      <c r="B34" s="31" t="s">
        <v>128</v>
      </c>
      <c r="C34" s="157">
        <f>SUM(C32:C33)</f>
        <v>485000</v>
      </c>
      <c r="D34" s="157">
        <f t="shared" ref="D34:E34" si="20">SUM(D32:D33)</f>
        <v>0</v>
      </c>
      <c r="E34" s="157">
        <f t="shared" si="20"/>
        <v>0</v>
      </c>
      <c r="F34" s="204">
        <f t="shared" si="0"/>
        <v>485000</v>
      </c>
      <c r="G34" s="212">
        <f>SUM(G32:G33)</f>
        <v>485000</v>
      </c>
      <c r="H34" s="161">
        <f t="shared" ref="H34:I34" si="21">SUM(H32:H33)</f>
        <v>0</v>
      </c>
      <c r="I34" s="161">
        <f t="shared" si="21"/>
        <v>0</v>
      </c>
      <c r="J34" s="161">
        <f t="shared" si="1"/>
        <v>485000</v>
      </c>
      <c r="K34" s="212">
        <f>SUM(K32:K33)</f>
        <v>585000</v>
      </c>
      <c r="L34" s="161">
        <f t="shared" ref="L34:M34" si="22">SUM(L32:L33)</f>
        <v>0</v>
      </c>
      <c r="M34" s="161">
        <f t="shared" si="22"/>
        <v>0</v>
      </c>
      <c r="N34" s="161">
        <f t="shared" si="2"/>
        <v>585000</v>
      </c>
      <c r="O34" s="212">
        <f>SUM(O32:O33)</f>
        <v>845000</v>
      </c>
      <c r="P34" s="161">
        <f t="shared" ref="P34:Q34" si="23">SUM(P32:P33)</f>
        <v>0</v>
      </c>
      <c r="Q34" s="161">
        <f t="shared" si="23"/>
        <v>0</v>
      </c>
      <c r="R34" s="161">
        <f t="shared" si="3"/>
        <v>845000</v>
      </c>
    </row>
    <row r="35" spans="1:18" ht="15.75" customHeight="1" x14ac:dyDescent="0.25">
      <c r="A35" s="5" t="s">
        <v>129</v>
      </c>
      <c r="B35" s="28" t="s">
        <v>130</v>
      </c>
      <c r="C35" s="159">
        <v>3325000</v>
      </c>
      <c r="D35" s="160">
        <v>0</v>
      </c>
      <c r="E35" s="160">
        <v>0</v>
      </c>
      <c r="F35" s="203">
        <f t="shared" si="0"/>
        <v>3325000</v>
      </c>
      <c r="G35" s="237">
        <v>2325000</v>
      </c>
      <c r="H35" s="164">
        <v>0</v>
      </c>
      <c r="I35" s="164">
        <v>0</v>
      </c>
      <c r="J35" s="164">
        <f t="shared" si="1"/>
        <v>2325000</v>
      </c>
      <c r="K35" s="237">
        <v>3025000</v>
      </c>
      <c r="L35" s="164">
        <v>0</v>
      </c>
      <c r="M35" s="164">
        <v>0</v>
      </c>
      <c r="N35" s="164">
        <f t="shared" si="2"/>
        <v>3025000</v>
      </c>
      <c r="O35" s="233">
        <v>3125000</v>
      </c>
      <c r="P35" s="164">
        <v>0</v>
      </c>
      <c r="Q35" s="164">
        <v>0</v>
      </c>
      <c r="R35" s="164">
        <f t="shared" si="3"/>
        <v>3125000</v>
      </c>
    </row>
    <row r="36" spans="1:18" ht="15.75" customHeight="1" x14ac:dyDescent="0.25">
      <c r="A36" s="5" t="s">
        <v>131</v>
      </c>
      <c r="B36" s="28" t="s">
        <v>132</v>
      </c>
      <c r="C36" s="159">
        <v>17755000</v>
      </c>
      <c r="D36" s="160">
        <v>0</v>
      </c>
      <c r="E36" s="160">
        <v>0</v>
      </c>
      <c r="F36" s="203">
        <f t="shared" si="0"/>
        <v>17755000</v>
      </c>
      <c r="G36" s="237">
        <v>17755000</v>
      </c>
      <c r="H36" s="164">
        <v>0</v>
      </c>
      <c r="I36" s="164">
        <v>0</v>
      </c>
      <c r="J36" s="164">
        <f t="shared" si="1"/>
        <v>17755000</v>
      </c>
      <c r="K36" s="237">
        <v>17155000</v>
      </c>
      <c r="L36" s="164">
        <v>0</v>
      </c>
      <c r="M36" s="164">
        <v>0</v>
      </c>
      <c r="N36" s="164">
        <f t="shared" si="2"/>
        <v>17155000</v>
      </c>
      <c r="O36" s="233">
        <v>12755000</v>
      </c>
      <c r="P36" s="164">
        <v>0</v>
      </c>
      <c r="Q36" s="164">
        <v>0</v>
      </c>
      <c r="R36" s="164">
        <f t="shared" si="3"/>
        <v>12755000</v>
      </c>
    </row>
    <row r="37" spans="1:18" ht="15.75" customHeight="1" x14ac:dyDescent="0.25">
      <c r="A37" s="5" t="s">
        <v>444</v>
      </c>
      <c r="B37" s="28" t="s">
        <v>133</v>
      </c>
      <c r="C37" s="159">
        <v>0</v>
      </c>
      <c r="D37" s="160">
        <v>0</v>
      </c>
      <c r="E37" s="160">
        <v>0</v>
      </c>
      <c r="F37" s="203">
        <f t="shared" si="0"/>
        <v>0</v>
      </c>
      <c r="G37" s="237">
        <v>0</v>
      </c>
      <c r="H37" s="164">
        <v>0</v>
      </c>
      <c r="I37" s="164">
        <v>0</v>
      </c>
      <c r="J37" s="164">
        <f t="shared" si="1"/>
        <v>0</v>
      </c>
      <c r="K37" s="237">
        <v>0</v>
      </c>
      <c r="L37" s="164">
        <v>0</v>
      </c>
      <c r="M37" s="164">
        <v>0</v>
      </c>
      <c r="N37" s="164">
        <f t="shared" si="2"/>
        <v>0</v>
      </c>
      <c r="O37" s="237">
        <v>0</v>
      </c>
      <c r="P37" s="164">
        <v>0</v>
      </c>
      <c r="Q37" s="164">
        <v>0</v>
      </c>
      <c r="R37" s="164">
        <f t="shared" si="3"/>
        <v>0</v>
      </c>
    </row>
    <row r="38" spans="1:18" ht="15.75" customHeight="1" x14ac:dyDescent="0.25">
      <c r="A38" s="5" t="s">
        <v>134</v>
      </c>
      <c r="B38" s="28" t="s">
        <v>135</v>
      </c>
      <c r="C38" s="159">
        <v>380000</v>
      </c>
      <c r="D38" s="160">
        <v>0</v>
      </c>
      <c r="E38" s="160">
        <v>0</v>
      </c>
      <c r="F38" s="203">
        <f t="shared" si="0"/>
        <v>380000</v>
      </c>
      <c r="G38" s="237">
        <v>380000</v>
      </c>
      <c r="H38" s="164">
        <v>0</v>
      </c>
      <c r="I38" s="164">
        <v>0</v>
      </c>
      <c r="J38" s="164">
        <f t="shared" si="1"/>
        <v>380000</v>
      </c>
      <c r="K38" s="237">
        <v>380000</v>
      </c>
      <c r="L38" s="164">
        <v>0</v>
      </c>
      <c r="M38" s="164">
        <v>0</v>
      </c>
      <c r="N38" s="164">
        <f t="shared" si="2"/>
        <v>380000</v>
      </c>
      <c r="O38" s="233">
        <v>424971</v>
      </c>
      <c r="P38" s="164">
        <v>0</v>
      </c>
      <c r="Q38" s="164">
        <v>0</v>
      </c>
      <c r="R38" s="164">
        <f t="shared" si="3"/>
        <v>424971</v>
      </c>
    </row>
    <row r="39" spans="1:18" ht="15.75" customHeight="1" x14ac:dyDescent="0.25">
      <c r="A39" s="10" t="s">
        <v>445</v>
      </c>
      <c r="B39" s="28" t="s">
        <v>136</v>
      </c>
      <c r="C39" s="159">
        <v>1160000</v>
      </c>
      <c r="D39" s="160">
        <v>0</v>
      </c>
      <c r="E39" s="160">
        <v>0</v>
      </c>
      <c r="F39" s="203">
        <f t="shared" si="0"/>
        <v>1160000</v>
      </c>
      <c r="G39" s="237">
        <v>2160000</v>
      </c>
      <c r="H39" s="164">
        <v>0</v>
      </c>
      <c r="I39" s="164">
        <v>0</v>
      </c>
      <c r="J39" s="164">
        <f t="shared" si="1"/>
        <v>2160000</v>
      </c>
      <c r="K39" s="237">
        <v>2160000</v>
      </c>
      <c r="L39" s="164">
        <v>0</v>
      </c>
      <c r="M39" s="164">
        <v>0</v>
      </c>
      <c r="N39" s="164">
        <f t="shared" si="2"/>
        <v>2160000</v>
      </c>
      <c r="O39" s="237">
        <v>2160000</v>
      </c>
      <c r="P39" s="164">
        <v>0</v>
      </c>
      <c r="Q39" s="164">
        <v>0</v>
      </c>
      <c r="R39" s="164">
        <f t="shared" si="3"/>
        <v>2160000</v>
      </c>
    </row>
    <row r="40" spans="1:18" ht="15.75" customHeight="1" x14ac:dyDescent="0.25">
      <c r="A40" s="6" t="s">
        <v>137</v>
      </c>
      <c r="B40" s="28" t="s">
        <v>138</v>
      </c>
      <c r="C40" s="159">
        <v>560000</v>
      </c>
      <c r="D40" s="160">
        <v>0</v>
      </c>
      <c r="E40" s="160">
        <v>0</v>
      </c>
      <c r="F40" s="203">
        <f t="shared" si="0"/>
        <v>560000</v>
      </c>
      <c r="G40" s="237">
        <v>560000</v>
      </c>
      <c r="H40" s="164">
        <v>0</v>
      </c>
      <c r="I40" s="164">
        <v>0</v>
      </c>
      <c r="J40" s="164">
        <f t="shared" si="1"/>
        <v>560000</v>
      </c>
      <c r="K40" s="237">
        <v>1085000</v>
      </c>
      <c r="L40" s="164">
        <v>0</v>
      </c>
      <c r="M40" s="164">
        <v>0</v>
      </c>
      <c r="N40" s="164">
        <f t="shared" si="2"/>
        <v>1085000</v>
      </c>
      <c r="O40" s="233">
        <v>1650000</v>
      </c>
      <c r="P40" s="164">
        <v>0</v>
      </c>
      <c r="Q40" s="164">
        <v>0</v>
      </c>
      <c r="R40" s="164">
        <f t="shared" si="3"/>
        <v>1650000</v>
      </c>
    </row>
    <row r="41" spans="1:18" ht="15.75" customHeight="1" x14ac:dyDescent="0.25">
      <c r="A41" s="5" t="s">
        <v>446</v>
      </c>
      <c r="B41" s="28" t="s">
        <v>139</v>
      </c>
      <c r="C41" s="159">
        <v>4570000</v>
      </c>
      <c r="D41" s="160">
        <v>0</v>
      </c>
      <c r="E41" s="160">
        <v>0</v>
      </c>
      <c r="F41" s="203">
        <f t="shared" si="0"/>
        <v>4570000</v>
      </c>
      <c r="G41" s="237">
        <v>4570000</v>
      </c>
      <c r="H41" s="164">
        <v>0</v>
      </c>
      <c r="I41" s="164">
        <v>0</v>
      </c>
      <c r="J41" s="164">
        <f t="shared" si="1"/>
        <v>4570000</v>
      </c>
      <c r="K41" s="237">
        <v>4570000</v>
      </c>
      <c r="L41" s="164">
        <v>0</v>
      </c>
      <c r="M41" s="164">
        <v>0</v>
      </c>
      <c r="N41" s="164">
        <f t="shared" si="2"/>
        <v>4570000</v>
      </c>
      <c r="O41" s="233">
        <v>4670000</v>
      </c>
      <c r="P41" s="164">
        <v>0</v>
      </c>
      <c r="Q41" s="164">
        <v>0</v>
      </c>
      <c r="R41" s="164">
        <f t="shared" si="3"/>
        <v>4670000</v>
      </c>
    </row>
    <row r="42" spans="1:18" s="87" customFormat="1" ht="15.75" customHeight="1" x14ac:dyDescent="0.25">
      <c r="A42" s="7" t="s">
        <v>384</v>
      </c>
      <c r="B42" s="31" t="s">
        <v>140</v>
      </c>
      <c r="C42" s="157">
        <f>SUM(C35:C41)</f>
        <v>27750000</v>
      </c>
      <c r="D42" s="157">
        <f t="shared" ref="D42:E42" si="24">SUM(D35:D41)</f>
        <v>0</v>
      </c>
      <c r="E42" s="157">
        <f t="shared" si="24"/>
        <v>0</v>
      </c>
      <c r="F42" s="204">
        <f t="shared" si="0"/>
        <v>27750000</v>
      </c>
      <c r="G42" s="212">
        <f>SUM(G35:G41)</f>
        <v>27750000</v>
      </c>
      <c r="H42" s="161">
        <f t="shared" ref="H42:I42" si="25">SUM(H35:H41)</f>
        <v>0</v>
      </c>
      <c r="I42" s="161">
        <f t="shared" si="25"/>
        <v>0</v>
      </c>
      <c r="J42" s="161">
        <f t="shared" si="1"/>
        <v>27750000</v>
      </c>
      <c r="K42" s="212">
        <f>SUM(K35:K41)</f>
        <v>28375000</v>
      </c>
      <c r="L42" s="161">
        <f t="shared" ref="L42:M42" si="26">SUM(L35:L41)</f>
        <v>0</v>
      </c>
      <c r="M42" s="161">
        <f t="shared" si="26"/>
        <v>0</v>
      </c>
      <c r="N42" s="161">
        <f t="shared" si="2"/>
        <v>28375000</v>
      </c>
      <c r="O42" s="212">
        <f>SUM(O35:O41)</f>
        <v>24784971</v>
      </c>
      <c r="P42" s="161">
        <f t="shared" ref="P42:Q42" si="27">SUM(P35:P41)</f>
        <v>0</v>
      </c>
      <c r="Q42" s="161">
        <f t="shared" si="27"/>
        <v>0</v>
      </c>
      <c r="R42" s="161">
        <f t="shared" si="3"/>
        <v>24784971</v>
      </c>
    </row>
    <row r="43" spans="1:18" ht="15.75" customHeight="1" x14ac:dyDescent="0.25">
      <c r="A43" s="5" t="s">
        <v>141</v>
      </c>
      <c r="B43" s="28" t="s">
        <v>142</v>
      </c>
      <c r="C43" s="159">
        <v>0</v>
      </c>
      <c r="D43" s="160">
        <v>0</v>
      </c>
      <c r="E43" s="160">
        <v>0</v>
      </c>
      <c r="F43" s="203">
        <f t="shared" si="0"/>
        <v>0</v>
      </c>
      <c r="G43" s="237">
        <v>0</v>
      </c>
      <c r="H43" s="164">
        <v>0</v>
      </c>
      <c r="I43" s="164">
        <v>0</v>
      </c>
      <c r="J43" s="164">
        <f t="shared" si="1"/>
        <v>0</v>
      </c>
      <c r="K43" s="237">
        <v>0</v>
      </c>
      <c r="L43" s="164">
        <v>0</v>
      </c>
      <c r="M43" s="164">
        <v>0</v>
      </c>
      <c r="N43" s="164">
        <f t="shared" si="2"/>
        <v>0</v>
      </c>
      <c r="O43" s="237">
        <v>0</v>
      </c>
      <c r="P43" s="164">
        <v>0</v>
      </c>
      <c r="Q43" s="164">
        <v>0</v>
      </c>
      <c r="R43" s="164">
        <f t="shared" si="3"/>
        <v>0</v>
      </c>
    </row>
    <row r="44" spans="1:18" ht="15.75" customHeight="1" x14ac:dyDescent="0.25">
      <c r="A44" s="5" t="s">
        <v>143</v>
      </c>
      <c r="B44" s="28" t="s">
        <v>144</v>
      </c>
      <c r="C44" s="159">
        <v>0</v>
      </c>
      <c r="D44" s="160">
        <v>0</v>
      </c>
      <c r="E44" s="160">
        <v>0</v>
      </c>
      <c r="F44" s="203">
        <f t="shared" si="0"/>
        <v>0</v>
      </c>
      <c r="G44" s="237">
        <v>0</v>
      </c>
      <c r="H44" s="164">
        <v>0</v>
      </c>
      <c r="I44" s="164">
        <v>0</v>
      </c>
      <c r="J44" s="164">
        <f t="shared" si="1"/>
        <v>0</v>
      </c>
      <c r="K44" s="237">
        <v>0</v>
      </c>
      <c r="L44" s="164">
        <v>0</v>
      </c>
      <c r="M44" s="164">
        <v>0</v>
      </c>
      <c r="N44" s="164">
        <f t="shared" si="2"/>
        <v>0</v>
      </c>
      <c r="O44" s="237">
        <v>0</v>
      </c>
      <c r="P44" s="164">
        <v>0</v>
      </c>
      <c r="Q44" s="164">
        <v>0</v>
      </c>
      <c r="R44" s="164">
        <f t="shared" si="3"/>
        <v>0</v>
      </c>
    </row>
    <row r="45" spans="1:18" s="87" customFormat="1" ht="15.75" customHeight="1" x14ac:dyDescent="0.25">
      <c r="A45" s="7" t="s">
        <v>385</v>
      </c>
      <c r="B45" s="31" t="s">
        <v>145</v>
      </c>
      <c r="C45" s="157">
        <f>SUM(C43:C44)</f>
        <v>0</v>
      </c>
      <c r="D45" s="157">
        <f t="shared" ref="D45:E45" si="28">SUM(D43:D44)</f>
        <v>0</v>
      </c>
      <c r="E45" s="157">
        <f t="shared" si="28"/>
        <v>0</v>
      </c>
      <c r="F45" s="204">
        <f t="shared" si="0"/>
        <v>0</v>
      </c>
      <c r="G45" s="212">
        <f>SUM(G43:G44)</f>
        <v>0</v>
      </c>
      <c r="H45" s="161">
        <f t="shared" ref="H45:I45" si="29">SUM(H43:H44)</f>
        <v>0</v>
      </c>
      <c r="I45" s="161">
        <f t="shared" si="29"/>
        <v>0</v>
      </c>
      <c r="J45" s="161">
        <f t="shared" si="1"/>
        <v>0</v>
      </c>
      <c r="K45" s="212">
        <f>SUM(K43:K44)</f>
        <v>0</v>
      </c>
      <c r="L45" s="161">
        <f t="shared" ref="L45:M45" si="30">SUM(L43:L44)</f>
        <v>0</v>
      </c>
      <c r="M45" s="161">
        <f t="shared" si="30"/>
        <v>0</v>
      </c>
      <c r="N45" s="161">
        <f t="shared" si="2"/>
        <v>0</v>
      </c>
      <c r="O45" s="212">
        <f>SUM(O43:O44)</f>
        <v>0</v>
      </c>
      <c r="P45" s="161">
        <f t="shared" ref="P45:Q45" si="31">SUM(P43:P44)</f>
        <v>0</v>
      </c>
      <c r="Q45" s="161">
        <f t="shared" si="31"/>
        <v>0</v>
      </c>
      <c r="R45" s="161">
        <f t="shared" si="3"/>
        <v>0</v>
      </c>
    </row>
    <row r="46" spans="1:18" ht="15.75" customHeight="1" x14ac:dyDescent="0.25">
      <c r="A46" s="5" t="s">
        <v>146</v>
      </c>
      <c r="B46" s="28" t="s">
        <v>147</v>
      </c>
      <c r="C46" s="159">
        <v>7612000</v>
      </c>
      <c r="D46" s="160">
        <v>0</v>
      </c>
      <c r="E46" s="160">
        <v>1000</v>
      </c>
      <c r="F46" s="203">
        <f t="shared" si="0"/>
        <v>7613000</v>
      </c>
      <c r="G46" s="237">
        <v>7612000</v>
      </c>
      <c r="H46" s="164">
        <v>0</v>
      </c>
      <c r="I46" s="164">
        <v>1000</v>
      </c>
      <c r="J46" s="164">
        <f t="shared" si="1"/>
        <v>7613000</v>
      </c>
      <c r="K46" s="237">
        <v>7653750</v>
      </c>
      <c r="L46" s="164">
        <v>0</v>
      </c>
      <c r="M46" s="164">
        <v>1000</v>
      </c>
      <c r="N46" s="164">
        <f t="shared" si="2"/>
        <v>7654750</v>
      </c>
      <c r="O46" s="233">
        <v>6753750</v>
      </c>
      <c r="P46" s="164">
        <v>0</v>
      </c>
      <c r="Q46" s="164">
        <v>1000</v>
      </c>
      <c r="R46" s="164">
        <f t="shared" si="3"/>
        <v>6754750</v>
      </c>
    </row>
    <row r="47" spans="1:18" ht="15.75" customHeight="1" x14ac:dyDescent="0.25">
      <c r="A47" s="5" t="s">
        <v>148</v>
      </c>
      <c r="B47" s="28" t="s">
        <v>149</v>
      </c>
      <c r="C47" s="159">
        <v>80000</v>
      </c>
      <c r="D47" s="160">
        <v>0</v>
      </c>
      <c r="E47" s="160">
        <v>0</v>
      </c>
      <c r="F47" s="203">
        <f t="shared" si="0"/>
        <v>80000</v>
      </c>
      <c r="G47" s="237">
        <v>80000</v>
      </c>
      <c r="H47" s="164">
        <v>0</v>
      </c>
      <c r="I47" s="164">
        <v>0</v>
      </c>
      <c r="J47" s="164">
        <f t="shared" si="1"/>
        <v>80000</v>
      </c>
      <c r="K47" s="237">
        <v>51078</v>
      </c>
      <c r="L47" s="164">
        <v>0</v>
      </c>
      <c r="M47" s="164">
        <v>0</v>
      </c>
      <c r="N47" s="164">
        <f t="shared" si="2"/>
        <v>51078</v>
      </c>
      <c r="O47" s="237">
        <v>51078</v>
      </c>
      <c r="P47" s="164">
        <v>0</v>
      </c>
      <c r="Q47" s="164">
        <v>0</v>
      </c>
      <c r="R47" s="164">
        <f t="shared" si="3"/>
        <v>51078</v>
      </c>
    </row>
    <row r="48" spans="1:18" ht="15.75" customHeight="1" x14ac:dyDescent="0.25">
      <c r="A48" s="5" t="s">
        <v>447</v>
      </c>
      <c r="B48" s="28" t="s">
        <v>150</v>
      </c>
      <c r="C48" s="159">
        <v>0</v>
      </c>
      <c r="D48" s="160">
        <v>0</v>
      </c>
      <c r="E48" s="160">
        <v>0</v>
      </c>
      <c r="F48" s="203">
        <f t="shared" si="0"/>
        <v>0</v>
      </c>
      <c r="G48" s="237">
        <v>0</v>
      </c>
      <c r="H48" s="164">
        <v>0</v>
      </c>
      <c r="I48" s="164">
        <v>0</v>
      </c>
      <c r="J48" s="164">
        <f t="shared" si="1"/>
        <v>0</v>
      </c>
      <c r="K48" s="237">
        <v>0</v>
      </c>
      <c r="L48" s="164">
        <v>0</v>
      </c>
      <c r="M48" s="164">
        <v>0</v>
      </c>
      <c r="N48" s="164">
        <f t="shared" si="2"/>
        <v>0</v>
      </c>
      <c r="O48" s="237">
        <v>0</v>
      </c>
      <c r="P48" s="164">
        <v>0</v>
      </c>
      <c r="Q48" s="164">
        <v>0</v>
      </c>
      <c r="R48" s="164">
        <f t="shared" si="3"/>
        <v>0</v>
      </c>
    </row>
    <row r="49" spans="1:18" ht="15.75" customHeight="1" x14ac:dyDescent="0.25">
      <c r="A49" s="5" t="s">
        <v>448</v>
      </c>
      <c r="B49" s="28" t="s">
        <v>151</v>
      </c>
      <c r="C49" s="159">
        <v>0</v>
      </c>
      <c r="D49" s="160">
        <v>0</v>
      </c>
      <c r="E49" s="160">
        <v>0</v>
      </c>
      <c r="F49" s="203">
        <f t="shared" si="0"/>
        <v>0</v>
      </c>
      <c r="G49" s="237">
        <v>0</v>
      </c>
      <c r="H49" s="164">
        <v>0</v>
      </c>
      <c r="I49" s="164">
        <v>0</v>
      </c>
      <c r="J49" s="164">
        <f t="shared" si="1"/>
        <v>0</v>
      </c>
      <c r="K49" s="237">
        <v>0</v>
      </c>
      <c r="L49" s="164">
        <v>0</v>
      </c>
      <c r="M49" s="164">
        <v>0</v>
      </c>
      <c r="N49" s="164">
        <f t="shared" si="2"/>
        <v>0</v>
      </c>
      <c r="O49" s="237">
        <v>0</v>
      </c>
      <c r="P49" s="164">
        <v>0</v>
      </c>
      <c r="Q49" s="164">
        <v>0</v>
      </c>
      <c r="R49" s="164">
        <f t="shared" si="3"/>
        <v>0</v>
      </c>
    </row>
    <row r="50" spans="1:18" ht="15.75" customHeight="1" x14ac:dyDescent="0.25">
      <c r="A50" s="5" t="s">
        <v>152</v>
      </c>
      <c r="B50" s="28" t="s">
        <v>153</v>
      </c>
      <c r="C50" s="159">
        <v>20000</v>
      </c>
      <c r="D50" s="164">
        <v>0</v>
      </c>
      <c r="E50" s="164">
        <v>0</v>
      </c>
      <c r="F50" s="203">
        <f t="shared" si="0"/>
        <v>20000</v>
      </c>
      <c r="G50" s="237">
        <v>20000</v>
      </c>
      <c r="H50" s="164">
        <v>0</v>
      </c>
      <c r="I50" s="164">
        <v>0</v>
      </c>
      <c r="J50" s="164">
        <f t="shared" si="1"/>
        <v>20000</v>
      </c>
      <c r="K50" s="237">
        <v>20000</v>
      </c>
      <c r="L50" s="164">
        <v>0</v>
      </c>
      <c r="M50" s="164">
        <v>0</v>
      </c>
      <c r="N50" s="164">
        <f t="shared" si="2"/>
        <v>20000</v>
      </c>
      <c r="O50" s="237">
        <v>20000</v>
      </c>
      <c r="P50" s="164">
        <v>0</v>
      </c>
      <c r="Q50" s="164">
        <v>0</v>
      </c>
      <c r="R50" s="164">
        <f t="shared" si="3"/>
        <v>20000</v>
      </c>
    </row>
    <row r="51" spans="1:18" s="87" customFormat="1" ht="15.75" customHeight="1" x14ac:dyDescent="0.25">
      <c r="A51" s="7" t="s">
        <v>386</v>
      </c>
      <c r="B51" s="31" t="s">
        <v>154</v>
      </c>
      <c r="C51" s="157">
        <f>SUM(C46:C50)</f>
        <v>7712000</v>
      </c>
      <c r="D51" s="157">
        <f t="shared" ref="D51:E51" si="32">SUM(D46:D50)</f>
        <v>0</v>
      </c>
      <c r="E51" s="157">
        <f t="shared" si="32"/>
        <v>1000</v>
      </c>
      <c r="F51" s="204">
        <f t="shared" si="0"/>
        <v>7713000</v>
      </c>
      <c r="G51" s="212">
        <f>SUM(G46:G50)</f>
        <v>7712000</v>
      </c>
      <c r="H51" s="161">
        <f t="shared" ref="H51:I51" si="33">SUM(H46:H50)</f>
        <v>0</v>
      </c>
      <c r="I51" s="161">
        <f t="shared" si="33"/>
        <v>1000</v>
      </c>
      <c r="J51" s="161">
        <f t="shared" si="1"/>
        <v>7713000</v>
      </c>
      <c r="K51" s="212">
        <f>SUM(K46:K50)</f>
        <v>7724828</v>
      </c>
      <c r="L51" s="161">
        <f t="shared" ref="L51:M51" si="34">SUM(L46:L50)</f>
        <v>0</v>
      </c>
      <c r="M51" s="161">
        <f t="shared" si="34"/>
        <v>1000</v>
      </c>
      <c r="N51" s="161">
        <f t="shared" si="2"/>
        <v>7725828</v>
      </c>
      <c r="O51" s="212">
        <f>SUM(O46:O50)</f>
        <v>6824828</v>
      </c>
      <c r="P51" s="161">
        <f t="shared" ref="P51:Q51" si="35">SUM(P46:P50)</f>
        <v>0</v>
      </c>
      <c r="Q51" s="161">
        <f t="shared" si="35"/>
        <v>1000</v>
      </c>
      <c r="R51" s="161">
        <f t="shared" si="3"/>
        <v>6825828</v>
      </c>
    </row>
    <row r="52" spans="1:18" s="87" customFormat="1" ht="15.75" customHeight="1" x14ac:dyDescent="0.25">
      <c r="A52" s="35" t="s">
        <v>387</v>
      </c>
      <c r="B52" s="45" t="s">
        <v>155</v>
      </c>
      <c r="C52" s="157">
        <f>C31+C34+C42+C45+C51</f>
        <v>37362000</v>
      </c>
      <c r="D52" s="158">
        <f t="shared" ref="D52:E52" si="36">D31+D34+D42+D45+D51</f>
        <v>0</v>
      </c>
      <c r="E52" s="158">
        <f t="shared" si="36"/>
        <v>9000</v>
      </c>
      <c r="F52" s="204">
        <f t="shared" si="0"/>
        <v>37371000</v>
      </c>
      <c r="G52" s="212">
        <f>G31+G34+G42+G45+G51</f>
        <v>37362000</v>
      </c>
      <c r="H52" s="161">
        <f t="shared" ref="H52:I52" si="37">H31+H34+H42+H45+H51</f>
        <v>0</v>
      </c>
      <c r="I52" s="161">
        <f t="shared" si="37"/>
        <v>9000</v>
      </c>
      <c r="J52" s="161">
        <f t="shared" si="1"/>
        <v>37371000</v>
      </c>
      <c r="K52" s="212">
        <f>K31+K34+K42+K45+K51</f>
        <v>38099828</v>
      </c>
      <c r="L52" s="161">
        <f t="shared" ref="L52:M52" si="38">L31+L34+L42+L45+L51</f>
        <v>0</v>
      </c>
      <c r="M52" s="161">
        <f t="shared" si="38"/>
        <v>9000</v>
      </c>
      <c r="N52" s="161">
        <f t="shared" si="2"/>
        <v>38108828</v>
      </c>
      <c r="O52" s="212">
        <f>O31+O34+O42+O45+O51</f>
        <v>33996008</v>
      </c>
      <c r="P52" s="161">
        <f t="shared" ref="P52:Q52" si="39">P31+P34+P42+P45+P51</f>
        <v>0</v>
      </c>
      <c r="Q52" s="161">
        <f t="shared" si="39"/>
        <v>9000</v>
      </c>
      <c r="R52" s="161">
        <f t="shared" si="3"/>
        <v>34005008</v>
      </c>
    </row>
    <row r="53" spans="1:18" ht="15.75" customHeight="1" x14ac:dyDescent="0.25">
      <c r="A53" s="13" t="s">
        <v>156</v>
      </c>
      <c r="B53" s="28" t="s">
        <v>157</v>
      </c>
      <c r="C53" s="159">
        <v>0</v>
      </c>
      <c r="D53" s="160">
        <v>0</v>
      </c>
      <c r="E53" s="160">
        <v>0</v>
      </c>
      <c r="F53" s="203">
        <f t="shared" si="0"/>
        <v>0</v>
      </c>
      <c r="G53" s="237">
        <v>0</v>
      </c>
      <c r="H53" s="164">
        <v>0</v>
      </c>
      <c r="I53" s="164">
        <v>0</v>
      </c>
      <c r="J53" s="164">
        <f t="shared" si="1"/>
        <v>0</v>
      </c>
      <c r="K53" s="237">
        <v>0</v>
      </c>
      <c r="L53" s="164">
        <v>0</v>
      </c>
      <c r="M53" s="164">
        <v>0</v>
      </c>
      <c r="N53" s="164">
        <f t="shared" si="2"/>
        <v>0</v>
      </c>
      <c r="O53" s="237">
        <v>0</v>
      </c>
      <c r="P53" s="164">
        <v>0</v>
      </c>
      <c r="Q53" s="164">
        <v>0</v>
      </c>
      <c r="R53" s="164">
        <f t="shared" si="3"/>
        <v>0</v>
      </c>
    </row>
    <row r="54" spans="1:18" ht="15.75" customHeight="1" x14ac:dyDescent="0.25">
      <c r="A54" s="13" t="s">
        <v>388</v>
      </c>
      <c r="B54" s="28" t="s">
        <v>158</v>
      </c>
      <c r="C54" s="159">
        <v>0</v>
      </c>
      <c r="D54" s="160">
        <v>0</v>
      </c>
      <c r="E54" s="160">
        <v>0</v>
      </c>
      <c r="F54" s="203">
        <f t="shared" si="0"/>
        <v>0</v>
      </c>
      <c r="G54" s="237">
        <v>0</v>
      </c>
      <c r="H54" s="164">
        <v>0</v>
      </c>
      <c r="I54" s="164">
        <v>0</v>
      </c>
      <c r="J54" s="164">
        <f t="shared" si="1"/>
        <v>0</v>
      </c>
      <c r="K54" s="237">
        <v>0</v>
      </c>
      <c r="L54" s="164">
        <v>0</v>
      </c>
      <c r="M54" s="164">
        <v>0</v>
      </c>
      <c r="N54" s="164">
        <f t="shared" si="2"/>
        <v>0</v>
      </c>
      <c r="O54" s="237">
        <v>0</v>
      </c>
      <c r="P54" s="164">
        <v>0</v>
      </c>
      <c r="Q54" s="164">
        <v>0</v>
      </c>
      <c r="R54" s="164">
        <f t="shared" si="3"/>
        <v>0</v>
      </c>
    </row>
    <row r="55" spans="1:18" ht="15.75" customHeight="1" x14ac:dyDescent="0.25">
      <c r="A55" s="17" t="s">
        <v>449</v>
      </c>
      <c r="B55" s="28" t="s">
        <v>159</v>
      </c>
      <c r="C55" s="159">
        <v>0</v>
      </c>
      <c r="D55" s="160">
        <v>0</v>
      </c>
      <c r="E55" s="160">
        <v>0</v>
      </c>
      <c r="F55" s="203">
        <f t="shared" si="0"/>
        <v>0</v>
      </c>
      <c r="G55" s="237">
        <v>0</v>
      </c>
      <c r="H55" s="164">
        <v>0</v>
      </c>
      <c r="I55" s="164">
        <v>0</v>
      </c>
      <c r="J55" s="164">
        <f t="shared" si="1"/>
        <v>0</v>
      </c>
      <c r="K55" s="237">
        <v>0</v>
      </c>
      <c r="L55" s="164">
        <v>0</v>
      </c>
      <c r="M55" s="164">
        <v>0</v>
      </c>
      <c r="N55" s="164">
        <f t="shared" si="2"/>
        <v>0</v>
      </c>
      <c r="O55" s="237">
        <v>0</v>
      </c>
      <c r="P55" s="164">
        <v>0</v>
      </c>
      <c r="Q55" s="164">
        <v>0</v>
      </c>
      <c r="R55" s="164">
        <f t="shared" si="3"/>
        <v>0</v>
      </c>
    </row>
    <row r="56" spans="1:18" ht="15.75" customHeight="1" x14ac:dyDescent="0.25">
      <c r="A56" s="17" t="s">
        <v>450</v>
      </c>
      <c r="B56" s="28" t="s">
        <v>160</v>
      </c>
      <c r="C56" s="159">
        <v>0</v>
      </c>
      <c r="D56" s="160">
        <v>0</v>
      </c>
      <c r="E56" s="160">
        <v>0</v>
      </c>
      <c r="F56" s="203">
        <f t="shared" si="0"/>
        <v>0</v>
      </c>
      <c r="G56" s="237">
        <v>0</v>
      </c>
      <c r="H56" s="164">
        <v>0</v>
      </c>
      <c r="I56" s="164">
        <v>0</v>
      </c>
      <c r="J56" s="164">
        <f t="shared" si="1"/>
        <v>0</v>
      </c>
      <c r="K56" s="237">
        <v>0</v>
      </c>
      <c r="L56" s="164">
        <v>0</v>
      </c>
      <c r="M56" s="164">
        <v>0</v>
      </c>
      <c r="N56" s="164">
        <f t="shared" si="2"/>
        <v>0</v>
      </c>
      <c r="O56" s="237">
        <v>0</v>
      </c>
      <c r="P56" s="164">
        <v>0</v>
      </c>
      <c r="Q56" s="164">
        <v>0</v>
      </c>
      <c r="R56" s="164">
        <f t="shared" si="3"/>
        <v>0</v>
      </c>
    </row>
    <row r="57" spans="1:18" ht="15.75" customHeight="1" x14ac:dyDescent="0.25">
      <c r="A57" s="17" t="s">
        <v>451</v>
      </c>
      <c r="B57" s="28" t="s">
        <v>161</v>
      </c>
      <c r="C57" s="159">
        <v>0</v>
      </c>
      <c r="D57" s="160">
        <v>0</v>
      </c>
      <c r="E57" s="160">
        <v>0</v>
      </c>
      <c r="F57" s="203">
        <f t="shared" si="0"/>
        <v>0</v>
      </c>
      <c r="G57" s="237">
        <v>0</v>
      </c>
      <c r="H57" s="164">
        <v>0</v>
      </c>
      <c r="I57" s="164">
        <v>0</v>
      </c>
      <c r="J57" s="164">
        <f t="shared" si="1"/>
        <v>0</v>
      </c>
      <c r="K57" s="237">
        <v>0</v>
      </c>
      <c r="L57" s="164">
        <v>0</v>
      </c>
      <c r="M57" s="164">
        <v>0</v>
      </c>
      <c r="N57" s="164">
        <f t="shared" si="2"/>
        <v>0</v>
      </c>
      <c r="O57" s="237">
        <v>0</v>
      </c>
      <c r="P57" s="164">
        <v>0</v>
      </c>
      <c r="Q57" s="164">
        <v>0</v>
      </c>
      <c r="R57" s="164">
        <f t="shared" si="3"/>
        <v>0</v>
      </c>
    </row>
    <row r="58" spans="1:18" ht="15.75" customHeight="1" x14ac:dyDescent="0.25">
      <c r="A58" s="13" t="s">
        <v>452</v>
      </c>
      <c r="B58" s="28" t="s">
        <v>162</v>
      </c>
      <c r="C58" s="159">
        <v>0</v>
      </c>
      <c r="D58" s="160">
        <v>0</v>
      </c>
      <c r="E58" s="160">
        <v>0</v>
      </c>
      <c r="F58" s="203">
        <f t="shared" si="0"/>
        <v>0</v>
      </c>
      <c r="G58" s="237">
        <v>0</v>
      </c>
      <c r="H58" s="164">
        <v>0</v>
      </c>
      <c r="I58" s="164">
        <v>0</v>
      </c>
      <c r="J58" s="164">
        <f t="shared" si="1"/>
        <v>0</v>
      </c>
      <c r="K58" s="237">
        <v>0</v>
      </c>
      <c r="L58" s="164">
        <v>0</v>
      </c>
      <c r="M58" s="164">
        <v>0</v>
      </c>
      <c r="N58" s="164">
        <f t="shared" si="2"/>
        <v>0</v>
      </c>
      <c r="O58" s="237">
        <v>0</v>
      </c>
      <c r="P58" s="164">
        <v>0</v>
      </c>
      <c r="Q58" s="164">
        <v>0</v>
      </c>
      <c r="R58" s="164">
        <f t="shared" si="3"/>
        <v>0</v>
      </c>
    </row>
    <row r="59" spans="1:18" ht="15.75" customHeight="1" x14ac:dyDescent="0.25">
      <c r="A59" s="13" t="s">
        <v>453</v>
      </c>
      <c r="B59" s="28" t="s">
        <v>163</v>
      </c>
      <c r="C59" s="159">
        <v>0</v>
      </c>
      <c r="D59" s="160">
        <v>0</v>
      </c>
      <c r="E59" s="160">
        <v>0</v>
      </c>
      <c r="F59" s="203">
        <f t="shared" si="0"/>
        <v>0</v>
      </c>
      <c r="G59" s="237">
        <v>0</v>
      </c>
      <c r="H59" s="164">
        <v>0</v>
      </c>
      <c r="I59" s="164">
        <v>0</v>
      </c>
      <c r="J59" s="164">
        <f t="shared" si="1"/>
        <v>0</v>
      </c>
      <c r="K59" s="237">
        <v>0</v>
      </c>
      <c r="L59" s="164">
        <v>0</v>
      </c>
      <c r="M59" s="164">
        <v>0</v>
      </c>
      <c r="N59" s="164">
        <f t="shared" si="2"/>
        <v>0</v>
      </c>
      <c r="O59" s="237">
        <v>0</v>
      </c>
      <c r="P59" s="164">
        <v>0</v>
      </c>
      <c r="Q59" s="164">
        <v>0</v>
      </c>
      <c r="R59" s="164">
        <f t="shared" si="3"/>
        <v>0</v>
      </c>
    </row>
    <row r="60" spans="1:18" ht="15.75" customHeight="1" x14ac:dyDescent="0.25">
      <c r="A60" s="13" t="s">
        <v>454</v>
      </c>
      <c r="B60" s="28" t="s">
        <v>164</v>
      </c>
      <c r="C60" s="159">
        <v>4563000</v>
      </c>
      <c r="D60" s="160">
        <v>0</v>
      </c>
      <c r="E60" s="160">
        <v>0</v>
      </c>
      <c r="F60" s="203">
        <f t="shared" si="0"/>
        <v>4563000</v>
      </c>
      <c r="G60" s="237">
        <v>4563000</v>
      </c>
      <c r="H60" s="164">
        <v>0</v>
      </c>
      <c r="I60" s="164">
        <v>0</v>
      </c>
      <c r="J60" s="164">
        <f t="shared" si="1"/>
        <v>4563000</v>
      </c>
      <c r="K60" s="237">
        <v>4563000</v>
      </c>
      <c r="L60" s="164">
        <v>0</v>
      </c>
      <c r="M60" s="164">
        <v>0</v>
      </c>
      <c r="N60" s="164">
        <f t="shared" si="2"/>
        <v>4563000</v>
      </c>
      <c r="O60" s="237">
        <v>4563000</v>
      </c>
      <c r="P60" s="164">
        <v>0</v>
      </c>
      <c r="Q60" s="164">
        <v>0</v>
      </c>
      <c r="R60" s="164">
        <f t="shared" si="3"/>
        <v>4563000</v>
      </c>
    </row>
    <row r="61" spans="1:18" s="87" customFormat="1" ht="15.75" customHeight="1" x14ac:dyDescent="0.25">
      <c r="A61" s="42" t="s">
        <v>416</v>
      </c>
      <c r="B61" s="45" t="s">
        <v>165</v>
      </c>
      <c r="C61" s="157">
        <f>SUM(C53:C60)</f>
        <v>4563000</v>
      </c>
      <c r="D61" s="158">
        <f t="shared" ref="D61:E61" si="40">SUM(D53:D60)</f>
        <v>0</v>
      </c>
      <c r="E61" s="158">
        <f t="shared" si="40"/>
        <v>0</v>
      </c>
      <c r="F61" s="204">
        <f t="shared" si="0"/>
        <v>4563000</v>
      </c>
      <c r="G61" s="212">
        <f>SUM(G53:G60)</f>
        <v>4563000</v>
      </c>
      <c r="H61" s="161">
        <f t="shared" ref="H61:I61" si="41">SUM(H53:H60)</f>
        <v>0</v>
      </c>
      <c r="I61" s="161">
        <f t="shared" si="41"/>
        <v>0</v>
      </c>
      <c r="J61" s="161">
        <f t="shared" si="1"/>
        <v>4563000</v>
      </c>
      <c r="K61" s="212">
        <f>SUM(K53:K60)</f>
        <v>4563000</v>
      </c>
      <c r="L61" s="161">
        <f t="shared" ref="L61:M61" si="42">SUM(L53:L60)</f>
        <v>0</v>
      </c>
      <c r="M61" s="161">
        <f t="shared" si="42"/>
        <v>0</v>
      </c>
      <c r="N61" s="161">
        <f t="shared" si="2"/>
        <v>4563000</v>
      </c>
      <c r="O61" s="212">
        <f>SUM(O53:O60)</f>
        <v>4563000</v>
      </c>
      <c r="P61" s="161">
        <f t="shared" ref="P61:Q61" si="43">SUM(P53:P60)</f>
        <v>0</v>
      </c>
      <c r="Q61" s="161">
        <f t="shared" si="43"/>
        <v>0</v>
      </c>
      <c r="R61" s="161">
        <f t="shared" si="3"/>
        <v>4563000</v>
      </c>
    </row>
    <row r="62" spans="1:18" ht="15.75" customHeight="1" x14ac:dyDescent="0.25">
      <c r="A62" s="12" t="s">
        <v>455</v>
      </c>
      <c r="B62" s="28" t="s">
        <v>166</v>
      </c>
      <c r="C62" s="159">
        <v>0</v>
      </c>
      <c r="D62" s="160">
        <v>0</v>
      </c>
      <c r="E62" s="160">
        <v>0</v>
      </c>
      <c r="F62" s="203">
        <f t="shared" si="0"/>
        <v>0</v>
      </c>
      <c r="G62" s="237">
        <v>0</v>
      </c>
      <c r="H62" s="164">
        <v>0</v>
      </c>
      <c r="I62" s="164">
        <v>0</v>
      </c>
      <c r="J62" s="164">
        <f t="shared" si="1"/>
        <v>0</v>
      </c>
      <c r="K62" s="237">
        <v>0</v>
      </c>
      <c r="L62" s="164">
        <v>0</v>
      </c>
      <c r="M62" s="164">
        <v>0</v>
      </c>
      <c r="N62" s="164">
        <f t="shared" si="2"/>
        <v>0</v>
      </c>
      <c r="O62" s="237">
        <v>0</v>
      </c>
      <c r="P62" s="164">
        <v>0</v>
      </c>
      <c r="Q62" s="164">
        <v>0</v>
      </c>
      <c r="R62" s="164">
        <f t="shared" si="3"/>
        <v>0</v>
      </c>
    </row>
    <row r="63" spans="1:18" ht="15.75" customHeight="1" x14ac:dyDescent="0.25">
      <c r="A63" s="12" t="s">
        <v>167</v>
      </c>
      <c r="B63" s="28" t="s">
        <v>168</v>
      </c>
      <c r="C63" s="159">
        <v>0</v>
      </c>
      <c r="D63" s="160">
        <v>0</v>
      </c>
      <c r="E63" s="160">
        <v>0</v>
      </c>
      <c r="F63" s="203">
        <f t="shared" si="0"/>
        <v>0</v>
      </c>
      <c r="G63" s="237">
        <v>0</v>
      </c>
      <c r="H63" s="164">
        <v>0</v>
      </c>
      <c r="I63" s="164">
        <v>0</v>
      </c>
      <c r="J63" s="164">
        <f t="shared" si="1"/>
        <v>0</v>
      </c>
      <c r="K63" s="237">
        <v>57187</v>
      </c>
      <c r="L63" s="164">
        <v>0</v>
      </c>
      <c r="M63" s="164">
        <v>0</v>
      </c>
      <c r="N63" s="164">
        <f t="shared" si="2"/>
        <v>57187</v>
      </c>
      <c r="O63" s="237">
        <v>57187</v>
      </c>
      <c r="P63" s="164">
        <v>0</v>
      </c>
      <c r="Q63" s="164">
        <v>0</v>
      </c>
      <c r="R63" s="164">
        <f t="shared" si="3"/>
        <v>57187</v>
      </c>
    </row>
    <row r="64" spans="1:18" ht="15.75" customHeight="1" x14ac:dyDescent="0.25">
      <c r="A64" s="12" t="s">
        <v>169</v>
      </c>
      <c r="B64" s="28" t="s">
        <v>170</v>
      </c>
      <c r="C64" s="159">
        <v>0</v>
      </c>
      <c r="D64" s="160">
        <v>0</v>
      </c>
      <c r="E64" s="160">
        <v>0</v>
      </c>
      <c r="F64" s="203">
        <f t="shared" si="0"/>
        <v>0</v>
      </c>
      <c r="G64" s="237">
        <v>0</v>
      </c>
      <c r="H64" s="164">
        <v>0</v>
      </c>
      <c r="I64" s="164">
        <v>0</v>
      </c>
      <c r="J64" s="164">
        <f t="shared" si="1"/>
        <v>0</v>
      </c>
      <c r="K64" s="237">
        <v>0</v>
      </c>
      <c r="L64" s="164">
        <v>0</v>
      </c>
      <c r="M64" s="164">
        <v>0</v>
      </c>
      <c r="N64" s="164">
        <f t="shared" si="2"/>
        <v>0</v>
      </c>
      <c r="O64" s="237">
        <v>0</v>
      </c>
      <c r="P64" s="164">
        <v>0</v>
      </c>
      <c r="Q64" s="164">
        <v>0</v>
      </c>
      <c r="R64" s="164">
        <f t="shared" si="3"/>
        <v>0</v>
      </c>
    </row>
    <row r="65" spans="1:18" ht="15.75" customHeight="1" x14ac:dyDescent="0.25">
      <c r="A65" s="12" t="s">
        <v>417</v>
      </c>
      <c r="B65" s="28" t="s">
        <v>171</v>
      </c>
      <c r="C65" s="159">
        <v>0</v>
      </c>
      <c r="D65" s="160">
        <v>0</v>
      </c>
      <c r="E65" s="160">
        <v>0</v>
      </c>
      <c r="F65" s="203">
        <f t="shared" si="0"/>
        <v>0</v>
      </c>
      <c r="G65" s="237">
        <v>0</v>
      </c>
      <c r="H65" s="164">
        <v>0</v>
      </c>
      <c r="I65" s="164">
        <v>0</v>
      </c>
      <c r="J65" s="164">
        <f t="shared" si="1"/>
        <v>0</v>
      </c>
      <c r="K65" s="237">
        <v>0</v>
      </c>
      <c r="L65" s="164">
        <v>0</v>
      </c>
      <c r="M65" s="164">
        <v>0</v>
      </c>
      <c r="N65" s="164">
        <f t="shared" si="2"/>
        <v>0</v>
      </c>
      <c r="O65" s="237">
        <v>0</v>
      </c>
      <c r="P65" s="164">
        <v>0</v>
      </c>
      <c r="Q65" s="164">
        <v>0</v>
      </c>
      <c r="R65" s="164">
        <f t="shared" si="3"/>
        <v>0</v>
      </c>
    </row>
    <row r="66" spans="1:18" ht="15.75" customHeight="1" x14ac:dyDescent="0.25">
      <c r="A66" s="12" t="s">
        <v>456</v>
      </c>
      <c r="B66" s="28" t="s">
        <v>172</v>
      </c>
      <c r="C66" s="159">
        <v>0</v>
      </c>
      <c r="D66" s="160">
        <v>0</v>
      </c>
      <c r="E66" s="160">
        <v>0</v>
      </c>
      <c r="F66" s="203">
        <f t="shared" si="0"/>
        <v>0</v>
      </c>
      <c r="G66" s="237">
        <v>0</v>
      </c>
      <c r="H66" s="164">
        <v>0</v>
      </c>
      <c r="I66" s="164">
        <v>0</v>
      </c>
      <c r="J66" s="164">
        <f t="shared" si="1"/>
        <v>0</v>
      </c>
      <c r="K66" s="237">
        <v>0</v>
      </c>
      <c r="L66" s="164">
        <v>0</v>
      </c>
      <c r="M66" s="164">
        <v>0</v>
      </c>
      <c r="N66" s="164">
        <f t="shared" si="2"/>
        <v>0</v>
      </c>
      <c r="O66" s="233">
        <v>0</v>
      </c>
      <c r="P66" s="164">
        <v>0</v>
      </c>
      <c r="Q66" s="164">
        <v>0</v>
      </c>
      <c r="R66" s="164">
        <f t="shared" si="3"/>
        <v>0</v>
      </c>
    </row>
    <row r="67" spans="1:18" ht="15.75" customHeight="1" x14ac:dyDescent="0.25">
      <c r="A67" s="12" t="s">
        <v>419</v>
      </c>
      <c r="B67" s="28" t="s">
        <v>173</v>
      </c>
      <c r="C67" s="159">
        <v>23059670</v>
      </c>
      <c r="D67" s="160">
        <v>0</v>
      </c>
      <c r="E67" s="160">
        <v>0</v>
      </c>
      <c r="F67" s="203">
        <f t="shared" si="0"/>
        <v>23059670</v>
      </c>
      <c r="G67" s="237">
        <v>23059670</v>
      </c>
      <c r="H67" s="164">
        <v>0</v>
      </c>
      <c r="I67" s="164">
        <v>0</v>
      </c>
      <c r="J67" s="164">
        <f t="shared" si="1"/>
        <v>23059670</v>
      </c>
      <c r="K67" s="237">
        <v>23059670</v>
      </c>
      <c r="L67" s="164">
        <v>0</v>
      </c>
      <c r="M67" s="164">
        <v>0</v>
      </c>
      <c r="N67" s="164">
        <f t="shared" si="2"/>
        <v>23059670</v>
      </c>
      <c r="O67" s="233">
        <v>25059670</v>
      </c>
      <c r="P67" s="164">
        <v>0</v>
      </c>
      <c r="Q67" s="164">
        <v>0</v>
      </c>
      <c r="R67" s="164">
        <f t="shared" si="3"/>
        <v>25059670</v>
      </c>
    </row>
    <row r="68" spans="1:18" ht="15.75" customHeight="1" x14ac:dyDescent="0.25">
      <c r="A68" s="12" t="s">
        <v>457</v>
      </c>
      <c r="B68" s="28" t="s">
        <v>174</v>
      </c>
      <c r="C68" s="159">
        <v>0</v>
      </c>
      <c r="D68" s="160">
        <v>0</v>
      </c>
      <c r="E68" s="160">
        <v>0</v>
      </c>
      <c r="F68" s="203">
        <f t="shared" si="0"/>
        <v>0</v>
      </c>
      <c r="G68" s="237">
        <v>0</v>
      </c>
      <c r="H68" s="164">
        <v>0</v>
      </c>
      <c r="I68" s="164">
        <v>0</v>
      </c>
      <c r="J68" s="164">
        <f t="shared" si="1"/>
        <v>0</v>
      </c>
      <c r="K68" s="237">
        <v>0</v>
      </c>
      <c r="L68" s="164">
        <v>0</v>
      </c>
      <c r="M68" s="164">
        <v>0</v>
      </c>
      <c r="N68" s="164">
        <f t="shared" si="2"/>
        <v>0</v>
      </c>
      <c r="O68" s="237">
        <v>0</v>
      </c>
      <c r="P68" s="164">
        <v>0</v>
      </c>
      <c r="Q68" s="164">
        <v>0</v>
      </c>
      <c r="R68" s="164">
        <f t="shared" si="3"/>
        <v>0</v>
      </c>
    </row>
    <row r="69" spans="1:18" ht="15.75" customHeight="1" x14ac:dyDescent="0.25">
      <c r="A69" s="12" t="s">
        <v>458</v>
      </c>
      <c r="B69" s="28" t="s">
        <v>175</v>
      </c>
      <c r="C69" s="159">
        <v>0</v>
      </c>
      <c r="D69" s="160">
        <v>0</v>
      </c>
      <c r="E69" s="160">
        <v>0</v>
      </c>
      <c r="F69" s="203">
        <f t="shared" si="0"/>
        <v>0</v>
      </c>
      <c r="G69" s="237">
        <v>0</v>
      </c>
      <c r="H69" s="164">
        <v>0</v>
      </c>
      <c r="I69" s="164">
        <v>0</v>
      </c>
      <c r="J69" s="164">
        <f t="shared" si="1"/>
        <v>0</v>
      </c>
      <c r="K69" s="237">
        <v>0</v>
      </c>
      <c r="L69" s="164">
        <v>0</v>
      </c>
      <c r="M69" s="164">
        <v>0</v>
      </c>
      <c r="N69" s="164">
        <f t="shared" si="2"/>
        <v>0</v>
      </c>
      <c r="O69" s="237">
        <v>0</v>
      </c>
      <c r="P69" s="164">
        <v>0</v>
      </c>
      <c r="Q69" s="164">
        <v>0</v>
      </c>
      <c r="R69" s="164">
        <f t="shared" si="3"/>
        <v>0</v>
      </c>
    </row>
    <row r="70" spans="1:18" ht="15.75" customHeight="1" x14ac:dyDescent="0.25">
      <c r="A70" s="12" t="s">
        <v>176</v>
      </c>
      <c r="B70" s="28" t="s">
        <v>177</v>
      </c>
      <c r="C70" s="159">
        <v>0</v>
      </c>
      <c r="D70" s="160">
        <v>0</v>
      </c>
      <c r="E70" s="160">
        <v>0</v>
      </c>
      <c r="F70" s="203">
        <f t="shared" si="0"/>
        <v>0</v>
      </c>
      <c r="G70" s="237">
        <v>0</v>
      </c>
      <c r="H70" s="164">
        <v>0</v>
      </c>
      <c r="I70" s="164">
        <v>0</v>
      </c>
      <c r="J70" s="164">
        <f t="shared" si="1"/>
        <v>0</v>
      </c>
      <c r="K70" s="237">
        <v>0</v>
      </c>
      <c r="L70" s="164">
        <v>0</v>
      </c>
      <c r="M70" s="164">
        <v>0</v>
      </c>
      <c r="N70" s="164">
        <f t="shared" si="2"/>
        <v>0</v>
      </c>
      <c r="O70" s="237">
        <v>0</v>
      </c>
      <c r="P70" s="164">
        <v>0</v>
      </c>
      <c r="Q70" s="164">
        <v>0</v>
      </c>
      <c r="R70" s="164">
        <f t="shared" si="3"/>
        <v>0</v>
      </c>
    </row>
    <row r="71" spans="1:18" ht="15.75" customHeight="1" x14ac:dyDescent="0.25">
      <c r="A71" s="21" t="s">
        <v>178</v>
      </c>
      <c r="B71" s="28" t="s">
        <v>179</v>
      </c>
      <c r="C71" s="159">
        <v>0</v>
      </c>
      <c r="D71" s="160">
        <v>0</v>
      </c>
      <c r="E71" s="160">
        <v>0</v>
      </c>
      <c r="F71" s="203">
        <f t="shared" si="0"/>
        <v>0</v>
      </c>
      <c r="G71" s="237">
        <v>0</v>
      </c>
      <c r="H71" s="164">
        <v>0</v>
      </c>
      <c r="I71" s="164">
        <v>0</v>
      </c>
      <c r="J71" s="164">
        <f t="shared" si="1"/>
        <v>0</v>
      </c>
      <c r="K71" s="237">
        <v>0</v>
      </c>
      <c r="L71" s="164">
        <v>0</v>
      </c>
      <c r="M71" s="164">
        <v>0</v>
      </c>
      <c r="N71" s="164">
        <f t="shared" si="2"/>
        <v>0</v>
      </c>
      <c r="O71" s="237">
        <v>0</v>
      </c>
      <c r="P71" s="164">
        <v>0</v>
      </c>
      <c r="Q71" s="164">
        <v>0</v>
      </c>
      <c r="R71" s="164">
        <f t="shared" si="3"/>
        <v>0</v>
      </c>
    </row>
    <row r="72" spans="1:18" ht="15.75" customHeight="1" x14ac:dyDescent="0.25">
      <c r="A72" s="12" t="s">
        <v>653</v>
      </c>
      <c r="B72" s="28" t="s">
        <v>180</v>
      </c>
      <c r="C72" s="159">
        <v>0</v>
      </c>
      <c r="D72" s="160">
        <v>0</v>
      </c>
      <c r="E72" s="160">
        <v>0</v>
      </c>
      <c r="F72" s="203">
        <f t="shared" si="0"/>
        <v>0</v>
      </c>
      <c r="G72" s="237">
        <v>0</v>
      </c>
      <c r="H72" s="164">
        <v>0</v>
      </c>
      <c r="I72" s="164">
        <v>0</v>
      </c>
      <c r="J72" s="164">
        <f t="shared" si="1"/>
        <v>0</v>
      </c>
      <c r="K72" s="237">
        <v>0</v>
      </c>
      <c r="L72" s="164">
        <v>0</v>
      </c>
      <c r="M72" s="164">
        <v>0</v>
      </c>
      <c r="N72" s="164">
        <f t="shared" si="2"/>
        <v>0</v>
      </c>
      <c r="O72" s="237">
        <v>0</v>
      </c>
      <c r="P72" s="164">
        <v>0</v>
      </c>
      <c r="Q72" s="164">
        <v>0</v>
      </c>
      <c r="R72" s="164">
        <f t="shared" si="3"/>
        <v>0</v>
      </c>
    </row>
    <row r="73" spans="1:18" ht="15.75" customHeight="1" x14ac:dyDescent="0.25">
      <c r="A73" s="21" t="s">
        <v>459</v>
      </c>
      <c r="B73" s="28" t="s">
        <v>181</v>
      </c>
      <c r="C73" s="159">
        <v>150000</v>
      </c>
      <c r="D73" s="164">
        <v>300000</v>
      </c>
      <c r="E73" s="164">
        <v>0</v>
      </c>
      <c r="F73" s="203">
        <f t="shared" ref="F73:F131" si="44">SUM(C73:E73)</f>
        <v>450000</v>
      </c>
      <c r="G73" s="237">
        <v>150000</v>
      </c>
      <c r="H73" s="164">
        <v>300000</v>
      </c>
      <c r="I73" s="164">
        <v>0</v>
      </c>
      <c r="J73" s="164">
        <f t="shared" ref="J73:J125" si="45">SUM(G73:I73)</f>
        <v>450000</v>
      </c>
      <c r="K73" s="237">
        <v>150000</v>
      </c>
      <c r="L73" s="164">
        <v>300000</v>
      </c>
      <c r="M73" s="164">
        <v>0</v>
      </c>
      <c r="N73" s="164">
        <f t="shared" ref="N73:N125" si="46">SUM(K73:M73)</f>
        <v>450000</v>
      </c>
      <c r="O73" s="233">
        <v>815000</v>
      </c>
      <c r="P73" s="164">
        <v>300000</v>
      </c>
      <c r="Q73" s="164">
        <v>0</v>
      </c>
      <c r="R73" s="164">
        <f t="shared" ref="R73:R125" si="47">SUM(O73:Q73)</f>
        <v>1115000</v>
      </c>
    </row>
    <row r="74" spans="1:18" ht="15.75" customHeight="1" x14ac:dyDescent="0.25">
      <c r="A74" s="21" t="s">
        <v>655</v>
      </c>
      <c r="B74" s="28" t="s">
        <v>654</v>
      </c>
      <c r="C74" s="159">
        <v>5401345</v>
      </c>
      <c r="D74" s="160">
        <v>0</v>
      </c>
      <c r="E74" s="160">
        <v>0</v>
      </c>
      <c r="F74" s="203">
        <f t="shared" si="44"/>
        <v>5401345</v>
      </c>
      <c r="G74" s="237">
        <v>5401345</v>
      </c>
      <c r="H74" s="164">
        <v>0</v>
      </c>
      <c r="I74" s="164">
        <v>0</v>
      </c>
      <c r="J74" s="164">
        <f t="shared" si="45"/>
        <v>5401345</v>
      </c>
      <c r="K74" s="237">
        <v>1680878</v>
      </c>
      <c r="L74" s="164">
        <v>0</v>
      </c>
      <c r="M74" s="164">
        <v>0</v>
      </c>
      <c r="N74" s="164">
        <f t="shared" si="46"/>
        <v>1680878</v>
      </c>
      <c r="O74" s="264">
        <v>21869612</v>
      </c>
      <c r="P74" s="164">
        <v>0</v>
      </c>
      <c r="Q74" s="164">
        <v>0</v>
      </c>
      <c r="R74" s="164">
        <f t="shared" si="47"/>
        <v>21869612</v>
      </c>
    </row>
    <row r="75" spans="1:18" s="87" customFormat="1" ht="15.75" customHeight="1" x14ac:dyDescent="0.25">
      <c r="A75" s="42" t="s">
        <v>422</v>
      </c>
      <c r="B75" s="45" t="s">
        <v>182</v>
      </c>
      <c r="C75" s="157">
        <f>SUM(C62:C74)</f>
        <v>28611015</v>
      </c>
      <c r="D75" s="158">
        <f t="shared" ref="D75:E75" si="48">SUM(D62:D74)</f>
        <v>300000</v>
      </c>
      <c r="E75" s="158">
        <f t="shared" si="48"/>
        <v>0</v>
      </c>
      <c r="F75" s="204">
        <f t="shared" si="44"/>
        <v>28911015</v>
      </c>
      <c r="G75" s="212">
        <f>SUM(G62:G74)</f>
        <v>28611015</v>
      </c>
      <c r="H75" s="161">
        <f t="shared" ref="H75:I75" si="49">SUM(H62:H74)</f>
        <v>300000</v>
      </c>
      <c r="I75" s="161">
        <f t="shared" si="49"/>
        <v>0</v>
      </c>
      <c r="J75" s="161">
        <f t="shared" si="45"/>
        <v>28911015</v>
      </c>
      <c r="K75" s="212">
        <f>SUM(K62:K74)</f>
        <v>24947735</v>
      </c>
      <c r="L75" s="161">
        <f t="shared" ref="L75:M75" si="50">SUM(L62:L74)</f>
        <v>300000</v>
      </c>
      <c r="M75" s="161">
        <f t="shared" si="50"/>
        <v>0</v>
      </c>
      <c r="N75" s="161">
        <f t="shared" si="46"/>
        <v>25247735</v>
      </c>
      <c r="O75" s="212">
        <f>SUM(O62:O74)</f>
        <v>47801469</v>
      </c>
      <c r="P75" s="161">
        <f t="shared" ref="P75:Q75" si="51">SUM(P62:P74)</f>
        <v>300000</v>
      </c>
      <c r="Q75" s="161">
        <f t="shared" si="51"/>
        <v>0</v>
      </c>
      <c r="R75" s="161">
        <f t="shared" si="47"/>
        <v>48101469</v>
      </c>
    </row>
    <row r="76" spans="1:18" s="87" customFormat="1" ht="15.75" customHeight="1" x14ac:dyDescent="0.25">
      <c r="A76" s="170" t="s">
        <v>37</v>
      </c>
      <c r="B76" s="171"/>
      <c r="C76" s="173">
        <f>C26+C27+C52+C61+C75</f>
        <v>86216515</v>
      </c>
      <c r="D76" s="173">
        <f t="shared" ref="D76:E76" si="52">D26+D27+D52+D61+D75</f>
        <v>300000</v>
      </c>
      <c r="E76" s="173">
        <f t="shared" si="52"/>
        <v>9000</v>
      </c>
      <c r="F76" s="205">
        <f t="shared" si="44"/>
        <v>86525515</v>
      </c>
      <c r="G76" s="244">
        <f>G26+G27+G52+G61+G75</f>
        <v>86216515</v>
      </c>
      <c r="H76" s="245">
        <f t="shared" ref="H76:I76" si="53">H26+H27+H52+H61+H75</f>
        <v>300000</v>
      </c>
      <c r="I76" s="245">
        <f t="shared" si="53"/>
        <v>9000</v>
      </c>
      <c r="J76" s="246">
        <f t="shared" si="45"/>
        <v>86525515</v>
      </c>
      <c r="K76" s="244">
        <f>K26+K27+K52+K61+K75</f>
        <v>83060063</v>
      </c>
      <c r="L76" s="245">
        <f t="shared" ref="L76:M76" si="54">L26+L27+L52+L61+L75</f>
        <v>300000</v>
      </c>
      <c r="M76" s="245">
        <f t="shared" si="54"/>
        <v>9000</v>
      </c>
      <c r="N76" s="246">
        <f t="shared" si="46"/>
        <v>83369063</v>
      </c>
      <c r="O76" s="244">
        <f>O26+O27+O52+O61+O75</f>
        <v>102540977</v>
      </c>
      <c r="P76" s="245">
        <f t="shared" ref="P76:Q76" si="55">P26+P27+P52+P61+P75</f>
        <v>300000</v>
      </c>
      <c r="Q76" s="245">
        <f t="shared" si="55"/>
        <v>9000</v>
      </c>
      <c r="R76" s="246">
        <f t="shared" si="47"/>
        <v>102849977</v>
      </c>
    </row>
    <row r="77" spans="1:18" ht="15.75" customHeight="1" x14ac:dyDescent="0.25">
      <c r="A77" s="32" t="s">
        <v>183</v>
      </c>
      <c r="B77" s="28" t="s">
        <v>184</v>
      </c>
      <c r="C77" s="159">
        <v>0</v>
      </c>
      <c r="D77" s="160">
        <v>0</v>
      </c>
      <c r="E77" s="160">
        <v>0</v>
      </c>
      <c r="F77" s="203">
        <f t="shared" si="44"/>
        <v>0</v>
      </c>
      <c r="G77" s="237">
        <v>0</v>
      </c>
      <c r="H77" s="164">
        <v>0</v>
      </c>
      <c r="I77" s="164">
        <v>0</v>
      </c>
      <c r="J77" s="164">
        <f t="shared" si="45"/>
        <v>0</v>
      </c>
      <c r="K77" s="237">
        <v>0</v>
      </c>
      <c r="L77" s="164">
        <v>0</v>
      </c>
      <c r="M77" s="164">
        <v>0</v>
      </c>
      <c r="N77" s="164">
        <f t="shared" si="46"/>
        <v>0</v>
      </c>
      <c r="O77" s="237">
        <v>0</v>
      </c>
      <c r="P77" s="164">
        <v>0</v>
      </c>
      <c r="Q77" s="164">
        <v>0</v>
      </c>
      <c r="R77" s="164">
        <f t="shared" si="47"/>
        <v>0</v>
      </c>
    </row>
    <row r="78" spans="1:18" ht="15.75" customHeight="1" x14ac:dyDescent="0.25">
      <c r="A78" s="32" t="s">
        <v>460</v>
      </c>
      <c r="B78" s="28" t="s">
        <v>185</v>
      </c>
      <c r="C78" s="159">
        <v>0</v>
      </c>
      <c r="D78" s="160">
        <v>0</v>
      </c>
      <c r="E78" s="160">
        <v>0</v>
      </c>
      <c r="F78" s="203">
        <f t="shared" si="44"/>
        <v>0</v>
      </c>
      <c r="G78" s="237">
        <v>0</v>
      </c>
      <c r="H78" s="164">
        <v>0</v>
      </c>
      <c r="I78" s="164">
        <v>0</v>
      </c>
      <c r="J78" s="164">
        <f t="shared" si="45"/>
        <v>0</v>
      </c>
      <c r="K78" s="237">
        <v>0</v>
      </c>
      <c r="L78" s="164">
        <v>0</v>
      </c>
      <c r="M78" s="164">
        <v>0</v>
      </c>
      <c r="N78" s="164">
        <f t="shared" si="46"/>
        <v>0</v>
      </c>
      <c r="O78" s="237">
        <v>0</v>
      </c>
      <c r="P78" s="164">
        <v>0</v>
      </c>
      <c r="Q78" s="164">
        <v>0</v>
      </c>
      <c r="R78" s="164">
        <f t="shared" si="47"/>
        <v>0</v>
      </c>
    </row>
    <row r="79" spans="1:18" ht="15.75" customHeight="1" x14ac:dyDescent="0.25">
      <c r="A79" s="32" t="s">
        <v>186</v>
      </c>
      <c r="B79" s="28" t="s">
        <v>187</v>
      </c>
      <c r="C79" s="159">
        <v>0</v>
      </c>
      <c r="D79" s="160">
        <v>0</v>
      </c>
      <c r="E79" s="160">
        <v>0</v>
      </c>
      <c r="F79" s="203">
        <f t="shared" si="44"/>
        <v>0</v>
      </c>
      <c r="G79" s="237">
        <v>0</v>
      </c>
      <c r="H79" s="164">
        <v>0</v>
      </c>
      <c r="I79" s="164">
        <v>0</v>
      </c>
      <c r="J79" s="164">
        <f t="shared" si="45"/>
        <v>0</v>
      </c>
      <c r="K79" s="237">
        <v>0</v>
      </c>
      <c r="L79" s="164">
        <v>0</v>
      </c>
      <c r="M79" s="164">
        <v>0</v>
      </c>
      <c r="N79" s="164">
        <f t="shared" si="46"/>
        <v>0</v>
      </c>
      <c r="O79" s="237">
        <v>0</v>
      </c>
      <c r="P79" s="164">
        <v>0</v>
      </c>
      <c r="Q79" s="164">
        <v>0</v>
      </c>
      <c r="R79" s="164">
        <f t="shared" si="47"/>
        <v>0</v>
      </c>
    </row>
    <row r="80" spans="1:18" ht="15.75" customHeight="1" x14ac:dyDescent="0.25">
      <c r="A80" s="32" t="s">
        <v>188</v>
      </c>
      <c r="B80" s="28" t="s">
        <v>189</v>
      </c>
      <c r="C80" s="159">
        <v>390000</v>
      </c>
      <c r="D80" s="160">
        <v>0</v>
      </c>
      <c r="E80" s="160">
        <v>0</v>
      </c>
      <c r="F80" s="203">
        <f t="shared" si="44"/>
        <v>390000</v>
      </c>
      <c r="G80" s="237">
        <v>390000</v>
      </c>
      <c r="H80" s="164">
        <v>0</v>
      </c>
      <c r="I80" s="164">
        <v>0</v>
      </c>
      <c r="J80" s="164">
        <f t="shared" si="45"/>
        <v>390000</v>
      </c>
      <c r="K80" s="237">
        <v>390000</v>
      </c>
      <c r="L80" s="164">
        <v>0</v>
      </c>
      <c r="M80" s="164">
        <v>0</v>
      </c>
      <c r="N80" s="164">
        <f t="shared" si="46"/>
        <v>390000</v>
      </c>
      <c r="O80" s="233">
        <v>4452033</v>
      </c>
      <c r="P80" s="164">
        <v>0</v>
      </c>
      <c r="Q80" s="164">
        <v>0</v>
      </c>
      <c r="R80" s="164">
        <f t="shared" si="47"/>
        <v>4452033</v>
      </c>
    </row>
    <row r="81" spans="1:18" ht="15.75" customHeight="1" x14ac:dyDescent="0.25">
      <c r="A81" s="6" t="s">
        <v>190</v>
      </c>
      <c r="B81" s="28" t="s">
        <v>191</v>
      </c>
      <c r="C81" s="159">
        <v>0</v>
      </c>
      <c r="D81" s="160">
        <v>0</v>
      </c>
      <c r="E81" s="160">
        <v>0</v>
      </c>
      <c r="F81" s="203">
        <f t="shared" si="44"/>
        <v>0</v>
      </c>
      <c r="G81" s="237">
        <v>0</v>
      </c>
      <c r="H81" s="164">
        <v>0</v>
      </c>
      <c r="I81" s="164">
        <v>0</v>
      </c>
      <c r="J81" s="164">
        <f t="shared" si="45"/>
        <v>0</v>
      </c>
      <c r="K81" s="237">
        <v>0</v>
      </c>
      <c r="L81" s="164">
        <v>0</v>
      </c>
      <c r="M81" s="164">
        <v>0</v>
      </c>
      <c r="N81" s="164">
        <f t="shared" si="46"/>
        <v>0</v>
      </c>
      <c r="O81" s="237">
        <v>0</v>
      </c>
      <c r="P81" s="164">
        <v>0</v>
      </c>
      <c r="Q81" s="164">
        <v>0</v>
      </c>
      <c r="R81" s="164">
        <f t="shared" si="47"/>
        <v>0</v>
      </c>
    </row>
    <row r="82" spans="1:18" ht="15.75" customHeight="1" x14ac:dyDescent="0.25">
      <c r="A82" s="6" t="s">
        <v>192</v>
      </c>
      <c r="B82" s="28" t="s">
        <v>193</v>
      </c>
      <c r="C82" s="159">
        <v>0</v>
      </c>
      <c r="D82" s="160">
        <v>0</v>
      </c>
      <c r="E82" s="160">
        <v>0</v>
      </c>
      <c r="F82" s="203">
        <f t="shared" si="44"/>
        <v>0</v>
      </c>
      <c r="G82" s="237">
        <v>0</v>
      </c>
      <c r="H82" s="164">
        <v>0</v>
      </c>
      <c r="I82" s="164">
        <v>0</v>
      </c>
      <c r="J82" s="164">
        <f t="shared" si="45"/>
        <v>0</v>
      </c>
      <c r="K82" s="237">
        <v>0</v>
      </c>
      <c r="L82" s="164">
        <v>0</v>
      </c>
      <c r="M82" s="164">
        <v>0</v>
      </c>
      <c r="N82" s="164">
        <f t="shared" si="46"/>
        <v>0</v>
      </c>
      <c r="O82" s="237">
        <v>0</v>
      </c>
      <c r="P82" s="164">
        <v>0</v>
      </c>
      <c r="Q82" s="164">
        <v>0</v>
      </c>
      <c r="R82" s="164">
        <f t="shared" si="47"/>
        <v>0</v>
      </c>
    </row>
    <row r="83" spans="1:18" ht="15.75" customHeight="1" x14ac:dyDescent="0.25">
      <c r="A83" s="6" t="s">
        <v>194</v>
      </c>
      <c r="B83" s="28" t="s">
        <v>195</v>
      </c>
      <c r="C83" s="159">
        <v>140000</v>
      </c>
      <c r="D83" s="160">
        <v>0</v>
      </c>
      <c r="E83" s="160">
        <v>0</v>
      </c>
      <c r="F83" s="203">
        <f t="shared" si="44"/>
        <v>140000</v>
      </c>
      <c r="G83" s="237">
        <v>140000</v>
      </c>
      <c r="H83" s="164">
        <v>0</v>
      </c>
      <c r="I83" s="164">
        <v>0</v>
      </c>
      <c r="J83" s="164">
        <f t="shared" si="45"/>
        <v>140000</v>
      </c>
      <c r="K83" s="237">
        <v>140000</v>
      </c>
      <c r="L83" s="164">
        <v>0</v>
      </c>
      <c r="M83" s="164">
        <v>0</v>
      </c>
      <c r="N83" s="164">
        <f t="shared" si="46"/>
        <v>140000</v>
      </c>
      <c r="O83" s="233">
        <v>1202049</v>
      </c>
      <c r="P83" s="164">
        <v>0</v>
      </c>
      <c r="Q83" s="164">
        <v>0</v>
      </c>
      <c r="R83" s="164">
        <f t="shared" si="47"/>
        <v>1202049</v>
      </c>
    </row>
    <row r="84" spans="1:18" s="87" customFormat="1" ht="15.75" customHeight="1" x14ac:dyDescent="0.25">
      <c r="A84" s="43" t="s">
        <v>424</v>
      </c>
      <c r="B84" s="45" t="s">
        <v>196</v>
      </c>
      <c r="C84" s="157">
        <f>SUM(C77:C83)</f>
        <v>530000</v>
      </c>
      <c r="D84" s="158">
        <f t="shared" ref="D84:E84" si="56">SUM(D77:D83)</f>
        <v>0</v>
      </c>
      <c r="E84" s="158">
        <f t="shared" si="56"/>
        <v>0</v>
      </c>
      <c r="F84" s="204">
        <f t="shared" si="44"/>
        <v>530000</v>
      </c>
      <c r="G84" s="212">
        <f>SUM(G77:G83)</f>
        <v>530000</v>
      </c>
      <c r="H84" s="161">
        <f t="shared" ref="H84:I84" si="57">SUM(H77:H83)</f>
        <v>0</v>
      </c>
      <c r="I84" s="161">
        <f t="shared" si="57"/>
        <v>0</v>
      </c>
      <c r="J84" s="161">
        <f t="shared" si="45"/>
        <v>530000</v>
      </c>
      <c r="K84" s="212">
        <f>SUM(K77:K83)</f>
        <v>530000</v>
      </c>
      <c r="L84" s="161">
        <f t="shared" ref="L84:M84" si="58">SUM(L77:L83)</f>
        <v>0</v>
      </c>
      <c r="M84" s="161">
        <f t="shared" si="58"/>
        <v>0</v>
      </c>
      <c r="N84" s="161">
        <f t="shared" si="46"/>
        <v>530000</v>
      </c>
      <c r="O84" s="212">
        <f>SUM(O77:O83)</f>
        <v>5654082</v>
      </c>
      <c r="P84" s="161">
        <f t="shared" ref="P84:Q84" si="59">SUM(P77:P83)</f>
        <v>0</v>
      </c>
      <c r="Q84" s="161">
        <f t="shared" si="59"/>
        <v>0</v>
      </c>
      <c r="R84" s="161">
        <f t="shared" si="47"/>
        <v>5654082</v>
      </c>
    </row>
    <row r="85" spans="1:18" ht="15.75" customHeight="1" x14ac:dyDescent="0.25">
      <c r="A85" s="13" t="s">
        <v>197</v>
      </c>
      <c r="B85" s="28" t="s">
        <v>198</v>
      </c>
      <c r="C85" s="159">
        <v>127308800</v>
      </c>
      <c r="D85" s="160">
        <v>0</v>
      </c>
      <c r="E85" s="160">
        <v>0</v>
      </c>
      <c r="F85" s="203">
        <f t="shared" si="44"/>
        <v>127308800</v>
      </c>
      <c r="G85" s="237">
        <v>127308800</v>
      </c>
      <c r="H85" s="164">
        <v>0</v>
      </c>
      <c r="I85" s="164">
        <v>0</v>
      </c>
      <c r="J85" s="164">
        <f t="shared" si="45"/>
        <v>127308800</v>
      </c>
      <c r="K85" s="237">
        <v>126783800</v>
      </c>
      <c r="L85" s="164">
        <v>0</v>
      </c>
      <c r="M85" s="164">
        <v>0</v>
      </c>
      <c r="N85" s="164">
        <f t="shared" si="46"/>
        <v>126783800</v>
      </c>
      <c r="O85" s="233">
        <v>126258800</v>
      </c>
      <c r="P85" s="164">
        <v>0</v>
      </c>
      <c r="Q85" s="164">
        <v>0</v>
      </c>
      <c r="R85" s="164">
        <f t="shared" si="47"/>
        <v>126258800</v>
      </c>
    </row>
    <row r="86" spans="1:18" ht="15.75" customHeight="1" x14ac:dyDescent="0.25">
      <c r="A86" s="13" t="s">
        <v>199</v>
      </c>
      <c r="B86" s="28" t="s">
        <v>200</v>
      </c>
      <c r="C86" s="159">
        <v>0</v>
      </c>
      <c r="D86" s="160">
        <v>0</v>
      </c>
      <c r="E86" s="160">
        <v>0</v>
      </c>
      <c r="F86" s="203">
        <f t="shared" si="44"/>
        <v>0</v>
      </c>
      <c r="G86" s="237">
        <v>0</v>
      </c>
      <c r="H86" s="164">
        <v>0</v>
      </c>
      <c r="I86" s="164">
        <v>0</v>
      </c>
      <c r="J86" s="164">
        <f t="shared" si="45"/>
        <v>0</v>
      </c>
      <c r="K86" s="237">
        <v>0</v>
      </c>
      <c r="L86" s="164">
        <v>0</v>
      </c>
      <c r="M86" s="164">
        <v>0</v>
      </c>
      <c r="N86" s="164">
        <f t="shared" si="46"/>
        <v>0</v>
      </c>
      <c r="O86" s="237">
        <v>0</v>
      </c>
      <c r="P86" s="164">
        <v>0</v>
      </c>
      <c r="Q86" s="164">
        <v>0</v>
      </c>
      <c r="R86" s="164">
        <f t="shared" si="47"/>
        <v>0</v>
      </c>
    </row>
    <row r="87" spans="1:18" ht="15.75" customHeight="1" x14ac:dyDescent="0.25">
      <c r="A87" s="13" t="s">
        <v>201</v>
      </c>
      <c r="B87" s="28" t="s">
        <v>202</v>
      </c>
      <c r="C87" s="159">
        <v>0</v>
      </c>
      <c r="D87" s="160">
        <v>0</v>
      </c>
      <c r="E87" s="160">
        <v>0</v>
      </c>
      <c r="F87" s="203">
        <f t="shared" si="44"/>
        <v>0</v>
      </c>
      <c r="G87" s="237">
        <v>0</v>
      </c>
      <c r="H87" s="164">
        <v>0</v>
      </c>
      <c r="I87" s="164">
        <v>0</v>
      </c>
      <c r="J87" s="164">
        <f t="shared" si="45"/>
        <v>0</v>
      </c>
      <c r="K87" s="237">
        <v>0</v>
      </c>
      <c r="L87" s="164">
        <v>0</v>
      </c>
      <c r="M87" s="164">
        <v>0</v>
      </c>
      <c r="N87" s="164">
        <f t="shared" si="46"/>
        <v>0</v>
      </c>
      <c r="O87" s="237">
        <v>0</v>
      </c>
      <c r="P87" s="164">
        <v>0</v>
      </c>
      <c r="Q87" s="164">
        <v>0</v>
      </c>
      <c r="R87" s="164">
        <f t="shared" si="47"/>
        <v>0</v>
      </c>
    </row>
    <row r="88" spans="1:18" ht="15.75" customHeight="1" x14ac:dyDescent="0.25">
      <c r="A88" s="13" t="s">
        <v>203</v>
      </c>
      <c r="B88" s="28" t="s">
        <v>204</v>
      </c>
      <c r="C88" s="159">
        <v>34359460</v>
      </c>
      <c r="D88" s="160">
        <v>0</v>
      </c>
      <c r="E88" s="160">
        <v>0</v>
      </c>
      <c r="F88" s="203">
        <f t="shared" si="44"/>
        <v>34359460</v>
      </c>
      <c r="G88" s="237">
        <v>34359460</v>
      </c>
      <c r="H88" s="164">
        <v>0</v>
      </c>
      <c r="I88" s="164">
        <v>0</v>
      </c>
      <c r="J88" s="164">
        <f t="shared" si="45"/>
        <v>34359460</v>
      </c>
      <c r="K88" s="237">
        <v>34217710</v>
      </c>
      <c r="L88" s="164">
        <v>0</v>
      </c>
      <c r="M88" s="164">
        <v>0</v>
      </c>
      <c r="N88" s="164">
        <f t="shared" si="46"/>
        <v>34217710</v>
      </c>
      <c r="O88" s="237">
        <v>34217710</v>
      </c>
      <c r="P88" s="164">
        <v>0</v>
      </c>
      <c r="Q88" s="164">
        <v>0</v>
      </c>
      <c r="R88" s="164">
        <f t="shared" si="47"/>
        <v>34217710</v>
      </c>
    </row>
    <row r="89" spans="1:18" s="87" customFormat="1" ht="15.75" customHeight="1" x14ac:dyDescent="0.25">
      <c r="A89" s="42" t="s">
        <v>425</v>
      </c>
      <c r="B89" s="45" t="s">
        <v>205</v>
      </c>
      <c r="C89" s="157">
        <f>SUM(C85:C88)</f>
        <v>161668260</v>
      </c>
      <c r="D89" s="158">
        <f t="shared" ref="D89:E89" si="60">SUM(D85:D88)</f>
        <v>0</v>
      </c>
      <c r="E89" s="158">
        <f t="shared" si="60"/>
        <v>0</v>
      </c>
      <c r="F89" s="204">
        <f t="shared" si="44"/>
        <v>161668260</v>
      </c>
      <c r="G89" s="212">
        <f>SUM(G85:G88)</f>
        <v>161668260</v>
      </c>
      <c r="H89" s="161">
        <f t="shared" ref="H89:I89" si="61">SUM(H85:H88)</f>
        <v>0</v>
      </c>
      <c r="I89" s="161">
        <f t="shared" si="61"/>
        <v>0</v>
      </c>
      <c r="J89" s="161">
        <f t="shared" si="45"/>
        <v>161668260</v>
      </c>
      <c r="K89" s="212">
        <f>SUM(K85:K88)</f>
        <v>161001510</v>
      </c>
      <c r="L89" s="161">
        <f t="shared" ref="L89:M89" si="62">SUM(L85:L88)</f>
        <v>0</v>
      </c>
      <c r="M89" s="161">
        <f t="shared" si="62"/>
        <v>0</v>
      </c>
      <c r="N89" s="161">
        <f t="shared" si="46"/>
        <v>161001510</v>
      </c>
      <c r="O89" s="212">
        <f>SUM(O85:O88)</f>
        <v>160476510</v>
      </c>
      <c r="P89" s="161">
        <f t="shared" ref="P89:Q89" si="63">SUM(P85:P88)</f>
        <v>0</v>
      </c>
      <c r="Q89" s="161">
        <f t="shared" si="63"/>
        <v>0</v>
      </c>
      <c r="R89" s="161">
        <f t="shared" si="47"/>
        <v>160476510</v>
      </c>
    </row>
    <row r="90" spans="1:18" ht="15.75" customHeight="1" x14ac:dyDescent="0.25">
      <c r="A90" s="13" t="s">
        <v>206</v>
      </c>
      <c r="B90" s="28" t="s">
        <v>207</v>
      </c>
      <c r="C90" s="159">
        <v>0</v>
      </c>
      <c r="D90" s="160">
        <v>0</v>
      </c>
      <c r="E90" s="160">
        <v>0</v>
      </c>
      <c r="F90" s="203">
        <f t="shared" si="44"/>
        <v>0</v>
      </c>
      <c r="G90" s="237">
        <v>0</v>
      </c>
      <c r="H90" s="164">
        <v>0</v>
      </c>
      <c r="I90" s="164">
        <v>0</v>
      </c>
      <c r="J90" s="164">
        <f t="shared" si="45"/>
        <v>0</v>
      </c>
      <c r="K90" s="237">
        <v>0</v>
      </c>
      <c r="L90" s="164">
        <v>0</v>
      </c>
      <c r="M90" s="164">
        <v>0</v>
      </c>
      <c r="N90" s="164">
        <f t="shared" si="46"/>
        <v>0</v>
      </c>
      <c r="O90" s="237">
        <v>0</v>
      </c>
      <c r="P90" s="164">
        <v>0</v>
      </c>
      <c r="Q90" s="164">
        <v>0</v>
      </c>
      <c r="R90" s="164">
        <f t="shared" si="47"/>
        <v>0</v>
      </c>
    </row>
    <row r="91" spans="1:18" ht="15.75" customHeight="1" x14ac:dyDescent="0.25">
      <c r="A91" s="13" t="s">
        <v>461</v>
      </c>
      <c r="B91" s="28" t="s">
        <v>208</v>
      </c>
      <c r="C91" s="159">
        <v>0</v>
      </c>
      <c r="D91" s="160">
        <v>0</v>
      </c>
      <c r="E91" s="160">
        <v>0</v>
      </c>
      <c r="F91" s="203">
        <f t="shared" si="44"/>
        <v>0</v>
      </c>
      <c r="G91" s="237">
        <v>0</v>
      </c>
      <c r="H91" s="164">
        <v>0</v>
      </c>
      <c r="I91" s="164">
        <v>0</v>
      </c>
      <c r="J91" s="164">
        <f t="shared" si="45"/>
        <v>0</v>
      </c>
      <c r="K91" s="237">
        <v>0</v>
      </c>
      <c r="L91" s="164">
        <v>0</v>
      </c>
      <c r="M91" s="164">
        <v>0</v>
      </c>
      <c r="N91" s="164">
        <f t="shared" si="46"/>
        <v>0</v>
      </c>
      <c r="O91" s="237">
        <v>0</v>
      </c>
      <c r="P91" s="164">
        <v>0</v>
      </c>
      <c r="Q91" s="164">
        <v>0</v>
      </c>
      <c r="R91" s="164">
        <f t="shared" si="47"/>
        <v>0</v>
      </c>
    </row>
    <row r="92" spans="1:18" ht="15.75" customHeight="1" x14ac:dyDescent="0.25">
      <c r="A92" s="13" t="s">
        <v>462</v>
      </c>
      <c r="B92" s="28" t="s">
        <v>209</v>
      </c>
      <c r="C92" s="159">
        <v>0</v>
      </c>
      <c r="D92" s="160">
        <v>0</v>
      </c>
      <c r="E92" s="160">
        <v>0</v>
      </c>
      <c r="F92" s="203">
        <f t="shared" si="44"/>
        <v>0</v>
      </c>
      <c r="G92" s="237">
        <v>0</v>
      </c>
      <c r="H92" s="164">
        <v>0</v>
      </c>
      <c r="I92" s="164">
        <v>0</v>
      </c>
      <c r="J92" s="164">
        <f t="shared" si="45"/>
        <v>0</v>
      </c>
      <c r="K92" s="237">
        <v>0</v>
      </c>
      <c r="L92" s="164">
        <v>0</v>
      </c>
      <c r="M92" s="164">
        <v>0</v>
      </c>
      <c r="N92" s="164">
        <f t="shared" si="46"/>
        <v>0</v>
      </c>
      <c r="O92" s="237">
        <v>0</v>
      </c>
      <c r="P92" s="164">
        <v>0</v>
      </c>
      <c r="Q92" s="164">
        <v>0</v>
      </c>
      <c r="R92" s="164">
        <f t="shared" si="47"/>
        <v>0</v>
      </c>
    </row>
    <row r="93" spans="1:18" ht="15.75" customHeight="1" x14ac:dyDescent="0.25">
      <c r="A93" s="13" t="s">
        <v>463</v>
      </c>
      <c r="B93" s="28" t="s">
        <v>210</v>
      </c>
      <c r="C93" s="159">
        <v>0</v>
      </c>
      <c r="D93" s="160">
        <v>0</v>
      </c>
      <c r="E93" s="160">
        <v>0</v>
      </c>
      <c r="F93" s="203">
        <f t="shared" si="44"/>
        <v>0</v>
      </c>
      <c r="G93" s="237">
        <v>0</v>
      </c>
      <c r="H93" s="164">
        <v>0</v>
      </c>
      <c r="I93" s="164">
        <v>0</v>
      </c>
      <c r="J93" s="164">
        <f t="shared" si="45"/>
        <v>0</v>
      </c>
      <c r="K93" s="237">
        <v>0</v>
      </c>
      <c r="L93" s="164">
        <v>0</v>
      </c>
      <c r="M93" s="164">
        <v>0</v>
      </c>
      <c r="N93" s="164">
        <f t="shared" si="46"/>
        <v>0</v>
      </c>
      <c r="O93" s="237">
        <v>0</v>
      </c>
      <c r="P93" s="164">
        <v>0</v>
      </c>
      <c r="Q93" s="164">
        <v>0</v>
      </c>
      <c r="R93" s="164">
        <f t="shared" si="47"/>
        <v>0</v>
      </c>
    </row>
    <row r="94" spans="1:18" ht="15.75" customHeight="1" x14ac:dyDescent="0.25">
      <c r="A94" s="13" t="s">
        <v>464</v>
      </c>
      <c r="B94" s="28" t="s">
        <v>211</v>
      </c>
      <c r="C94" s="159">
        <v>0</v>
      </c>
      <c r="D94" s="160">
        <v>0</v>
      </c>
      <c r="E94" s="160">
        <v>0</v>
      </c>
      <c r="F94" s="203">
        <f t="shared" si="44"/>
        <v>0</v>
      </c>
      <c r="G94" s="237">
        <v>0</v>
      </c>
      <c r="H94" s="164">
        <v>0</v>
      </c>
      <c r="I94" s="164">
        <v>0</v>
      </c>
      <c r="J94" s="164">
        <f t="shared" si="45"/>
        <v>0</v>
      </c>
      <c r="K94" s="237">
        <v>0</v>
      </c>
      <c r="L94" s="164">
        <v>0</v>
      </c>
      <c r="M94" s="164">
        <v>0</v>
      </c>
      <c r="N94" s="164">
        <f t="shared" si="46"/>
        <v>0</v>
      </c>
      <c r="O94" s="237">
        <v>0</v>
      </c>
      <c r="P94" s="164">
        <v>0</v>
      </c>
      <c r="Q94" s="164">
        <v>0</v>
      </c>
      <c r="R94" s="164">
        <f t="shared" si="47"/>
        <v>0</v>
      </c>
    </row>
    <row r="95" spans="1:18" ht="15.75" customHeight="1" x14ac:dyDescent="0.25">
      <c r="A95" s="13" t="s">
        <v>465</v>
      </c>
      <c r="B95" s="28" t="s">
        <v>212</v>
      </c>
      <c r="C95" s="159">
        <v>0</v>
      </c>
      <c r="D95" s="160">
        <v>0</v>
      </c>
      <c r="E95" s="160">
        <v>0</v>
      </c>
      <c r="F95" s="203">
        <f t="shared" si="44"/>
        <v>0</v>
      </c>
      <c r="G95" s="237">
        <v>0</v>
      </c>
      <c r="H95" s="164">
        <v>0</v>
      </c>
      <c r="I95" s="164">
        <v>0</v>
      </c>
      <c r="J95" s="164">
        <f t="shared" si="45"/>
        <v>0</v>
      </c>
      <c r="K95" s="237">
        <v>0</v>
      </c>
      <c r="L95" s="164">
        <v>0</v>
      </c>
      <c r="M95" s="164">
        <v>0</v>
      </c>
      <c r="N95" s="164">
        <f t="shared" si="46"/>
        <v>0</v>
      </c>
      <c r="O95" s="237">
        <v>0</v>
      </c>
      <c r="P95" s="164">
        <v>0</v>
      </c>
      <c r="Q95" s="164">
        <v>0</v>
      </c>
      <c r="R95" s="164">
        <f t="shared" si="47"/>
        <v>0</v>
      </c>
    </row>
    <row r="96" spans="1:18" ht="15.75" customHeight="1" x14ac:dyDescent="0.25">
      <c r="A96" s="13" t="s">
        <v>213</v>
      </c>
      <c r="B96" s="28" t="s">
        <v>214</v>
      </c>
      <c r="C96" s="159">
        <v>0</v>
      </c>
      <c r="D96" s="160">
        <v>0</v>
      </c>
      <c r="E96" s="160">
        <v>0</v>
      </c>
      <c r="F96" s="203">
        <f t="shared" si="44"/>
        <v>0</v>
      </c>
      <c r="G96" s="237">
        <v>0</v>
      </c>
      <c r="H96" s="164">
        <v>0</v>
      </c>
      <c r="I96" s="164">
        <v>0</v>
      </c>
      <c r="J96" s="164">
        <f t="shared" si="45"/>
        <v>0</v>
      </c>
      <c r="K96" s="237">
        <v>0</v>
      </c>
      <c r="L96" s="164">
        <v>0</v>
      </c>
      <c r="M96" s="164">
        <v>0</v>
      </c>
      <c r="N96" s="164">
        <f t="shared" si="46"/>
        <v>0</v>
      </c>
      <c r="O96" s="237">
        <v>0</v>
      </c>
      <c r="P96" s="164">
        <v>0</v>
      </c>
      <c r="Q96" s="164">
        <v>0</v>
      </c>
      <c r="R96" s="164">
        <f t="shared" si="47"/>
        <v>0</v>
      </c>
    </row>
    <row r="97" spans="1:18" ht="15.75" customHeight="1" x14ac:dyDescent="0.25">
      <c r="A97" s="13" t="s">
        <v>656</v>
      </c>
      <c r="B97" s="28" t="s">
        <v>215</v>
      </c>
      <c r="C97" s="159">
        <v>0</v>
      </c>
      <c r="D97" s="160">
        <v>0</v>
      </c>
      <c r="E97" s="160">
        <v>0</v>
      </c>
      <c r="F97" s="203">
        <f t="shared" si="44"/>
        <v>0</v>
      </c>
      <c r="G97" s="237">
        <v>0</v>
      </c>
      <c r="H97" s="164">
        <v>0</v>
      </c>
      <c r="I97" s="164">
        <v>0</v>
      </c>
      <c r="J97" s="164">
        <f t="shared" si="45"/>
        <v>0</v>
      </c>
      <c r="K97" s="237">
        <v>0</v>
      </c>
      <c r="L97" s="164">
        <v>0</v>
      </c>
      <c r="M97" s="164">
        <v>0</v>
      </c>
      <c r="N97" s="164">
        <f t="shared" si="46"/>
        <v>0</v>
      </c>
      <c r="O97" s="237">
        <v>0</v>
      </c>
      <c r="P97" s="164">
        <v>0</v>
      </c>
      <c r="Q97" s="164">
        <v>0</v>
      </c>
      <c r="R97" s="164">
        <f t="shared" si="47"/>
        <v>0</v>
      </c>
    </row>
    <row r="98" spans="1:18" ht="15.75" customHeight="1" x14ac:dyDescent="0.25">
      <c r="A98" s="13" t="s">
        <v>657</v>
      </c>
      <c r="B98" s="28" t="s">
        <v>658</v>
      </c>
      <c r="C98" s="159">
        <v>0</v>
      </c>
      <c r="D98" s="160">
        <v>0</v>
      </c>
      <c r="E98" s="160">
        <v>0</v>
      </c>
      <c r="F98" s="203">
        <f t="shared" si="44"/>
        <v>0</v>
      </c>
      <c r="G98" s="237">
        <v>0</v>
      </c>
      <c r="H98" s="164">
        <v>0</v>
      </c>
      <c r="I98" s="164">
        <v>0</v>
      </c>
      <c r="J98" s="164">
        <f t="shared" si="45"/>
        <v>0</v>
      </c>
      <c r="K98" s="237">
        <v>0</v>
      </c>
      <c r="L98" s="164">
        <v>0</v>
      </c>
      <c r="M98" s="164">
        <v>0</v>
      </c>
      <c r="N98" s="164">
        <f t="shared" si="46"/>
        <v>0</v>
      </c>
      <c r="O98" s="237">
        <v>0</v>
      </c>
      <c r="P98" s="164">
        <v>0</v>
      </c>
      <c r="Q98" s="164">
        <v>0</v>
      </c>
      <c r="R98" s="164">
        <f t="shared" si="47"/>
        <v>0</v>
      </c>
    </row>
    <row r="99" spans="1:18" s="87" customFormat="1" ht="15.75" customHeight="1" x14ac:dyDescent="0.25">
      <c r="A99" s="42" t="s">
        <v>426</v>
      </c>
      <c r="B99" s="45" t="s">
        <v>216</v>
      </c>
      <c r="C99" s="157">
        <f>SUM(C90:C98)</f>
        <v>0</v>
      </c>
      <c r="D99" s="158">
        <f t="shared" ref="D99:E99" si="64">SUM(D90:D98)</f>
        <v>0</v>
      </c>
      <c r="E99" s="158">
        <f t="shared" si="64"/>
        <v>0</v>
      </c>
      <c r="F99" s="204">
        <f t="shared" si="44"/>
        <v>0</v>
      </c>
      <c r="G99" s="212">
        <f>SUM(G90:G98)</f>
        <v>0</v>
      </c>
      <c r="H99" s="161">
        <f t="shared" ref="H99:I99" si="65">SUM(H90:H98)</f>
        <v>0</v>
      </c>
      <c r="I99" s="161">
        <f t="shared" si="65"/>
        <v>0</v>
      </c>
      <c r="J99" s="161">
        <f t="shared" si="45"/>
        <v>0</v>
      </c>
      <c r="K99" s="212">
        <f>SUM(K90:K98)</f>
        <v>0</v>
      </c>
      <c r="L99" s="161">
        <f t="shared" ref="L99:M99" si="66">SUM(L90:L98)</f>
        <v>0</v>
      </c>
      <c r="M99" s="161">
        <f t="shared" si="66"/>
        <v>0</v>
      </c>
      <c r="N99" s="161">
        <f t="shared" si="46"/>
        <v>0</v>
      </c>
      <c r="O99" s="212">
        <f>SUM(O90:O98)</f>
        <v>0</v>
      </c>
      <c r="P99" s="161">
        <f t="shared" ref="P99:Q99" si="67">SUM(P90:P98)</f>
        <v>0</v>
      </c>
      <c r="Q99" s="161">
        <f t="shared" si="67"/>
        <v>0</v>
      </c>
      <c r="R99" s="161">
        <f t="shared" si="47"/>
        <v>0</v>
      </c>
    </row>
    <row r="100" spans="1:18" s="87" customFormat="1" ht="15.75" customHeight="1" x14ac:dyDescent="0.25">
      <c r="A100" s="170" t="s">
        <v>38</v>
      </c>
      <c r="B100" s="171"/>
      <c r="C100" s="173">
        <f>C84+C89+C99</f>
        <v>162198260</v>
      </c>
      <c r="D100" s="173">
        <f t="shared" ref="D100:E100" si="68">D84+D89+D99</f>
        <v>0</v>
      </c>
      <c r="E100" s="173">
        <f t="shared" si="68"/>
        <v>0</v>
      </c>
      <c r="F100" s="205">
        <f t="shared" si="44"/>
        <v>162198260</v>
      </c>
      <c r="G100" s="244">
        <f>G84+G89+G99</f>
        <v>162198260</v>
      </c>
      <c r="H100" s="245">
        <f t="shared" ref="H100:I100" si="69">H84+H89+H99</f>
        <v>0</v>
      </c>
      <c r="I100" s="245">
        <f t="shared" si="69"/>
        <v>0</v>
      </c>
      <c r="J100" s="246">
        <f t="shared" si="45"/>
        <v>162198260</v>
      </c>
      <c r="K100" s="244">
        <f>K84+K89+K99</f>
        <v>161531510</v>
      </c>
      <c r="L100" s="245">
        <f t="shared" ref="L100:M100" si="70">L84+L89+L99</f>
        <v>0</v>
      </c>
      <c r="M100" s="245">
        <f t="shared" si="70"/>
        <v>0</v>
      </c>
      <c r="N100" s="246">
        <f t="shared" si="46"/>
        <v>161531510</v>
      </c>
      <c r="O100" s="244">
        <f>O84+O89+O99</f>
        <v>166130592</v>
      </c>
      <c r="P100" s="245">
        <f t="shared" ref="P100:Q100" si="71">P84+P89+P99</f>
        <v>0</v>
      </c>
      <c r="Q100" s="245">
        <f t="shared" si="71"/>
        <v>0</v>
      </c>
      <c r="R100" s="246">
        <f t="shared" si="47"/>
        <v>166130592</v>
      </c>
    </row>
    <row r="101" spans="1:18" s="87" customFormat="1" ht="15.75" x14ac:dyDescent="0.25">
      <c r="A101" s="122" t="s">
        <v>471</v>
      </c>
      <c r="B101" s="123" t="s">
        <v>217</v>
      </c>
      <c r="C101" s="165">
        <f>C26+C27+C52+C61+C75+C84+C89+C99</f>
        <v>248414775</v>
      </c>
      <c r="D101" s="166">
        <f>D26+D27+D52+D61+D75+D84+D89+D99</f>
        <v>300000</v>
      </c>
      <c r="E101" s="166">
        <f>E26+E27+E52+E61+E75+E84+E89+E99</f>
        <v>9000</v>
      </c>
      <c r="F101" s="206">
        <f t="shared" si="44"/>
        <v>248723775</v>
      </c>
      <c r="G101" s="213">
        <f>G26+G27+G52+G61+G75+G84+G89+G99</f>
        <v>248414775</v>
      </c>
      <c r="H101" s="167">
        <f>H26+H27+H52+H61+H75+H84+H89+H99</f>
        <v>300000</v>
      </c>
      <c r="I101" s="167">
        <f>I26+I27+I52+I61+I75+I84+I89+I99</f>
        <v>9000</v>
      </c>
      <c r="J101" s="167">
        <f t="shared" si="45"/>
        <v>248723775</v>
      </c>
      <c r="K101" s="213">
        <f>K26+K27+K52+K61+K75+K84+K89+K99</f>
        <v>244591573</v>
      </c>
      <c r="L101" s="167">
        <f>L26+L27+L52+L61+L75+L84+L89+L99</f>
        <v>300000</v>
      </c>
      <c r="M101" s="167">
        <f>M26+M27+M52+M61+M75+M84+M89+M99</f>
        <v>9000</v>
      </c>
      <c r="N101" s="167">
        <f t="shared" si="46"/>
        <v>244900573</v>
      </c>
      <c r="O101" s="213">
        <f>O26+O27+O52+O61+O75+O84+O89+O99</f>
        <v>268671569</v>
      </c>
      <c r="P101" s="167">
        <f>P26+P27+P52+P61+P75+P84+P89+P99</f>
        <v>300000</v>
      </c>
      <c r="Q101" s="167">
        <f>Q26+Q27+Q52+Q61+Q75+Q84+Q89+Q99</f>
        <v>9000</v>
      </c>
      <c r="R101" s="167">
        <f t="shared" si="47"/>
        <v>268980569</v>
      </c>
    </row>
    <row r="102" spans="1:18" x14ac:dyDescent="0.25">
      <c r="A102" s="13" t="s">
        <v>659</v>
      </c>
      <c r="B102" s="5" t="s">
        <v>218</v>
      </c>
      <c r="C102" s="159">
        <v>0</v>
      </c>
      <c r="D102" s="160">
        <v>0</v>
      </c>
      <c r="E102" s="160">
        <v>0</v>
      </c>
      <c r="F102" s="203">
        <f t="shared" si="44"/>
        <v>0</v>
      </c>
      <c r="G102" s="237">
        <v>0</v>
      </c>
      <c r="H102" s="164">
        <v>0</v>
      </c>
      <c r="I102" s="164">
        <v>0</v>
      </c>
      <c r="J102" s="164">
        <f t="shared" si="45"/>
        <v>0</v>
      </c>
      <c r="K102" s="237">
        <v>0</v>
      </c>
      <c r="L102" s="164">
        <v>0</v>
      </c>
      <c r="M102" s="164">
        <v>0</v>
      </c>
      <c r="N102" s="164">
        <f t="shared" si="46"/>
        <v>0</v>
      </c>
      <c r="O102" s="237">
        <v>0</v>
      </c>
      <c r="P102" s="164">
        <v>0</v>
      </c>
      <c r="Q102" s="164">
        <v>0</v>
      </c>
      <c r="R102" s="164">
        <f t="shared" si="47"/>
        <v>0</v>
      </c>
    </row>
    <row r="103" spans="1:18" x14ac:dyDescent="0.25">
      <c r="A103" s="13" t="s">
        <v>221</v>
      </c>
      <c r="B103" s="5" t="s">
        <v>222</v>
      </c>
      <c r="C103" s="159">
        <v>0</v>
      </c>
      <c r="D103" s="160">
        <v>0</v>
      </c>
      <c r="E103" s="160">
        <v>0</v>
      </c>
      <c r="F103" s="203">
        <f t="shared" si="44"/>
        <v>0</v>
      </c>
      <c r="G103" s="237">
        <v>0</v>
      </c>
      <c r="H103" s="164">
        <v>0</v>
      </c>
      <c r="I103" s="164">
        <v>0</v>
      </c>
      <c r="J103" s="164">
        <f t="shared" si="45"/>
        <v>0</v>
      </c>
      <c r="K103" s="237">
        <v>0</v>
      </c>
      <c r="L103" s="164">
        <v>0</v>
      </c>
      <c r="M103" s="164">
        <v>0</v>
      </c>
      <c r="N103" s="164">
        <f t="shared" si="46"/>
        <v>0</v>
      </c>
      <c r="O103" s="237">
        <v>0</v>
      </c>
      <c r="P103" s="164">
        <v>0</v>
      </c>
      <c r="Q103" s="164">
        <v>0</v>
      </c>
      <c r="R103" s="164">
        <f t="shared" si="47"/>
        <v>0</v>
      </c>
    </row>
    <row r="104" spans="1:18" x14ac:dyDescent="0.25">
      <c r="A104" s="13" t="s">
        <v>674</v>
      </c>
      <c r="B104" s="5" t="s">
        <v>223</v>
      </c>
      <c r="C104" s="159">
        <v>0</v>
      </c>
      <c r="D104" s="160">
        <v>0</v>
      </c>
      <c r="E104" s="160">
        <v>0</v>
      </c>
      <c r="F104" s="203">
        <f t="shared" si="44"/>
        <v>0</v>
      </c>
      <c r="G104" s="237">
        <v>0</v>
      </c>
      <c r="H104" s="164">
        <v>0</v>
      </c>
      <c r="I104" s="164">
        <v>0</v>
      </c>
      <c r="J104" s="164">
        <f t="shared" si="45"/>
        <v>0</v>
      </c>
      <c r="K104" s="237">
        <v>0</v>
      </c>
      <c r="L104" s="164">
        <v>0</v>
      </c>
      <c r="M104" s="164">
        <v>0</v>
      </c>
      <c r="N104" s="164">
        <f t="shared" si="46"/>
        <v>0</v>
      </c>
      <c r="O104" s="237">
        <v>0</v>
      </c>
      <c r="P104" s="164">
        <v>0</v>
      </c>
      <c r="Q104" s="164">
        <v>0</v>
      </c>
      <c r="R104" s="164">
        <f t="shared" si="47"/>
        <v>0</v>
      </c>
    </row>
    <row r="105" spans="1:18" s="87" customFormat="1" x14ac:dyDescent="0.25">
      <c r="A105" s="15" t="s">
        <v>431</v>
      </c>
      <c r="B105" s="7" t="s">
        <v>225</v>
      </c>
      <c r="C105" s="157">
        <v>0</v>
      </c>
      <c r="D105" s="158">
        <f t="shared" ref="D105:E105" si="72">SUM(D102:D104)</f>
        <v>0</v>
      </c>
      <c r="E105" s="158">
        <f t="shared" si="72"/>
        <v>0</v>
      </c>
      <c r="F105" s="204">
        <f t="shared" si="44"/>
        <v>0</v>
      </c>
      <c r="G105" s="212">
        <v>0</v>
      </c>
      <c r="H105" s="161">
        <f t="shared" ref="H105:I105" si="73">SUM(H102:H104)</f>
        <v>0</v>
      </c>
      <c r="I105" s="161">
        <f t="shared" si="73"/>
        <v>0</v>
      </c>
      <c r="J105" s="161">
        <f t="shared" si="45"/>
        <v>0</v>
      </c>
      <c r="K105" s="212">
        <v>0</v>
      </c>
      <c r="L105" s="161">
        <f t="shared" ref="L105:M105" si="74">SUM(L102:L104)</f>
        <v>0</v>
      </c>
      <c r="M105" s="161">
        <f t="shared" si="74"/>
        <v>0</v>
      </c>
      <c r="N105" s="161">
        <f t="shared" si="46"/>
        <v>0</v>
      </c>
      <c r="O105" s="212">
        <v>0</v>
      </c>
      <c r="P105" s="161">
        <f t="shared" ref="P105:Q105" si="75">SUM(P102:P104)</f>
        <v>0</v>
      </c>
      <c r="Q105" s="161">
        <f t="shared" si="75"/>
        <v>0</v>
      </c>
      <c r="R105" s="161">
        <f t="shared" si="47"/>
        <v>0</v>
      </c>
    </row>
    <row r="106" spans="1:18" x14ac:dyDescent="0.25">
      <c r="A106" s="33" t="s">
        <v>467</v>
      </c>
      <c r="B106" s="5" t="s">
        <v>226</v>
      </c>
      <c r="C106" s="159">
        <v>0</v>
      </c>
      <c r="D106" s="160">
        <v>0</v>
      </c>
      <c r="E106" s="160">
        <v>0</v>
      </c>
      <c r="F106" s="203">
        <f t="shared" si="44"/>
        <v>0</v>
      </c>
      <c r="G106" s="237">
        <v>0</v>
      </c>
      <c r="H106" s="164">
        <v>0</v>
      </c>
      <c r="I106" s="164">
        <v>0</v>
      </c>
      <c r="J106" s="164">
        <f t="shared" si="45"/>
        <v>0</v>
      </c>
      <c r="K106" s="237">
        <v>0</v>
      </c>
      <c r="L106" s="164">
        <v>0</v>
      </c>
      <c r="M106" s="164">
        <v>0</v>
      </c>
      <c r="N106" s="164">
        <f t="shared" si="46"/>
        <v>0</v>
      </c>
      <c r="O106" s="237">
        <v>0</v>
      </c>
      <c r="P106" s="164">
        <v>0</v>
      </c>
      <c r="Q106" s="164">
        <v>0</v>
      </c>
      <c r="R106" s="164">
        <f t="shared" si="47"/>
        <v>0</v>
      </c>
    </row>
    <row r="107" spans="1:18" x14ac:dyDescent="0.25">
      <c r="A107" s="33" t="s">
        <v>675</v>
      </c>
      <c r="B107" s="5" t="s">
        <v>229</v>
      </c>
      <c r="C107" s="159">
        <v>0</v>
      </c>
      <c r="D107" s="160">
        <v>0</v>
      </c>
      <c r="E107" s="160">
        <v>0</v>
      </c>
      <c r="F107" s="203">
        <f t="shared" si="44"/>
        <v>0</v>
      </c>
      <c r="G107" s="237">
        <v>0</v>
      </c>
      <c r="H107" s="164">
        <v>0</v>
      </c>
      <c r="I107" s="164">
        <v>0</v>
      </c>
      <c r="J107" s="164">
        <f t="shared" si="45"/>
        <v>0</v>
      </c>
      <c r="K107" s="237">
        <v>0</v>
      </c>
      <c r="L107" s="164">
        <v>0</v>
      </c>
      <c r="M107" s="164">
        <v>0</v>
      </c>
      <c r="N107" s="164">
        <f t="shared" si="46"/>
        <v>0</v>
      </c>
      <c r="O107" s="237">
        <v>0</v>
      </c>
      <c r="P107" s="164">
        <v>0</v>
      </c>
      <c r="Q107" s="164">
        <v>0</v>
      </c>
      <c r="R107" s="164">
        <f t="shared" si="47"/>
        <v>0</v>
      </c>
    </row>
    <row r="108" spans="1:18" x14ac:dyDescent="0.25">
      <c r="A108" s="13" t="s">
        <v>676</v>
      </c>
      <c r="B108" s="5" t="s">
        <v>231</v>
      </c>
      <c r="C108" s="159">
        <v>0</v>
      </c>
      <c r="D108" s="160">
        <v>0</v>
      </c>
      <c r="E108" s="160">
        <v>0</v>
      </c>
      <c r="F108" s="203">
        <f t="shared" si="44"/>
        <v>0</v>
      </c>
      <c r="G108" s="237">
        <v>0</v>
      </c>
      <c r="H108" s="164">
        <v>0</v>
      </c>
      <c r="I108" s="164">
        <v>0</v>
      </c>
      <c r="J108" s="164">
        <f t="shared" si="45"/>
        <v>0</v>
      </c>
      <c r="K108" s="237">
        <v>0</v>
      </c>
      <c r="L108" s="164">
        <v>0</v>
      </c>
      <c r="M108" s="164">
        <v>0</v>
      </c>
      <c r="N108" s="164">
        <f t="shared" si="46"/>
        <v>0</v>
      </c>
      <c r="O108" s="237">
        <v>0</v>
      </c>
      <c r="P108" s="164">
        <v>0</v>
      </c>
      <c r="Q108" s="164">
        <v>0</v>
      </c>
      <c r="R108" s="164">
        <f t="shared" si="47"/>
        <v>0</v>
      </c>
    </row>
    <row r="109" spans="1:18" x14ac:dyDescent="0.25">
      <c r="A109" s="13" t="s">
        <v>677</v>
      </c>
      <c r="B109" s="5" t="s">
        <v>232</v>
      </c>
      <c r="C109" s="159">
        <v>0</v>
      </c>
      <c r="D109" s="160">
        <v>0</v>
      </c>
      <c r="E109" s="160">
        <v>0</v>
      </c>
      <c r="F109" s="203">
        <f t="shared" si="44"/>
        <v>0</v>
      </c>
      <c r="G109" s="237">
        <v>0</v>
      </c>
      <c r="H109" s="164">
        <v>0</v>
      </c>
      <c r="I109" s="164">
        <v>0</v>
      </c>
      <c r="J109" s="164">
        <f t="shared" si="45"/>
        <v>0</v>
      </c>
      <c r="K109" s="237">
        <v>0</v>
      </c>
      <c r="L109" s="164">
        <v>0</v>
      </c>
      <c r="M109" s="164">
        <v>0</v>
      </c>
      <c r="N109" s="164">
        <f t="shared" si="46"/>
        <v>0</v>
      </c>
      <c r="O109" s="237">
        <v>0</v>
      </c>
      <c r="P109" s="164">
        <v>0</v>
      </c>
      <c r="Q109" s="164">
        <v>0</v>
      </c>
      <c r="R109" s="164">
        <f t="shared" si="47"/>
        <v>0</v>
      </c>
    </row>
    <row r="110" spans="1:18" x14ac:dyDescent="0.25">
      <c r="A110" s="13" t="s">
        <v>680</v>
      </c>
      <c r="B110" s="5" t="s">
        <v>678</v>
      </c>
      <c r="C110" s="159">
        <v>0</v>
      </c>
      <c r="D110" s="160">
        <v>0</v>
      </c>
      <c r="E110" s="160">
        <v>0</v>
      </c>
      <c r="F110" s="203">
        <f t="shared" si="44"/>
        <v>0</v>
      </c>
      <c r="G110" s="237">
        <v>0</v>
      </c>
      <c r="H110" s="164">
        <v>0</v>
      </c>
      <c r="I110" s="164">
        <v>0</v>
      </c>
      <c r="J110" s="164">
        <f t="shared" si="45"/>
        <v>0</v>
      </c>
      <c r="K110" s="237">
        <v>0</v>
      </c>
      <c r="L110" s="164">
        <v>0</v>
      </c>
      <c r="M110" s="164">
        <v>0</v>
      </c>
      <c r="N110" s="164">
        <f t="shared" si="46"/>
        <v>0</v>
      </c>
      <c r="O110" s="237">
        <v>0</v>
      </c>
      <c r="P110" s="164">
        <v>0</v>
      </c>
      <c r="Q110" s="164">
        <v>0</v>
      </c>
      <c r="R110" s="164">
        <f t="shared" si="47"/>
        <v>0</v>
      </c>
    </row>
    <row r="111" spans="1:18" x14ac:dyDescent="0.25">
      <c r="A111" s="13" t="s">
        <v>681</v>
      </c>
      <c r="B111" s="5" t="s">
        <v>679</v>
      </c>
      <c r="C111" s="159">
        <v>0</v>
      </c>
      <c r="D111" s="160">
        <v>0</v>
      </c>
      <c r="E111" s="160">
        <v>0</v>
      </c>
      <c r="F111" s="203">
        <f t="shared" si="44"/>
        <v>0</v>
      </c>
      <c r="G111" s="237">
        <v>0</v>
      </c>
      <c r="H111" s="164">
        <v>0</v>
      </c>
      <c r="I111" s="164">
        <v>0</v>
      </c>
      <c r="J111" s="164">
        <f t="shared" si="45"/>
        <v>0</v>
      </c>
      <c r="K111" s="237">
        <v>0</v>
      </c>
      <c r="L111" s="164">
        <v>0</v>
      </c>
      <c r="M111" s="164">
        <v>0</v>
      </c>
      <c r="N111" s="164">
        <f t="shared" si="46"/>
        <v>0</v>
      </c>
      <c r="O111" s="237">
        <v>0</v>
      </c>
      <c r="P111" s="164">
        <v>0</v>
      </c>
      <c r="Q111" s="164">
        <v>0</v>
      </c>
      <c r="R111" s="164">
        <f t="shared" si="47"/>
        <v>0</v>
      </c>
    </row>
    <row r="112" spans="1:18" s="87" customFormat="1" x14ac:dyDescent="0.25">
      <c r="A112" s="14" t="s">
        <v>434</v>
      </c>
      <c r="B112" s="7" t="s">
        <v>233</v>
      </c>
      <c r="C112" s="157">
        <v>0</v>
      </c>
      <c r="D112" s="158">
        <f t="shared" ref="D112:E112" si="76">SUM(D106:D111)</f>
        <v>0</v>
      </c>
      <c r="E112" s="158">
        <f t="shared" si="76"/>
        <v>0</v>
      </c>
      <c r="F112" s="204">
        <f t="shared" si="44"/>
        <v>0</v>
      </c>
      <c r="G112" s="212">
        <v>0</v>
      </c>
      <c r="H112" s="161">
        <f t="shared" ref="H112:I112" si="77">SUM(H106:H111)</f>
        <v>0</v>
      </c>
      <c r="I112" s="161">
        <f t="shared" si="77"/>
        <v>0</v>
      </c>
      <c r="J112" s="161">
        <f t="shared" si="45"/>
        <v>0</v>
      </c>
      <c r="K112" s="212">
        <v>0</v>
      </c>
      <c r="L112" s="161">
        <f t="shared" ref="L112:M112" si="78">SUM(L106:L111)</f>
        <v>0</v>
      </c>
      <c r="M112" s="161">
        <f t="shared" si="78"/>
        <v>0</v>
      </c>
      <c r="N112" s="161">
        <f t="shared" si="46"/>
        <v>0</v>
      </c>
      <c r="O112" s="212">
        <v>0</v>
      </c>
      <c r="P112" s="161">
        <f t="shared" ref="P112:Q112" si="79">SUM(P106:P111)</f>
        <v>0</v>
      </c>
      <c r="Q112" s="161">
        <f t="shared" si="79"/>
        <v>0</v>
      </c>
      <c r="R112" s="161">
        <f t="shared" si="47"/>
        <v>0</v>
      </c>
    </row>
    <row r="113" spans="1:18" s="87" customFormat="1" x14ac:dyDescent="0.25">
      <c r="A113" s="14" t="s">
        <v>234</v>
      </c>
      <c r="B113" s="7" t="s">
        <v>235</v>
      </c>
      <c r="C113" s="157">
        <v>0</v>
      </c>
      <c r="D113" s="158">
        <v>0</v>
      </c>
      <c r="E113" s="158">
        <v>0</v>
      </c>
      <c r="F113" s="204">
        <f t="shared" si="44"/>
        <v>0</v>
      </c>
      <c r="G113" s="212">
        <v>0</v>
      </c>
      <c r="H113" s="161">
        <v>0</v>
      </c>
      <c r="I113" s="161">
        <v>0</v>
      </c>
      <c r="J113" s="161">
        <f t="shared" si="45"/>
        <v>0</v>
      </c>
      <c r="K113" s="212">
        <v>0</v>
      </c>
      <c r="L113" s="161">
        <v>0</v>
      </c>
      <c r="M113" s="161">
        <v>0</v>
      </c>
      <c r="N113" s="161">
        <f t="shared" si="46"/>
        <v>0</v>
      </c>
      <c r="O113" s="212">
        <v>0</v>
      </c>
      <c r="P113" s="161">
        <v>0</v>
      </c>
      <c r="Q113" s="161">
        <v>0</v>
      </c>
      <c r="R113" s="161">
        <f t="shared" si="47"/>
        <v>0</v>
      </c>
    </row>
    <row r="114" spans="1:18" s="87" customFormat="1" x14ac:dyDescent="0.25">
      <c r="A114" s="14" t="s">
        <v>236</v>
      </c>
      <c r="B114" s="7" t="s">
        <v>237</v>
      </c>
      <c r="C114" s="157">
        <v>2348737</v>
      </c>
      <c r="D114" s="158">
        <v>0</v>
      </c>
      <c r="E114" s="158">
        <v>0</v>
      </c>
      <c r="F114" s="204">
        <f t="shared" si="44"/>
        <v>2348737</v>
      </c>
      <c r="G114" s="212">
        <v>2348737</v>
      </c>
      <c r="H114" s="161">
        <v>0</v>
      </c>
      <c r="I114" s="161">
        <v>0</v>
      </c>
      <c r="J114" s="161">
        <f t="shared" si="45"/>
        <v>2348737</v>
      </c>
      <c r="K114" s="212">
        <v>2348737</v>
      </c>
      <c r="L114" s="161">
        <v>0</v>
      </c>
      <c r="M114" s="161">
        <v>0</v>
      </c>
      <c r="N114" s="161">
        <f t="shared" si="46"/>
        <v>2348737</v>
      </c>
      <c r="O114" s="212">
        <v>2348737</v>
      </c>
      <c r="P114" s="161">
        <v>0</v>
      </c>
      <c r="Q114" s="161">
        <v>0</v>
      </c>
      <c r="R114" s="161">
        <f t="shared" si="47"/>
        <v>2348737</v>
      </c>
    </row>
    <row r="115" spans="1:18" s="87" customFormat="1" x14ac:dyDescent="0.25">
      <c r="A115" s="14" t="s">
        <v>238</v>
      </c>
      <c r="B115" s="7" t="s">
        <v>239</v>
      </c>
      <c r="C115" s="157">
        <v>39723683</v>
      </c>
      <c r="D115" s="158">
        <f t="shared" ref="D115:E115" si="80">SUM(D113:D114)</f>
        <v>0</v>
      </c>
      <c r="E115" s="158">
        <f t="shared" si="80"/>
        <v>0</v>
      </c>
      <c r="F115" s="204">
        <f t="shared" si="44"/>
        <v>39723683</v>
      </c>
      <c r="G115" s="212">
        <v>54992917</v>
      </c>
      <c r="H115" s="161">
        <f t="shared" ref="H115:I115" si="81">SUM(H113:H114)</f>
        <v>0</v>
      </c>
      <c r="I115" s="161">
        <f t="shared" si="81"/>
        <v>0</v>
      </c>
      <c r="J115" s="161">
        <f t="shared" si="45"/>
        <v>54992917</v>
      </c>
      <c r="K115" s="212">
        <v>54992917</v>
      </c>
      <c r="L115" s="161">
        <f t="shared" ref="L115:M115" si="82">SUM(L113:L114)</f>
        <v>0</v>
      </c>
      <c r="M115" s="161">
        <f t="shared" si="82"/>
        <v>0</v>
      </c>
      <c r="N115" s="161">
        <f t="shared" si="46"/>
        <v>54992917</v>
      </c>
      <c r="O115" s="212">
        <v>55318203</v>
      </c>
      <c r="P115" s="161">
        <f t="shared" ref="P115:Q115" si="83">SUM(P113:P114)</f>
        <v>0</v>
      </c>
      <c r="Q115" s="161">
        <f t="shared" si="83"/>
        <v>0</v>
      </c>
      <c r="R115" s="161">
        <f t="shared" si="47"/>
        <v>55318203</v>
      </c>
    </row>
    <row r="116" spans="1:18" s="87" customFormat="1" x14ac:dyDescent="0.25">
      <c r="A116" s="14" t="s">
        <v>682</v>
      </c>
      <c r="B116" s="7" t="s">
        <v>241</v>
      </c>
      <c r="C116" s="157">
        <v>0</v>
      </c>
      <c r="D116" s="161">
        <v>0</v>
      </c>
      <c r="E116" s="161">
        <v>0</v>
      </c>
      <c r="F116" s="204">
        <f t="shared" si="44"/>
        <v>0</v>
      </c>
      <c r="G116" s="212">
        <v>0</v>
      </c>
      <c r="H116" s="161">
        <v>0</v>
      </c>
      <c r="I116" s="161">
        <v>0</v>
      </c>
      <c r="J116" s="161">
        <f t="shared" si="45"/>
        <v>0</v>
      </c>
      <c r="K116" s="212">
        <v>0</v>
      </c>
      <c r="L116" s="161">
        <v>0</v>
      </c>
      <c r="M116" s="161">
        <v>0</v>
      </c>
      <c r="N116" s="161">
        <f t="shared" si="46"/>
        <v>0</v>
      </c>
      <c r="O116" s="212">
        <v>0</v>
      </c>
      <c r="P116" s="161">
        <v>0</v>
      </c>
      <c r="Q116" s="161">
        <v>0</v>
      </c>
      <c r="R116" s="161">
        <f t="shared" si="47"/>
        <v>0</v>
      </c>
    </row>
    <row r="117" spans="1:18" s="87" customFormat="1" x14ac:dyDescent="0.25">
      <c r="A117" s="14" t="s">
        <v>242</v>
      </c>
      <c r="B117" s="7" t="s">
        <v>243</v>
      </c>
      <c r="C117" s="157">
        <v>0</v>
      </c>
      <c r="D117" s="161">
        <v>0</v>
      </c>
      <c r="E117" s="161">
        <v>0</v>
      </c>
      <c r="F117" s="204">
        <f t="shared" si="44"/>
        <v>0</v>
      </c>
      <c r="G117" s="212">
        <v>0</v>
      </c>
      <c r="H117" s="161">
        <v>0</v>
      </c>
      <c r="I117" s="161">
        <v>0</v>
      </c>
      <c r="J117" s="161">
        <f t="shared" si="45"/>
        <v>0</v>
      </c>
      <c r="K117" s="212">
        <v>0</v>
      </c>
      <c r="L117" s="161">
        <v>0</v>
      </c>
      <c r="M117" s="161">
        <v>0</v>
      </c>
      <c r="N117" s="161">
        <f t="shared" si="46"/>
        <v>0</v>
      </c>
      <c r="O117" s="212">
        <v>0</v>
      </c>
      <c r="P117" s="161">
        <v>0</v>
      </c>
      <c r="Q117" s="161">
        <v>0</v>
      </c>
      <c r="R117" s="161">
        <f t="shared" si="47"/>
        <v>0</v>
      </c>
    </row>
    <row r="118" spans="1:18" s="87" customFormat="1" x14ac:dyDescent="0.25">
      <c r="A118" s="14" t="s">
        <v>244</v>
      </c>
      <c r="B118" s="7" t="s">
        <v>245</v>
      </c>
      <c r="C118" s="157">
        <v>0</v>
      </c>
      <c r="D118" s="161">
        <v>0</v>
      </c>
      <c r="E118" s="161">
        <v>0</v>
      </c>
      <c r="F118" s="204">
        <f t="shared" si="44"/>
        <v>0</v>
      </c>
      <c r="G118" s="212">
        <v>0</v>
      </c>
      <c r="H118" s="161">
        <v>0</v>
      </c>
      <c r="I118" s="161">
        <v>0</v>
      </c>
      <c r="J118" s="161">
        <f t="shared" si="45"/>
        <v>0</v>
      </c>
      <c r="K118" s="212">
        <v>0</v>
      </c>
      <c r="L118" s="161">
        <v>0</v>
      </c>
      <c r="M118" s="161">
        <v>0</v>
      </c>
      <c r="N118" s="161">
        <f t="shared" si="46"/>
        <v>0</v>
      </c>
      <c r="O118" s="212">
        <v>0</v>
      </c>
      <c r="P118" s="161">
        <v>0</v>
      </c>
      <c r="Q118" s="161">
        <v>0</v>
      </c>
      <c r="R118" s="161">
        <f t="shared" si="47"/>
        <v>0</v>
      </c>
    </row>
    <row r="119" spans="1:18" s="87" customFormat="1" x14ac:dyDescent="0.25">
      <c r="A119" s="33" t="s">
        <v>686</v>
      </c>
      <c r="B119" s="5" t="s">
        <v>683</v>
      </c>
      <c r="C119" s="157">
        <v>0</v>
      </c>
      <c r="D119" s="161">
        <v>0</v>
      </c>
      <c r="E119" s="161">
        <v>0</v>
      </c>
      <c r="F119" s="204">
        <f t="shared" si="44"/>
        <v>0</v>
      </c>
      <c r="G119" s="212">
        <v>0</v>
      </c>
      <c r="H119" s="161">
        <v>0</v>
      </c>
      <c r="I119" s="161">
        <v>0</v>
      </c>
      <c r="J119" s="161">
        <f t="shared" si="45"/>
        <v>0</v>
      </c>
      <c r="K119" s="212">
        <v>0</v>
      </c>
      <c r="L119" s="161">
        <v>0</v>
      </c>
      <c r="M119" s="161">
        <v>0</v>
      </c>
      <c r="N119" s="161">
        <f t="shared" si="46"/>
        <v>0</v>
      </c>
      <c r="O119" s="212">
        <v>0</v>
      </c>
      <c r="P119" s="161">
        <v>0</v>
      </c>
      <c r="Q119" s="161">
        <v>0</v>
      </c>
      <c r="R119" s="161">
        <f t="shared" si="47"/>
        <v>0</v>
      </c>
    </row>
    <row r="120" spans="1:18" s="87" customFormat="1" x14ac:dyDescent="0.25">
      <c r="A120" s="33" t="s">
        <v>687</v>
      </c>
      <c r="B120" s="5" t="s">
        <v>684</v>
      </c>
      <c r="C120" s="157">
        <v>0</v>
      </c>
      <c r="D120" s="161">
        <v>0</v>
      </c>
      <c r="E120" s="161">
        <v>0</v>
      </c>
      <c r="F120" s="204">
        <f t="shared" si="44"/>
        <v>0</v>
      </c>
      <c r="G120" s="212">
        <v>0</v>
      </c>
      <c r="H120" s="161">
        <v>0</v>
      </c>
      <c r="I120" s="161">
        <v>0</v>
      </c>
      <c r="J120" s="161">
        <f t="shared" si="45"/>
        <v>0</v>
      </c>
      <c r="K120" s="212">
        <v>0</v>
      </c>
      <c r="L120" s="161">
        <v>0</v>
      </c>
      <c r="M120" s="161">
        <v>0</v>
      </c>
      <c r="N120" s="161">
        <f t="shared" si="46"/>
        <v>0</v>
      </c>
      <c r="O120" s="212">
        <v>0</v>
      </c>
      <c r="P120" s="161">
        <v>0</v>
      </c>
      <c r="Q120" s="161">
        <v>0</v>
      </c>
      <c r="R120" s="161">
        <f t="shared" si="47"/>
        <v>0</v>
      </c>
    </row>
    <row r="121" spans="1:18" s="87" customFormat="1" x14ac:dyDescent="0.25">
      <c r="A121" s="14" t="s">
        <v>688</v>
      </c>
      <c r="B121" s="7" t="s">
        <v>685</v>
      </c>
      <c r="C121" s="157">
        <v>0</v>
      </c>
      <c r="D121" s="161">
        <v>0</v>
      </c>
      <c r="E121" s="161">
        <v>0</v>
      </c>
      <c r="F121" s="204">
        <f t="shared" si="44"/>
        <v>0</v>
      </c>
      <c r="G121" s="212">
        <v>0</v>
      </c>
      <c r="H121" s="161">
        <v>0</v>
      </c>
      <c r="I121" s="161">
        <v>0</v>
      </c>
      <c r="J121" s="161">
        <f t="shared" si="45"/>
        <v>0</v>
      </c>
      <c r="K121" s="212">
        <v>0</v>
      </c>
      <c r="L121" s="161">
        <v>0</v>
      </c>
      <c r="M121" s="161">
        <v>0</v>
      </c>
      <c r="N121" s="161">
        <f t="shared" si="46"/>
        <v>0</v>
      </c>
      <c r="O121" s="212">
        <v>0</v>
      </c>
      <c r="P121" s="161">
        <v>0</v>
      </c>
      <c r="Q121" s="161">
        <v>0</v>
      </c>
      <c r="R121" s="161">
        <f t="shared" si="47"/>
        <v>0</v>
      </c>
    </row>
    <row r="122" spans="1:18" s="87" customFormat="1" x14ac:dyDescent="0.25">
      <c r="A122" s="34" t="s">
        <v>435</v>
      </c>
      <c r="B122" s="35" t="s">
        <v>246</v>
      </c>
      <c r="C122" s="161">
        <f>C105+C112+C113+C114+C115+C116+C117+C118+C121</f>
        <v>42072420</v>
      </c>
      <c r="D122" s="161">
        <f t="shared" ref="D122:E122" si="84">D105+D112+D113+D114+D115+D116+D117+D121</f>
        <v>0</v>
      </c>
      <c r="E122" s="161">
        <f t="shared" si="84"/>
        <v>0</v>
      </c>
      <c r="F122" s="204">
        <f t="shared" si="44"/>
        <v>42072420</v>
      </c>
      <c r="G122" s="212">
        <f>G105+G112+G113+G114+G115+G116+G117+G118+G121</f>
        <v>57341654</v>
      </c>
      <c r="H122" s="161">
        <f t="shared" ref="H122:I122" si="85">H105+H112+H113+H114+H115+H116+H117+H121</f>
        <v>0</v>
      </c>
      <c r="I122" s="161">
        <f t="shared" si="85"/>
        <v>0</v>
      </c>
      <c r="J122" s="161">
        <f t="shared" si="45"/>
        <v>57341654</v>
      </c>
      <c r="K122" s="212">
        <f>K105+K112+K113+K114+K115+K116+K117+K118+K121</f>
        <v>57341654</v>
      </c>
      <c r="L122" s="161">
        <f t="shared" ref="L122:M122" si="86">L105+L112+L113+L114+L115+L116+L117+L121</f>
        <v>0</v>
      </c>
      <c r="M122" s="161">
        <f t="shared" si="86"/>
        <v>0</v>
      </c>
      <c r="N122" s="161">
        <f t="shared" si="46"/>
        <v>57341654</v>
      </c>
      <c r="O122" s="212">
        <f>O105+O112+O113+O114+O115+O116+O117+O118+O121</f>
        <v>57666940</v>
      </c>
      <c r="P122" s="161">
        <f t="shared" ref="P122:Q122" si="87">P105+P112+P113+P114+P115+P116+P117+P121</f>
        <v>0</v>
      </c>
      <c r="Q122" s="161">
        <f t="shared" si="87"/>
        <v>0</v>
      </c>
      <c r="R122" s="161">
        <f t="shared" si="47"/>
        <v>57666940</v>
      </c>
    </row>
    <row r="123" spans="1:18" x14ac:dyDescent="0.25">
      <c r="A123" s="33" t="s">
        <v>247</v>
      </c>
      <c r="B123" s="5" t="s">
        <v>248</v>
      </c>
      <c r="C123" s="159">
        <v>0</v>
      </c>
      <c r="D123" s="160">
        <v>0</v>
      </c>
      <c r="E123" s="160">
        <v>0</v>
      </c>
      <c r="F123" s="203">
        <f t="shared" si="44"/>
        <v>0</v>
      </c>
      <c r="G123" s="237">
        <v>0</v>
      </c>
      <c r="H123" s="164">
        <v>0</v>
      </c>
      <c r="I123" s="164">
        <v>0</v>
      </c>
      <c r="J123" s="164">
        <f t="shared" si="45"/>
        <v>0</v>
      </c>
      <c r="K123" s="237">
        <v>0</v>
      </c>
      <c r="L123" s="164">
        <v>0</v>
      </c>
      <c r="M123" s="164">
        <v>0</v>
      </c>
      <c r="N123" s="164">
        <f t="shared" si="46"/>
        <v>0</v>
      </c>
      <c r="O123" s="237">
        <v>0</v>
      </c>
      <c r="P123" s="164">
        <v>0</v>
      </c>
      <c r="Q123" s="164">
        <v>0</v>
      </c>
      <c r="R123" s="164">
        <f t="shared" si="47"/>
        <v>0</v>
      </c>
    </row>
    <row r="124" spans="1:18" x14ac:dyDescent="0.25">
      <c r="A124" s="13" t="s">
        <v>249</v>
      </c>
      <c r="B124" s="5" t="s">
        <v>250</v>
      </c>
      <c r="C124" s="159">
        <v>0</v>
      </c>
      <c r="D124" s="160">
        <v>0</v>
      </c>
      <c r="E124" s="160">
        <v>0</v>
      </c>
      <c r="F124" s="203">
        <f t="shared" si="44"/>
        <v>0</v>
      </c>
      <c r="G124" s="237">
        <v>0</v>
      </c>
      <c r="H124" s="164">
        <v>0</v>
      </c>
      <c r="I124" s="164">
        <v>0</v>
      </c>
      <c r="J124" s="164">
        <f t="shared" si="45"/>
        <v>0</v>
      </c>
      <c r="K124" s="237">
        <v>0</v>
      </c>
      <c r="L124" s="164">
        <v>0</v>
      </c>
      <c r="M124" s="164">
        <v>0</v>
      </c>
      <c r="N124" s="164">
        <f t="shared" si="46"/>
        <v>0</v>
      </c>
      <c r="O124" s="237">
        <v>0</v>
      </c>
      <c r="P124" s="164">
        <v>0</v>
      </c>
      <c r="Q124" s="164">
        <v>0</v>
      </c>
      <c r="R124" s="164">
        <f t="shared" si="47"/>
        <v>0</v>
      </c>
    </row>
    <row r="125" spans="1:18" x14ac:dyDescent="0.25">
      <c r="A125" s="33" t="s">
        <v>468</v>
      </c>
      <c r="B125" s="5" t="s">
        <v>251</v>
      </c>
      <c r="C125" s="159">
        <v>0</v>
      </c>
      <c r="D125" s="160">
        <v>0</v>
      </c>
      <c r="E125" s="160">
        <v>0</v>
      </c>
      <c r="F125" s="203">
        <f t="shared" si="44"/>
        <v>0</v>
      </c>
      <c r="G125" s="237">
        <v>0</v>
      </c>
      <c r="H125" s="164">
        <v>0</v>
      </c>
      <c r="I125" s="164">
        <v>0</v>
      </c>
      <c r="J125" s="164">
        <f t="shared" si="45"/>
        <v>0</v>
      </c>
      <c r="K125" s="237">
        <v>0</v>
      </c>
      <c r="L125" s="164">
        <v>0</v>
      </c>
      <c r="M125" s="164">
        <v>0</v>
      </c>
      <c r="N125" s="164">
        <f t="shared" si="46"/>
        <v>0</v>
      </c>
      <c r="O125" s="237">
        <v>0</v>
      </c>
      <c r="P125" s="164">
        <v>0</v>
      </c>
      <c r="Q125" s="164">
        <v>0</v>
      </c>
      <c r="R125" s="164">
        <f t="shared" si="47"/>
        <v>0</v>
      </c>
    </row>
    <row r="126" spans="1:18" x14ac:dyDescent="0.25">
      <c r="A126" s="33" t="s">
        <v>689</v>
      </c>
      <c r="B126" s="5" t="s">
        <v>252</v>
      </c>
      <c r="C126" s="159">
        <v>0</v>
      </c>
      <c r="D126" s="160"/>
      <c r="E126" s="160"/>
      <c r="F126" s="203"/>
      <c r="G126" s="237">
        <v>0</v>
      </c>
      <c r="H126" s="164"/>
      <c r="I126" s="164"/>
      <c r="J126" s="164"/>
      <c r="K126" s="237">
        <v>0</v>
      </c>
      <c r="L126" s="164"/>
      <c r="M126" s="164"/>
      <c r="N126" s="164"/>
      <c r="O126" s="237">
        <v>0</v>
      </c>
      <c r="P126" s="164"/>
      <c r="Q126" s="164"/>
      <c r="R126" s="164"/>
    </row>
    <row r="127" spans="1:18" x14ac:dyDescent="0.25">
      <c r="A127" s="33" t="s">
        <v>691</v>
      </c>
      <c r="B127" s="5" t="s">
        <v>690</v>
      </c>
      <c r="C127" s="159">
        <v>0</v>
      </c>
      <c r="D127" s="160">
        <v>0</v>
      </c>
      <c r="E127" s="160">
        <v>0</v>
      </c>
      <c r="F127" s="203">
        <f t="shared" si="44"/>
        <v>0</v>
      </c>
      <c r="G127" s="237">
        <v>0</v>
      </c>
      <c r="H127" s="164">
        <v>0</v>
      </c>
      <c r="I127" s="164">
        <v>0</v>
      </c>
      <c r="J127" s="164">
        <f t="shared" ref="J127:J128" si="88">SUM(G127:I127)</f>
        <v>0</v>
      </c>
      <c r="K127" s="237">
        <v>0</v>
      </c>
      <c r="L127" s="164">
        <v>0</v>
      </c>
      <c r="M127" s="164">
        <v>0</v>
      </c>
      <c r="N127" s="164">
        <f t="shared" ref="N127:N128" si="89">SUM(K127:M127)</f>
        <v>0</v>
      </c>
      <c r="O127" s="237">
        <v>0</v>
      </c>
      <c r="P127" s="164">
        <v>0</v>
      </c>
      <c r="Q127" s="164">
        <v>0</v>
      </c>
      <c r="R127" s="164">
        <f t="shared" ref="R127:R128" si="90">SUM(O127:Q127)</f>
        <v>0</v>
      </c>
    </row>
    <row r="128" spans="1:18" s="87" customFormat="1" x14ac:dyDescent="0.25">
      <c r="A128" s="34" t="s">
        <v>441</v>
      </c>
      <c r="B128" s="35" t="s">
        <v>256</v>
      </c>
      <c r="C128" s="157">
        <f>SUM(C123:C127)</f>
        <v>0</v>
      </c>
      <c r="D128" s="158">
        <f t="shared" ref="D128:E128" si="91">SUM(D123:D127)</f>
        <v>0</v>
      </c>
      <c r="E128" s="158">
        <f t="shared" si="91"/>
        <v>0</v>
      </c>
      <c r="F128" s="203">
        <f t="shared" si="44"/>
        <v>0</v>
      </c>
      <c r="G128" s="212">
        <f>SUM(G123:G127)</f>
        <v>0</v>
      </c>
      <c r="H128" s="161">
        <f t="shared" ref="H128:I128" si="92">SUM(H123:H127)</f>
        <v>0</v>
      </c>
      <c r="I128" s="161">
        <f t="shared" si="92"/>
        <v>0</v>
      </c>
      <c r="J128" s="164">
        <f t="shared" si="88"/>
        <v>0</v>
      </c>
      <c r="K128" s="212">
        <f>SUM(K123:K127)</f>
        <v>0</v>
      </c>
      <c r="L128" s="161">
        <f t="shared" ref="L128:M128" si="93">SUM(L123:L127)</f>
        <v>0</v>
      </c>
      <c r="M128" s="161">
        <f t="shared" si="93"/>
        <v>0</v>
      </c>
      <c r="N128" s="164">
        <f t="shared" si="89"/>
        <v>0</v>
      </c>
      <c r="O128" s="212">
        <f>SUM(O123:O127)</f>
        <v>0</v>
      </c>
      <c r="P128" s="161">
        <f t="shared" ref="P128:Q128" si="94">SUM(P123:P127)</f>
        <v>0</v>
      </c>
      <c r="Q128" s="161">
        <f t="shared" si="94"/>
        <v>0</v>
      </c>
      <c r="R128" s="164">
        <f t="shared" si="90"/>
        <v>0</v>
      </c>
    </row>
    <row r="129" spans="1:18" s="87" customFormat="1" x14ac:dyDescent="0.25">
      <c r="A129" s="34" t="s">
        <v>257</v>
      </c>
      <c r="B129" s="35" t="s">
        <v>258</v>
      </c>
      <c r="C129" s="157">
        <v>0</v>
      </c>
      <c r="D129" s="158">
        <v>0</v>
      </c>
      <c r="E129" s="158">
        <v>0</v>
      </c>
      <c r="F129" s="203">
        <v>0</v>
      </c>
      <c r="G129" s="212">
        <v>0</v>
      </c>
      <c r="H129" s="161">
        <v>0</v>
      </c>
      <c r="I129" s="161">
        <v>0</v>
      </c>
      <c r="J129" s="164">
        <v>0</v>
      </c>
      <c r="K129" s="212">
        <v>0</v>
      </c>
      <c r="L129" s="161">
        <v>0</v>
      </c>
      <c r="M129" s="161">
        <v>0</v>
      </c>
      <c r="N129" s="164">
        <v>0</v>
      </c>
      <c r="O129" s="212">
        <v>0</v>
      </c>
      <c r="P129" s="161">
        <v>0</v>
      </c>
      <c r="Q129" s="161">
        <v>0</v>
      </c>
      <c r="R129" s="164">
        <v>0</v>
      </c>
    </row>
    <row r="130" spans="1:18" x14ac:dyDescent="0.25">
      <c r="A130" s="15" t="s">
        <v>693</v>
      </c>
      <c r="B130" s="7" t="s">
        <v>692</v>
      </c>
      <c r="C130" s="157">
        <v>0</v>
      </c>
      <c r="D130" s="158">
        <v>0</v>
      </c>
      <c r="E130" s="158">
        <v>0</v>
      </c>
      <c r="F130" s="204">
        <f t="shared" si="44"/>
        <v>0</v>
      </c>
      <c r="G130" s="212">
        <v>0</v>
      </c>
      <c r="H130" s="161">
        <v>0</v>
      </c>
      <c r="I130" s="161">
        <v>0</v>
      </c>
      <c r="J130" s="161">
        <f t="shared" ref="J130:J131" si="95">SUM(G130:I130)</f>
        <v>0</v>
      </c>
      <c r="K130" s="212">
        <v>0</v>
      </c>
      <c r="L130" s="161">
        <v>0</v>
      </c>
      <c r="M130" s="161">
        <v>0</v>
      </c>
      <c r="N130" s="161">
        <f t="shared" ref="N130:N131" si="96">SUM(K130:M130)</f>
        <v>0</v>
      </c>
      <c r="O130" s="212">
        <v>0</v>
      </c>
      <c r="P130" s="161">
        <v>0</v>
      </c>
      <c r="Q130" s="161">
        <v>0</v>
      </c>
      <c r="R130" s="161">
        <f t="shared" ref="R130:R131" si="97">SUM(O130:Q130)</f>
        <v>0</v>
      </c>
    </row>
    <row r="131" spans="1:18" s="87" customFormat="1" ht="15.75" x14ac:dyDescent="0.25">
      <c r="A131" s="125" t="s">
        <v>472</v>
      </c>
      <c r="B131" s="126" t="s">
        <v>259</v>
      </c>
      <c r="C131" s="167">
        <f>C122+C128+C129+C130</f>
        <v>42072420</v>
      </c>
      <c r="D131" s="167">
        <f t="shared" ref="D131:E131" si="98">D122+D128+D130</f>
        <v>0</v>
      </c>
      <c r="E131" s="167">
        <f t="shared" si="98"/>
        <v>0</v>
      </c>
      <c r="F131" s="206">
        <f t="shared" si="44"/>
        <v>42072420</v>
      </c>
      <c r="G131" s="213">
        <f>G122+G128+G129+G130</f>
        <v>57341654</v>
      </c>
      <c r="H131" s="167">
        <f t="shared" ref="H131:I131" si="99">H122+H128+H130</f>
        <v>0</v>
      </c>
      <c r="I131" s="167">
        <f t="shared" si="99"/>
        <v>0</v>
      </c>
      <c r="J131" s="167">
        <f t="shared" si="95"/>
        <v>57341654</v>
      </c>
      <c r="K131" s="213">
        <f>K122+K128+K129+K130</f>
        <v>57341654</v>
      </c>
      <c r="L131" s="167">
        <f t="shared" ref="L131:M131" si="100">L122+L128+L130</f>
        <v>0</v>
      </c>
      <c r="M131" s="167">
        <f t="shared" si="100"/>
        <v>0</v>
      </c>
      <c r="N131" s="167">
        <f t="shared" si="96"/>
        <v>57341654</v>
      </c>
      <c r="O131" s="213">
        <f>O122+O128+O129+O130</f>
        <v>57666940</v>
      </c>
      <c r="P131" s="167">
        <f t="shared" ref="P131:Q131" si="101">P122+P128+P130</f>
        <v>0</v>
      </c>
      <c r="Q131" s="167">
        <f t="shared" si="101"/>
        <v>0</v>
      </c>
      <c r="R131" s="167">
        <f t="shared" si="97"/>
        <v>57666940</v>
      </c>
    </row>
    <row r="132" spans="1:18" s="87" customFormat="1" ht="15.75" x14ac:dyDescent="0.25">
      <c r="A132" s="127" t="s">
        <v>508</v>
      </c>
      <c r="B132" s="127"/>
      <c r="C132" s="168">
        <f>C101+C131</f>
        <v>290487195</v>
      </c>
      <c r="D132" s="169">
        <f>D101+D131</f>
        <v>300000</v>
      </c>
      <c r="E132" s="169">
        <f>E101+E131</f>
        <v>9000</v>
      </c>
      <c r="F132" s="207">
        <f>SUM(C132:E132)</f>
        <v>290796195</v>
      </c>
      <c r="G132" s="247">
        <f>G101+G131</f>
        <v>305756429</v>
      </c>
      <c r="H132" s="248">
        <f>H101+H131</f>
        <v>300000</v>
      </c>
      <c r="I132" s="248">
        <f>I101+I131</f>
        <v>9000</v>
      </c>
      <c r="J132" s="248">
        <f>SUM(G132:I132)</f>
        <v>306065429</v>
      </c>
      <c r="K132" s="247">
        <f>K101+K131</f>
        <v>301933227</v>
      </c>
      <c r="L132" s="248">
        <f>L101+L131</f>
        <v>300000</v>
      </c>
      <c r="M132" s="248">
        <f>M101+M131</f>
        <v>9000</v>
      </c>
      <c r="N132" s="248">
        <f>SUM(K132:M132)</f>
        <v>302242227</v>
      </c>
      <c r="O132" s="247">
        <f>O101+O131</f>
        <v>326338509</v>
      </c>
      <c r="P132" s="248">
        <f>P101+P131</f>
        <v>300000</v>
      </c>
      <c r="Q132" s="248">
        <f>Q101+Q131</f>
        <v>9000</v>
      </c>
      <c r="R132" s="248">
        <f>SUM(O132:Q132)</f>
        <v>326647509</v>
      </c>
    </row>
    <row r="133" spans="1:18" x14ac:dyDescent="0.25">
      <c r="A133" s="162"/>
      <c r="B133" s="163"/>
      <c r="C133" s="163"/>
      <c r="D133" s="163"/>
      <c r="E133" s="163"/>
      <c r="F133" s="163"/>
    </row>
    <row r="134" spans="1:18" x14ac:dyDescent="0.25">
      <c r="B134" s="24"/>
      <c r="C134" s="24"/>
      <c r="D134" s="24"/>
      <c r="E134" s="24"/>
      <c r="F134" s="24"/>
    </row>
    <row r="135" spans="1:18" x14ac:dyDescent="0.25">
      <c r="B135" s="24"/>
      <c r="C135" s="24"/>
      <c r="D135" s="24"/>
      <c r="E135" s="24"/>
      <c r="F135" s="24"/>
    </row>
    <row r="136" spans="1:18" x14ac:dyDescent="0.25">
      <c r="B136" s="24"/>
      <c r="C136" s="24"/>
      <c r="D136" s="24"/>
      <c r="E136" s="24"/>
      <c r="F136" s="24"/>
    </row>
    <row r="137" spans="1:18" x14ac:dyDescent="0.25">
      <c r="B137" s="24"/>
      <c r="C137" s="24"/>
      <c r="D137" s="24"/>
      <c r="E137" s="24"/>
      <c r="F137" s="24"/>
    </row>
    <row r="138" spans="1:18" x14ac:dyDescent="0.25">
      <c r="B138" s="24"/>
      <c r="C138" s="24"/>
      <c r="D138" s="24"/>
      <c r="E138" s="24"/>
      <c r="F138" s="24"/>
    </row>
    <row r="139" spans="1:18" x14ac:dyDescent="0.25">
      <c r="B139" s="24"/>
      <c r="C139" s="24"/>
      <c r="D139" s="24"/>
      <c r="E139" s="24"/>
      <c r="F139" s="24"/>
    </row>
    <row r="140" spans="1:18" x14ac:dyDescent="0.25">
      <c r="B140" s="24"/>
      <c r="C140" s="24"/>
      <c r="D140" s="24"/>
      <c r="E140" s="24"/>
      <c r="F140" s="24"/>
    </row>
    <row r="141" spans="1:18" x14ac:dyDescent="0.25">
      <c r="B141" s="24"/>
      <c r="C141" s="24"/>
      <c r="D141" s="24"/>
      <c r="E141" s="24"/>
      <c r="F141" s="24"/>
    </row>
    <row r="142" spans="1:18" x14ac:dyDescent="0.25">
      <c r="B142" s="24"/>
      <c r="C142" s="24"/>
      <c r="D142" s="24"/>
      <c r="E142" s="24"/>
      <c r="F142" s="24"/>
    </row>
    <row r="143" spans="1:18" x14ac:dyDescent="0.25">
      <c r="B143" s="24"/>
      <c r="C143" s="24"/>
      <c r="D143" s="24"/>
      <c r="E143" s="24"/>
      <c r="F143" s="24"/>
    </row>
    <row r="144" spans="1:18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  <row r="175" spans="2:6" x14ac:dyDescent="0.25">
      <c r="B175" s="24"/>
      <c r="C175" s="24"/>
      <c r="D175" s="24"/>
      <c r="E175" s="24"/>
      <c r="F175" s="24"/>
    </row>
    <row r="176" spans="2:6" x14ac:dyDescent="0.25">
      <c r="B176" s="24"/>
      <c r="C176" s="24"/>
      <c r="D176" s="24"/>
      <c r="E176" s="24"/>
      <c r="F176" s="24"/>
    </row>
    <row r="177" spans="2:6" x14ac:dyDescent="0.25">
      <c r="B177" s="24"/>
      <c r="C177" s="24"/>
      <c r="D177" s="24"/>
      <c r="E177" s="24"/>
      <c r="F177" s="24"/>
    </row>
    <row r="178" spans="2:6" x14ac:dyDescent="0.25">
      <c r="B178" s="24"/>
      <c r="C178" s="24"/>
      <c r="D178" s="24"/>
      <c r="E178" s="24"/>
      <c r="F178" s="24"/>
    </row>
    <row r="179" spans="2:6" x14ac:dyDescent="0.25">
      <c r="B179" s="24"/>
      <c r="C179" s="24"/>
      <c r="D179" s="24"/>
      <c r="E179" s="24"/>
      <c r="F179" s="24"/>
    </row>
    <row r="180" spans="2:6" x14ac:dyDescent="0.25">
      <c r="B180" s="24"/>
      <c r="C180" s="24"/>
      <c r="D180" s="24"/>
      <c r="E180" s="24"/>
      <c r="F180" s="24"/>
    </row>
    <row r="181" spans="2:6" x14ac:dyDescent="0.25">
      <c r="B181" s="24"/>
      <c r="C181" s="24"/>
      <c r="D181" s="24"/>
      <c r="E181" s="24"/>
      <c r="F181" s="24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71"/>
  <sheetViews>
    <sheetView topLeftCell="A73" workbookViewId="0">
      <selection activeCell="J59" sqref="J59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729</v>
      </c>
      <c r="C1" s="1"/>
      <c r="D1" s="1"/>
    </row>
    <row r="3" spans="1:4" ht="18.75" customHeight="1" x14ac:dyDescent="0.25">
      <c r="A3" s="269" t="s">
        <v>706</v>
      </c>
      <c r="B3" s="270"/>
      <c r="C3" s="270"/>
      <c r="D3" s="270"/>
    </row>
    <row r="4" spans="1:4" ht="55.5" customHeight="1" x14ac:dyDescent="0.25">
      <c r="A4" s="272" t="s">
        <v>673</v>
      </c>
      <c r="B4" s="270"/>
      <c r="C4" s="270"/>
      <c r="D4" s="271"/>
    </row>
    <row r="5" spans="1:4" ht="13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33" customHeight="1" x14ac:dyDescent="0.25">
      <c r="A7" s="155" t="s">
        <v>633</v>
      </c>
      <c r="B7" s="3" t="s">
        <v>81</v>
      </c>
      <c r="C7" s="154" t="s">
        <v>26</v>
      </c>
      <c r="D7" s="181" t="s">
        <v>27</v>
      </c>
    </row>
    <row r="8" spans="1:4" x14ac:dyDescent="0.25">
      <c r="A8" s="12" t="s">
        <v>433</v>
      </c>
      <c r="B8" s="5" t="s">
        <v>218</v>
      </c>
      <c r="C8" s="85">
        <v>0</v>
      </c>
      <c r="D8" s="107">
        <v>0</v>
      </c>
    </row>
    <row r="9" spans="1:4" x14ac:dyDescent="0.25">
      <c r="A9" s="19" t="s">
        <v>219</v>
      </c>
      <c r="B9" s="19" t="s">
        <v>218</v>
      </c>
      <c r="C9" s="85">
        <v>0</v>
      </c>
      <c r="D9" s="107">
        <v>0</v>
      </c>
    </row>
    <row r="10" spans="1:4" x14ac:dyDescent="0.25">
      <c r="A10" s="19" t="s">
        <v>220</v>
      </c>
      <c r="B10" s="19" t="s">
        <v>218</v>
      </c>
      <c r="C10" s="85">
        <v>0</v>
      </c>
      <c r="D10" s="107">
        <v>0</v>
      </c>
    </row>
    <row r="11" spans="1:4" ht="30" x14ac:dyDescent="0.25">
      <c r="A11" s="12" t="s">
        <v>221</v>
      </c>
      <c r="B11" s="5" t="s">
        <v>222</v>
      </c>
      <c r="C11" s="85">
        <v>0</v>
      </c>
      <c r="D11" s="107">
        <v>0</v>
      </c>
    </row>
    <row r="12" spans="1:4" x14ac:dyDescent="0.25">
      <c r="A12" s="12" t="s">
        <v>432</v>
      </c>
      <c r="B12" s="5" t="s">
        <v>223</v>
      </c>
      <c r="C12" s="107">
        <v>0</v>
      </c>
      <c r="D12" s="107">
        <v>0</v>
      </c>
    </row>
    <row r="13" spans="1:4" x14ac:dyDescent="0.25">
      <c r="A13" s="19" t="s">
        <v>219</v>
      </c>
      <c r="B13" s="19" t="s">
        <v>223</v>
      </c>
      <c r="C13" s="85">
        <v>0</v>
      </c>
      <c r="D13" s="107">
        <v>0</v>
      </c>
    </row>
    <row r="14" spans="1:4" x14ac:dyDescent="0.25">
      <c r="A14" s="19" t="s">
        <v>220</v>
      </c>
      <c r="B14" s="19" t="s">
        <v>224</v>
      </c>
      <c r="C14" s="85">
        <v>0</v>
      </c>
      <c r="D14" s="107">
        <v>0</v>
      </c>
    </row>
    <row r="15" spans="1:4" s="87" customFormat="1" x14ac:dyDescent="0.25">
      <c r="A15" s="11" t="s">
        <v>431</v>
      </c>
      <c r="B15" s="7" t="s">
        <v>225</v>
      </c>
      <c r="C15" s="88">
        <v>0</v>
      </c>
      <c r="D15" s="119">
        <v>0</v>
      </c>
    </row>
    <row r="16" spans="1:4" x14ac:dyDescent="0.25">
      <c r="A16" s="21" t="s">
        <v>436</v>
      </c>
      <c r="B16" s="5" t="s">
        <v>226</v>
      </c>
      <c r="C16" s="85">
        <v>0</v>
      </c>
      <c r="D16" s="107">
        <v>0</v>
      </c>
    </row>
    <row r="17" spans="1:4" x14ac:dyDescent="0.25">
      <c r="A17" s="19" t="s">
        <v>227</v>
      </c>
      <c r="B17" s="19" t="s">
        <v>226</v>
      </c>
      <c r="C17" s="85">
        <v>0</v>
      </c>
      <c r="D17" s="107">
        <v>0</v>
      </c>
    </row>
    <row r="18" spans="1:4" x14ac:dyDescent="0.25">
      <c r="A18" s="19" t="s">
        <v>228</v>
      </c>
      <c r="B18" s="19" t="s">
        <v>226</v>
      </c>
      <c r="C18" s="85">
        <v>0</v>
      </c>
      <c r="D18" s="107">
        <v>0</v>
      </c>
    </row>
    <row r="19" spans="1:4" x14ac:dyDescent="0.25">
      <c r="A19" s="21" t="s">
        <v>437</v>
      </c>
      <c r="B19" s="5" t="s">
        <v>229</v>
      </c>
      <c r="C19" s="85">
        <v>0</v>
      </c>
      <c r="D19" s="107">
        <v>0</v>
      </c>
    </row>
    <row r="20" spans="1:4" x14ac:dyDescent="0.25">
      <c r="A20" s="19" t="s">
        <v>220</v>
      </c>
      <c r="B20" s="19" t="s">
        <v>229</v>
      </c>
      <c r="C20" s="85">
        <v>0</v>
      </c>
      <c r="D20" s="107">
        <v>0</v>
      </c>
    </row>
    <row r="21" spans="1:4" x14ac:dyDescent="0.25">
      <c r="A21" s="13" t="s">
        <v>230</v>
      </c>
      <c r="B21" s="5" t="s">
        <v>231</v>
      </c>
      <c r="C21" s="85">
        <v>0</v>
      </c>
      <c r="D21" s="107">
        <v>0</v>
      </c>
    </row>
    <row r="22" spans="1:4" x14ac:dyDescent="0.25">
      <c r="A22" s="13" t="s">
        <v>438</v>
      </c>
      <c r="B22" s="5" t="s">
        <v>232</v>
      </c>
      <c r="C22" s="85">
        <v>0</v>
      </c>
      <c r="D22" s="107">
        <v>0</v>
      </c>
    </row>
    <row r="23" spans="1:4" x14ac:dyDescent="0.25">
      <c r="A23" s="19" t="s">
        <v>228</v>
      </c>
      <c r="B23" s="19" t="s">
        <v>232</v>
      </c>
      <c r="C23" s="85">
        <v>0</v>
      </c>
      <c r="D23" s="107">
        <v>0</v>
      </c>
    </row>
    <row r="24" spans="1:4" x14ac:dyDescent="0.25">
      <c r="A24" s="19" t="s">
        <v>220</v>
      </c>
      <c r="B24" s="19" t="s">
        <v>232</v>
      </c>
      <c r="C24" s="85">
        <v>0</v>
      </c>
      <c r="D24" s="107">
        <v>0</v>
      </c>
    </row>
    <row r="25" spans="1:4" s="87" customFormat="1" x14ac:dyDescent="0.25">
      <c r="A25" s="22" t="s">
        <v>434</v>
      </c>
      <c r="B25" s="7" t="s">
        <v>233</v>
      </c>
      <c r="C25" s="88">
        <v>0</v>
      </c>
      <c r="D25" s="119">
        <v>0</v>
      </c>
    </row>
    <row r="26" spans="1:4" x14ac:dyDescent="0.25">
      <c r="A26" s="21" t="s">
        <v>234</v>
      </c>
      <c r="B26" s="5" t="s">
        <v>235</v>
      </c>
      <c r="C26" s="85">
        <v>0</v>
      </c>
      <c r="D26" s="107">
        <v>0</v>
      </c>
    </row>
    <row r="27" spans="1:4" x14ac:dyDescent="0.25">
      <c r="A27" s="21" t="s">
        <v>236</v>
      </c>
      <c r="B27" s="5" t="s">
        <v>237</v>
      </c>
      <c r="C27" s="85">
        <v>2348737</v>
      </c>
      <c r="D27" s="107">
        <v>0</v>
      </c>
    </row>
    <row r="28" spans="1:4" x14ac:dyDescent="0.25">
      <c r="A28" s="21" t="s">
        <v>240</v>
      </c>
      <c r="B28" s="5" t="s">
        <v>241</v>
      </c>
      <c r="C28" s="85">
        <v>0</v>
      </c>
      <c r="D28" s="107">
        <v>0</v>
      </c>
    </row>
    <row r="29" spans="1:4" x14ac:dyDescent="0.25">
      <c r="A29" s="21" t="s">
        <v>242</v>
      </c>
      <c r="B29" s="5" t="s">
        <v>243</v>
      </c>
      <c r="C29" s="85">
        <v>0</v>
      </c>
      <c r="D29" s="107">
        <v>0</v>
      </c>
    </row>
    <row r="30" spans="1:4" x14ac:dyDescent="0.25">
      <c r="A30" s="21" t="s">
        <v>244</v>
      </c>
      <c r="B30" s="5" t="s">
        <v>245</v>
      </c>
      <c r="C30" s="85">
        <v>0</v>
      </c>
      <c r="D30" s="107">
        <v>0</v>
      </c>
    </row>
    <row r="31" spans="1:4" s="87" customFormat="1" x14ac:dyDescent="0.25">
      <c r="A31" s="39" t="s">
        <v>435</v>
      </c>
      <c r="B31" s="40" t="s">
        <v>246</v>
      </c>
      <c r="C31" s="88">
        <f>C15+C25+C26+C27+C28+C29+C30</f>
        <v>2348737</v>
      </c>
      <c r="D31" s="119">
        <v>0</v>
      </c>
    </row>
    <row r="32" spans="1:4" x14ac:dyDescent="0.25">
      <c r="A32" s="21" t="s">
        <v>247</v>
      </c>
      <c r="B32" s="5" t="s">
        <v>248</v>
      </c>
      <c r="C32" s="85">
        <v>0</v>
      </c>
      <c r="D32" s="107">
        <v>0</v>
      </c>
    </row>
    <row r="33" spans="1:4" x14ac:dyDescent="0.25">
      <c r="A33" s="12" t="s">
        <v>249</v>
      </c>
      <c r="B33" s="5" t="s">
        <v>250</v>
      </c>
      <c r="C33" s="85">
        <v>0</v>
      </c>
      <c r="D33" s="107">
        <v>0</v>
      </c>
    </row>
    <row r="34" spans="1:4" x14ac:dyDescent="0.25">
      <c r="A34" s="21" t="s">
        <v>439</v>
      </c>
      <c r="B34" s="5" t="s">
        <v>251</v>
      </c>
      <c r="C34" s="85">
        <v>0</v>
      </c>
      <c r="D34" s="107">
        <v>0</v>
      </c>
    </row>
    <row r="35" spans="1:4" x14ac:dyDescent="0.25">
      <c r="A35" s="19" t="s">
        <v>220</v>
      </c>
      <c r="B35" s="19" t="s">
        <v>251</v>
      </c>
      <c r="C35" s="85">
        <v>0</v>
      </c>
      <c r="D35" s="107">
        <v>0</v>
      </c>
    </row>
    <row r="36" spans="1:4" x14ac:dyDescent="0.25">
      <c r="A36" s="21" t="s">
        <v>440</v>
      </c>
      <c r="B36" s="5" t="s">
        <v>252</v>
      </c>
      <c r="C36" s="85">
        <v>0</v>
      </c>
      <c r="D36" s="107">
        <v>0</v>
      </c>
    </row>
    <row r="37" spans="1:4" x14ac:dyDescent="0.25">
      <c r="A37" s="19" t="s">
        <v>253</v>
      </c>
      <c r="B37" s="19" t="s">
        <v>252</v>
      </c>
      <c r="C37" s="85">
        <v>0</v>
      </c>
      <c r="D37" s="107">
        <v>0</v>
      </c>
    </row>
    <row r="38" spans="1:4" x14ac:dyDescent="0.25">
      <c r="A38" s="19" t="s">
        <v>254</v>
      </c>
      <c r="B38" s="19" t="s">
        <v>252</v>
      </c>
      <c r="C38" s="85">
        <v>0</v>
      </c>
      <c r="D38" s="107">
        <v>0</v>
      </c>
    </row>
    <row r="39" spans="1:4" x14ac:dyDescent="0.25">
      <c r="A39" s="19" t="s">
        <v>255</v>
      </c>
      <c r="B39" s="19" t="s">
        <v>252</v>
      </c>
      <c r="C39" s="85">
        <v>0</v>
      </c>
      <c r="D39" s="107">
        <v>0</v>
      </c>
    </row>
    <row r="40" spans="1:4" x14ac:dyDescent="0.25">
      <c r="A40" s="19" t="s">
        <v>220</v>
      </c>
      <c r="B40" s="19" t="s">
        <v>252</v>
      </c>
      <c r="C40" s="85">
        <v>0</v>
      </c>
      <c r="D40" s="107">
        <v>0</v>
      </c>
    </row>
    <row r="41" spans="1:4" s="87" customFormat="1" x14ac:dyDescent="0.25">
      <c r="A41" s="39" t="s">
        <v>441</v>
      </c>
      <c r="B41" s="40" t="s">
        <v>256</v>
      </c>
      <c r="C41" s="88">
        <v>0</v>
      </c>
      <c r="D41" s="119">
        <v>0</v>
      </c>
    </row>
    <row r="44" spans="1:4" ht="25.5" x14ac:dyDescent="0.25">
      <c r="A44" s="37" t="s">
        <v>633</v>
      </c>
      <c r="B44" s="3" t="s">
        <v>81</v>
      </c>
      <c r="C44" s="180" t="s">
        <v>26</v>
      </c>
      <c r="D44" s="180" t="s">
        <v>27</v>
      </c>
    </row>
    <row r="45" spans="1:4" x14ac:dyDescent="0.25">
      <c r="A45" s="21" t="s">
        <v>502</v>
      </c>
      <c r="B45" s="5" t="s">
        <v>344</v>
      </c>
      <c r="C45" s="25">
        <v>0</v>
      </c>
      <c r="D45" s="182">
        <v>0</v>
      </c>
    </row>
    <row r="46" spans="1:4" x14ac:dyDescent="0.25">
      <c r="A46" s="46" t="s">
        <v>219</v>
      </c>
      <c r="B46" s="46" t="s">
        <v>344</v>
      </c>
      <c r="C46" s="25">
        <v>0</v>
      </c>
      <c r="D46" s="182">
        <v>0</v>
      </c>
    </row>
    <row r="47" spans="1:4" ht="30" x14ac:dyDescent="0.25">
      <c r="A47" s="12" t="s">
        <v>345</v>
      </c>
      <c r="B47" s="5" t="s">
        <v>346</v>
      </c>
      <c r="C47" s="25">
        <v>0</v>
      </c>
      <c r="D47" s="182">
        <v>0</v>
      </c>
    </row>
    <row r="48" spans="1:4" x14ac:dyDescent="0.25">
      <c r="A48" s="21" t="s">
        <v>550</v>
      </c>
      <c r="B48" s="5" t="s">
        <v>347</v>
      </c>
      <c r="C48" s="25">
        <v>0</v>
      </c>
      <c r="D48" s="182">
        <v>0</v>
      </c>
    </row>
    <row r="49" spans="1:4" x14ac:dyDescent="0.25">
      <c r="A49" s="46" t="s">
        <v>219</v>
      </c>
      <c r="B49" s="46" t="s">
        <v>347</v>
      </c>
      <c r="C49" s="25">
        <v>0</v>
      </c>
      <c r="D49" s="182">
        <v>0</v>
      </c>
    </row>
    <row r="50" spans="1:4" s="87" customFormat="1" x14ac:dyDescent="0.25">
      <c r="A50" s="11" t="s">
        <v>522</v>
      </c>
      <c r="B50" s="7" t="s">
        <v>348</v>
      </c>
      <c r="C50" s="91">
        <v>0</v>
      </c>
      <c r="D50" s="183">
        <v>0</v>
      </c>
    </row>
    <row r="51" spans="1:4" x14ac:dyDescent="0.25">
      <c r="A51" s="12" t="s">
        <v>551</v>
      </c>
      <c r="B51" s="5" t="s">
        <v>349</v>
      </c>
      <c r="C51" s="25">
        <v>0</v>
      </c>
      <c r="D51" s="182">
        <v>0</v>
      </c>
    </row>
    <row r="52" spans="1:4" x14ac:dyDescent="0.25">
      <c r="A52" s="46" t="s">
        <v>227</v>
      </c>
      <c r="B52" s="46" t="s">
        <v>349</v>
      </c>
      <c r="C52" s="25">
        <v>0</v>
      </c>
      <c r="D52" s="182">
        <v>0</v>
      </c>
    </row>
    <row r="53" spans="1:4" x14ac:dyDescent="0.25">
      <c r="A53" s="21" t="s">
        <v>350</v>
      </c>
      <c r="B53" s="5" t="s">
        <v>351</v>
      </c>
      <c r="C53" s="25">
        <v>0</v>
      </c>
      <c r="D53" s="182">
        <v>0</v>
      </c>
    </row>
    <row r="54" spans="1:4" x14ac:dyDescent="0.25">
      <c r="A54" s="13" t="s">
        <v>552</v>
      </c>
      <c r="B54" s="5" t="s">
        <v>352</v>
      </c>
      <c r="C54" s="25">
        <v>0</v>
      </c>
      <c r="D54" s="182">
        <v>0</v>
      </c>
    </row>
    <row r="55" spans="1:4" x14ac:dyDescent="0.25">
      <c r="A55" s="46" t="s">
        <v>228</v>
      </c>
      <c r="B55" s="46" t="s">
        <v>352</v>
      </c>
      <c r="C55" s="25">
        <v>0</v>
      </c>
      <c r="D55" s="182">
        <v>0</v>
      </c>
    </row>
    <row r="56" spans="1:4" x14ac:dyDescent="0.25">
      <c r="A56" s="21" t="s">
        <v>353</v>
      </c>
      <c r="B56" s="5" t="s">
        <v>354</v>
      </c>
      <c r="C56" s="25">
        <v>0</v>
      </c>
      <c r="D56" s="182">
        <v>0</v>
      </c>
    </row>
    <row r="57" spans="1:4" s="87" customFormat="1" x14ac:dyDescent="0.25">
      <c r="A57" s="22" t="s">
        <v>523</v>
      </c>
      <c r="B57" s="7" t="s">
        <v>355</v>
      </c>
      <c r="C57" s="91">
        <v>0</v>
      </c>
      <c r="D57" s="183">
        <v>0</v>
      </c>
    </row>
    <row r="58" spans="1:4" s="87" customFormat="1" x14ac:dyDescent="0.25">
      <c r="A58" s="22" t="s">
        <v>359</v>
      </c>
      <c r="B58" s="7" t="s">
        <v>360</v>
      </c>
      <c r="C58" s="91">
        <v>0</v>
      </c>
      <c r="D58" s="183">
        <v>0</v>
      </c>
    </row>
    <row r="59" spans="1:4" s="87" customFormat="1" x14ac:dyDescent="0.25">
      <c r="A59" s="22" t="s">
        <v>361</v>
      </c>
      <c r="B59" s="7" t="s">
        <v>362</v>
      </c>
      <c r="C59" s="91">
        <v>0</v>
      </c>
      <c r="D59" s="183">
        <v>0</v>
      </c>
    </row>
    <row r="60" spans="1:4" s="87" customFormat="1" x14ac:dyDescent="0.25">
      <c r="A60" s="22" t="s">
        <v>365</v>
      </c>
      <c r="B60" s="7" t="s">
        <v>366</v>
      </c>
      <c r="C60" s="91">
        <v>0</v>
      </c>
      <c r="D60" s="183">
        <v>0</v>
      </c>
    </row>
    <row r="61" spans="1:4" s="87" customFormat="1" x14ac:dyDescent="0.25">
      <c r="A61" s="11" t="s">
        <v>0</v>
      </c>
      <c r="B61" s="7" t="s">
        <v>367</v>
      </c>
      <c r="C61" s="91">
        <v>0</v>
      </c>
      <c r="D61" s="183">
        <v>0</v>
      </c>
    </row>
    <row r="62" spans="1:4" s="87" customFormat="1" x14ac:dyDescent="0.25">
      <c r="A62" s="15" t="s">
        <v>368</v>
      </c>
      <c r="B62" s="7" t="s">
        <v>367</v>
      </c>
      <c r="C62" s="91">
        <v>0</v>
      </c>
      <c r="D62" s="183">
        <v>0</v>
      </c>
    </row>
    <row r="63" spans="1:4" s="87" customFormat="1" x14ac:dyDescent="0.25">
      <c r="A63" s="75" t="s">
        <v>525</v>
      </c>
      <c r="B63" s="40" t="s">
        <v>369</v>
      </c>
      <c r="C63" s="91">
        <v>0</v>
      </c>
      <c r="D63" s="183">
        <v>0</v>
      </c>
    </row>
    <row r="64" spans="1:4" x14ac:dyDescent="0.25">
      <c r="A64" s="12" t="s">
        <v>370</v>
      </c>
      <c r="B64" s="5" t="s">
        <v>371</v>
      </c>
      <c r="C64" s="25">
        <v>0</v>
      </c>
      <c r="D64" s="182">
        <v>0</v>
      </c>
    </row>
    <row r="65" spans="1:4" x14ac:dyDescent="0.25">
      <c r="A65" s="13" t="s">
        <v>372</v>
      </c>
      <c r="B65" s="5" t="s">
        <v>373</v>
      </c>
      <c r="C65" s="25">
        <v>0</v>
      </c>
      <c r="D65" s="182">
        <v>0</v>
      </c>
    </row>
    <row r="66" spans="1:4" x14ac:dyDescent="0.25">
      <c r="A66" s="21" t="s">
        <v>374</v>
      </c>
      <c r="B66" s="5" t="s">
        <v>375</v>
      </c>
      <c r="C66" s="25">
        <v>0</v>
      </c>
      <c r="D66" s="182">
        <v>0</v>
      </c>
    </row>
    <row r="67" spans="1:4" x14ac:dyDescent="0.25">
      <c r="A67" s="21" t="s">
        <v>507</v>
      </c>
      <c r="B67" s="5" t="s">
        <v>376</v>
      </c>
      <c r="C67" s="25">
        <v>0</v>
      </c>
      <c r="D67" s="182">
        <v>0</v>
      </c>
    </row>
    <row r="68" spans="1:4" x14ac:dyDescent="0.25">
      <c r="A68" s="46" t="s">
        <v>253</v>
      </c>
      <c r="B68" s="46" t="s">
        <v>376</v>
      </c>
      <c r="C68" s="25">
        <v>0</v>
      </c>
      <c r="D68" s="182">
        <v>0</v>
      </c>
    </row>
    <row r="69" spans="1:4" x14ac:dyDescent="0.25">
      <c r="A69" s="46" t="s">
        <v>254</v>
      </c>
      <c r="B69" s="46" t="s">
        <v>376</v>
      </c>
      <c r="C69" s="25">
        <v>0</v>
      </c>
      <c r="D69" s="182">
        <v>0</v>
      </c>
    </row>
    <row r="70" spans="1:4" x14ac:dyDescent="0.25">
      <c r="A70" s="47" t="s">
        <v>255</v>
      </c>
      <c r="B70" s="47" t="s">
        <v>376</v>
      </c>
      <c r="C70" s="25">
        <v>0</v>
      </c>
      <c r="D70" s="182">
        <v>0</v>
      </c>
    </row>
    <row r="71" spans="1:4" s="87" customFormat="1" x14ac:dyDescent="0.25">
      <c r="A71" s="39" t="s">
        <v>526</v>
      </c>
      <c r="B71" s="40" t="s">
        <v>377</v>
      </c>
      <c r="C71" s="91">
        <v>0</v>
      </c>
      <c r="D71" s="183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0024-1581-453F-AE64-9BEE651EEB4D}">
  <sheetPr>
    <tabColor theme="7" tint="-0.499984740745262"/>
  </sheetPr>
  <dimension ref="A1:R132"/>
  <sheetViews>
    <sheetView topLeftCell="B1" zoomScale="90" zoomScaleNormal="90" workbookViewId="0">
      <selection activeCell="C2" sqref="C2"/>
    </sheetView>
  </sheetViews>
  <sheetFormatPr defaultRowHeight="15" x14ac:dyDescent="0.25"/>
  <cols>
    <col min="1" max="1" width="84" bestFit="1" customWidth="1"/>
    <col min="2" max="2" width="8.85546875" bestFit="1" customWidth="1"/>
    <col min="3" max="3" width="14.28515625" bestFit="1" customWidth="1"/>
    <col min="4" max="4" width="9.5703125" bestFit="1" customWidth="1"/>
    <col min="5" max="5" width="8.7109375" bestFit="1" customWidth="1"/>
    <col min="6" max="6" width="14.28515625" bestFit="1" customWidth="1"/>
    <col min="7" max="7" width="14.28515625" style="239" bestFit="1" customWidth="1"/>
    <col min="8" max="8" width="8.28515625" style="239" bestFit="1" customWidth="1"/>
    <col min="9" max="9" width="9.140625" style="239"/>
    <col min="10" max="11" width="14.28515625" style="239" bestFit="1" customWidth="1"/>
    <col min="12" max="13" width="9.140625" style="239"/>
    <col min="14" max="14" width="14.28515625" style="239" bestFit="1" customWidth="1"/>
    <col min="15" max="15" width="14.28515625" bestFit="1" customWidth="1"/>
    <col min="18" max="18" width="14.28515625" bestFit="1" customWidth="1"/>
  </cols>
  <sheetData>
    <row r="1" spans="1:18" x14ac:dyDescent="0.25">
      <c r="C1" s="273" t="s">
        <v>739</v>
      </c>
      <c r="D1" s="273"/>
      <c r="E1" s="273"/>
      <c r="F1" s="273"/>
      <c r="G1" s="273"/>
      <c r="H1" s="273"/>
      <c r="I1" s="273"/>
      <c r="J1" s="273"/>
      <c r="K1" s="273"/>
    </row>
    <row r="3" spans="1:18" x14ac:dyDescent="0.25">
      <c r="A3" s="269" t="s">
        <v>706</v>
      </c>
      <c r="B3" s="270"/>
      <c r="C3" s="270"/>
      <c r="D3" s="270"/>
      <c r="E3" s="270"/>
      <c r="F3" s="271"/>
    </row>
    <row r="4" spans="1:18" x14ac:dyDescent="0.25">
      <c r="A4" s="272" t="s">
        <v>662</v>
      </c>
      <c r="B4" s="270"/>
      <c r="C4" s="270"/>
      <c r="D4" s="270"/>
      <c r="E4" s="270"/>
      <c r="F4" s="271"/>
    </row>
    <row r="5" spans="1:18" ht="18" x14ac:dyDescent="0.25">
      <c r="A5" s="97"/>
    </row>
    <row r="6" spans="1:18" x14ac:dyDescent="0.25">
      <c r="A6" s="86" t="s">
        <v>707</v>
      </c>
      <c r="C6" s="267" t="s">
        <v>647</v>
      </c>
      <c r="D6" s="267"/>
      <c r="E6" s="267"/>
      <c r="F6" s="268"/>
      <c r="G6" s="265" t="s">
        <v>730</v>
      </c>
      <c r="H6" s="266"/>
      <c r="I6" s="266"/>
      <c r="J6" s="266"/>
      <c r="K6" s="265" t="s">
        <v>731</v>
      </c>
      <c r="L6" s="266"/>
      <c r="M6" s="266"/>
      <c r="N6" s="266"/>
      <c r="O6" s="265" t="s">
        <v>736</v>
      </c>
      <c r="P6" s="266"/>
      <c r="Q6" s="266"/>
      <c r="R6" s="266"/>
    </row>
    <row r="7" spans="1:18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2" t="s">
        <v>23</v>
      </c>
      <c r="G7" s="240" t="s">
        <v>582</v>
      </c>
      <c r="H7" s="241" t="s">
        <v>583</v>
      </c>
      <c r="I7" s="241" t="s">
        <v>39</v>
      </c>
      <c r="J7" s="242" t="s">
        <v>23</v>
      </c>
      <c r="K7" s="240" t="s">
        <v>582</v>
      </c>
      <c r="L7" s="241" t="s">
        <v>583</v>
      </c>
      <c r="M7" s="241" t="s">
        <v>39</v>
      </c>
      <c r="N7" s="242" t="s">
        <v>23</v>
      </c>
      <c r="O7" s="240" t="s">
        <v>582</v>
      </c>
      <c r="P7" s="241" t="s">
        <v>583</v>
      </c>
      <c r="Q7" s="241" t="s">
        <v>39</v>
      </c>
      <c r="R7" s="242" t="s">
        <v>23</v>
      </c>
    </row>
    <row r="8" spans="1:18" x14ac:dyDescent="0.25">
      <c r="A8" s="26" t="s">
        <v>82</v>
      </c>
      <c r="B8" s="27" t="s">
        <v>83</v>
      </c>
      <c r="C8" s="159">
        <v>26860760</v>
      </c>
      <c r="D8" s="160">
        <v>0</v>
      </c>
      <c r="E8" s="160">
        <v>0</v>
      </c>
      <c r="F8" s="203">
        <f>SUM(C8:E8)</f>
        <v>26860760</v>
      </c>
      <c r="G8" s="237">
        <v>29059400</v>
      </c>
      <c r="H8" s="164">
        <v>0</v>
      </c>
      <c r="I8" s="164">
        <v>0</v>
      </c>
      <c r="J8" s="164">
        <f>SUM(G8:I8)</f>
        <v>29059400</v>
      </c>
      <c r="K8" s="237">
        <v>29059400</v>
      </c>
      <c r="L8" s="164">
        <v>0</v>
      </c>
      <c r="M8" s="164">
        <v>0</v>
      </c>
      <c r="N8" s="164">
        <f>SUM(K8:M8)</f>
        <v>29059400</v>
      </c>
      <c r="O8" s="237">
        <v>24100000</v>
      </c>
      <c r="P8" s="164">
        <v>0</v>
      </c>
      <c r="Q8" s="164">
        <v>0</v>
      </c>
      <c r="R8" s="164">
        <f>SUM(O8:Q8)</f>
        <v>24100000</v>
      </c>
    </row>
    <row r="9" spans="1:18" x14ac:dyDescent="0.25">
      <c r="A9" s="26" t="s">
        <v>84</v>
      </c>
      <c r="B9" s="28" t="s">
        <v>85</v>
      </c>
      <c r="C9" s="159">
        <v>0</v>
      </c>
      <c r="D9" s="160">
        <v>0</v>
      </c>
      <c r="E9" s="160">
        <v>0</v>
      </c>
      <c r="F9" s="203">
        <f t="shared" ref="F9:F72" si="0">SUM(C9:E9)</f>
        <v>0</v>
      </c>
      <c r="G9" s="237">
        <v>0</v>
      </c>
      <c r="H9" s="164">
        <v>0</v>
      </c>
      <c r="I9" s="164">
        <v>0</v>
      </c>
      <c r="J9" s="164">
        <f t="shared" ref="J9:J72" si="1">SUM(G9:I9)</f>
        <v>0</v>
      </c>
      <c r="K9" s="237">
        <v>0</v>
      </c>
      <c r="L9" s="164">
        <v>0</v>
      </c>
      <c r="M9" s="164">
        <v>0</v>
      </c>
      <c r="N9" s="164">
        <f t="shared" ref="N9:N72" si="2">SUM(K9:M9)</f>
        <v>0</v>
      </c>
      <c r="O9" s="237">
        <v>0</v>
      </c>
      <c r="P9" s="164">
        <v>0</v>
      </c>
      <c r="Q9" s="164">
        <v>0</v>
      </c>
      <c r="R9" s="164">
        <f t="shared" ref="R9:R72" si="3">SUM(O9:Q9)</f>
        <v>0</v>
      </c>
    </row>
    <row r="10" spans="1:18" x14ac:dyDescent="0.25">
      <c r="A10" s="26" t="s">
        <v>86</v>
      </c>
      <c r="B10" s="28" t="s">
        <v>87</v>
      </c>
      <c r="C10" s="159">
        <v>0</v>
      </c>
      <c r="D10" s="160">
        <v>0</v>
      </c>
      <c r="E10" s="160">
        <v>0</v>
      </c>
      <c r="F10" s="203">
        <f t="shared" si="0"/>
        <v>0</v>
      </c>
      <c r="G10" s="237">
        <v>2853000</v>
      </c>
      <c r="H10" s="164">
        <v>0</v>
      </c>
      <c r="I10" s="164">
        <v>0</v>
      </c>
      <c r="J10" s="164">
        <f t="shared" si="1"/>
        <v>2853000</v>
      </c>
      <c r="K10" s="237">
        <v>2853000</v>
      </c>
      <c r="L10" s="164">
        <v>0</v>
      </c>
      <c r="M10" s="164">
        <v>0</v>
      </c>
      <c r="N10" s="164">
        <f t="shared" si="2"/>
        <v>2853000</v>
      </c>
      <c r="O10" s="237">
        <v>6655000</v>
      </c>
      <c r="P10" s="164">
        <v>0</v>
      </c>
      <c r="Q10" s="164">
        <v>0</v>
      </c>
      <c r="R10" s="164">
        <f t="shared" si="3"/>
        <v>6655000</v>
      </c>
    </row>
    <row r="11" spans="1:18" x14ac:dyDescent="0.25">
      <c r="A11" s="29" t="s">
        <v>88</v>
      </c>
      <c r="B11" s="28" t="s">
        <v>89</v>
      </c>
      <c r="C11" s="159">
        <v>0</v>
      </c>
      <c r="D11" s="160">
        <v>0</v>
      </c>
      <c r="E11" s="160">
        <v>0</v>
      </c>
      <c r="F11" s="203">
        <f t="shared" si="0"/>
        <v>0</v>
      </c>
      <c r="G11" s="237">
        <v>405000</v>
      </c>
      <c r="H11" s="164">
        <v>0</v>
      </c>
      <c r="I11" s="164">
        <v>0</v>
      </c>
      <c r="J11" s="164">
        <f t="shared" si="1"/>
        <v>405000</v>
      </c>
      <c r="K11" s="237">
        <v>405000</v>
      </c>
      <c r="L11" s="164">
        <v>0</v>
      </c>
      <c r="M11" s="164">
        <v>0</v>
      </c>
      <c r="N11" s="164">
        <f t="shared" si="2"/>
        <v>405000</v>
      </c>
      <c r="O11" s="237">
        <v>736040</v>
      </c>
      <c r="P11" s="164">
        <v>0</v>
      </c>
      <c r="Q11" s="164">
        <v>0</v>
      </c>
      <c r="R11" s="164">
        <f t="shared" si="3"/>
        <v>736040</v>
      </c>
    </row>
    <row r="12" spans="1:18" x14ac:dyDescent="0.25">
      <c r="A12" s="29" t="s">
        <v>90</v>
      </c>
      <c r="B12" s="28" t="s">
        <v>91</v>
      </c>
      <c r="C12" s="159">
        <v>0</v>
      </c>
      <c r="D12" s="160">
        <v>0</v>
      </c>
      <c r="E12" s="160">
        <v>0</v>
      </c>
      <c r="F12" s="203">
        <f t="shared" si="0"/>
        <v>0</v>
      </c>
      <c r="G12" s="237">
        <v>0</v>
      </c>
      <c r="H12" s="164">
        <v>0</v>
      </c>
      <c r="I12" s="164">
        <v>0</v>
      </c>
      <c r="J12" s="164">
        <f t="shared" si="1"/>
        <v>0</v>
      </c>
      <c r="K12" s="237">
        <v>0</v>
      </c>
      <c r="L12" s="164">
        <v>0</v>
      </c>
      <c r="M12" s="164">
        <v>0</v>
      </c>
      <c r="N12" s="164">
        <f t="shared" si="2"/>
        <v>0</v>
      </c>
      <c r="O12" s="237">
        <v>0</v>
      </c>
      <c r="P12" s="164">
        <v>0</v>
      </c>
      <c r="Q12" s="164">
        <v>0</v>
      </c>
      <c r="R12" s="164">
        <f t="shared" si="3"/>
        <v>0</v>
      </c>
    </row>
    <row r="13" spans="1:18" x14ac:dyDescent="0.25">
      <c r="A13" s="29" t="s">
        <v>92</v>
      </c>
      <c r="B13" s="28" t="s">
        <v>93</v>
      </c>
      <c r="C13" s="159">
        <v>0</v>
      </c>
      <c r="D13" s="160">
        <v>0</v>
      </c>
      <c r="E13" s="160">
        <v>0</v>
      </c>
      <c r="F13" s="203">
        <f t="shared" si="0"/>
        <v>0</v>
      </c>
      <c r="G13" s="237">
        <v>0</v>
      </c>
      <c r="H13" s="164">
        <v>0</v>
      </c>
      <c r="I13" s="164">
        <v>0</v>
      </c>
      <c r="J13" s="164">
        <f t="shared" si="1"/>
        <v>0</v>
      </c>
      <c r="K13" s="237">
        <v>0</v>
      </c>
      <c r="L13" s="164">
        <v>0</v>
      </c>
      <c r="M13" s="164">
        <v>0</v>
      </c>
      <c r="N13" s="164">
        <f t="shared" si="2"/>
        <v>0</v>
      </c>
      <c r="O13" s="237">
        <v>0</v>
      </c>
      <c r="P13" s="164">
        <v>0</v>
      </c>
      <c r="Q13" s="164">
        <v>0</v>
      </c>
      <c r="R13" s="164">
        <f t="shared" si="3"/>
        <v>0</v>
      </c>
    </row>
    <row r="14" spans="1:18" x14ac:dyDescent="0.25">
      <c r="A14" s="29" t="s">
        <v>94</v>
      </c>
      <c r="B14" s="28" t="s">
        <v>95</v>
      </c>
      <c r="C14" s="159">
        <v>1056601</v>
      </c>
      <c r="D14" s="160">
        <v>0</v>
      </c>
      <c r="E14" s="160">
        <v>0</v>
      </c>
      <c r="F14" s="203">
        <f t="shared" si="0"/>
        <v>1056601</v>
      </c>
      <c r="G14" s="237">
        <v>1170000</v>
      </c>
      <c r="H14" s="164">
        <v>0</v>
      </c>
      <c r="I14" s="164">
        <v>0</v>
      </c>
      <c r="J14" s="164">
        <f t="shared" si="1"/>
        <v>1170000</v>
      </c>
      <c r="K14" s="237">
        <v>1170000</v>
      </c>
      <c r="L14" s="164">
        <v>0</v>
      </c>
      <c r="M14" s="164">
        <v>0</v>
      </c>
      <c r="N14" s="164">
        <f t="shared" si="2"/>
        <v>1170000</v>
      </c>
      <c r="O14" s="237">
        <v>1133312</v>
      </c>
      <c r="P14" s="164">
        <v>0</v>
      </c>
      <c r="Q14" s="164">
        <v>0</v>
      </c>
      <c r="R14" s="164">
        <f t="shared" si="3"/>
        <v>1133312</v>
      </c>
    </row>
    <row r="15" spans="1:18" x14ac:dyDescent="0.25">
      <c r="A15" s="29" t="s">
        <v>96</v>
      </c>
      <c r="B15" s="28" t="s">
        <v>97</v>
      </c>
      <c r="C15" s="159">
        <v>0</v>
      </c>
      <c r="D15" s="160">
        <v>0</v>
      </c>
      <c r="E15" s="160">
        <v>0</v>
      </c>
      <c r="F15" s="203">
        <f t="shared" si="0"/>
        <v>0</v>
      </c>
      <c r="G15" s="237">
        <v>0</v>
      </c>
      <c r="H15" s="164">
        <v>0</v>
      </c>
      <c r="I15" s="164">
        <v>0</v>
      </c>
      <c r="J15" s="164">
        <f t="shared" si="1"/>
        <v>0</v>
      </c>
      <c r="K15" s="237">
        <v>0</v>
      </c>
      <c r="L15" s="164">
        <v>0</v>
      </c>
      <c r="M15" s="164">
        <v>0</v>
      </c>
      <c r="N15" s="164">
        <f t="shared" si="2"/>
        <v>0</v>
      </c>
      <c r="O15" s="237">
        <v>0</v>
      </c>
      <c r="P15" s="164">
        <v>0</v>
      </c>
      <c r="Q15" s="164">
        <v>0</v>
      </c>
      <c r="R15" s="164">
        <f t="shared" si="3"/>
        <v>0</v>
      </c>
    </row>
    <row r="16" spans="1:18" x14ac:dyDescent="0.25">
      <c r="A16" s="5" t="s">
        <v>98</v>
      </c>
      <c r="B16" s="28" t="s">
        <v>99</v>
      </c>
      <c r="C16" s="159">
        <v>645000</v>
      </c>
      <c r="D16" s="160">
        <v>0</v>
      </c>
      <c r="E16" s="160">
        <v>0</v>
      </c>
      <c r="F16" s="203">
        <f t="shared" si="0"/>
        <v>645000</v>
      </c>
      <c r="G16" s="237">
        <v>900000</v>
      </c>
      <c r="H16" s="164">
        <v>0</v>
      </c>
      <c r="I16" s="164">
        <v>0</v>
      </c>
      <c r="J16" s="164">
        <f t="shared" si="1"/>
        <v>900000</v>
      </c>
      <c r="K16" s="237">
        <v>900000</v>
      </c>
      <c r="L16" s="164">
        <v>0</v>
      </c>
      <c r="M16" s="164">
        <v>0</v>
      </c>
      <c r="N16" s="164">
        <f t="shared" si="2"/>
        <v>900000</v>
      </c>
      <c r="O16" s="237">
        <v>605000</v>
      </c>
      <c r="P16" s="164">
        <v>0</v>
      </c>
      <c r="Q16" s="164">
        <v>0</v>
      </c>
      <c r="R16" s="164">
        <f t="shared" si="3"/>
        <v>605000</v>
      </c>
    </row>
    <row r="17" spans="1:18" x14ac:dyDescent="0.25">
      <c r="A17" s="5" t="s">
        <v>100</v>
      </c>
      <c r="B17" s="28" t="s">
        <v>101</v>
      </c>
      <c r="C17" s="159">
        <v>126322</v>
      </c>
      <c r="D17" s="160">
        <v>0</v>
      </c>
      <c r="E17" s="160">
        <v>0</v>
      </c>
      <c r="F17" s="203">
        <f t="shared" si="0"/>
        <v>126322</v>
      </c>
      <c r="G17" s="237">
        <v>140000</v>
      </c>
      <c r="H17" s="164">
        <v>0</v>
      </c>
      <c r="I17" s="164">
        <v>0</v>
      </c>
      <c r="J17" s="164">
        <f t="shared" si="1"/>
        <v>140000</v>
      </c>
      <c r="K17" s="237">
        <v>140000</v>
      </c>
      <c r="L17" s="164">
        <v>0</v>
      </c>
      <c r="M17" s="164">
        <v>0</v>
      </c>
      <c r="N17" s="164">
        <f t="shared" si="2"/>
        <v>140000</v>
      </c>
      <c r="O17" s="237">
        <v>117293</v>
      </c>
      <c r="P17" s="164">
        <v>0</v>
      </c>
      <c r="Q17" s="164">
        <v>0</v>
      </c>
      <c r="R17" s="164">
        <f t="shared" si="3"/>
        <v>117293</v>
      </c>
    </row>
    <row r="18" spans="1:18" x14ac:dyDescent="0.25">
      <c r="A18" s="5" t="s">
        <v>102</v>
      </c>
      <c r="B18" s="28" t="s">
        <v>103</v>
      </c>
      <c r="C18" s="159">
        <v>0</v>
      </c>
      <c r="D18" s="160">
        <v>0</v>
      </c>
      <c r="E18" s="160">
        <v>0</v>
      </c>
      <c r="F18" s="203">
        <f t="shared" si="0"/>
        <v>0</v>
      </c>
      <c r="G18" s="237">
        <v>0</v>
      </c>
      <c r="H18" s="164">
        <v>0</v>
      </c>
      <c r="I18" s="164">
        <v>0</v>
      </c>
      <c r="J18" s="164">
        <f t="shared" si="1"/>
        <v>0</v>
      </c>
      <c r="K18" s="237">
        <v>0</v>
      </c>
      <c r="L18" s="164">
        <v>0</v>
      </c>
      <c r="M18" s="164">
        <v>0</v>
      </c>
      <c r="N18" s="164">
        <f t="shared" si="2"/>
        <v>0</v>
      </c>
      <c r="O18" s="237">
        <v>0</v>
      </c>
      <c r="P18" s="164">
        <v>0</v>
      </c>
      <c r="Q18" s="164">
        <v>0</v>
      </c>
      <c r="R18" s="164">
        <f t="shared" si="3"/>
        <v>0</v>
      </c>
    </row>
    <row r="19" spans="1:18" x14ac:dyDescent="0.25">
      <c r="A19" s="5" t="s">
        <v>104</v>
      </c>
      <c r="B19" s="28" t="s">
        <v>105</v>
      </c>
      <c r="C19" s="159">
        <v>0</v>
      </c>
      <c r="D19" s="160">
        <v>0</v>
      </c>
      <c r="E19" s="160">
        <v>0</v>
      </c>
      <c r="F19" s="203">
        <f t="shared" si="0"/>
        <v>0</v>
      </c>
      <c r="G19" s="237">
        <v>0</v>
      </c>
      <c r="H19" s="164">
        <v>0</v>
      </c>
      <c r="I19" s="164">
        <v>0</v>
      </c>
      <c r="J19" s="164">
        <f t="shared" si="1"/>
        <v>0</v>
      </c>
      <c r="K19" s="237">
        <v>0</v>
      </c>
      <c r="L19" s="164">
        <v>0</v>
      </c>
      <c r="M19" s="164">
        <v>0</v>
      </c>
      <c r="N19" s="164">
        <f t="shared" si="2"/>
        <v>0</v>
      </c>
      <c r="O19" s="237">
        <v>0</v>
      </c>
      <c r="P19" s="164">
        <v>0</v>
      </c>
      <c r="Q19" s="164">
        <v>0</v>
      </c>
      <c r="R19" s="164">
        <f t="shared" si="3"/>
        <v>0</v>
      </c>
    </row>
    <row r="20" spans="1:18" x14ac:dyDescent="0.25">
      <c r="A20" s="5" t="s">
        <v>442</v>
      </c>
      <c r="B20" s="28" t="s">
        <v>106</v>
      </c>
      <c r="C20" s="159">
        <v>0</v>
      </c>
      <c r="D20" s="160">
        <v>0</v>
      </c>
      <c r="E20" s="160">
        <v>0</v>
      </c>
      <c r="F20" s="203">
        <f t="shared" si="0"/>
        <v>0</v>
      </c>
      <c r="G20" s="237">
        <v>165000</v>
      </c>
      <c r="H20" s="164">
        <v>0</v>
      </c>
      <c r="I20" s="164">
        <v>0</v>
      </c>
      <c r="J20" s="164">
        <f t="shared" si="1"/>
        <v>165000</v>
      </c>
      <c r="K20" s="237">
        <v>165000</v>
      </c>
      <c r="L20" s="164">
        <v>0</v>
      </c>
      <c r="M20" s="164">
        <v>0</v>
      </c>
      <c r="N20" s="164">
        <f t="shared" si="2"/>
        <v>165000</v>
      </c>
      <c r="O20" s="237">
        <v>820000</v>
      </c>
      <c r="P20" s="164">
        <v>0</v>
      </c>
      <c r="Q20" s="164">
        <v>0</v>
      </c>
      <c r="R20" s="164">
        <f t="shared" si="3"/>
        <v>820000</v>
      </c>
    </row>
    <row r="21" spans="1:18" x14ac:dyDescent="0.25">
      <c r="A21" s="30" t="s">
        <v>381</v>
      </c>
      <c r="B21" s="31" t="s">
        <v>107</v>
      </c>
      <c r="C21" s="157">
        <f>SUM(C8:C20)</f>
        <v>28688683</v>
      </c>
      <c r="D21" s="157">
        <f t="shared" ref="D21:E21" si="4">SUM(D8:D20)</f>
        <v>0</v>
      </c>
      <c r="E21" s="157">
        <f t="shared" si="4"/>
        <v>0</v>
      </c>
      <c r="F21" s="203">
        <f t="shared" si="0"/>
        <v>28688683</v>
      </c>
      <c r="G21" s="212">
        <f>SUM(G8:G20)</f>
        <v>34692400</v>
      </c>
      <c r="H21" s="161">
        <f t="shared" ref="H21:I21" si="5">SUM(H8:H20)</f>
        <v>0</v>
      </c>
      <c r="I21" s="161">
        <f t="shared" si="5"/>
        <v>0</v>
      </c>
      <c r="J21" s="164">
        <f t="shared" si="1"/>
        <v>34692400</v>
      </c>
      <c r="K21" s="212">
        <f>SUM(K8:K20)</f>
        <v>34692400</v>
      </c>
      <c r="L21" s="161">
        <f t="shared" ref="L21:M21" si="6">SUM(L8:L20)</f>
        <v>0</v>
      </c>
      <c r="M21" s="161">
        <f t="shared" si="6"/>
        <v>0</v>
      </c>
      <c r="N21" s="164">
        <f t="shared" si="2"/>
        <v>34692400</v>
      </c>
      <c r="O21" s="215">
        <f>SUM(O8:O20)</f>
        <v>34166645</v>
      </c>
      <c r="P21" s="161">
        <f t="shared" ref="P21:Q21" si="7">SUM(P8:P20)</f>
        <v>0</v>
      </c>
      <c r="Q21" s="161">
        <f t="shared" si="7"/>
        <v>0</v>
      </c>
      <c r="R21" s="164">
        <f t="shared" si="3"/>
        <v>34166645</v>
      </c>
    </row>
    <row r="22" spans="1:18" x14ac:dyDescent="0.25">
      <c r="A22" s="5" t="s">
        <v>108</v>
      </c>
      <c r="B22" s="28" t="s">
        <v>109</v>
      </c>
      <c r="C22" s="159">
        <v>0</v>
      </c>
      <c r="D22" s="160">
        <v>0</v>
      </c>
      <c r="E22" s="160">
        <v>0</v>
      </c>
      <c r="F22" s="203">
        <f t="shared" si="0"/>
        <v>0</v>
      </c>
      <c r="G22" s="237">
        <v>0</v>
      </c>
      <c r="H22" s="164">
        <v>0</v>
      </c>
      <c r="I22" s="164">
        <v>0</v>
      </c>
      <c r="J22" s="164">
        <f t="shared" si="1"/>
        <v>0</v>
      </c>
      <c r="K22" s="237">
        <v>0</v>
      </c>
      <c r="L22" s="164">
        <v>0</v>
      </c>
      <c r="M22" s="164">
        <v>0</v>
      </c>
      <c r="N22" s="164">
        <f t="shared" si="2"/>
        <v>0</v>
      </c>
      <c r="O22" s="237">
        <v>0</v>
      </c>
      <c r="P22" s="164">
        <v>0</v>
      </c>
      <c r="Q22" s="164">
        <v>0</v>
      </c>
      <c r="R22" s="164">
        <f t="shared" si="3"/>
        <v>0</v>
      </c>
    </row>
    <row r="23" spans="1:18" ht="30" x14ac:dyDescent="0.25">
      <c r="A23" s="5" t="s">
        <v>110</v>
      </c>
      <c r="B23" s="28" t="s">
        <v>111</v>
      </c>
      <c r="C23" s="159">
        <v>0</v>
      </c>
      <c r="D23" s="160">
        <v>0</v>
      </c>
      <c r="E23" s="160">
        <v>0</v>
      </c>
      <c r="F23" s="203">
        <f t="shared" si="0"/>
        <v>0</v>
      </c>
      <c r="G23" s="237">
        <v>0</v>
      </c>
      <c r="H23" s="164">
        <v>0</v>
      </c>
      <c r="I23" s="164">
        <v>0</v>
      </c>
      <c r="J23" s="164">
        <f t="shared" si="1"/>
        <v>0</v>
      </c>
      <c r="K23" s="237">
        <v>1500000</v>
      </c>
      <c r="L23" s="164">
        <v>0</v>
      </c>
      <c r="M23" s="164">
        <v>0</v>
      </c>
      <c r="N23" s="164">
        <f t="shared" si="2"/>
        <v>1500000</v>
      </c>
      <c r="O23" s="237">
        <v>1015000</v>
      </c>
      <c r="P23" s="164">
        <v>0</v>
      </c>
      <c r="Q23" s="164">
        <v>0</v>
      </c>
      <c r="R23" s="164">
        <f t="shared" si="3"/>
        <v>1015000</v>
      </c>
    </row>
    <row r="24" spans="1:18" x14ac:dyDescent="0.25">
      <c r="A24" s="6" t="s">
        <v>112</v>
      </c>
      <c r="B24" s="28" t="s">
        <v>113</v>
      </c>
      <c r="C24" s="159">
        <v>150000</v>
      </c>
      <c r="D24" s="160">
        <v>0</v>
      </c>
      <c r="E24" s="160">
        <v>0</v>
      </c>
      <c r="F24" s="203">
        <f t="shared" si="0"/>
        <v>150000</v>
      </c>
      <c r="G24" s="237">
        <v>1880000</v>
      </c>
      <c r="H24" s="164">
        <v>0</v>
      </c>
      <c r="I24" s="164">
        <v>0</v>
      </c>
      <c r="J24" s="164">
        <f t="shared" si="1"/>
        <v>1880000</v>
      </c>
      <c r="K24" s="237">
        <v>380000</v>
      </c>
      <c r="L24" s="164">
        <v>0</v>
      </c>
      <c r="M24" s="164">
        <v>0</v>
      </c>
      <c r="N24" s="164">
        <f t="shared" si="2"/>
        <v>380000</v>
      </c>
      <c r="O24" s="237">
        <v>500000</v>
      </c>
      <c r="P24" s="164">
        <v>0</v>
      </c>
      <c r="Q24" s="164">
        <v>0</v>
      </c>
      <c r="R24" s="164">
        <f t="shared" si="3"/>
        <v>500000</v>
      </c>
    </row>
    <row r="25" spans="1:18" x14ac:dyDescent="0.25">
      <c r="A25" s="7" t="s">
        <v>382</v>
      </c>
      <c r="B25" s="31" t="s">
        <v>114</v>
      </c>
      <c r="C25" s="157">
        <f>SUM(C22:C24)</f>
        <v>150000</v>
      </c>
      <c r="D25" s="157">
        <f t="shared" ref="D25:E25" si="8">SUM(D22:D24)</f>
        <v>0</v>
      </c>
      <c r="E25" s="157">
        <f t="shared" si="8"/>
        <v>0</v>
      </c>
      <c r="F25" s="204">
        <f t="shared" si="0"/>
        <v>150000</v>
      </c>
      <c r="G25" s="212">
        <f>SUM(G22:G24)</f>
        <v>1880000</v>
      </c>
      <c r="H25" s="161">
        <f t="shared" ref="H25:I25" si="9">SUM(H22:H24)</f>
        <v>0</v>
      </c>
      <c r="I25" s="161">
        <f t="shared" si="9"/>
        <v>0</v>
      </c>
      <c r="J25" s="161">
        <f t="shared" si="1"/>
        <v>1880000</v>
      </c>
      <c r="K25" s="212">
        <f>SUM(K22:K24)</f>
        <v>1880000</v>
      </c>
      <c r="L25" s="161">
        <f t="shared" ref="L25:M25" si="10">SUM(L22:L24)</f>
        <v>0</v>
      </c>
      <c r="M25" s="161">
        <f t="shared" si="10"/>
        <v>0</v>
      </c>
      <c r="N25" s="161">
        <f t="shared" si="2"/>
        <v>1880000</v>
      </c>
      <c r="O25" s="215">
        <f>SUM(O22:O24)</f>
        <v>1515000</v>
      </c>
      <c r="P25" s="161">
        <f t="shared" ref="P25:Q25" si="11">SUM(P22:P24)</f>
        <v>0</v>
      </c>
      <c r="Q25" s="161">
        <f t="shared" si="11"/>
        <v>0</v>
      </c>
      <c r="R25" s="161">
        <f t="shared" si="3"/>
        <v>1515000</v>
      </c>
    </row>
    <row r="26" spans="1:18" x14ac:dyDescent="0.25">
      <c r="A26" s="44" t="s">
        <v>469</v>
      </c>
      <c r="B26" s="45" t="s">
        <v>115</v>
      </c>
      <c r="C26" s="157">
        <f>C21+C25</f>
        <v>28838683</v>
      </c>
      <c r="D26" s="157">
        <f t="shared" ref="D26:E26" si="12">D21+D25</f>
        <v>0</v>
      </c>
      <c r="E26" s="157">
        <f t="shared" si="12"/>
        <v>0</v>
      </c>
      <c r="F26" s="204">
        <f t="shared" si="0"/>
        <v>28838683</v>
      </c>
      <c r="G26" s="212">
        <f>G21+G25</f>
        <v>36572400</v>
      </c>
      <c r="H26" s="161">
        <f t="shared" ref="H26:I26" si="13">H21+H25</f>
        <v>0</v>
      </c>
      <c r="I26" s="161">
        <f t="shared" si="13"/>
        <v>0</v>
      </c>
      <c r="J26" s="161">
        <f t="shared" si="1"/>
        <v>36572400</v>
      </c>
      <c r="K26" s="212">
        <f>K21+K25</f>
        <v>36572400</v>
      </c>
      <c r="L26" s="161">
        <f t="shared" ref="L26:M26" si="14">L21+L25</f>
        <v>0</v>
      </c>
      <c r="M26" s="161">
        <f t="shared" si="14"/>
        <v>0</v>
      </c>
      <c r="N26" s="161">
        <f t="shared" si="2"/>
        <v>36572400</v>
      </c>
      <c r="O26" s="212">
        <f>O21+O25</f>
        <v>35681645</v>
      </c>
      <c r="P26" s="161">
        <f t="shared" ref="P26:Q26" si="15">P21+P25</f>
        <v>0</v>
      </c>
      <c r="Q26" s="161">
        <f t="shared" si="15"/>
        <v>0</v>
      </c>
      <c r="R26" s="161">
        <f t="shared" si="3"/>
        <v>35681645</v>
      </c>
    </row>
    <row r="27" spans="1:18" x14ac:dyDescent="0.25">
      <c r="A27" s="35" t="s">
        <v>443</v>
      </c>
      <c r="B27" s="45" t="s">
        <v>116</v>
      </c>
      <c r="C27" s="157">
        <v>5160000</v>
      </c>
      <c r="D27" s="158">
        <v>0</v>
      </c>
      <c r="E27" s="158">
        <v>0</v>
      </c>
      <c r="F27" s="204">
        <f t="shared" si="0"/>
        <v>5160000</v>
      </c>
      <c r="G27" s="212">
        <v>6477517</v>
      </c>
      <c r="H27" s="161">
        <v>0</v>
      </c>
      <c r="I27" s="161">
        <v>0</v>
      </c>
      <c r="J27" s="161">
        <f t="shared" si="1"/>
        <v>6477517</v>
      </c>
      <c r="K27" s="212">
        <v>6477517</v>
      </c>
      <c r="L27" s="161">
        <v>0</v>
      </c>
      <c r="M27" s="161">
        <v>0</v>
      </c>
      <c r="N27" s="161">
        <f t="shared" si="2"/>
        <v>6477517</v>
      </c>
      <c r="O27" s="212">
        <v>6477517</v>
      </c>
      <c r="P27" s="161">
        <v>0</v>
      </c>
      <c r="Q27" s="161">
        <v>0</v>
      </c>
      <c r="R27" s="161">
        <f t="shared" si="3"/>
        <v>6477517</v>
      </c>
    </row>
    <row r="28" spans="1:18" x14ac:dyDescent="0.25">
      <c r="A28" s="5" t="s">
        <v>117</v>
      </c>
      <c r="B28" s="28" t="s">
        <v>118</v>
      </c>
      <c r="C28" s="159">
        <v>20000</v>
      </c>
      <c r="D28" s="160">
        <v>0</v>
      </c>
      <c r="E28" s="160">
        <v>0</v>
      </c>
      <c r="F28" s="203">
        <f t="shared" si="0"/>
        <v>20000</v>
      </c>
      <c r="G28" s="237">
        <v>20000</v>
      </c>
      <c r="H28" s="164">
        <v>0</v>
      </c>
      <c r="I28" s="164">
        <v>0</v>
      </c>
      <c r="J28" s="164">
        <f t="shared" si="1"/>
        <v>20000</v>
      </c>
      <c r="K28" s="237">
        <v>20000</v>
      </c>
      <c r="L28" s="164">
        <v>0</v>
      </c>
      <c r="M28" s="164">
        <v>0</v>
      </c>
      <c r="N28" s="164">
        <f t="shared" si="2"/>
        <v>20000</v>
      </c>
      <c r="O28" s="237">
        <v>6500</v>
      </c>
      <c r="P28" s="164">
        <v>0</v>
      </c>
      <c r="Q28" s="164">
        <v>0</v>
      </c>
      <c r="R28" s="164">
        <f t="shared" si="3"/>
        <v>6500</v>
      </c>
    </row>
    <row r="29" spans="1:18" x14ac:dyDescent="0.25">
      <c r="A29" s="5" t="s">
        <v>119</v>
      </c>
      <c r="B29" s="28" t="s">
        <v>120</v>
      </c>
      <c r="C29" s="159">
        <v>700000</v>
      </c>
      <c r="D29" s="160">
        <v>0</v>
      </c>
      <c r="E29" s="160">
        <v>0</v>
      </c>
      <c r="F29" s="203">
        <f t="shared" si="0"/>
        <v>700000</v>
      </c>
      <c r="G29" s="237">
        <v>700000</v>
      </c>
      <c r="H29" s="164">
        <v>0</v>
      </c>
      <c r="I29" s="164">
        <v>0</v>
      </c>
      <c r="J29" s="164">
        <f t="shared" si="1"/>
        <v>700000</v>
      </c>
      <c r="K29" s="237">
        <v>700000</v>
      </c>
      <c r="L29" s="164">
        <v>0</v>
      </c>
      <c r="M29" s="164">
        <v>0</v>
      </c>
      <c r="N29" s="164">
        <f t="shared" si="2"/>
        <v>700000</v>
      </c>
      <c r="O29" s="237">
        <v>700000</v>
      </c>
      <c r="P29" s="164">
        <v>0</v>
      </c>
      <c r="Q29" s="164">
        <v>0</v>
      </c>
      <c r="R29" s="164">
        <f t="shared" si="3"/>
        <v>700000</v>
      </c>
    </row>
    <row r="30" spans="1:18" x14ac:dyDescent="0.25">
      <c r="A30" s="5" t="s">
        <v>121</v>
      </c>
      <c r="B30" s="28" t="s">
        <v>122</v>
      </c>
      <c r="C30" s="159">
        <v>0</v>
      </c>
      <c r="D30" s="160">
        <v>0</v>
      </c>
      <c r="E30" s="160">
        <v>0</v>
      </c>
      <c r="F30" s="203">
        <f t="shared" si="0"/>
        <v>0</v>
      </c>
      <c r="G30" s="237">
        <v>0</v>
      </c>
      <c r="H30" s="164">
        <v>0</v>
      </c>
      <c r="I30" s="164">
        <v>0</v>
      </c>
      <c r="J30" s="164">
        <f t="shared" si="1"/>
        <v>0</v>
      </c>
      <c r="K30" s="237">
        <v>0</v>
      </c>
      <c r="L30" s="164">
        <v>0</v>
      </c>
      <c r="M30" s="164">
        <v>0</v>
      </c>
      <c r="N30" s="164">
        <f t="shared" si="2"/>
        <v>0</v>
      </c>
      <c r="O30" s="237">
        <v>0</v>
      </c>
      <c r="P30" s="164">
        <v>0</v>
      </c>
      <c r="Q30" s="164">
        <v>0</v>
      </c>
      <c r="R30" s="164">
        <f t="shared" si="3"/>
        <v>0</v>
      </c>
    </row>
    <row r="31" spans="1:18" x14ac:dyDescent="0.25">
      <c r="A31" s="7" t="s">
        <v>383</v>
      </c>
      <c r="B31" s="31" t="s">
        <v>123</v>
      </c>
      <c r="C31" s="157">
        <f>SUM(C28:C30)</f>
        <v>720000</v>
      </c>
      <c r="D31" s="157">
        <f t="shared" ref="D31:E31" si="16">SUM(D28:D30)</f>
        <v>0</v>
      </c>
      <c r="E31" s="157">
        <f t="shared" si="16"/>
        <v>0</v>
      </c>
      <c r="F31" s="204">
        <f t="shared" si="0"/>
        <v>720000</v>
      </c>
      <c r="G31" s="212">
        <f>SUM(G28:G30)</f>
        <v>720000</v>
      </c>
      <c r="H31" s="161">
        <f t="shared" ref="H31:I31" si="17">SUM(H28:H30)</f>
        <v>0</v>
      </c>
      <c r="I31" s="161">
        <f t="shared" si="17"/>
        <v>0</v>
      </c>
      <c r="J31" s="161">
        <f t="shared" si="1"/>
        <v>720000</v>
      </c>
      <c r="K31" s="212">
        <f>SUM(K28:K30)</f>
        <v>720000</v>
      </c>
      <c r="L31" s="161">
        <f t="shared" ref="L31:M31" si="18">SUM(L28:L30)</f>
        <v>0</v>
      </c>
      <c r="M31" s="161">
        <f t="shared" si="18"/>
        <v>0</v>
      </c>
      <c r="N31" s="161">
        <f t="shared" si="2"/>
        <v>720000</v>
      </c>
      <c r="O31" s="212">
        <f>SUM(O28:O30)</f>
        <v>706500</v>
      </c>
      <c r="P31" s="161">
        <f t="shared" ref="P31:Q31" si="19">SUM(P28:P30)</f>
        <v>0</v>
      </c>
      <c r="Q31" s="161">
        <f t="shared" si="19"/>
        <v>0</v>
      </c>
      <c r="R31" s="161">
        <f t="shared" si="3"/>
        <v>706500</v>
      </c>
    </row>
    <row r="32" spans="1:18" x14ac:dyDescent="0.25">
      <c r="A32" s="5" t="s">
        <v>124</v>
      </c>
      <c r="B32" s="28" t="s">
        <v>125</v>
      </c>
      <c r="C32" s="159">
        <v>580000</v>
      </c>
      <c r="D32" s="160">
        <v>0</v>
      </c>
      <c r="E32" s="160">
        <v>0</v>
      </c>
      <c r="F32" s="203">
        <f t="shared" si="0"/>
        <v>580000</v>
      </c>
      <c r="G32" s="243">
        <v>682000</v>
      </c>
      <c r="H32" s="164">
        <v>0</v>
      </c>
      <c r="I32" s="164">
        <v>0</v>
      </c>
      <c r="J32" s="164">
        <f t="shared" si="1"/>
        <v>682000</v>
      </c>
      <c r="K32" s="243">
        <v>682000</v>
      </c>
      <c r="L32" s="164">
        <v>0</v>
      </c>
      <c r="M32" s="164">
        <v>0</v>
      </c>
      <c r="N32" s="164">
        <f t="shared" si="2"/>
        <v>682000</v>
      </c>
      <c r="O32" s="243">
        <v>682000</v>
      </c>
      <c r="P32" s="164">
        <v>0</v>
      </c>
      <c r="Q32" s="164">
        <v>0</v>
      </c>
      <c r="R32" s="164">
        <f t="shared" si="3"/>
        <v>682000</v>
      </c>
    </row>
    <row r="33" spans="1:18" x14ac:dyDescent="0.25">
      <c r="A33" s="5" t="s">
        <v>126</v>
      </c>
      <c r="B33" s="28" t="s">
        <v>127</v>
      </c>
      <c r="C33" s="159">
        <v>270000</v>
      </c>
      <c r="D33" s="160">
        <v>0</v>
      </c>
      <c r="E33" s="160">
        <v>0</v>
      </c>
      <c r="F33" s="203">
        <f t="shared" si="0"/>
        <v>270000</v>
      </c>
      <c r="G33" s="237">
        <v>270000</v>
      </c>
      <c r="H33" s="164">
        <v>0</v>
      </c>
      <c r="I33" s="164">
        <v>0</v>
      </c>
      <c r="J33" s="164">
        <f t="shared" si="1"/>
        <v>270000</v>
      </c>
      <c r="K33" s="237">
        <v>270000</v>
      </c>
      <c r="L33" s="164">
        <v>0</v>
      </c>
      <c r="M33" s="164">
        <v>0</v>
      </c>
      <c r="N33" s="164">
        <f t="shared" si="2"/>
        <v>270000</v>
      </c>
      <c r="O33" s="237">
        <v>350000</v>
      </c>
      <c r="P33" s="164">
        <v>0</v>
      </c>
      <c r="Q33" s="164">
        <v>0</v>
      </c>
      <c r="R33" s="164">
        <f t="shared" si="3"/>
        <v>350000</v>
      </c>
    </row>
    <row r="34" spans="1:18" x14ac:dyDescent="0.25">
      <c r="A34" s="7" t="s">
        <v>470</v>
      </c>
      <c r="B34" s="31" t="s">
        <v>128</v>
      </c>
      <c r="C34" s="157">
        <f>SUM(C32:C33)</f>
        <v>850000</v>
      </c>
      <c r="D34" s="157">
        <f t="shared" ref="D34:E34" si="20">SUM(D32:D33)</f>
        <v>0</v>
      </c>
      <c r="E34" s="157">
        <f t="shared" si="20"/>
        <v>0</v>
      </c>
      <c r="F34" s="204">
        <f t="shared" si="0"/>
        <v>850000</v>
      </c>
      <c r="G34" s="212">
        <f>SUM(G32:G33)</f>
        <v>952000</v>
      </c>
      <c r="H34" s="161">
        <f t="shared" ref="H34:I34" si="21">SUM(H32:H33)</f>
        <v>0</v>
      </c>
      <c r="I34" s="161">
        <f t="shared" si="21"/>
        <v>0</v>
      </c>
      <c r="J34" s="161">
        <f t="shared" si="1"/>
        <v>952000</v>
      </c>
      <c r="K34" s="212">
        <f>SUM(K32:K33)</f>
        <v>952000</v>
      </c>
      <c r="L34" s="161">
        <f t="shared" ref="L34:M34" si="22">SUM(L32:L33)</f>
        <v>0</v>
      </c>
      <c r="M34" s="161">
        <f t="shared" si="22"/>
        <v>0</v>
      </c>
      <c r="N34" s="161">
        <f t="shared" si="2"/>
        <v>952000</v>
      </c>
      <c r="O34" s="212">
        <f>SUM(O32:O33)</f>
        <v>1032000</v>
      </c>
      <c r="P34" s="161">
        <f t="shared" ref="P34:Q34" si="23">SUM(P32:P33)</f>
        <v>0</v>
      </c>
      <c r="Q34" s="161">
        <f t="shared" si="23"/>
        <v>0</v>
      </c>
      <c r="R34" s="161">
        <f t="shared" si="3"/>
        <v>1032000</v>
      </c>
    </row>
    <row r="35" spans="1:18" x14ac:dyDescent="0.25">
      <c r="A35" s="5" t="s">
        <v>129</v>
      </c>
      <c r="B35" s="28" t="s">
        <v>130</v>
      </c>
      <c r="C35" s="159">
        <v>0</v>
      </c>
      <c r="D35" s="160">
        <v>0</v>
      </c>
      <c r="E35" s="160">
        <v>0</v>
      </c>
      <c r="F35" s="203">
        <f t="shared" si="0"/>
        <v>0</v>
      </c>
      <c r="G35" s="237">
        <v>1970000</v>
      </c>
      <c r="H35" s="164">
        <v>0</v>
      </c>
      <c r="I35" s="164">
        <v>0</v>
      </c>
      <c r="J35" s="164">
        <f t="shared" si="1"/>
        <v>1970000</v>
      </c>
      <c r="K35" s="237">
        <v>1970000</v>
      </c>
      <c r="L35" s="164">
        <v>0</v>
      </c>
      <c r="M35" s="164">
        <v>0</v>
      </c>
      <c r="N35" s="164">
        <f t="shared" si="2"/>
        <v>1970000</v>
      </c>
      <c r="O35" s="237">
        <v>3500000</v>
      </c>
      <c r="P35" s="164">
        <v>0</v>
      </c>
      <c r="Q35" s="164">
        <v>0</v>
      </c>
      <c r="R35" s="164">
        <f t="shared" si="3"/>
        <v>3500000</v>
      </c>
    </row>
    <row r="36" spans="1:18" x14ac:dyDescent="0.25">
      <c r="A36" s="5" t="s">
        <v>131</v>
      </c>
      <c r="B36" s="28" t="s">
        <v>132</v>
      </c>
      <c r="C36" s="159">
        <v>0</v>
      </c>
      <c r="D36" s="160">
        <v>0</v>
      </c>
      <c r="E36" s="160">
        <v>0</v>
      </c>
      <c r="F36" s="203">
        <f t="shared" si="0"/>
        <v>0</v>
      </c>
      <c r="G36" s="237">
        <v>0</v>
      </c>
      <c r="H36" s="164">
        <v>0</v>
      </c>
      <c r="I36" s="164">
        <v>0</v>
      </c>
      <c r="J36" s="164">
        <f t="shared" si="1"/>
        <v>0</v>
      </c>
      <c r="K36" s="237">
        <v>0</v>
      </c>
      <c r="L36" s="164">
        <v>0</v>
      </c>
      <c r="M36" s="164">
        <v>0</v>
      </c>
      <c r="N36" s="164">
        <f t="shared" si="2"/>
        <v>0</v>
      </c>
      <c r="O36" s="237">
        <v>0</v>
      </c>
      <c r="P36" s="164">
        <v>0</v>
      </c>
      <c r="Q36" s="164">
        <v>0</v>
      </c>
      <c r="R36" s="164">
        <f t="shared" si="3"/>
        <v>0</v>
      </c>
    </row>
    <row r="37" spans="1:18" x14ac:dyDescent="0.25">
      <c r="A37" s="5" t="s">
        <v>444</v>
      </c>
      <c r="B37" s="28" t="s">
        <v>133</v>
      </c>
      <c r="C37" s="159">
        <v>0</v>
      </c>
      <c r="D37" s="160">
        <v>0</v>
      </c>
      <c r="E37" s="160">
        <v>0</v>
      </c>
      <c r="F37" s="203">
        <f t="shared" si="0"/>
        <v>0</v>
      </c>
      <c r="G37" s="237">
        <v>0</v>
      </c>
      <c r="H37" s="164">
        <v>0</v>
      </c>
      <c r="I37" s="164">
        <v>0</v>
      </c>
      <c r="J37" s="164">
        <f t="shared" si="1"/>
        <v>0</v>
      </c>
      <c r="K37" s="237">
        <v>0</v>
      </c>
      <c r="L37" s="164">
        <v>0</v>
      </c>
      <c r="M37" s="164">
        <v>0</v>
      </c>
      <c r="N37" s="164">
        <f t="shared" si="2"/>
        <v>0</v>
      </c>
      <c r="O37" s="237">
        <v>0</v>
      </c>
      <c r="P37" s="164">
        <v>0</v>
      </c>
      <c r="Q37" s="164">
        <v>0</v>
      </c>
      <c r="R37" s="164">
        <f t="shared" si="3"/>
        <v>0</v>
      </c>
    </row>
    <row r="38" spans="1:18" x14ac:dyDescent="0.25">
      <c r="A38" s="5" t="s">
        <v>134</v>
      </c>
      <c r="B38" s="28" t="s">
        <v>135</v>
      </c>
      <c r="C38" s="159">
        <v>500000</v>
      </c>
      <c r="D38" s="160">
        <v>0</v>
      </c>
      <c r="E38" s="160">
        <v>0</v>
      </c>
      <c r="F38" s="203">
        <f t="shared" si="0"/>
        <v>500000</v>
      </c>
      <c r="G38" s="237">
        <v>500000</v>
      </c>
      <c r="H38" s="164">
        <v>0</v>
      </c>
      <c r="I38" s="164">
        <v>0</v>
      </c>
      <c r="J38" s="164">
        <f t="shared" si="1"/>
        <v>500000</v>
      </c>
      <c r="K38" s="237">
        <v>500000</v>
      </c>
      <c r="L38" s="164">
        <v>0</v>
      </c>
      <c r="M38" s="164">
        <v>0</v>
      </c>
      <c r="N38" s="164">
        <f t="shared" si="2"/>
        <v>500000</v>
      </c>
      <c r="O38" s="237">
        <v>350000</v>
      </c>
      <c r="P38" s="164">
        <v>0</v>
      </c>
      <c r="Q38" s="164">
        <v>0</v>
      </c>
      <c r="R38" s="164">
        <f t="shared" si="3"/>
        <v>350000</v>
      </c>
    </row>
    <row r="39" spans="1:18" x14ac:dyDescent="0.25">
      <c r="A39" s="10" t="s">
        <v>445</v>
      </c>
      <c r="B39" s="28" t="s">
        <v>136</v>
      </c>
      <c r="C39" s="159">
        <v>0</v>
      </c>
      <c r="D39" s="160">
        <v>0</v>
      </c>
      <c r="E39" s="160">
        <v>0</v>
      </c>
      <c r="F39" s="203">
        <f t="shared" si="0"/>
        <v>0</v>
      </c>
      <c r="G39" s="237">
        <v>0</v>
      </c>
      <c r="H39" s="164">
        <v>0</v>
      </c>
      <c r="I39" s="164">
        <v>0</v>
      </c>
      <c r="J39" s="164">
        <f t="shared" si="1"/>
        <v>0</v>
      </c>
      <c r="K39" s="237">
        <v>0</v>
      </c>
      <c r="L39" s="164">
        <v>0</v>
      </c>
      <c r="M39" s="164">
        <v>0</v>
      </c>
      <c r="N39" s="164">
        <f t="shared" si="2"/>
        <v>0</v>
      </c>
      <c r="O39" s="237">
        <v>0</v>
      </c>
      <c r="P39" s="164">
        <v>0</v>
      </c>
      <c r="Q39" s="164">
        <v>0</v>
      </c>
      <c r="R39" s="164">
        <f t="shared" si="3"/>
        <v>0</v>
      </c>
    </row>
    <row r="40" spans="1:18" x14ac:dyDescent="0.25">
      <c r="A40" s="6" t="s">
        <v>137</v>
      </c>
      <c r="B40" s="28" t="s">
        <v>138</v>
      </c>
      <c r="C40" s="159">
        <v>1505000</v>
      </c>
      <c r="D40" s="160">
        <v>0</v>
      </c>
      <c r="E40" s="160">
        <v>0</v>
      </c>
      <c r="F40" s="203">
        <f t="shared" si="0"/>
        <v>1505000</v>
      </c>
      <c r="G40" s="237">
        <v>1588000</v>
      </c>
      <c r="H40" s="164">
        <v>0</v>
      </c>
      <c r="I40" s="164">
        <v>0</v>
      </c>
      <c r="J40" s="164">
        <f t="shared" si="1"/>
        <v>1588000</v>
      </c>
      <c r="K40" s="237">
        <v>1588000</v>
      </c>
      <c r="L40" s="164">
        <v>0</v>
      </c>
      <c r="M40" s="164">
        <v>0</v>
      </c>
      <c r="N40" s="164">
        <f t="shared" si="2"/>
        <v>1588000</v>
      </c>
      <c r="O40" s="237">
        <v>1200000</v>
      </c>
      <c r="P40" s="164">
        <v>0</v>
      </c>
      <c r="Q40" s="164">
        <v>0</v>
      </c>
      <c r="R40" s="164">
        <f t="shared" si="3"/>
        <v>1200000</v>
      </c>
    </row>
    <row r="41" spans="1:18" x14ac:dyDescent="0.25">
      <c r="A41" s="5" t="s">
        <v>446</v>
      </c>
      <c r="B41" s="28" t="s">
        <v>139</v>
      </c>
      <c r="C41" s="159">
        <v>645000</v>
      </c>
      <c r="D41" s="160">
        <v>0</v>
      </c>
      <c r="E41" s="160">
        <v>0</v>
      </c>
      <c r="F41" s="203">
        <f t="shared" si="0"/>
        <v>645000</v>
      </c>
      <c r="G41" s="237">
        <v>798000</v>
      </c>
      <c r="H41" s="164">
        <v>0</v>
      </c>
      <c r="I41" s="164">
        <v>0</v>
      </c>
      <c r="J41" s="164">
        <f t="shared" si="1"/>
        <v>798000</v>
      </c>
      <c r="K41" s="237">
        <v>798000</v>
      </c>
      <c r="L41" s="164">
        <v>0</v>
      </c>
      <c r="M41" s="164">
        <v>0</v>
      </c>
      <c r="N41" s="164">
        <f t="shared" si="2"/>
        <v>798000</v>
      </c>
      <c r="O41" s="237">
        <v>798000</v>
      </c>
      <c r="P41" s="164">
        <v>0</v>
      </c>
      <c r="Q41" s="164">
        <v>0</v>
      </c>
      <c r="R41" s="164">
        <f t="shared" si="3"/>
        <v>798000</v>
      </c>
    </row>
    <row r="42" spans="1:18" x14ac:dyDescent="0.25">
      <c r="A42" s="7" t="s">
        <v>384</v>
      </c>
      <c r="B42" s="31" t="s">
        <v>140</v>
      </c>
      <c r="C42" s="157">
        <f>SUM(C35:C41)</f>
        <v>2650000</v>
      </c>
      <c r="D42" s="157">
        <f t="shared" ref="D42:E42" si="24">SUM(D35:D41)</f>
        <v>0</v>
      </c>
      <c r="E42" s="157">
        <f t="shared" si="24"/>
        <v>0</v>
      </c>
      <c r="F42" s="204">
        <f t="shared" si="0"/>
        <v>2650000</v>
      </c>
      <c r="G42" s="212">
        <f>SUM(G35:G41)</f>
        <v>4856000</v>
      </c>
      <c r="H42" s="161">
        <f t="shared" ref="H42:I42" si="25">SUM(H35:H41)</f>
        <v>0</v>
      </c>
      <c r="I42" s="161">
        <f t="shared" si="25"/>
        <v>0</v>
      </c>
      <c r="J42" s="161">
        <f t="shared" si="1"/>
        <v>4856000</v>
      </c>
      <c r="K42" s="212">
        <f>SUM(K35:K41)</f>
        <v>4856000</v>
      </c>
      <c r="L42" s="161">
        <f t="shared" ref="L42:M42" si="26">SUM(L35:L41)</f>
        <v>0</v>
      </c>
      <c r="M42" s="161">
        <f t="shared" si="26"/>
        <v>0</v>
      </c>
      <c r="N42" s="161">
        <f t="shared" si="2"/>
        <v>4856000</v>
      </c>
      <c r="O42" s="212">
        <f>SUM(O35:O41)</f>
        <v>5848000</v>
      </c>
      <c r="P42" s="161">
        <f t="shared" ref="P42:Q42" si="27">SUM(P35:P41)</f>
        <v>0</v>
      </c>
      <c r="Q42" s="161">
        <f t="shared" si="27"/>
        <v>0</v>
      </c>
      <c r="R42" s="161">
        <f t="shared" si="3"/>
        <v>5848000</v>
      </c>
    </row>
    <row r="43" spans="1:18" x14ac:dyDescent="0.25">
      <c r="A43" s="5" t="s">
        <v>141</v>
      </c>
      <c r="B43" s="28" t="s">
        <v>142</v>
      </c>
      <c r="C43" s="159">
        <v>500000</v>
      </c>
      <c r="D43" s="160">
        <v>0</v>
      </c>
      <c r="E43" s="160">
        <v>0</v>
      </c>
      <c r="F43" s="203">
        <f t="shared" si="0"/>
        <v>500000</v>
      </c>
      <c r="G43" s="237">
        <v>500000</v>
      </c>
      <c r="H43" s="164">
        <v>0</v>
      </c>
      <c r="I43" s="164">
        <v>0</v>
      </c>
      <c r="J43" s="164">
        <f t="shared" si="1"/>
        <v>500000</v>
      </c>
      <c r="K43" s="237">
        <v>500000</v>
      </c>
      <c r="L43" s="164">
        <v>0</v>
      </c>
      <c r="M43" s="164">
        <v>0</v>
      </c>
      <c r="N43" s="164">
        <f t="shared" si="2"/>
        <v>500000</v>
      </c>
      <c r="O43" s="237">
        <v>200000</v>
      </c>
      <c r="P43" s="164">
        <v>0</v>
      </c>
      <c r="Q43" s="164">
        <v>0</v>
      </c>
      <c r="R43" s="164">
        <f t="shared" si="3"/>
        <v>200000</v>
      </c>
    </row>
    <row r="44" spans="1:18" x14ac:dyDescent="0.25">
      <c r="A44" s="5" t="s">
        <v>143</v>
      </c>
      <c r="B44" s="28" t="s">
        <v>144</v>
      </c>
      <c r="C44" s="159">
        <v>0</v>
      </c>
      <c r="D44" s="160">
        <v>0</v>
      </c>
      <c r="E44" s="160">
        <v>0</v>
      </c>
      <c r="F44" s="203">
        <f t="shared" si="0"/>
        <v>0</v>
      </c>
      <c r="G44" s="237">
        <v>0</v>
      </c>
      <c r="H44" s="164">
        <v>0</v>
      </c>
      <c r="I44" s="164">
        <v>0</v>
      </c>
      <c r="J44" s="164">
        <f t="shared" si="1"/>
        <v>0</v>
      </c>
      <c r="K44" s="237">
        <v>0</v>
      </c>
      <c r="L44" s="164">
        <v>0</v>
      </c>
      <c r="M44" s="164">
        <v>0</v>
      </c>
      <c r="N44" s="164">
        <f t="shared" si="2"/>
        <v>0</v>
      </c>
      <c r="O44" s="237">
        <v>0</v>
      </c>
      <c r="P44" s="164">
        <v>0</v>
      </c>
      <c r="Q44" s="164">
        <v>0</v>
      </c>
      <c r="R44" s="164">
        <f t="shared" si="3"/>
        <v>0</v>
      </c>
    </row>
    <row r="45" spans="1:18" x14ac:dyDescent="0.25">
      <c r="A45" s="7" t="s">
        <v>385</v>
      </c>
      <c r="B45" s="31" t="s">
        <v>145</v>
      </c>
      <c r="C45" s="157">
        <f>SUM(C43:C44)</f>
        <v>500000</v>
      </c>
      <c r="D45" s="157">
        <f t="shared" ref="D45:E45" si="28">SUM(D43:D44)</f>
        <v>0</v>
      </c>
      <c r="E45" s="157">
        <f t="shared" si="28"/>
        <v>0</v>
      </c>
      <c r="F45" s="204">
        <f t="shared" si="0"/>
        <v>500000</v>
      </c>
      <c r="G45" s="212">
        <f>SUM(G43:G44)</f>
        <v>500000</v>
      </c>
      <c r="H45" s="161">
        <f t="shared" ref="H45:I45" si="29">SUM(H43:H44)</f>
        <v>0</v>
      </c>
      <c r="I45" s="161">
        <f t="shared" si="29"/>
        <v>0</v>
      </c>
      <c r="J45" s="161">
        <f t="shared" si="1"/>
        <v>500000</v>
      </c>
      <c r="K45" s="212">
        <f>SUM(K43:K44)</f>
        <v>500000</v>
      </c>
      <c r="L45" s="161">
        <f t="shared" ref="L45:M45" si="30">SUM(L43:L44)</f>
        <v>0</v>
      </c>
      <c r="M45" s="161">
        <f t="shared" si="30"/>
        <v>0</v>
      </c>
      <c r="N45" s="161">
        <f t="shared" si="2"/>
        <v>500000</v>
      </c>
      <c r="O45" s="212">
        <f>SUM(O43:O44)</f>
        <v>200000</v>
      </c>
      <c r="P45" s="161">
        <f t="shared" ref="P45:Q45" si="31">SUM(P43:P44)</f>
        <v>0</v>
      </c>
      <c r="Q45" s="161">
        <f t="shared" si="31"/>
        <v>0</v>
      </c>
      <c r="R45" s="161">
        <f t="shared" si="3"/>
        <v>200000</v>
      </c>
    </row>
    <row r="46" spans="1:18" x14ac:dyDescent="0.25">
      <c r="A46" s="5" t="s">
        <v>146</v>
      </c>
      <c r="B46" s="28" t="s">
        <v>147</v>
      </c>
      <c r="C46" s="159">
        <v>1000000</v>
      </c>
      <c r="D46" s="160">
        <v>0</v>
      </c>
      <c r="E46" s="160">
        <v>0</v>
      </c>
      <c r="F46" s="203">
        <f t="shared" si="0"/>
        <v>1000000</v>
      </c>
      <c r="G46" s="237">
        <v>1410000</v>
      </c>
      <c r="H46" s="164">
        <v>0</v>
      </c>
      <c r="I46" s="164">
        <v>0</v>
      </c>
      <c r="J46" s="164">
        <f t="shared" si="1"/>
        <v>1410000</v>
      </c>
      <c r="K46" s="237">
        <v>1410000</v>
      </c>
      <c r="L46" s="164">
        <v>0</v>
      </c>
      <c r="M46" s="164">
        <v>0</v>
      </c>
      <c r="N46" s="164">
        <f t="shared" si="2"/>
        <v>1410000</v>
      </c>
      <c r="O46" s="237">
        <v>500000</v>
      </c>
      <c r="P46" s="164">
        <v>0</v>
      </c>
      <c r="Q46" s="164">
        <v>0</v>
      </c>
      <c r="R46" s="164">
        <f t="shared" si="3"/>
        <v>500000</v>
      </c>
    </row>
    <row r="47" spans="1:18" x14ac:dyDescent="0.25">
      <c r="A47" s="5" t="s">
        <v>148</v>
      </c>
      <c r="B47" s="28" t="s">
        <v>149</v>
      </c>
      <c r="C47" s="159">
        <v>0</v>
      </c>
      <c r="D47" s="160">
        <v>0</v>
      </c>
      <c r="E47" s="160">
        <v>0</v>
      </c>
      <c r="F47" s="203">
        <f t="shared" si="0"/>
        <v>0</v>
      </c>
      <c r="G47" s="237">
        <v>0</v>
      </c>
      <c r="H47" s="164">
        <v>0</v>
      </c>
      <c r="I47" s="164">
        <v>0</v>
      </c>
      <c r="J47" s="164">
        <f t="shared" si="1"/>
        <v>0</v>
      </c>
      <c r="K47" s="237">
        <v>0</v>
      </c>
      <c r="L47" s="164">
        <v>0</v>
      </c>
      <c r="M47" s="164">
        <v>0</v>
      </c>
      <c r="N47" s="164">
        <f t="shared" si="2"/>
        <v>0</v>
      </c>
      <c r="O47" s="237">
        <v>0</v>
      </c>
      <c r="P47" s="164">
        <v>0</v>
      </c>
      <c r="Q47" s="164">
        <v>0</v>
      </c>
      <c r="R47" s="164">
        <f t="shared" si="3"/>
        <v>0</v>
      </c>
    </row>
    <row r="48" spans="1:18" x14ac:dyDescent="0.25">
      <c r="A48" s="5" t="s">
        <v>447</v>
      </c>
      <c r="B48" s="28" t="s">
        <v>150</v>
      </c>
      <c r="C48" s="159">
        <v>0</v>
      </c>
      <c r="D48" s="160">
        <v>0</v>
      </c>
      <c r="E48" s="160">
        <v>0</v>
      </c>
      <c r="F48" s="203">
        <f t="shared" si="0"/>
        <v>0</v>
      </c>
      <c r="G48" s="237">
        <v>0</v>
      </c>
      <c r="H48" s="164">
        <v>0</v>
      </c>
      <c r="I48" s="164">
        <v>0</v>
      </c>
      <c r="J48" s="164">
        <f t="shared" si="1"/>
        <v>0</v>
      </c>
      <c r="K48" s="237">
        <v>0</v>
      </c>
      <c r="L48" s="164">
        <v>0</v>
      </c>
      <c r="M48" s="164">
        <v>0</v>
      </c>
      <c r="N48" s="164">
        <f t="shared" si="2"/>
        <v>0</v>
      </c>
      <c r="O48" s="237">
        <v>0</v>
      </c>
      <c r="P48" s="164">
        <v>0</v>
      </c>
      <c r="Q48" s="164">
        <v>0</v>
      </c>
      <c r="R48" s="164">
        <f t="shared" si="3"/>
        <v>0</v>
      </c>
    </row>
    <row r="49" spans="1:18" x14ac:dyDescent="0.25">
      <c r="A49" s="5" t="s">
        <v>448</v>
      </c>
      <c r="B49" s="28" t="s">
        <v>151</v>
      </c>
      <c r="C49" s="159">
        <v>0</v>
      </c>
      <c r="D49" s="160">
        <v>0</v>
      </c>
      <c r="E49" s="160">
        <v>0</v>
      </c>
      <c r="F49" s="203">
        <f t="shared" si="0"/>
        <v>0</v>
      </c>
      <c r="G49" s="237">
        <v>0</v>
      </c>
      <c r="H49" s="164">
        <v>0</v>
      </c>
      <c r="I49" s="164">
        <v>0</v>
      </c>
      <c r="J49" s="164">
        <f t="shared" si="1"/>
        <v>0</v>
      </c>
      <c r="K49" s="237">
        <v>0</v>
      </c>
      <c r="L49" s="164">
        <v>0</v>
      </c>
      <c r="M49" s="164">
        <v>0</v>
      </c>
      <c r="N49" s="164">
        <f t="shared" si="2"/>
        <v>0</v>
      </c>
      <c r="O49" s="237">
        <v>0</v>
      </c>
      <c r="P49" s="164">
        <v>0</v>
      </c>
      <c r="Q49" s="164">
        <v>0</v>
      </c>
      <c r="R49" s="164">
        <f t="shared" si="3"/>
        <v>0</v>
      </c>
    </row>
    <row r="50" spans="1:18" x14ac:dyDescent="0.25">
      <c r="A50" s="5" t="s">
        <v>152</v>
      </c>
      <c r="B50" s="28" t="s">
        <v>153</v>
      </c>
      <c r="C50" s="159">
        <v>5000</v>
      </c>
      <c r="D50" s="164">
        <v>0</v>
      </c>
      <c r="E50" s="164">
        <v>0</v>
      </c>
      <c r="F50" s="203">
        <f t="shared" si="0"/>
        <v>5000</v>
      </c>
      <c r="G50" s="237">
        <v>5000</v>
      </c>
      <c r="H50" s="164">
        <v>0</v>
      </c>
      <c r="I50" s="164">
        <v>0</v>
      </c>
      <c r="J50" s="164">
        <f t="shared" si="1"/>
        <v>5000</v>
      </c>
      <c r="K50" s="237">
        <v>5000</v>
      </c>
      <c r="L50" s="164">
        <v>0</v>
      </c>
      <c r="M50" s="164">
        <v>0</v>
      </c>
      <c r="N50" s="164">
        <f t="shared" si="2"/>
        <v>5000</v>
      </c>
      <c r="O50" s="237">
        <v>500</v>
      </c>
      <c r="P50" s="164">
        <v>0</v>
      </c>
      <c r="Q50" s="164">
        <v>0</v>
      </c>
      <c r="R50" s="164">
        <f t="shared" si="3"/>
        <v>500</v>
      </c>
    </row>
    <row r="51" spans="1:18" x14ac:dyDescent="0.25">
      <c r="A51" s="7" t="s">
        <v>386</v>
      </c>
      <c r="B51" s="31" t="s">
        <v>154</v>
      </c>
      <c r="C51" s="157">
        <f>SUM(C46:C50)</f>
        <v>1005000</v>
      </c>
      <c r="D51" s="157">
        <f t="shared" ref="D51:E51" si="32">SUM(D46:D50)</f>
        <v>0</v>
      </c>
      <c r="E51" s="157">
        <f t="shared" si="32"/>
        <v>0</v>
      </c>
      <c r="F51" s="204">
        <f t="shared" si="0"/>
        <v>1005000</v>
      </c>
      <c r="G51" s="212">
        <f>SUM(G46:G50)</f>
        <v>1415000</v>
      </c>
      <c r="H51" s="161">
        <f t="shared" ref="H51:I51" si="33">SUM(H46:H50)</f>
        <v>0</v>
      </c>
      <c r="I51" s="161">
        <f t="shared" si="33"/>
        <v>0</v>
      </c>
      <c r="J51" s="161">
        <f t="shared" si="1"/>
        <v>1415000</v>
      </c>
      <c r="K51" s="212">
        <f>SUM(K46:K50)</f>
        <v>1415000</v>
      </c>
      <c r="L51" s="161">
        <f t="shared" ref="L51:M51" si="34">SUM(L46:L50)</f>
        <v>0</v>
      </c>
      <c r="M51" s="161">
        <f t="shared" si="34"/>
        <v>0</v>
      </c>
      <c r="N51" s="161">
        <f t="shared" si="2"/>
        <v>1415000</v>
      </c>
      <c r="O51" s="212">
        <f>SUM(O46:O50)</f>
        <v>500500</v>
      </c>
      <c r="P51" s="161">
        <f t="shared" ref="P51:Q51" si="35">SUM(P46:P50)</f>
        <v>0</v>
      </c>
      <c r="Q51" s="161">
        <f t="shared" si="35"/>
        <v>0</v>
      </c>
      <c r="R51" s="161">
        <f t="shared" si="3"/>
        <v>500500</v>
      </c>
    </row>
    <row r="52" spans="1:18" x14ac:dyDescent="0.25">
      <c r="A52" s="35" t="s">
        <v>387</v>
      </c>
      <c r="B52" s="45" t="s">
        <v>155</v>
      </c>
      <c r="C52" s="157">
        <f>C31+C34+C42+C45+C51</f>
        <v>5725000</v>
      </c>
      <c r="D52" s="158">
        <f t="shared" ref="D52:E52" si="36">D31+D34+D42+D45+D51</f>
        <v>0</v>
      </c>
      <c r="E52" s="158">
        <f t="shared" si="36"/>
        <v>0</v>
      </c>
      <c r="F52" s="204">
        <f t="shared" si="0"/>
        <v>5725000</v>
      </c>
      <c r="G52" s="212">
        <f>G31+G34+G42+G45+G51</f>
        <v>8443000</v>
      </c>
      <c r="H52" s="161">
        <f t="shared" ref="H52:I52" si="37">H31+H34+H42+H45+H51</f>
        <v>0</v>
      </c>
      <c r="I52" s="161">
        <f t="shared" si="37"/>
        <v>0</v>
      </c>
      <c r="J52" s="161">
        <f t="shared" si="1"/>
        <v>8443000</v>
      </c>
      <c r="K52" s="212">
        <f>K31+K34+K42+K45+K51</f>
        <v>8443000</v>
      </c>
      <c r="L52" s="161">
        <f t="shared" ref="L52:M52" si="38">L31+L34+L42+L45+L51</f>
        <v>0</v>
      </c>
      <c r="M52" s="161">
        <f t="shared" si="38"/>
        <v>0</v>
      </c>
      <c r="N52" s="161">
        <f t="shared" si="2"/>
        <v>8443000</v>
      </c>
      <c r="O52" s="215">
        <f>O31+O34+O42+O45+O51</f>
        <v>8287000</v>
      </c>
      <c r="P52" s="161">
        <f t="shared" ref="P52:Q52" si="39">P31+P34+P42+P45+P51</f>
        <v>0</v>
      </c>
      <c r="Q52" s="161">
        <f t="shared" si="39"/>
        <v>0</v>
      </c>
      <c r="R52" s="161">
        <f t="shared" si="3"/>
        <v>8287000</v>
      </c>
    </row>
    <row r="53" spans="1:18" x14ac:dyDescent="0.25">
      <c r="A53" s="13" t="s">
        <v>156</v>
      </c>
      <c r="B53" s="28" t="s">
        <v>157</v>
      </c>
      <c r="C53" s="159">
        <v>0</v>
      </c>
      <c r="D53" s="160">
        <v>0</v>
      </c>
      <c r="E53" s="160">
        <v>0</v>
      </c>
      <c r="F53" s="203">
        <f t="shared" si="0"/>
        <v>0</v>
      </c>
      <c r="G53" s="237">
        <v>0</v>
      </c>
      <c r="H53" s="164">
        <v>0</v>
      </c>
      <c r="I53" s="164">
        <v>0</v>
      </c>
      <c r="J53" s="164">
        <f t="shared" si="1"/>
        <v>0</v>
      </c>
      <c r="K53" s="237">
        <v>0</v>
      </c>
      <c r="L53" s="164">
        <v>0</v>
      </c>
      <c r="M53" s="164">
        <v>0</v>
      </c>
      <c r="N53" s="164">
        <f t="shared" si="2"/>
        <v>0</v>
      </c>
      <c r="O53" s="237">
        <v>0</v>
      </c>
      <c r="P53" s="164">
        <v>0</v>
      </c>
      <c r="Q53" s="164">
        <v>0</v>
      </c>
      <c r="R53" s="164">
        <f t="shared" si="3"/>
        <v>0</v>
      </c>
    </row>
    <row r="54" spans="1:18" x14ac:dyDescent="0.25">
      <c r="A54" s="13" t="s">
        <v>388</v>
      </c>
      <c r="B54" s="28" t="s">
        <v>158</v>
      </c>
      <c r="C54" s="159">
        <v>0</v>
      </c>
      <c r="D54" s="160">
        <v>0</v>
      </c>
      <c r="E54" s="160">
        <v>0</v>
      </c>
      <c r="F54" s="203">
        <f t="shared" si="0"/>
        <v>0</v>
      </c>
      <c r="G54" s="237">
        <v>0</v>
      </c>
      <c r="H54" s="164">
        <v>0</v>
      </c>
      <c r="I54" s="164">
        <v>0</v>
      </c>
      <c r="J54" s="164">
        <f t="shared" si="1"/>
        <v>0</v>
      </c>
      <c r="K54" s="237">
        <v>0</v>
      </c>
      <c r="L54" s="164">
        <v>0</v>
      </c>
      <c r="M54" s="164">
        <v>0</v>
      </c>
      <c r="N54" s="164">
        <f t="shared" si="2"/>
        <v>0</v>
      </c>
      <c r="O54" s="237">
        <v>0</v>
      </c>
      <c r="P54" s="164">
        <v>0</v>
      </c>
      <c r="Q54" s="164">
        <v>0</v>
      </c>
      <c r="R54" s="164">
        <f t="shared" si="3"/>
        <v>0</v>
      </c>
    </row>
    <row r="55" spans="1:18" x14ac:dyDescent="0.25">
      <c r="A55" s="17" t="s">
        <v>449</v>
      </c>
      <c r="B55" s="28" t="s">
        <v>159</v>
      </c>
      <c r="C55" s="159">
        <v>0</v>
      </c>
      <c r="D55" s="160">
        <v>0</v>
      </c>
      <c r="E55" s="160">
        <v>0</v>
      </c>
      <c r="F55" s="203">
        <f t="shared" si="0"/>
        <v>0</v>
      </c>
      <c r="G55" s="237">
        <v>0</v>
      </c>
      <c r="H55" s="164">
        <v>0</v>
      </c>
      <c r="I55" s="164">
        <v>0</v>
      </c>
      <c r="J55" s="164">
        <f t="shared" si="1"/>
        <v>0</v>
      </c>
      <c r="K55" s="237">
        <v>0</v>
      </c>
      <c r="L55" s="164">
        <v>0</v>
      </c>
      <c r="M55" s="164">
        <v>0</v>
      </c>
      <c r="N55" s="164">
        <f t="shared" si="2"/>
        <v>0</v>
      </c>
      <c r="O55" s="237">
        <v>0</v>
      </c>
      <c r="P55" s="164">
        <v>0</v>
      </c>
      <c r="Q55" s="164">
        <v>0</v>
      </c>
      <c r="R55" s="164">
        <f t="shared" si="3"/>
        <v>0</v>
      </c>
    </row>
    <row r="56" spans="1:18" x14ac:dyDescent="0.25">
      <c r="A56" s="17" t="s">
        <v>450</v>
      </c>
      <c r="B56" s="28" t="s">
        <v>160</v>
      </c>
      <c r="C56" s="159">
        <v>0</v>
      </c>
      <c r="D56" s="160">
        <v>0</v>
      </c>
      <c r="E56" s="160">
        <v>0</v>
      </c>
      <c r="F56" s="203">
        <f t="shared" si="0"/>
        <v>0</v>
      </c>
      <c r="G56" s="237">
        <v>0</v>
      </c>
      <c r="H56" s="164">
        <v>0</v>
      </c>
      <c r="I56" s="164">
        <v>0</v>
      </c>
      <c r="J56" s="164">
        <f t="shared" si="1"/>
        <v>0</v>
      </c>
      <c r="K56" s="237">
        <v>0</v>
      </c>
      <c r="L56" s="164">
        <v>0</v>
      </c>
      <c r="M56" s="164">
        <v>0</v>
      </c>
      <c r="N56" s="164">
        <f t="shared" si="2"/>
        <v>0</v>
      </c>
      <c r="O56" s="237">
        <v>0</v>
      </c>
      <c r="P56" s="164">
        <v>0</v>
      </c>
      <c r="Q56" s="164">
        <v>0</v>
      </c>
      <c r="R56" s="164">
        <f t="shared" si="3"/>
        <v>0</v>
      </c>
    </row>
    <row r="57" spans="1:18" x14ac:dyDescent="0.25">
      <c r="A57" s="17" t="s">
        <v>451</v>
      </c>
      <c r="B57" s="28" t="s">
        <v>161</v>
      </c>
      <c r="C57" s="159">
        <v>0</v>
      </c>
      <c r="D57" s="160">
        <v>0</v>
      </c>
      <c r="E57" s="160">
        <v>0</v>
      </c>
      <c r="F57" s="203">
        <f t="shared" si="0"/>
        <v>0</v>
      </c>
      <c r="G57" s="237">
        <v>0</v>
      </c>
      <c r="H57" s="164">
        <v>0</v>
      </c>
      <c r="I57" s="164">
        <v>0</v>
      </c>
      <c r="J57" s="164">
        <f t="shared" si="1"/>
        <v>0</v>
      </c>
      <c r="K57" s="237">
        <v>0</v>
      </c>
      <c r="L57" s="164">
        <v>0</v>
      </c>
      <c r="M57" s="164">
        <v>0</v>
      </c>
      <c r="N57" s="164">
        <f t="shared" si="2"/>
        <v>0</v>
      </c>
      <c r="O57" s="237">
        <v>0</v>
      </c>
      <c r="P57" s="164">
        <v>0</v>
      </c>
      <c r="Q57" s="164">
        <v>0</v>
      </c>
      <c r="R57" s="164">
        <f t="shared" si="3"/>
        <v>0</v>
      </c>
    </row>
    <row r="58" spans="1:18" x14ac:dyDescent="0.25">
      <c r="A58" s="13" t="s">
        <v>452</v>
      </c>
      <c r="B58" s="28" t="s">
        <v>162</v>
      </c>
      <c r="C58" s="159">
        <v>0</v>
      </c>
      <c r="D58" s="160">
        <v>0</v>
      </c>
      <c r="E58" s="160">
        <v>0</v>
      </c>
      <c r="F58" s="203">
        <f t="shared" si="0"/>
        <v>0</v>
      </c>
      <c r="G58" s="237">
        <v>0</v>
      </c>
      <c r="H58" s="164">
        <v>0</v>
      </c>
      <c r="I58" s="164">
        <v>0</v>
      </c>
      <c r="J58" s="164">
        <f t="shared" si="1"/>
        <v>0</v>
      </c>
      <c r="K58" s="237">
        <v>0</v>
      </c>
      <c r="L58" s="164">
        <v>0</v>
      </c>
      <c r="M58" s="164">
        <v>0</v>
      </c>
      <c r="N58" s="164">
        <f t="shared" si="2"/>
        <v>0</v>
      </c>
      <c r="O58" s="237">
        <v>0</v>
      </c>
      <c r="P58" s="164">
        <v>0</v>
      </c>
      <c r="Q58" s="164">
        <v>0</v>
      </c>
      <c r="R58" s="164">
        <f t="shared" si="3"/>
        <v>0</v>
      </c>
    </row>
    <row r="59" spans="1:18" x14ac:dyDescent="0.25">
      <c r="A59" s="13" t="s">
        <v>453</v>
      </c>
      <c r="B59" s="28" t="s">
        <v>163</v>
      </c>
      <c r="C59" s="159">
        <v>0</v>
      </c>
      <c r="D59" s="160">
        <v>0</v>
      </c>
      <c r="E59" s="160">
        <v>0</v>
      </c>
      <c r="F59" s="203">
        <f t="shared" si="0"/>
        <v>0</v>
      </c>
      <c r="G59" s="237">
        <v>0</v>
      </c>
      <c r="H59" s="164">
        <v>0</v>
      </c>
      <c r="I59" s="164">
        <v>0</v>
      </c>
      <c r="J59" s="164">
        <f t="shared" si="1"/>
        <v>0</v>
      </c>
      <c r="K59" s="237">
        <v>0</v>
      </c>
      <c r="L59" s="164">
        <v>0</v>
      </c>
      <c r="M59" s="164">
        <v>0</v>
      </c>
      <c r="N59" s="164">
        <f t="shared" si="2"/>
        <v>0</v>
      </c>
      <c r="O59" s="237">
        <v>0</v>
      </c>
      <c r="P59" s="164">
        <v>0</v>
      </c>
      <c r="Q59" s="164">
        <v>0</v>
      </c>
      <c r="R59" s="164">
        <f t="shared" si="3"/>
        <v>0</v>
      </c>
    </row>
    <row r="60" spans="1:18" x14ac:dyDescent="0.25">
      <c r="A60" s="13" t="s">
        <v>454</v>
      </c>
      <c r="B60" s="28" t="s">
        <v>164</v>
      </c>
      <c r="C60" s="159">
        <v>0</v>
      </c>
      <c r="D60" s="160">
        <v>0</v>
      </c>
      <c r="E60" s="160">
        <v>0</v>
      </c>
      <c r="F60" s="203">
        <f t="shared" si="0"/>
        <v>0</v>
      </c>
      <c r="G60" s="237">
        <v>0</v>
      </c>
      <c r="H60" s="164">
        <v>0</v>
      </c>
      <c r="I60" s="164">
        <v>0</v>
      </c>
      <c r="J60" s="164">
        <f t="shared" si="1"/>
        <v>0</v>
      </c>
      <c r="K60" s="237">
        <v>0</v>
      </c>
      <c r="L60" s="164">
        <v>0</v>
      </c>
      <c r="M60" s="164">
        <v>0</v>
      </c>
      <c r="N60" s="164">
        <f t="shared" si="2"/>
        <v>0</v>
      </c>
      <c r="O60" s="237">
        <v>0</v>
      </c>
      <c r="P60" s="164">
        <v>0</v>
      </c>
      <c r="Q60" s="164">
        <v>0</v>
      </c>
      <c r="R60" s="164">
        <f t="shared" si="3"/>
        <v>0</v>
      </c>
    </row>
    <row r="61" spans="1:18" x14ac:dyDescent="0.25">
      <c r="A61" s="42" t="s">
        <v>416</v>
      </c>
      <c r="B61" s="45" t="s">
        <v>165</v>
      </c>
      <c r="C61" s="157">
        <f>SUM(C53:C60)</f>
        <v>0</v>
      </c>
      <c r="D61" s="158">
        <f t="shared" ref="D61:E61" si="40">SUM(D53:D60)</f>
        <v>0</v>
      </c>
      <c r="E61" s="158">
        <f t="shared" si="40"/>
        <v>0</v>
      </c>
      <c r="F61" s="204">
        <f t="shared" si="0"/>
        <v>0</v>
      </c>
      <c r="G61" s="212">
        <f>SUM(G53:G60)</f>
        <v>0</v>
      </c>
      <c r="H61" s="161">
        <f t="shared" ref="H61:I61" si="41">SUM(H53:H60)</f>
        <v>0</v>
      </c>
      <c r="I61" s="161">
        <f t="shared" si="41"/>
        <v>0</v>
      </c>
      <c r="J61" s="161">
        <f t="shared" si="1"/>
        <v>0</v>
      </c>
      <c r="K61" s="212">
        <f>SUM(K53:K60)</f>
        <v>0</v>
      </c>
      <c r="L61" s="161">
        <f t="shared" ref="L61:M61" si="42">SUM(L53:L60)</f>
        <v>0</v>
      </c>
      <c r="M61" s="161">
        <f t="shared" si="42"/>
        <v>0</v>
      </c>
      <c r="N61" s="161">
        <f t="shared" si="2"/>
        <v>0</v>
      </c>
      <c r="O61" s="212">
        <f>SUM(O53:O60)</f>
        <v>0</v>
      </c>
      <c r="P61" s="161">
        <f t="shared" ref="P61:Q61" si="43">SUM(P53:P60)</f>
        <v>0</v>
      </c>
      <c r="Q61" s="161">
        <f t="shared" si="43"/>
        <v>0</v>
      </c>
      <c r="R61" s="161">
        <f t="shared" si="3"/>
        <v>0</v>
      </c>
    </row>
    <row r="62" spans="1:18" x14ac:dyDescent="0.25">
      <c r="A62" s="12" t="s">
        <v>455</v>
      </c>
      <c r="B62" s="28" t="s">
        <v>166</v>
      </c>
      <c r="C62" s="159">
        <v>0</v>
      </c>
      <c r="D62" s="160">
        <v>0</v>
      </c>
      <c r="E62" s="160">
        <v>0</v>
      </c>
      <c r="F62" s="203">
        <f t="shared" si="0"/>
        <v>0</v>
      </c>
      <c r="G62" s="237">
        <v>0</v>
      </c>
      <c r="H62" s="164">
        <v>0</v>
      </c>
      <c r="I62" s="164">
        <v>0</v>
      </c>
      <c r="J62" s="164">
        <f t="shared" si="1"/>
        <v>0</v>
      </c>
      <c r="K62" s="237">
        <v>0</v>
      </c>
      <c r="L62" s="164">
        <v>0</v>
      </c>
      <c r="M62" s="164">
        <v>0</v>
      </c>
      <c r="N62" s="164">
        <f t="shared" si="2"/>
        <v>0</v>
      </c>
      <c r="O62" s="237">
        <v>0</v>
      </c>
      <c r="P62" s="164">
        <v>0</v>
      </c>
      <c r="Q62" s="164">
        <v>0</v>
      </c>
      <c r="R62" s="164">
        <f t="shared" si="3"/>
        <v>0</v>
      </c>
    </row>
    <row r="63" spans="1:18" x14ac:dyDescent="0.25">
      <c r="A63" s="12" t="s">
        <v>167</v>
      </c>
      <c r="B63" s="28" t="s">
        <v>168</v>
      </c>
      <c r="C63" s="159">
        <v>0</v>
      </c>
      <c r="D63" s="160">
        <v>0</v>
      </c>
      <c r="E63" s="160">
        <v>0</v>
      </c>
      <c r="F63" s="203">
        <f t="shared" si="0"/>
        <v>0</v>
      </c>
      <c r="G63" s="237">
        <v>0</v>
      </c>
      <c r="H63" s="164">
        <v>0</v>
      </c>
      <c r="I63" s="164">
        <v>0</v>
      </c>
      <c r="J63" s="164">
        <f t="shared" si="1"/>
        <v>0</v>
      </c>
      <c r="K63" s="237">
        <v>0</v>
      </c>
      <c r="L63" s="164">
        <v>0</v>
      </c>
      <c r="M63" s="164">
        <v>0</v>
      </c>
      <c r="N63" s="164">
        <f t="shared" si="2"/>
        <v>0</v>
      </c>
      <c r="O63" s="237">
        <v>0</v>
      </c>
      <c r="P63" s="164">
        <v>0</v>
      </c>
      <c r="Q63" s="164">
        <v>0</v>
      </c>
      <c r="R63" s="164">
        <f t="shared" si="3"/>
        <v>0</v>
      </c>
    </row>
    <row r="64" spans="1:18" ht="30" x14ac:dyDescent="0.25">
      <c r="A64" s="12" t="s">
        <v>169</v>
      </c>
      <c r="B64" s="28" t="s">
        <v>170</v>
      </c>
      <c r="C64" s="159">
        <v>0</v>
      </c>
      <c r="D64" s="160">
        <v>0</v>
      </c>
      <c r="E64" s="160">
        <v>0</v>
      </c>
      <c r="F64" s="203">
        <f t="shared" si="0"/>
        <v>0</v>
      </c>
      <c r="G64" s="237">
        <v>0</v>
      </c>
      <c r="H64" s="164">
        <v>0</v>
      </c>
      <c r="I64" s="164">
        <v>0</v>
      </c>
      <c r="J64" s="164">
        <f t="shared" si="1"/>
        <v>0</v>
      </c>
      <c r="K64" s="237">
        <v>0</v>
      </c>
      <c r="L64" s="164">
        <v>0</v>
      </c>
      <c r="M64" s="164">
        <v>0</v>
      </c>
      <c r="N64" s="164">
        <f t="shared" si="2"/>
        <v>0</v>
      </c>
      <c r="O64" s="237">
        <v>0</v>
      </c>
      <c r="P64" s="164">
        <v>0</v>
      </c>
      <c r="Q64" s="164">
        <v>0</v>
      </c>
      <c r="R64" s="164">
        <f t="shared" si="3"/>
        <v>0</v>
      </c>
    </row>
    <row r="65" spans="1:18" ht="30" x14ac:dyDescent="0.25">
      <c r="A65" s="12" t="s">
        <v>417</v>
      </c>
      <c r="B65" s="28" t="s">
        <v>171</v>
      </c>
      <c r="C65" s="159">
        <v>0</v>
      </c>
      <c r="D65" s="160">
        <v>0</v>
      </c>
      <c r="E65" s="160">
        <v>0</v>
      </c>
      <c r="F65" s="203">
        <f t="shared" si="0"/>
        <v>0</v>
      </c>
      <c r="G65" s="237">
        <v>0</v>
      </c>
      <c r="H65" s="164">
        <v>0</v>
      </c>
      <c r="I65" s="164">
        <v>0</v>
      </c>
      <c r="J65" s="164">
        <f t="shared" si="1"/>
        <v>0</v>
      </c>
      <c r="K65" s="237">
        <v>0</v>
      </c>
      <c r="L65" s="164">
        <v>0</v>
      </c>
      <c r="M65" s="164">
        <v>0</v>
      </c>
      <c r="N65" s="164">
        <f t="shared" si="2"/>
        <v>0</v>
      </c>
      <c r="O65" s="237">
        <v>0</v>
      </c>
      <c r="P65" s="164">
        <v>0</v>
      </c>
      <c r="Q65" s="164">
        <v>0</v>
      </c>
      <c r="R65" s="164">
        <f t="shared" si="3"/>
        <v>0</v>
      </c>
    </row>
    <row r="66" spans="1:18" ht="30" x14ac:dyDescent="0.25">
      <c r="A66" s="12" t="s">
        <v>456</v>
      </c>
      <c r="B66" s="28" t="s">
        <v>172</v>
      </c>
      <c r="C66" s="159">
        <v>0</v>
      </c>
      <c r="D66" s="160">
        <v>0</v>
      </c>
      <c r="E66" s="160">
        <v>0</v>
      </c>
      <c r="F66" s="203">
        <f t="shared" si="0"/>
        <v>0</v>
      </c>
      <c r="G66" s="237">
        <v>0</v>
      </c>
      <c r="H66" s="164">
        <v>0</v>
      </c>
      <c r="I66" s="164">
        <v>0</v>
      </c>
      <c r="J66" s="164">
        <f t="shared" si="1"/>
        <v>0</v>
      </c>
      <c r="K66" s="237">
        <v>0</v>
      </c>
      <c r="L66" s="164">
        <v>0</v>
      </c>
      <c r="M66" s="164">
        <v>0</v>
      </c>
      <c r="N66" s="164">
        <f t="shared" si="2"/>
        <v>0</v>
      </c>
      <c r="O66" s="237">
        <v>0</v>
      </c>
      <c r="P66" s="164">
        <v>0</v>
      </c>
      <c r="Q66" s="164">
        <v>0</v>
      </c>
      <c r="R66" s="164">
        <f t="shared" si="3"/>
        <v>0</v>
      </c>
    </row>
    <row r="67" spans="1:18" x14ac:dyDescent="0.25">
      <c r="A67" s="12" t="s">
        <v>419</v>
      </c>
      <c r="B67" s="28" t="s">
        <v>173</v>
      </c>
      <c r="C67" s="159">
        <v>0</v>
      </c>
      <c r="D67" s="160">
        <v>0</v>
      </c>
      <c r="E67" s="160">
        <v>0</v>
      </c>
      <c r="F67" s="203">
        <f t="shared" si="0"/>
        <v>0</v>
      </c>
      <c r="G67" s="237">
        <v>3500000</v>
      </c>
      <c r="H67" s="164">
        <v>0</v>
      </c>
      <c r="I67" s="164">
        <v>0</v>
      </c>
      <c r="J67" s="164">
        <f t="shared" si="1"/>
        <v>3500000</v>
      </c>
      <c r="K67" s="237">
        <v>3500000</v>
      </c>
      <c r="L67" s="164">
        <v>0</v>
      </c>
      <c r="M67" s="164">
        <v>0</v>
      </c>
      <c r="N67" s="164">
        <f t="shared" si="2"/>
        <v>3500000</v>
      </c>
      <c r="O67" s="233">
        <v>4879125</v>
      </c>
      <c r="P67" s="164">
        <v>0</v>
      </c>
      <c r="Q67" s="164">
        <v>0</v>
      </c>
      <c r="R67" s="164">
        <f t="shared" si="3"/>
        <v>4879125</v>
      </c>
    </row>
    <row r="68" spans="1:18" ht="30" x14ac:dyDescent="0.25">
      <c r="A68" s="12" t="s">
        <v>457</v>
      </c>
      <c r="B68" s="28" t="s">
        <v>174</v>
      </c>
      <c r="C68" s="159">
        <v>0</v>
      </c>
      <c r="D68" s="160">
        <v>0</v>
      </c>
      <c r="E68" s="160">
        <v>0</v>
      </c>
      <c r="F68" s="203">
        <f t="shared" si="0"/>
        <v>0</v>
      </c>
      <c r="G68" s="237">
        <v>0</v>
      </c>
      <c r="H68" s="164">
        <v>0</v>
      </c>
      <c r="I68" s="164">
        <v>0</v>
      </c>
      <c r="J68" s="164">
        <f t="shared" si="1"/>
        <v>0</v>
      </c>
      <c r="K68" s="237">
        <v>0</v>
      </c>
      <c r="L68" s="164">
        <v>0</v>
      </c>
      <c r="M68" s="164">
        <v>0</v>
      </c>
      <c r="N68" s="164">
        <f t="shared" si="2"/>
        <v>0</v>
      </c>
      <c r="O68" s="237">
        <v>0</v>
      </c>
      <c r="P68" s="164">
        <v>0</v>
      </c>
      <c r="Q68" s="164">
        <v>0</v>
      </c>
      <c r="R68" s="164">
        <f t="shared" si="3"/>
        <v>0</v>
      </c>
    </row>
    <row r="69" spans="1:18" ht="30" x14ac:dyDescent="0.25">
      <c r="A69" s="12" t="s">
        <v>458</v>
      </c>
      <c r="B69" s="28" t="s">
        <v>175</v>
      </c>
      <c r="C69" s="159">
        <v>0</v>
      </c>
      <c r="D69" s="160">
        <v>0</v>
      </c>
      <c r="E69" s="160">
        <v>0</v>
      </c>
      <c r="F69" s="203">
        <f t="shared" si="0"/>
        <v>0</v>
      </c>
      <c r="G69" s="237">
        <v>0</v>
      </c>
      <c r="H69" s="164">
        <v>0</v>
      </c>
      <c r="I69" s="164">
        <v>0</v>
      </c>
      <c r="J69" s="164">
        <f t="shared" si="1"/>
        <v>0</v>
      </c>
      <c r="K69" s="237">
        <v>0</v>
      </c>
      <c r="L69" s="164">
        <v>0</v>
      </c>
      <c r="M69" s="164">
        <v>0</v>
      </c>
      <c r="N69" s="164">
        <f t="shared" si="2"/>
        <v>0</v>
      </c>
      <c r="O69" s="237">
        <v>0</v>
      </c>
      <c r="P69" s="164">
        <v>0</v>
      </c>
      <c r="Q69" s="164">
        <v>0</v>
      </c>
      <c r="R69" s="164">
        <f t="shared" si="3"/>
        <v>0</v>
      </c>
    </row>
    <row r="70" spans="1:18" x14ac:dyDescent="0.25">
      <c r="A70" s="12" t="s">
        <v>176</v>
      </c>
      <c r="B70" s="28" t="s">
        <v>177</v>
      </c>
      <c r="C70" s="159">
        <v>0</v>
      </c>
      <c r="D70" s="160">
        <v>0</v>
      </c>
      <c r="E70" s="160">
        <v>0</v>
      </c>
      <c r="F70" s="203">
        <f t="shared" si="0"/>
        <v>0</v>
      </c>
      <c r="G70" s="237">
        <v>0</v>
      </c>
      <c r="H70" s="164">
        <v>0</v>
      </c>
      <c r="I70" s="164">
        <v>0</v>
      </c>
      <c r="J70" s="164">
        <f t="shared" si="1"/>
        <v>0</v>
      </c>
      <c r="K70" s="237">
        <v>0</v>
      </c>
      <c r="L70" s="164">
        <v>0</v>
      </c>
      <c r="M70" s="164">
        <v>0</v>
      </c>
      <c r="N70" s="164">
        <f t="shared" si="2"/>
        <v>0</v>
      </c>
      <c r="O70" s="237">
        <v>0</v>
      </c>
      <c r="P70" s="164">
        <v>0</v>
      </c>
      <c r="Q70" s="164">
        <v>0</v>
      </c>
      <c r="R70" s="164">
        <f t="shared" si="3"/>
        <v>0</v>
      </c>
    </row>
    <row r="71" spans="1:18" x14ac:dyDescent="0.25">
      <c r="A71" s="21" t="s">
        <v>178</v>
      </c>
      <c r="B71" s="28" t="s">
        <v>179</v>
      </c>
      <c r="C71" s="159">
        <v>0</v>
      </c>
      <c r="D71" s="160">
        <v>0</v>
      </c>
      <c r="E71" s="160">
        <v>0</v>
      </c>
      <c r="F71" s="203">
        <f t="shared" si="0"/>
        <v>0</v>
      </c>
      <c r="G71" s="237">
        <v>0</v>
      </c>
      <c r="H71" s="164">
        <v>0</v>
      </c>
      <c r="I71" s="164">
        <v>0</v>
      </c>
      <c r="J71" s="164">
        <f t="shared" si="1"/>
        <v>0</v>
      </c>
      <c r="K71" s="237">
        <v>0</v>
      </c>
      <c r="L71" s="164">
        <v>0</v>
      </c>
      <c r="M71" s="164">
        <v>0</v>
      </c>
      <c r="N71" s="164">
        <f t="shared" si="2"/>
        <v>0</v>
      </c>
      <c r="O71" s="237">
        <v>0</v>
      </c>
      <c r="P71" s="164">
        <v>0</v>
      </c>
      <c r="Q71" s="164">
        <v>0</v>
      </c>
      <c r="R71" s="164">
        <f t="shared" si="3"/>
        <v>0</v>
      </c>
    </row>
    <row r="72" spans="1:18" x14ac:dyDescent="0.25">
      <c r="A72" s="12" t="s">
        <v>653</v>
      </c>
      <c r="B72" s="28" t="s">
        <v>180</v>
      </c>
      <c r="C72" s="159">
        <v>0</v>
      </c>
      <c r="D72" s="160">
        <v>0</v>
      </c>
      <c r="E72" s="160">
        <v>0</v>
      </c>
      <c r="F72" s="203">
        <f t="shared" si="0"/>
        <v>0</v>
      </c>
      <c r="G72" s="237">
        <v>0</v>
      </c>
      <c r="H72" s="164">
        <v>0</v>
      </c>
      <c r="I72" s="164">
        <v>0</v>
      </c>
      <c r="J72" s="164">
        <f t="shared" si="1"/>
        <v>0</v>
      </c>
      <c r="K72" s="237">
        <v>0</v>
      </c>
      <c r="L72" s="164">
        <v>0</v>
      </c>
      <c r="M72" s="164">
        <v>0</v>
      </c>
      <c r="N72" s="164">
        <f t="shared" si="2"/>
        <v>0</v>
      </c>
      <c r="O72" s="237">
        <v>0</v>
      </c>
      <c r="P72" s="164">
        <v>0</v>
      </c>
      <c r="Q72" s="164">
        <v>0</v>
      </c>
      <c r="R72" s="164">
        <f t="shared" si="3"/>
        <v>0</v>
      </c>
    </row>
    <row r="73" spans="1:18" x14ac:dyDescent="0.25">
      <c r="A73" s="21" t="s">
        <v>459</v>
      </c>
      <c r="B73" s="28" t="s">
        <v>181</v>
      </c>
      <c r="C73" s="159">
        <v>0</v>
      </c>
      <c r="D73" s="164">
        <v>0</v>
      </c>
      <c r="E73" s="164">
        <v>0</v>
      </c>
      <c r="F73" s="203">
        <f t="shared" ref="F73:F131" si="44">SUM(C73:E73)</f>
        <v>0</v>
      </c>
      <c r="G73" s="237">
        <v>0</v>
      </c>
      <c r="H73" s="164">
        <v>0</v>
      </c>
      <c r="I73" s="164">
        <v>0</v>
      </c>
      <c r="J73" s="164">
        <f t="shared" ref="J73:J125" si="45">SUM(G73:I73)</f>
        <v>0</v>
      </c>
      <c r="K73" s="237">
        <v>0</v>
      </c>
      <c r="L73" s="164">
        <v>0</v>
      </c>
      <c r="M73" s="164">
        <v>0</v>
      </c>
      <c r="N73" s="164">
        <f t="shared" ref="N73:N125" si="46">SUM(K73:M73)</f>
        <v>0</v>
      </c>
      <c r="O73" s="237">
        <v>0</v>
      </c>
      <c r="P73" s="164">
        <v>0</v>
      </c>
      <c r="Q73" s="164">
        <v>0</v>
      </c>
      <c r="R73" s="164">
        <f t="shared" ref="R73:R125" si="47">SUM(O73:Q73)</f>
        <v>0</v>
      </c>
    </row>
    <row r="74" spans="1:18" x14ac:dyDescent="0.25">
      <c r="A74" s="21" t="s">
        <v>655</v>
      </c>
      <c r="B74" s="28" t="s">
        <v>654</v>
      </c>
      <c r="C74" s="159">
        <v>0</v>
      </c>
      <c r="D74" s="160">
        <v>0</v>
      </c>
      <c r="E74" s="160">
        <v>0</v>
      </c>
      <c r="F74" s="203">
        <f t="shared" si="44"/>
        <v>0</v>
      </c>
      <c r="G74" s="237">
        <v>0</v>
      </c>
      <c r="H74" s="164">
        <v>0</v>
      </c>
      <c r="I74" s="164">
        <v>0</v>
      </c>
      <c r="J74" s="164">
        <f t="shared" si="45"/>
        <v>0</v>
      </c>
      <c r="K74" s="237">
        <v>0</v>
      </c>
      <c r="L74" s="164">
        <v>0</v>
      </c>
      <c r="M74" s="164">
        <v>0</v>
      </c>
      <c r="N74" s="164">
        <f t="shared" si="46"/>
        <v>0</v>
      </c>
      <c r="O74" s="237">
        <v>0</v>
      </c>
      <c r="P74" s="164">
        <v>0</v>
      </c>
      <c r="Q74" s="164">
        <v>0</v>
      </c>
      <c r="R74" s="164">
        <f t="shared" si="47"/>
        <v>0</v>
      </c>
    </row>
    <row r="75" spans="1:18" x14ac:dyDescent="0.25">
      <c r="A75" s="42" t="s">
        <v>422</v>
      </c>
      <c r="B75" s="45" t="s">
        <v>182</v>
      </c>
      <c r="C75" s="157">
        <f>SUM(C62:C74)</f>
        <v>0</v>
      </c>
      <c r="D75" s="158">
        <f t="shared" ref="D75:E75" si="48">SUM(D62:D74)</f>
        <v>0</v>
      </c>
      <c r="E75" s="158">
        <f t="shared" si="48"/>
        <v>0</v>
      </c>
      <c r="F75" s="204">
        <f t="shared" si="44"/>
        <v>0</v>
      </c>
      <c r="G75" s="212">
        <f>SUM(G62:G74)</f>
        <v>3500000</v>
      </c>
      <c r="H75" s="161">
        <f t="shared" ref="H75:I75" si="49">SUM(H62:H74)</f>
        <v>0</v>
      </c>
      <c r="I75" s="161">
        <f t="shared" si="49"/>
        <v>0</v>
      </c>
      <c r="J75" s="161">
        <f t="shared" si="45"/>
        <v>3500000</v>
      </c>
      <c r="K75" s="212">
        <f>SUM(K62:K74)</f>
        <v>3500000</v>
      </c>
      <c r="L75" s="161">
        <f t="shared" ref="L75:M75" si="50">SUM(L62:L74)</f>
        <v>0</v>
      </c>
      <c r="M75" s="161">
        <f t="shared" si="50"/>
        <v>0</v>
      </c>
      <c r="N75" s="161">
        <f t="shared" si="46"/>
        <v>3500000</v>
      </c>
      <c r="O75" s="212">
        <f>SUM(O62:O74)</f>
        <v>4879125</v>
      </c>
      <c r="P75" s="161">
        <f t="shared" ref="P75:Q75" si="51">SUM(P62:P74)</f>
        <v>0</v>
      </c>
      <c r="Q75" s="161">
        <f t="shared" si="51"/>
        <v>0</v>
      </c>
      <c r="R75" s="161">
        <f t="shared" si="47"/>
        <v>4879125</v>
      </c>
    </row>
    <row r="76" spans="1:18" ht="15.75" x14ac:dyDescent="0.25">
      <c r="A76" s="170" t="s">
        <v>37</v>
      </c>
      <c r="B76" s="171"/>
      <c r="C76" s="173">
        <f>C26+C27+C52+C61+C75</f>
        <v>39723683</v>
      </c>
      <c r="D76" s="173">
        <f t="shared" ref="D76:E76" si="52">D26+D27+D52+D61+D75</f>
        <v>0</v>
      </c>
      <c r="E76" s="173">
        <f t="shared" si="52"/>
        <v>0</v>
      </c>
      <c r="F76" s="205">
        <f t="shared" si="44"/>
        <v>39723683</v>
      </c>
      <c r="G76" s="244">
        <f>G26+G27+G52+G61+G75</f>
        <v>54992917</v>
      </c>
      <c r="H76" s="245">
        <f t="shared" ref="H76:I76" si="53">H26+H27+H52+H61+H75</f>
        <v>0</v>
      </c>
      <c r="I76" s="245">
        <f t="shared" si="53"/>
        <v>0</v>
      </c>
      <c r="J76" s="246">
        <f t="shared" si="45"/>
        <v>54992917</v>
      </c>
      <c r="K76" s="244">
        <f>K26+K27+K52+K61+K75</f>
        <v>54992917</v>
      </c>
      <c r="L76" s="245">
        <f t="shared" ref="L76:M76" si="54">L26+L27+L52+L61+L75</f>
        <v>0</v>
      </c>
      <c r="M76" s="245">
        <f t="shared" si="54"/>
        <v>0</v>
      </c>
      <c r="N76" s="246">
        <f t="shared" si="46"/>
        <v>54992917</v>
      </c>
      <c r="O76" s="244">
        <f>O26+O27+O52+O61+O75</f>
        <v>55325287</v>
      </c>
      <c r="P76" s="245">
        <f t="shared" ref="P76:Q76" si="55">P26+P27+P52+P61+P75</f>
        <v>0</v>
      </c>
      <c r="Q76" s="245">
        <f t="shared" si="55"/>
        <v>0</v>
      </c>
      <c r="R76" s="246">
        <f t="shared" si="47"/>
        <v>55325287</v>
      </c>
    </row>
    <row r="77" spans="1:18" x14ac:dyDescent="0.25">
      <c r="A77" s="32" t="s">
        <v>183</v>
      </c>
      <c r="B77" s="28" t="s">
        <v>184</v>
      </c>
      <c r="C77" s="159">
        <v>0</v>
      </c>
      <c r="D77" s="160">
        <v>0</v>
      </c>
      <c r="E77" s="160">
        <v>0</v>
      </c>
      <c r="F77" s="203">
        <f t="shared" si="44"/>
        <v>0</v>
      </c>
      <c r="G77" s="237">
        <v>0</v>
      </c>
      <c r="H77" s="164">
        <v>0</v>
      </c>
      <c r="I77" s="164">
        <v>0</v>
      </c>
      <c r="J77" s="164">
        <f t="shared" si="45"/>
        <v>0</v>
      </c>
      <c r="K77" s="237">
        <v>0</v>
      </c>
      <c r="L77" s="164">
        <v>0</v>
      </c>
      <c r="M77" s="164">
        <v>0</v>
      </c>
      <c r="N77" s="164">
        <f t="shared" si="46"/>
        <v>0</v>
      </c>
      <c r="O77" s="237">
        <v>0</v>
      </c>
      <c r="P77" s="164">
        <v>0</v>
      </c>
      <c r="Q77" s="164">
        <v>0</v>
      </c>
      <c r="R77" s="164">
        <f t="shared" si="47"/>
        <v>0</v>
      </c>
    </row>
    <row r="78" spans="1:18" x14ac:dyDescent="0.25">
      <c r="A78" s="32" t="s">
        <v>460</v>
      </c>
      <c r="B78" s="28" t="s">
        <v>185</v>
      </c>
      <c r="C78" s="159">
        <v>0</v>
      </c>
      <c r="D78" s="160">
        <v>0</v>
      </c>
      <c r="E78" s="160">
        <v>0</v>
      </c>
      <c r="F78" s="203">
        <f t="shared" si="44"/>
        <v>0</v>
      </c>
      <c r="G78" s="237">
        <v>0</v>
      </c>
      <c r="H78" s="164">
        <v>0</v>
      </c>
      <c r="I78" s="164">
        <v>0</v>
      </c>
      <c r="J78" s="164">
        <f t="shared" si="45"/>
        <v>0</v>
      </c>
      <c r="K78" s="237">
        <v>0</v>
      </c>
      <c r="L78" s="164">
        <v>0</v>
      </c>
      <c r="M78" s="164">
        <v>0</v>
      </c>
      <c r="N78" s="164">
        <f t="shared" si="46"/>
        <v>0</v>
      </c>
      <c r="O78" s="237">
        <v>0</v>
      </c>
      <c r="P78" s="164">
        <v>0</v>
      </c>
      <c r="Q78" s="164">
        <v>0</v>
      </c>
      <c r="R78" s="164">
        <f t="shared" si="47"/>
        <v>0</v>
      </c>
    </row>
    <row r="79" spans="1:18" x14ac:dyDescent="0.25">
      <c r="A79" s="32" t="s">
        <v>186</v>
      </c>
      <c r="B79" s="28" t="s">
        <v>187</v>
      </c>
      <c r="C79" s="159">
        <v>0</v>
      </c>
      <c r="D79" s="160">
        <v>0</v>
      </c>
      <c r="E79" s="160">
        <v>0</v>
      </c>
      <c r="F79" s="203">
        <f t="shared" si="44"/>
        <v>0</v>
      </c>
      <c r="G79" s="237">
        <v>0</v>
      </c>
      <c r="H79" s="164">
        <v>0</v>
      </c>
      <c r="I79" s="164">
        <v>0</v>
      </c>
      <c r="J79" s="164">
        <f t="shared" si="45"/>
        <v>0</v>
      </c>
      <c r="K79" s="237">
        <v>0</v>
      </c>
      <c r="L79" s="164">
        <v>0</v>
      </c>
      <c r="M79" s="164">
        <v>0</v>
      </c>
      <c r="N79" s="164">
        <f t="shared" si="46"/>
        <v>0</v>
      </c>
      <c r="O79" s="237">
        <v>0</v>
      </c>
      <c r="P79" s="164">
        <v>0</v>
      </c>
      <c r="Q79" s="164">
        <v>0</v>
      </c>
      <c r="R79" s="164">
        <f t="shared" si="47"/>
        <v>0</v>
      </c>
    </row>
    <row r="80" spans="1:18" x14ac:dyDescent="0.25">
      <c r="A80" s="32" t="s">
        <v>188</v>
      </c>
      <c r="B80" s="28" t="s">
        <v>189</v>
      </c>
      <c r="C80" s="159">
        <v>0</v>
      </c>
      <c r="D80" s="160">
        <v>0</v>
      </c>
      <c r="E80" s="160">
        <v>0</v>
      </c>
      <c r="F80" s="203">
        <f t="shared" si="44"/>
        <v>0</v>
      </c>
      <c r="G80" s="237">
        <v>0</v>
      </c>
      <c r="H80" s="164">
        <v>0</v>
      </c>
      <c r="I80" s="164">
        <v>0</v>
      </c>
      <c r="J80" s="164">
        <f t="shared" si="45"/>
        <v>0</v>
      </c>
      <c r="K80" s="237">
        <v>0</v>
      </c>
      <c r="L80" s="164">
        <v>0</v>
      </c>
      <c r="M80" s="164">
        <v>0</v>
      </c>
      <c r="N80" s="164">
        <f t="shared" si="46"/>
        <v>0</v>
      </c>
      <c r="O80" s="237">
        <v>142913</v>
      </c>
      <c r="P80" s="164">
        <v>0</v>
      </c>
      <c r="Q80" s="164">
        <v>0</v>
      </c>
      <c r="R80" s="164">
        <f t="shared" si="47"/>
        <v>142913</v>
      </c>
    </row>
    <row r="81" spans="1:18" x14ac:dyDescent="0.25">
      <c r="A81" s="6" t="s">
        <v>190</v>
      </c>
      <c r="B81" s="28" t="s">
        <v>191</v>
      </c>
      <c r="C81" s="159">
        <v>0</v>
      </c>
      <c r="D81" s="160">
        <v>0</v>
      </c>
      <c r="E81" s="160">
        <v>0</v>
      </c>
      <c r="F81" s="203">
        <f t="shared" si="44"/>
        <v>0</v>
      </c>
      <c r="G81" s="237">
        <v>0</v>
      </c>
      <c r="H81" s="164">
        <v>0</v>
      </c>
      <c r="I81" s="164">
        <v>0</v>
      </c>
      <c r="J81" s="164">
        <f t="shared" si="45"/>
        <v>0</v>
      </c>
      <c r="K81" s="237">
        <v>0</v>
      </c>
      <c r="L81" s="164">
        <v>0</v>
      </c>
      <c r="M81" s="164">
        <v>0</v>
      </c>
      <c r="N81" s="164">
        <f t="shared" si="46"/>
        <v>0</v>
      </c>
      <c r="O81" s="237">
        <v>0</v>
      </c>
      <c r="P81" s="164">
        <v>0</v>
      </c>
      <c r="Q81" s="164">
        <v>0</v>
      </c>
      <c r="R81" s="164">
        <f t="shared" si="47"/>
        <v>0</v>
      </c>
    </row>
    <row r="82" spans="1:18" x14ac:dyDescent="0.25">
      <c r="A82" s="6" t="s">
        <v>192</v>
      </c>
      <c r="B82" s="28" t="s">
        <v>193</v>
      </c>
      <c r="C82" s="159">
        <v>0</v>
      </c>
      <c r="D82" s="160">
        <v>0</v>
      </c>
      <c r="E82" s="160">
        <v>0</v>
      </c>
      <c r="F82" s="203">
        <f t="shared" si="44"/>
        <v>0</v>
      </c>
      <c r="G82" s="237">
        <v>0</v>
      </c>
      <c r="H82" s="164">
        <v>0</v>
      </c>
      <c r="I82" s="164">
        <v>0</v>
      </c>
      <c r="J82" s="164">
        <f t="shared" si="45"/>
        <v>0</v>
      </c>
      <c r="K82" s="237">
        <v>0</v>
      </c>
      <c r="L82" s="164">
        <v>0</v>
      </c>
      <c r="M82" s="164">
        <v>0</v>
      </c>
      <c r="N82" s="164">
        <f t="shared" si="46"/>
        <v>0</v>
      </c>
      <c r="O82" s="237">
        <v>0</v>
      </c>
      <c r="P82" s="164">
        <v>0</v>
      </c>
      <c r="Q82" s="164">
        <v>0</v>
      </c>
      <c r="R82" s="164">
        <f t="shared" si="47"/>
        <v>0</v>
      </c>
    </row>
    <row r="83" spans="1:18" x14ac:dyDescent="0.25">
      <c r="A83" s="6" t="s">
        <v>194</v>
      </c>
      <c r="B83" s="28" t="s">
        <v>195</v>
      </c>
      <c r="C83" s="159">
        <v>0</v>
      </c>
      <c r="D83" s="160">
        <v>0</v>
      </c>
      <c r="E83" s="160">
        <v>0</v>
      </c>
      <c r="F83" s="203">
        <f t="shared" si="44"/>
        <v>0</v>
      </c>
      <c r="G83" s="237">
        <v>0</v>
      </c>
      <c r="H83" s="164">
        <v>0</v>
      </c>
      <c r="I83" s="164">
        <v>0</v>
      </c>
      <c r="J83" s="164">
        <f t="shared" si="45"/>
        <v>0</v>
      </c>
      <c r="K83" s="237">
        <v>0</v>
      </c>
      <c r="L83" s="164">
        <v>0</v>
      </c>
      <c r="M83" s="164">
        <v>0</v>
      </c>
      <c r="N83" s="164">
        <f t="shared" si="46"/>
        <v>0</v>
      </c>
      <c r="O83" s="237">
        <v>38587</v>
      </c>
      <c r="P83" s="164">
        <v>0</v>
      </c>
      <c r="Q83" s="164">
        <v>0</v>
      </c>
      <c r="R83" s="164">
        <f t="shared" si="47"/>
        <v>38587</v>
      </c>
    </row>
    <row r="84" spans="1:18" x14ac:dyDescent="0.25">
      <c r="A84" s="43" t="s">
        <v>424</v>
      </c>
      <c r="B84" s="45" t="s">
        <v>196</v>
      </c>
      <c r="C84" s="157">
        <f>SUM(C77:C83)</f>
        <v>0</v>
      </c>
      <c r="D84" s="158">
        <f t="shared" ref="D84:E84" si="56">SUM(D77:D83)</f>
        <v>0</v>
      </c>
      <c r="E84" s="158">
        <f t="shared" si="56"/>
        <v>0</v>
      </c>
      <c r="F84" s="204">
        <f t="shared" si="44"/>
        <v>0</v>
      </c>
      <c r="G84" s="212">
        <f>SUM(G77:G83)</f>
        <v>0</v>
      </c>
      <c r="H84" s="161">
        <f t="shared" ref="H84:I84" si="57">SUM(H77:H83)</f>
        <v>0</v>
      </c>
      <c r="I84" s="161">
        <f t="shared" si="57"/>
        <v>0</v>
      </c>
      <c r="J84" s="161">
        <f t="shared" si="45"/>
        <v>0</v>
      </c>
      <c r="K84" s="212">
        <f>SUM(K77:K83)</f>
        <v>0</v>
      </c>
      <c r="L84" s="161">
        <f t="shared" ref="L84:M84" si="58">SUM(L77:L83)</f>
        <v>0</v>
      </c>
      <c r="M84" s="161">
        <f t="shared" si="58"/>
        <v>0</v>
      </c>
      <c r="N84" s="161">
        <f t="shared" si="46"/>
        <v>0</v>
      </c>
      <c r="O84" s="215">
        <f>SUM(O77:O83)</f>
        <v>181500</v>
      </c>
      <c r="P84" s="161">
        <f t="shared" ref="P84:Q84" si="59">SUM(P77:P83)</f>
        <v>0</v>
      </c>
      <c r="Q84" s="161">
        <f t="shared" si="59"/>
        <v>0</v>
      </c>
      <c r="R84" s="161">
        <f t="shared" si="47"/>
        <v>181500</v>
      </c>
    </row>
    <row r="85" spans="1:18" x14ac:dyDescent="0.25">
      <c r="A85" s="13" t="s">
        <v>197</v>
      </c>
      <c r="B85" s="28" t="s">
        <v>198</v>
      </c>
      <c r="C85" s="159">
        <v>0</v>
      </c>
      <c r="D85" s="160">
        <v>0</v>
      </c>
      <c r="E85" s="160">
        <v>0</v>
      </c>
      <c r="F85" s="203">
        <f t="shared" si="44"/>
        <v>0</v>
      </c>
      <c r="G85" s="237">
        <v>0</v>
      </c>
      <c r="H85" s="164">
        <v>0</v>
      </c>
      <c r="I85" s="164">
        <v>0</v>
      </c>
      <c r="J85" s="164">
        <f t="shared" si="45"/>
        <v>0</v>
      </c>
      <c r="K85" s="237">
        <v>0</v>
      </c>
      <c r="L85" s="164">
        <v>0</v>
      </c>
      <c r="M85" s="164">
        <v>0</v>
      </c>
      <c r="N85" s="164">
        <f t="shared" si="46"/>
        <v>0</v>
      </c>
      <c r="O85" s="237">
        <v>0</v>
      </c>
      <c r="P85" s="164">
        <v>0</v>
      </c>
      <c r="Q85" s="164">
        <v>0</v>
      </c>
      <c r="R85" s="164">
        <f t="shared" si="47"/>
        <v>0</v>
      </c>
    </row>
    <row r="86" spans="1:18" x14ac:dyDescent="0.25">
      <c r="A86" s="13" t="s">
        <v>199</v>
      </c>
      <c r="B86" s="28" t="s">
        <v>200</v>
      </c>
      <c r="C86" s="159">
        <v>0</v>
      </c>
      <c r="D86" s="160">
        <v>0</v>
      </c>
      <c r="E86" s="160">
        <v>0</v>
      </c>
      <c r="F86" s="203">
        <f t="shared" si="44"/>
        <v>0</v>
      </c>
      <c r="G86" s="237">
        <v>0</v>
      </c>
      <c r="H86" s="164">
        <v>0</v>
      </c>
      <c r="I86" s="164">
        <v>0</v>
      </c>
      <c r="J86" s="164">
        <f t="shared" si="45"/>
        <v>0</v>
      </c>
      <c r="K86" s="237">
        <v>0</v>
      </c>
      <c r="L86" s="164">
        <v>0</v>
      </c>
      <c r="M86" s="164">
        <v>0</v>
      </c>
      <c r="N86" s="164">
        <f t="shared" si="46"/>
        <v>0</v>
      </c>
      <c r="O86" s="237">
        <v>0</v>
      </c>
      <c r="P86" s="164">
        <v>0</v>
      </c>
      <c r="Q86" s="164">
        <v>0</v>
      </c>
      <c r="R86" s="164">
        <f t="shared" si="47"/>
        <v>0</v>
      </c>
    </row>
    <row r="87" spans="1:18" x14ac:dyDescent="0.25">
      <c r="A87" s="13" t="s">
        <v>201</v>
      </c>
      <c r="B87" s="28" t="s">
        <v>202</v>
      </c>
      <c r="C87" s="159">
        <v>0</v>
      </c>
      <c r="D87" s="160">
        <v>0</v>
      </c>
      <c r="E87" s="160">
        <v>0</v>
      </c>
      <c r="F87" s="203">
        <f t="shared" si="44"/>
        <v>0</v>
      </c>
      <c r="G87" s="237">
        <v>0</v>
      </c>
      <c r="H87" s="164">
        <v>0</v>
      </c>
      <c r="I87" s="164">
        <v>0</v>
      </c>
      <c r="J87" s="164">
        <f t="shared" si="45"/>
        <v>0</v>
      </c>
      <c r="K87" s="237">
        <v>0</v>
      </c>
      <c r="L87" s="164">
        <v>0</v>
      </c>
      <c r="M87" s="164">
        <v>0</v>
      </c>
      <c r="N87" s="164">
        <f t="shared" si="46"/>
        <v>0</v>
      </c>
      <c r="O87" s="237">
        <v>0</v>
      </c>
      <c r="P87" s="164">
        <v>0</v>
      </c>
      <c r="Q87" s="164">
        <v>0</v>
      </c>
      <c r="R87" s="164">
        <f t="shared" si="47"/>
        <v>0</v>
      </c>
    </row>
    <row r="88" spans="1:18" x14ac:dyDescent="0.25">
      <c r="A88" s="13" t="s">
        <v>203</v>
      </c>
      <c r="B88" s="28" t="s">
        <v>204</v>
      </c>
      <c r="C88" s="159">
        <v>0</v>
      </c>
      <c r="D88" s="160">
        <v>0</v>
      </c>
      <c r="E88" s="160">
        <v>0</v>
      </c>
      <c r="F88" s="203">
        <f t="shared" si="44"/>
        <v>0</v>
      </c>
      <c r="G88" s="237">
        <v>0</v>
      </c>
      <c r="H88" s="164">
        <v>0</v>
      </c>
      <c r="I88" s="164">
        <v>0</v>
      </c>
      <c r="J88" s="164">
        <f t="shared" si="45"/>
        <v>0</v>
      </c>
      <c r="K88" s="237">
        <v>0</v>
      </c>
      <c r="L88" s="164">
        <v>0</v>
      </c>
      <c r="M88" s="164">
        <v>0</v>
      </c>
      <c r="N88" s="164">
        <f t="shared" si="46"/>
        <v>0</v>
      </c>
      <c r="O88" s="237">
        <v>0</v>
      </c>
      <c r="P88" s="164">
        <v>0</v>
      </c>
      <c r="Q88" s="164">
        <v>0</v>
      </c>
      <c r="R88" s="164">
        <f t="shared" si="47"/>
        <v>0</v>
      </c>
    </row>
    <row r="89" spans="1:18" x14ac:dyDescent="0.25">
      <c r="A89" s="42" t="s">
        <v>425</v>
      </c>
      <c r="B89" s="45" t="s">
        <v>205</v>
      </c>
      <c r="C89" s="157">
        <f>SUM(C85:C88)</f>
        <v>0</v>
      </c>
      <c r="D89" s="158">
        <f t="shared" ref="D89:E89" si="60">SUM(D85:D88)</f>
        <v>0</v>
      </c>
      <c r="E89" s="158">
        <f t="shared" si="60"/>
        <v>0</v>
      </c>
      <c r="F89" s="204">
        <f t="shared" si="44"/>
        <v>0</v>
      </c>
      <c r="G89" s="212">
        <f>SUM(G85:G88)</f>
        <v>0</v>
      </c>
      <c r="H89" s="161">
        <f t="shared" ref="H89:I89" si="61">SUM(H85:H88)</f>
        <v>0</v>
      </c>
      <c r="I89" s="161">
        <f t="shared" si="61"/>
        <v>0</v>
      </c>
      <c r="J89" s="161">
        <f t="shared" si="45"/>
        <v>0</v>
      </c>
      <c r="K89" s="212">
        <f>SUM(K85:K88)</f>
        <v>0</v>
      </c>
      <c r="L89" s="161">
        <f t="shared" ref="L89:M89" si="62">SUM(L85:L88)</f>
        <v>0</v>
      </c>
      <c r="M89" s="161">
        <f t="shared" si="62"/>
        <v>0</v>
      </c>
      <c r="N89" s="161">
        <f t="shared" si="46"/>
        <v>0</v>
      </c>
      <c r="O89" s="212">
        <f>SUM(O85:O88)</f>
        <v>0</v>
      </c>
      <c r="P89" s="161">
        <f t="shared" ref="P89:Q89" si="63">SUM(P85:P88)</f>
        <v>0</v>
      </c>
      <c r="Q89" s="161">
        <f t="shared" si="63"/>
        <v>0</v>
      </c>
      <c r="R89" s="161">
        <f t="shared" si="47"/>
        <v>0</v>
      </c>
    </row>
    <row r="90" spans="1:18" ht="30" x14ac:dyDescent="0.25">
      <c r="A90" s="13" t="s">
        <v>206</v>
      </c>
      <c r="B90" s="28" t="s">
        <v>207</v>
      </c>
      <c r="C90" s="159">
        <v>0</v>
      </c>
      <c r="D90" s="160">
        <v>0</v>
      </c>
      <c r="E90" s="160">
        <v>0</v>
      </c>
      <c r="F90" s="203">
        <f t="shared" si="44"/>
        <v>0</v>
      </c>
      <c r="G90" s="237">
        <v>0</v>
      </c>
      <c r="H90" s="164">
        <v>0</v>
      </c>
      <c r="I90" s="164">
        <v>0</v>
      </c>
      <c r="J90" s="164">
        <f t="shared" si="45"/>
        <v>0</v>
      </c>
      <c r="K90" s="237">
        <v>0</v>
      </c>
      <c r="L90" s="164">
        <v>0</v>
      </c>
      <c r="M90" s="164">
        <v>0</v>
      </c>
      <c r="N90" s="164">
        <f t="shared" si="46"/>
        <v>0</v>
      </c>
      <c r="O90" s="237">
        <v>0</v>
      </c>
      <c r="P90" s="164">
        <v>0</v>
      </c>
      <c r="Q90" s="164">
        <v>0</v>
      </c>
      <c r="R90" s="164">
        <f t="shared" si="47"/>
        <v>0</v>
      </c>
    </row>
    <row r="91" spans="1:18" ht="30" x14ac:dyDescent="0.25">
      <c r="A91" s="13" t="s">
        <v>461</v>
      </c>
      <c r="B91" s="28" t="s">
        <v>208</v>
      </c>
      <c r="C91" s="159">
        <v>0</v>
      </c>
      <c r="D91" s="160">
        <v>0</v>
      </c>
      <c r="E91" s="160">
        <v>0</v>
      </c>
      <c r="F91" s="203">
        <f t="shared" si="44"/>
        <v>0</v>
      </c>
      <c r="G91" s="237">
        <v>0</v>
      </c>
      <c r="H91" s="164">
        <v>0</v>
      </c>
      <c r="I91" s="164">
        <v>0</v>
      </c>
      <c r="J91" s="164">
        <f t="shared" si="45"/>
        <v>0</v>
      </c>
      <c r="K91" s="237">
        <v>0</v>
      </c>
      <c r="L91" s="164">
        <v>0</v>
      </c>
      <c r="M91" s="164">
        <v>0</v>
      </c>
      <c r="N91" s="164">
        <f t="shared" si="46"/>
        <v>0</v>
      </c>
      <c r="O91" s="237">
        <v>0</v>
      </c>
      <c r="P91" s="164">
        <v>0</v>
      </c>
      <c r="Q91" s="164">
        <v>0</v>
      </c>
      <c r="R91" s="164">
        <f t="shared" si="47"/>
        <v>0</v>
      </c>
    </row>
    <row r="92" spans="1:18" ht="30" x14ac:dyDescent="0.25">
      <c r="A92" s="13" t="s">
        <v>462</v>
      </c>
      <c r="B92" s="28" t="s">
        <v>209</v>
      </c>
      <c r="C92" s="159">
        <v>0</v>
      </c>
      <c r="D92" s="160">
        <v>0</v>
      </c>
      <c r="E92" s="160">
        <v>0</v>
      </c>
      <c r="F92" s="203">
        <f t="shared" si="44"/>
        <v>0</v>
      </c>
      <c r="G92" s="237">
        <v>0</v>
      </c>
      <c r="H92" s="164">
        <v>0</v>
      </c>
      <c r="I92" s="164">
        <v>0</v>
      </c>
      <c r="J92" s="164">
        <f t="shared" si="45"/>
        <v>0</v>
      </c>
      <c r="K92" s="237">
        <v>0</v>
      </c>
      <c r="L92" s="164">
        <v>0</v>
      </c>
      <c r="M92" s="164">
        <v>0</v>
      </c>
      <c r="N92" s="164">
        <f t="shared" si="46"/>
        <v>0</v>
      </c>
      <c r="O92" s="237">
        <v>0</v>
      </c>
      <c r="P92" s="164">
        <v>0</v>
      </c>
      <c r="Q92" s="164">
        <v>0</v>
      </c>
      <c r="R92" s="164">
        <f t="shared" si="47"/>
        <v>0</v>
      </c>
    </row>
    <row r="93" spans="1:18" x14ac:dyDescent="0.25">
      <c r="A93" s="13" t="s">
        <v>463</v>
      </c>
      <c r="B93" s="28" t="s">
        <v>210</v>
      </c>
      <c r="C93" s="159">
        <v>0</v>
      </c>
      <c r="D93" s="160">
        <v>0</v>
      </c>
      <c r="E93" s="160">
        <v>0</v>
      </c>
      <c r="F93" s="203">
        <f t="shared" si="44"/>
        <v>0</v>
      </c>
      <c r="G93" s="237">
        <v>0</v>
      </c>
      <c r="H93" s="164">
        <v>0</v>
      </c>
      <c r="I93" s="164">
        <v>0</v>
      </c>
      <c r="J93" s="164">
        <f t="shared" si="45"/>
        <v>0</v>
      </c>
      <c r="K93" s="237">
        <v>0</v>
      </c>
      <c r="L93" s="164">
        <v>0</v>
      </c>
      <c r="M93" s="164">
        <v>0</v>
      </c>
      <c r="N93" s="164">
        <f t="shared" si="46"/>
        <v>0</v>
      </c>
      <c r="O93" s="237">
        <v>0</v>
      </c>
      <c r="P93" s="164">
        <v>0</v>
      </c>
      <c r="Q93" s="164">
        <v>0</v>
      </c>
      <c r="R93" s="164">
        <f t="shared" si="47"/>
        <v>0</v>
      </c>
    </row>
    <row r="94" spans="1:18" ht="30" x14ac:dyDescent="0.25">
      <c r="A94" s="13" t="s">
        <v>464</v>
      </c>
      <c r="B94" s="28" t="s">
        <v>211</v>
      </c>
      <c r="C94" s="159">
        <v>0</v>
      </c>
      <c r="D94" s="160">
        <v>0</v>
      </c>
      <c r="E94" s="160">
        <v>0</v>
      </c>
      <c r="F94" s="203">
        <f t="shared" si="44"/>
        <v>0</v>
      </c>
      <c r="G94" s="237">
        <v>0</v>
      </c>
      <c r="H94" s="164">
        <v>0</v>
      </c>
      <c r="I94" s="164">
        <v>0</v>
      </c>
      <c r="J94" s="164">
        <f t="shared" si="45"/>
        <v>0</v>
      </c>
      <c r="K94" s="237">
        <v>0</v>
      </c>
      <c r="L94" s="164">
        <v>0</v>
      </c>
      <c r="M94" s="164">
        <v>0</v>
      </c>
      <c r="N94" s="164">
        <f t="shared" si="46"/>
        <v>0</v>
      </c>
      <c r="O94" s="237">
        <v>0</v>
      </c>
      <c r="P94" s="164">
        <v>0</v>
      </c>
      <c r="Q94" s="164">
        <v>0</v>
      </c>
      <c r="R94" s="164">
        <f t="shared" si="47"/>
        <v>0</v>
      </c>
    </row>
    <row r="95" spans="1:18" ht="30" x14ac:dyDescent="0.25">
      <c r="A95" s="13" t="s">
        <v>465</v>
      </c>
      <c r="B95" s="28" t="s">
        <v>212</v>
      </c>
      <c r="C95" s="159">
        <v>0</v>
      </c>
      <c r="D95" s="160">
        <v>0</v>
      </c>
      <c r="E95" s="160">
        <v>0</v>
      </c>
      <c r="F95" s="203">
        <f t="shared" si="44"/>
        <v>0</v>
      </c>
      <c r="G95" s="237">
        <v>0</v>
      </c>
      <c r="H95" s="164">
        <v>0</v>
      </c>
      <c r="I95" s="164">
        <v>0</v>
      </c>
      <c r="J95" s="164">
        <f t="shared" si="45"/>
        <v>0</v>
      </c>
      <c r="K95" s="237">
        <v>0</v>
      </c>
      <c r="L95" s="164">
        <v>0</v>
      </c>
      <c r="M95" s="164">
        <v>0</v>
      </c>
      <c r="N95" s="164">
        <f t="shared" si="46"/>
        <v>0</v>
      </c>
      <c r="O95" s="237">
        <v>0</v>
      </c>
      <c r="P95" s="164">
        <v>0</v>
      </c>
      <c r="Q95" s="164">
        <v>0</v>
      </c>
      <c r="R95" s="164">
        <f t="shared" si="47"/>
        <v>0</v>
      </c>
    </row>
    <row r="96" spans="1:18" x14ac:dyDescent="0.25">
      <c r="A96" s="13" t="s">
        <v>213</v>
      </c>
      <c r="B96" s="28" t="s">
        <v>214</v>
      </c>
      <c r="C96" s="159">
        <v>0</v>
      </c>
      <c r="D96" s="160">
        <v>0</v>
      </c>
      <c r="E96" s="160">
        <v>0</v>
      </c>
      <c r="F96" s="203">
        <f t="shared" si="44"/>
        <v>0</v>
      </c>
      <c r="G96" s="237">
        <v>0</v>
      </c>
      <c r="H96" s="164">
        <v>0</v>
      </c>
      <c r="I96" s="164">
        <v>0</v>
      </c>
      <c r="J96" s="164">
        <f t="shared" si="45"/>
        <v>0</v>
      </c>
      <c r="K96" s="237">
        <v>0</v>
      </c>
      <c r="L96" s="164">
        <v>0</v>
      </c>
      <c r="M96" s="164">
        <v>0</v>
      </c>
      <c r="N96" s="164">
        <f t="shared" si="46"/>
        <v>0</v>
      </c>
      <c r="O96" s="237">
        <v>0</v>
      </c>
      <c r="P96" s="164">
        <v>0</v>
      </c>
      <c r="Q96" s="164">
        <v>0</v>
      </c>
      <c r="R96" s="164">
        <f t="shared" si="47"/>
        <v>0</v>
      </c>
    </row>
    <row r="97" spans="1:18" x14ac:dyDescent="0.25">
      <c r="A97" s="13" t="s">
        <v>656</v>
      </c>
      <c r="B97" s="28" t="s">
        <v>215</v>
      </c>
      <c r="C97" s="159">
        <v>0</v>
      </c>
      <c r="D97" s="160">
        <v>0</v>
      </c>
      <c r="E97" s="160">
        <v>0</v>
      </c>
      <c r="F97" s="203">
        <f t="shared" si="44"/>
        <v>0</v>
      </c>
      <c r="G97" s="237">
        <v>0</v>
      </c>
      <c r="H97" s="164">
        <v>0</v>
      </c>
      <c r="I97" s="164">
        <v>0</v>
      </c>
      <c r="J97" s="164">
        <f t="shared" si="45"/>
        <v>0</v>
      </c>
      <c r="K97" s="237">
        <v>0</v>
      </c>
      <c r="L97" s="164">
        <v>0</v>
      </c>
      <c r="M97" s="164">
        <v>0</v>
      </c>
      <c r="N97" s="164">
        <f t="shared" si="46"/>
        <v>0</v>
      </c>
      <c r="O97" s="237">
        <v>0</v>
      </c>
      <c r="P97" s="164">
        <v>0</v>
      </c>
      <c r="Q97" s="164">
        <v>0</v>
      </c>
      <c r="R97" s="164">
        <f t="shared" si="47"/>
        <v>0</v>
      </c>
    </row>
    <row r="98" spans="1:18" x14ac:dyDescent="0.25">
      <c r="A98" s="13" t="s">
        <v>657</v>
      </c>
      <c r="B98" s="28" t="s">
        <v>658</v>
      </c>
      <c r="C98" s="159">
        <v>0</v>
      </c>
      <c r="D98" s="160">
        <v>0</v>
      </c>
      <c r="E98" s="160">
        <v>0</v>
      </c>
      <c r="F98" s="203">
        <f t="shared" si="44"/>
        <v>0</v>
      </c>
      <c r="G98" s="237">
        <v>0</v>
      </c>
      <c r="H98" s="164">
        <v>0</v>
      </c>
      <c r="I98" s="164">
        <v>0</v>
      </c>
      <c r="J98" s="164">
        <f t="shared" si="45"/>
        <v>0</v>
      </c>
      <c r="K98" s="237">
        <v>0</v>
      </c>
      <c r="L98" s="164">
        <v>0</v>
      </c>
      <c r="M98" s="164">
        <v>0</v>
      </c>
      <c r="N98" s="164">
        <f t="shared" si="46"/>
        <v>0</v>
      </c>
      <c r="O98" s="237">
        <v>0</v>
      </c>
      <c r="P98" s="164">
        <v>0</v>
      </c>
      <c r="Q98" s="164">
        <v>0</v>
      </c>
      <c r="R98" s="164">
        <f t="shared" si="47"/>
        <v>0</v>
      </c>
    </row>
    <row r="99" spans="1:18" x14ac:dyDescent="0.25">
      <c r="A99" s="42" t="s">
        <v>426</v>
      </c>
      <c r="B99" s="45" t="s">
        <v>216</v>
      </c>
      <c r="C99" s="157">
        <f>SUM(C90:C98)</f>
        <v>0</v>
      </c>
      <c r="D99" s="158">
        <f t="shared" ref="D99:E99" si="64">SUM(D90:D98)</f>
        <v>0</v>
      </c>
      <c r="E99" s="158">
        <f t="shared" si="64"/>
        <v>0</v>
      </c>
      <c r="F99" s="204">
        <f t="shared" si="44"/>
        <v>0</v>
      </c>
      <c r="G99" s="212">
        <f>SUM(G90:G98)</f>
        <v>0</v>
      </c>
      <c r="H99" s="161">
        <f t="shared" ref="H99:I99" si="65">SUM(H90:H98)</f>
        <v>0</v>
      </c>
      <c r="I99" s="161">
        <f t="shared" si="65"/>
        <v>0</v>
      </c>
      <c r="J99" s="161">
        <f t="shared" si="45"/>
        <v>0</v>
      </c>
      <c r="K99" s="212">
        <f>SUM(K90:K98)</f>
        <v>0</v>
      </c>
      <c r="L99" s="161">
        <f t="shared" ref="L99:M99" si="66">SUM(L90:L98)</f>
        <v>0</v>
      </c>
      <c r="M99" s="161">
        <f t="shared" si="66"/>
        <v>0</v>
      </c>
      <c r="N99" s="161">
        <f t="shared" si="46"/>
        <v>0</v>
      </c>
      <c r="O99" s="212">
        <f>SUM(O90:O98)</f>
        <v>0</v>
      </c>
      <c r="P99" s="161">
        <f t="shared" ref="P99:Q99" si="67">SUM(P90:P98)</f>
        <v>0</v>
      </c>
      <c r="Q99" s="161">
        <f t="shared" si="67"/>
        <v>0</v>
      </c>
      <c r="R99" s="161">
        <f t="shared" si="47"/>
        <v>0</v>
      </c>
    </row>
    <row r="100" spans="1:18" ht="15.75" x14ac:dyDescent="0.25">
      <c r="A100" s="170" t="s">
        <v>38</v>
      </c>
      <c r="B100" s="171"/>
      <c r="C100" s="173">
        <f>C84+C89+C99</f>
        <v>0</v>
      </c>
      <c r="D100" s="173">
        <f t="shared" ref="D100:E100" si="68">D84+D89+D99</f>
        <v>0</v>
      </c>
      <c r="E100" s="173">
        <f t="shared" si="68"/>
        <v>0</v>
      </c>
      <c r="F100" s="205">
        <f t="shared" si="44"/>
        <v>0</v>
      </c>
      <c r="G100" s="244">
        <f>G84+G89+G99</f>
        <v>0</v>
      </c>
      <c r="H100" s="245">
        <f t="shared" ref="H100:I100" si="69">H84+H89+H99</f>
        <v>0</v>
      </c>
      <c r="I100" s="245">
        <f t="shared" si="69"/>
        <v>0</v>
      </c>
      <c r="J100" s="246">
        <f t="shared" si="45"/>
        <v>0</v>
      </c>
      <c r="K100" s="244">
        <f>K84+K89+K99</f>
        <v>0</v>
      </c>
      <c r="L100" s="245">
        <f t="shared" ref="L100:M100" si="70">L84+L89+L99</f>
        <v>0</v>
      </c>
      <c r="M100" s="245">
        <f t="shared" si="70"/>
        <v>0</v>
      </c>
      <c r="N100" s="246">
        <f t="shared" si="46"/>
        <v>0</v>
      </c>
      <c r="O100" s="244">
        <f>O84+O89+O99</f>
        <v>181500</v>
      </c>
      <c r="P100" s="245">
        <f t="shared" ref="P100:Q100" si="71">P84+P89+P99</f>
        <v>0</v>
      </c>
      <c r="Q100" s="245">
        <f t="shared" si="71"/>
        <v>0</v>
      </c>
      <c r="R100" s="246">
        <f t="shared" si="47"/>
        <v>181500</v>
      </c>
    </row>
    <row r="101" spans="1:18" ht="15.75" x14ac:dyDescent="0.25">
      <c r="A101" s="122" t="s">
        <v>471</v>
      </c>
      <c r="B101" s="123" t="s">
        <v>217</v>
      </c>
      <c r="C101" s="165">
        <f>C26+C27+C52+C61+C75+C84+C89+C99</f>
        <v>39723683</v>
      </c>
      <c r="D101" s="166">
        <f>D26+D27+D52+D61+D75+D84+D89+D99</f>
        <v>0</v>
      </c>
      <c r="E101" s="166">
        <f>E26+E27+E52+E61+E75+E84+E89+E99</f>
        <v>0</v>
      </c>
      <c r="F101" s="206">
        <f t="shared" si="44"/>
        <v>39723683</v>
      </c>
      <c r="G101" s="213">
        <f>G26+G27+G52+G61+G75+G84+G89+G99</f>
        <v>54992917</v>
      </c>
      <c r="H101" s="167">
        <f>H26+H27+H52+H61+H75+H84+H89+H99</f>
        <v>0</v>
      </c>
      <c r="I101" s="167">
        <f>I26+I27+I52+I61+I75+I84+I89+I99</f>
        <v>0</v>
      </c>
      <c r="J101" s="167">
        <f t="shared" si="45"/>
        <v>54992917</v>
      </c>
      <c r="K101" s="213">
        <f>K26+K27+K52+K61+K75+K84+K89+K99</f>
        <v>54992917</v>
      </c>
      <c r="L101" s="167">
        <f>L26+L27+L52+L61+L75+L84+L89+L99</f>
        <v>0</v>
      </c>
      <c r="M101" s="167">
        <f>M26+M27+M52+M61+M75+M84+M89+M99</f>
        <v>0</v>
      </c>
      <c r="N101" s="167">
        <f t="shared" si="46"/>
        <v>54992917</v>
      </c>
      <c r="O101" s="213">
        <f>O26+O27+O52+O61+O75+O84+O89+O99</f>
        <v>55506787</v>
      </c>
      <c r="P101" s="167">
        <f>P26+P27+P52+P61+P75+P84+P89+P99</f>
        <v>0</v>
      </c>
      <c r="Q101" s="167">
        <f>Q26+Q27+Q52+Q61+Q75+Q84+Q89+Q99</f>
        <v>0</v>
      </c>
      <c r="R101" s="167">
        <f t="shared" si="47"/>
        <v>55506787</v>
      </c>
    </row>
    <row r="102" spans="1:18" x14ac:dyDescent="0.25">
      <c r="A102" s="13" t="s">
        <v>659</v>
      </c>
      <c r="B102" s="5" t="s">
        <v>218</v>
      </c>
      <c r="C102" s="159">
        <v>0</v>
      </c>
      <c r="D102" s="160">
        <v>0</v>
      </c>
      <c r="E102" s="160">
        <v>0</v>
      </c>
      <c r="F102" s="203">
        <f t="shared" si="44"/>
        <v>0</v>
      </c>
      <c r="G102" s="237">
        <v>0</v>
      </c>
      <c r="H102" s="164">
        <v>0</v>
      </c>
      <c r="I102" s="164">
        <v>0</v>
      </c>
      <c r="J102" s="164">
        <f t="shared" si="45"/>
        <v>0</v>
      </c>
      <c r="K102" s="237">
        <v>0</v>
      </c>
      <c r="L102" s="164">
        <v>0</v>
      </c>
      <c r="M102" s="164">
        <v>0</v>
      </c>
      <c r="N102" s="164">
        <f t="shared" si="46"/>
        <v>0</v>
      </c>
      <c r="O102" s="237">
        <v>0</v>
      </c>
      <c r="P102" s="164">
        <v>0</v>
      </c>
      <c r="Q102" s="164">
        <v>0</v>
      </c>
      <c r="R102" s="164">
        <f t="shared" si="47"/>
        <v>0</v>
      </c>
    </row>
    <row r="103" spans="1:18" x14ac:dyDescent="0.25">
      <c r="A103" s="13" t="s">
        <v>221</v>
      </c>
      <c r="B103" s="5" t="s">
        <v>222</v>
      </c>
      <c r="C103" s="159">
        <v>0</v>
      </c>
      <c r="D103" s="160">
        <v>0</v>
      </c>
      <c r="E103" s="160">
        <v>0</v>
      </c>
      <c r="F103" s="203">
        <f t="shared" si="44"/>
        <v>0</v>
      </c>
      <c r="G103" s="237">
        <v>0</v>
      </c>
      <c r="H103" s="164">
        <v>0</v>
      </c>
      <c r="I103" s="164">
        <v>0</v>
      </c>
      <c r="J103" s="164">
        <f t="shared" si="45"/>
        <v>0</v>
      </c>
      <c r="K103" s="237">
        <v>0</v>
      </c>
      <c r="L103" s="164">
        <v>0</v>
      </c>
      <c r="M103" s="164">
        <v>0</v>
      </c>
      <c r="N103" s="164">
        <f t="shared" si="46"/>
        <v>0</v>
      </c>
      <c r="O103" s="237">
        <v>0</v>
      </c>
      <c r="P103" s="164">
        <v>0</v>
      </c>
      <c r="Q103" s="164">
        <v>0</v>
      </c>
      <c r="R103" s="164">
        <f t="shared" si="47"/>
        <v>0</v>
      </c>
    </row>
    <row r="104" spans="1:18" x14ac:dyDescent="0.25">
      <c r="A104" s="13" t="s">
        <v>674</v>
      </c>
      <c r="B104" s="5" t="s">
        <v>223</v>
      </c>
      <c r="C104" s="159">
        <v>0</v>
      </c>
      <c r="D104" s="160">
        <v>0</v>
      </c>
      <c r="E104" s="160">
        <v>0</v>
      </c>
      <c r="F104" s="203">
        <f t="shared" si="44"/>
        <v>0</v>
      </c>
      <c r="G104" s="237">
        <v>0</v>
      </c>
      <c r="H104" s="164">
        <v>0</v>
      </c>
      <c r="I104" s="164">
        <v>0</v>
      </c>
      <c r="J104" s="164">
        <f t="shared" si="45"/>
        <v>0</v>
      </c>
      <c r="K104" s="237">
        <v>0</v>
      </c>
      <c r="L104" s="164">
        <v>0</v>
      </c>
      <c r="M104" s="164">
        <v>0</v>
      </c>
      <c r="N104" s="164">
        <f t="shared" si="46"/>
        <v>0</v>
      </c>
      <c r="O104" s="237">
        <v>0</v>
      </c>
      <c r="P104" s="164">
        <v>0</v>
      </c>
      <c r="Q104" s="164">
        <v>0</v>
      </c>
      <c r="R104" s="164">
        <f t="shared" si="47"/>
        <v>0</v>
      </c>
    </row>
    <row r="105" spans="1:18" x14ac:dyDescent="0.25">
      <c r="A105" s="15" t="s">
        <v>431</v>
      </c>
      <c r="B105" s="7" t="s">
        <v>225</v>
      </c>
      <c r="C105" s="157">
        <v>0</v>
      </c>
      <c r="D105" s="158">
        <f t="shared" ref="D105:E105" si="72">SUM(D102:D104)</f>
        <v>0</v>
      </c>
      <c r="E105" s="158">
        <f t="shared" si="72"/>
        <v>0</v>
      </c>
      <c r="F105" s="204">
        <f t="shared" si="44"/>
        <v>0</v>
      </c>
      <c r="G105" s="212">
        <v>0</v>
      </c>
      <c r="H105" s="161">
        <f t="shared" ref="H105:I105" si="73">SUM(H102:H104)</f>
        <v>0</v>
      </c>
      <c r="I105" s="161">
        <f t="shared" si="73"/>
        <v>0</v>
      </c>
      <c r="J105" s="161">
        <f t="shared" si="45"/>
        <v>0</v>
      </c>
      <c r="K105" s="212">
        <v>0</v>
      </c>
      <c r="L105" s="161">
        <f t="shared" ref="L105:M105" si="74">SUM(L102:L104)</f>
        <v>0</v>
      </c>
      <c r="M105" s="161">
        <f t="shared" si="74"/>
        <v>0</v>
      </c>
      <c r="N105" s="161">
        <f t="shared" si="46"/>
        <v>0</v>
      </c>
      <c r="O105" s="212">
        <v>0</v>
      </c>
      <c r="P105" s="161">
        <f t="shared" ref="P105:Q105" si="75">SUM(P102:P104)</f>
        <v>0</v>
      </c>
      <c r="Q105" s="161">
        <f t="shared" si="75"/>
        <v>0</v>
      </c>
      <c r="R105" s="161">
        <f t="shared" si="47"/>
        <v>0</v>
      </c>
    </row>
    <row r="106" spans="1:18" x14ac:dyDescent="0.25">
      <c r="A106" s="33" t="s">
        <v>467</v>
      </c>
      <c r="B106" s="5" t="s">
        <v>226</v>
      </c>
      <c r="C106" s="159">
        <v>0</v>
      </c>
      <c r="D106" s="160">
        <v>0</v>
      </c>
      <c r="E106" s="160">
        <v>0</v>
      </c>
      <c r="F106" s="203">
        <f t="shared" si="44"/>
        <v>0</v>
      </c>
      <c r="G106" s="237">
        <v>0</v>
      </c>
      <c r="H106" s="164">
        <v>0</v>
      </c>
      <c r="I106" s="164">
        <v>0</v>
      </c>
      <c r="J106" s="164">
        <f t="shared" si="45"/>
        <v>0</v>
      </c>
      <c r="K106" s="237">
        <v>0</v>
      </c>
      <c r="L106" s="164">
        <v>0</v>
      </c>
      <c r="M106" s="164">
        <v>0</v>
      </c>
      <c r="N106" s="164">
        <f t="shared" si="46"/>
        <v>0</v>
      </c>
      <c r="O106" s="237">
        <v>0</v>
      </c>
      <c r="P106" s="164">
        <v>0</v>
      </c>
      <c r="Q106" s="164">
        <v>0</v>
      </c>
      <c r="R106" s="164">
        <f t="shared" si="47"/>
        <v>0</v>
      </c>
    </row>
    <row r="107" spans="1:18" x14ac:dyDescent="0.25">
      <c r="A107" s="33" t="s">
        <v>675</v>
      </c>
      <c r="B107" s="5" t="s">
        <v>229</v>
      </c>
      <c r="C107" s="159">
        <v>0</v>
      </c>
      <c r="D107" s="160">
        <v>0</v>
      </c>
      <c r="E107" s="160">
        <v>0</v>
      </c>
      <c r="F107" s="203">
        <f t="shared" si="44"/>
        <v>0</v>
      </c>
      <c r="G107" s="237">
        <v>0</v>
      </c>
      <c r="H107" s="164">
        <v>0</v>
      </c>
      <c r="I107" s="164">
        <v>0</v>
      </c>
      <c r="J107" s="164">
        <f t="shared" si="45"/>
        <v>0</v>
      </c>
      <c r="K107" s="237">
        <v>0</v>
      </c>
      <c r="L107" s="164">
        <v>0</v>
      </c>
      <c r="M107" s="164">
        <v>0</v>
      </c>
      <c r="N107" s="164">
        <f t="shared" si="46"/>
        <v>0</v>
      </c>
      <c r="O107" s="237">
        <v>0</v>
      </c>
      <c r="P107" s="164">
        <v>0</v>
      </c>
      <c r="Q107" s="164">
        <v>0</v>
      </c>
      <c r="R107" s="164">
        <f t="shared" si="47"/>
        <v>0</v>
      </c>
    </row>
    <row r="108" spans="1:18" x14ac:dyDescent="0.25">
      <c r="A108" s="13" t="s">
        <v>676</v>
      </c>
      <c r="B108" s="5" t="s">
        <v>231</v>
      </c>
      <c r="C108" s="159">
        <v>0</v>
      </c>
      <c r="D108" s="160">
        <v>0</v>
      </c>
      <c r="E108" s="160">
        <v>0</v>
      </c>
      <c r="F108" s="203">
        <f t="shared" si="44"/>
        <v>0</v>
      </c>
      <c r="G108" s="237">
        <v>0</v>
      </c>
      <c r="H108" s="164">
        <v>0</v>
      </c>
      <c r="I108" s="164">
        <v>0</v>
      </c>
      <c r="J108" s="164">
        <f t="shared" si="45"/>
        <v>0</v>
      </c>
      <c r="K108" s="237">
        <v>0</v>
      </c>
      <c r="L108" s="164">
        <v>0</v>
      </c>
      <c r="M108" s="164">
        <v>0</v>
      </c>
      <c r="N108" s="164">
        <f t="shared" si="46"/>
        <v>0</v>
      </c>
      <c r="O108" s="237">
        <v>0</v>
      </c>
      <c r="P108" s="164">
        <v>0</v>
      </c>
      <c r="Q108" s="164">
        <v>0</v>
      </c>
      <c r="R108" s="164">
        <f t="shared" si="47"/>
        <v>0</v>
      </c>
    </row>
    <row r="109" spans="1:18" x14ac:dyDescent="0.25">
      <c r="A109" s="13" t="s">
        <v>677</v>
      </c>
      <c r="B109" s="5" t="s">
        <v>232</v>
      </c>
      <c r="C109" s="159">
        <v>0</v>
      </c>
      <c r="D109" s="160">
        <v>0</v>
      </c>
      <c r="E109" s="160">
        <v>0</v>
      </c>
      <c r="F109" s="203">
        <f t="shared" si="44"/>
        <v>0</v>
      </c>
      <c r="G109" s="237">
        <v>0</v>
      </c>
      <c r="H109" s="164">
        <v>0</v>
      </c>
      <c r="I109" s="164">
        <v>0</v>
      </c>
      <c r="J109" s="164">
        <f t="shared" si="45"/>
        <v>0</v>
      </c>
      <c r="K109" s="237">
        <v>0</v>
      </c>
      <c r="L109" s="164">
        <v>0</v>
      </c>
      <c r="M109" s="164">
        <v>0</v>
      </c>
      <c r="N109" s="164">
        <f t="shared" si="46"/>
        <v>0</v>
      </c>
      <c r="O109" s="237">
        <v>0</v>
      </c>
      <c r="P109" s="164">
        <v>0</v>
      </c>
      <c r="Q109" s="164">
        <v>0</v>
      </c>
      <c r="R109" s="164">
        <f t="shared" si="47"/>
        <v>0</v>
      </c>
    </row>
    <row r="110" spans="1:18" x14ac:dyDescent="0.25">
      <c r="A110" s="13" t="s">
        <v>680</v>
      </c>
      <c r="B110" s="5" t="s">
        <v>678</v>
      </c>
      <c r="C110" s="159">
        <v>0</v>
      </c>
      <c r="D110" s="160">
        <v>0</v>
      </c>
      <c r="E110" s="160">
        <v>0</v>
      </c>
      <c r="F110" s="203">
        <f t="shared" si="44"/>
        <v>0</v>
      </c>
      <c r="G110" s="237">
        <v>0</v>
      </c>
      <c r="H110" s="164">
        <v>0</v>
      </c>
      <c r="I110" s="164">
        <v>0</v>
      </c>
      <c r="J110" s="164">
        <f t="shared" si="45"/>
        <v>0</v>
      </c>
      <c r="K110" s="237">
        <v>0</v>
      </c>
      <c r="L110" s="164">
        <v>0</v>
      </c>
      <c r="M110" s="164">
        <v>0</v>
      </c>
      <c r="N110" s="164">
        <f t="shared" si="46"/>
        <v>0</v>
      </c>
      <c r="O110" s="237">
        <v>0</v>
      </c>
      <c r="P110" s="164">
        <v>0</v>
      </c>
      <c r="Q110" s="164">
        <v>0</v>
      </c>
      <c r="R110" s="164">
        <f t="shared" si="47"/>
        <v>0</v>
      </c>
    </row>
    <row r="111" spans="1:18" x14ac:dyDescent="0.25">
      <c r="A111" s="13" t="s">
        <v>681</v>
      </c>
      <c r="B111" s="5" t="s">
        <v>679</v>
      </c>
      <c r="C111" s="159">
        <v>0</v>
      </c>
      <c r="D111" s="160">
        <v>0</v>
      </c>
      <c r="E111" s="160">
        <v>0</v>
      </c>
      <c r="F111" s="203">
        <f t="shared" si="44"/>
        <v>0</v>
      </c>
      <c r="G111" s="237">
        <v>0</v>
      </c>
      <c r="H111" s="164">
        <v>0</v>
      </c>
      <c r="I111" s="164">
        <v>0</v>
      </c>
      <c r="J111" s="164">
        <f t="shared" si="45"/>
        <v>0</v>
      </c>
      <c r="K111" s="237">
        <v>0</v>
      </c>
      <c r="L111" s="164">
        <v>0</v>
      </c>
      <c r="M111" s="164">
        <v>0</v>
      </c>
      <c r="N111" s="164">
        <f t="shared" si="46"/>
        <v>0</v>
      </c>
      <c r="O111" s="237">
        <v>0</v>
      </c>
      <c r="P111" s="164">
        <v>0</v>
      </c>
      <c r="Q111" s="164">
        <v>0</v>
      </c>
      <c r="R111" s="164">
        <f t="shared" si="47"/>
        <v>0</v>
      </c>
    </row>
    <row r="112" spans="1:18" x14ac:dyDescent="0.25">
      <c r="A112" s="14" t="s">
        <v>434</v>
      </c>
      <c r="B112" s="7" t="s">
        <v>233</v>
      </c>
      <c r="C112" s="157">
        <v>0</v>
      </c>
      <c r="D112" s="158">
        <f t="shared" ref="D112:E112" si="76">SUM(D106:D111)</f>
        <v>0</v>
      </c>
      <c r="E112" s="158">
        <f t="shared" si="76"/>
        <v>0</v>
      </c>
      <c r="F112" s="204">
        <f t="shared" si="44"/>
        <v>0</v>
      </c>
      <c r="G112" s="212">
        <v>0</v>
      </c>
      <c r="H112" s="161">
        <f t="shared" ref="H112:I112" si="77">SUM(H106:H111)</f>
        <v>0</v>
      </c>
      <c r="I112" s="161">
        <f t="shared" si="77"/>
        <v>0</v>
      </c>
      <c r="J112" s="161">
        <f t="shared" si="45"/>
        <v>0</v>
      </c>
      <c r="K112" s="212">
        <v>0</v>
      </c>
      <c r="L112" s="161">
        <f t="shared" ref="L112:M112" si="78">SUM(L106:L111)</f>
        <v>0</v>
      </c>
      <c r="M112" s="161">
        <f t="shared" si="78"/>
        <v>0</v>
      </c>
      <c r="N112" s="161">
        <f t="shared" si="46"/>
        <v>0</v>
      </c>
      <c r="O112" s="212">
        <v>0</v>
      </c>
      <c r="P112" s="161">
        <f t="shared" ref="P112:Q112" si="79">SUM(P106:P111)</f>
        <v>0</v>
      </c>
      <c r="Q112" s="161">
        <f t="shared" si="79"/>
        <v>0</v>
      </c>
      <c r="R112" s="161">
        <f t="shared" si="47"/>
        <v>0</v>
      </c>
    </row>
    <row r="113" spans="1:18" x14ac:dyDescent="0.25">
      <c r="A113" s="14" t="s">
        <v>234</v>
      </c>
      <c r="B113" s="7" t="s">
        <v>235</v>
      </c>
      <c r="C113" s="157">
        <v>0</v>
      </c>
      <c r="D113" s="158">
        <v>0</v>
      </c>
      <c r="E113" s="158">
        <v>0</v>
      </c>
      <c r="F113" s="204">
        <f t="shared" si="44"/>
        <v>0</v>
      </c>
      <c r="G113" s="212">
        <v>0</v>
      </c>
      <c r="H113" s="161">
        <v>0</v>
      </c>
      <c r="I113" s="161">
        <v>0</v>
      </c>
      <c r="J113" s="161">
        <f t="shared" si="45"/>
        <v>0</v>
      </c>
      <c r="K113" s="212">
        <v>0</v>
      </c>
      <c r="L113" s="161">
        <v>0</v>
      </c>
      <c r="M113" s="161">
        <v>0</v>
      </c>
      <c r="N113" s="161">
        <f t="shared" si="46"/>
        <v>0</v>
      </c>
      <c r="O113" s="212">
        <v>0</v>
      </c>
      <c r="P113" s="161">
        <v>0</v>
      </c>
      <c r="Q113" s="161">
        <v>0</v>
      </c>
      <c r="R113" s="161">
        <f t="shared" si="47"/>
        <v>0</v>
      </c>
    </row>
    <row r="114" spans="1:18" x14ac:dyDescent="0.25">
      <c r="A114" s="14" t="s">
        <v>236</v>
      </c>
      <c r="B114" s="7" t="s">
        <v>237</v>
      </c>
      <c r="C114" s="157">
        <v>0</v>
      </c>
      <c r="D114" s="158">
        <v>0</v>
      </c>
      <c r="E114" s="158">
        <v>0</v>
      </c>
      <c r="F114" s="204">
        <f t="shared" si="44"/>
        <v>0</v>
      </c>
      <c r="G114" s="212">
        <v>0</v>
      </c>
      <c r="H114" s="161">
        <v>0</v>
      </c>
      <c r="I114" s="161">
        <v>0</v>
      </c>
      <c r="J114" s="161">
        <f t="shared" si="45"/>
        <v>0</v>
      </c>
      <c r="K114" s="212">
        <v>0</v>
      </c>
      <c r="L114" s="161">
        <v>0</v>
      </c>
      <c r="M114" s="161">
        <v>0</v>
      </c>
      <c r="N114" s="161">
        <f t="shared" si="46"/>
        <v>0</v>
      </c>
      <c r="O114" s="212">
        <v>0</v>
      </c>
      <c r="P114" s="161">
        <v>0</v>
      </c>
      <c r="Q114" s="161">
        <v>0</v>
      </c>
      <c r="R114" s="161">
        <f t="shared" si="47"/>
        <v>0</v>
      </c>
    </row>
    <row r="115" spans="1:18" x14ac:dyDescent="0.25">
      <c r="A115" s="14" t="s">
        <v>238</v>
      </c>
      <c r="B115" s="7" t="s">
        <v>239</v>
      </c>
      <c r="C115" s="157">
        <v>0</v>
      </c>
      <c r="D115" s="158">
        <f t="shared" ref="D115:E115" si="80">SUM(D113:D114)</f>
        <v>0</v>
      </c>
      <c r="E115" s="158">
        <f t="shared" si="80"/>
        <v>0</v>
      </c>
      <c r="F115" s="204">
        <f t="shared" si="44"/>
        <v>0</v>
      </c>
      <c r="G115" s="212">
        <v>0</v>
      </c>
      <c r="H115" s="161">
        <f t="shared" ref="H115:I115" si="81">SUM(H113:H114)</f>
        <v>0</v>
      </c>
      <c r="I115" s="161">
        <f t="shared" si="81"/>
        <v>0</v>
      </c>
      <c r="J115" s="161">
        <f t="shared" si="45"/>
        <v>0</v>
      </c>
      <c r="K115" s="212">
        <v>0</v>
      </c>
      <c r="L115" s="161">
        <f t="shared" ref="L115:M115" si="82">SUM(L113:L114)</f>
        <v>0</v>
      </c>
      <c r="M115" s="161">
        <f t="shared" si="82"/>
        <v>0</v>
      </c>
      <c r="N115" s="161">
        <f t="shared" si="46"/>
        <v>0</v>
      </c>
      <c r="O115" s="212">
        <v>0</v>
      </c>
      <c r="P115" s="161">
        <f t="shared" ref="P115:Q115" si="83">SUM(P113:P114)</f>
        <v>0</v>
      </c>
      <c r="Q115" s="161">
        <f t="shared" si="83"/>
        <v>0</v>
      </c>
      <c r="R115" s="161">
        <f t="shared" si="47"/>
        <v>0</v>
      </c>
    </row>
    <row r="116" spans="1:18" x14ac:dyDescent="0.25">
      <c r="A116" s="14" t="s">
        <v>682</v>
      </c>
      <c r="B116" s="7" t="s">
        <v>241</v>
      </c>
      <c r="C116" s="157">
        <v>0</v>
      </c>
      <c r="D116" s="161">
        <v>0</v>
      </c>
      <c r="E116" s="161">
        <v>0</v>
      </c>
      <c r="F116" s="204">
        <f t="shared" si="44"/>
        <v>0</v>
      </c>
      <c r="G116" s="212">
        <v>0</v>
      </c>
      <c r="H116" s="161">
        <v>0</v>
      </c>
      <c r="I116" s="161">
        <v>0</v>
      </c>
      <c r="J116" s="161">
        <f t="shared" si="45"/>
        <v>0</v>
      </c>
      <c r="K116" s="212">
        <v>0</v>
      </c>
      <c r="L116" s="161">
        <v>0</v>
      </c>
      <c r="M116" s="161">
        <v>0</v>
      </c>
      <c r="N116" s="161">
        <f t="shared" si="46"/>
        <v>0</v>
      </c>
      <c r="O116" s="212">
        <v>0</v>
      </c>
      <c r="P116" s="161">
        <v>0</v>
      </c>
      <c r="Q116" s="161">
        <v>0</v>
      </c>
      <c r="R116" s="161">
        <f t="shared" si="47"/>
        <v>0</v>
      </c>
    </row>
    <row r="117" spans="1:18" x14ac:dyDescent="0.25">
      <c r="A117" s="14" t="s">
        <v>242</v>
      </c>
      <c r="B117" s="7" t="s">
        <v>243</v>
      </c>
      <c r="C117" s="157">
        <v>0</v>
      </c>
      <c r="D117" s="161">
        <v>0</v>
      </c>
      <c r="E117" s="161">
        <v>0</v>
      </c>
      <c r="F117" s="204">
        <f t="shared" si="44"/>
        <v>0</v>
      </c>
      <c r="G117" s="212">
        <v>0</v>
      </c>
      <c r="H117" s="161">
        <v>0</v>
      </c>
      <c r="I117" s="161">
        <v>0</v>
      </c>
      <c r="J117" s="161">
        <f t="shared" si="45"/>
        <v>0</v>
      </c>
      <c r="K117" s="212">
        <v>0</v>
      </c>
      <c r="L117" s="161">
        <v>0</v>
      </c>
      <c r="M117" s="161">
        <v>0</v>
      </c>
      <c r="N117" s="161">
        <f t="shared" si="46"/>
        <v>0</v>
      </c>
      <c r="O117" s="212">
        <v>0</v>
      </c>
      <c r="P117" s="161">
        <v>0</v>
      </c>
      <c r="Q117" s="161">
        <v>0</v>
      </c>
      <c r="R117" s="161">
        <f t="shared" si="47"/>
        <v>0</v>
      </c>
    </row>
    <row r="118" spans="1:18" x14ac:dyDescent="0.25">
      <c r="A118" s="14" t="s">
        <v>244</v>
      </c>
      <c r="B118" s="7" t="s">
        <v>245</v>
      </c>
      <c r="C118" s="157">
        <v>0</v>
      </c>
      <c r="D118" s="161">
        <v>0</v>
      </c>
      <c r="E118" s="161">
        <v>0</v>
      </c>
      <c r="F118" s="204">
        <f t="shared" si="44"/>
        <v>0</v>
      </c>
      <c r="G118" s="212">
        <v>0</v>
      </c>
      <c r="H118" s="161">
        <v>0</v>
      </c>
      <c r="I118" s="161">
        <v>0</v>
      </c>
      <c r="J118" s="161">
        <f t="shared" si="45"/>
        <v>0</v>
      </c>
      <c r="K118" s="212">
        <v>0</v>
      </c>
      <c r="L118" s="161">
        <v>0</v>
      </c>
      <c r="M118" s="161">
        <v>0</v>
      </c>
      <c r="N118" s="161">
        <f t="shared" si="46"/>
        <v>0</v>
      </c>
      <c r="O118" s="212">
        <v>0</v>
      </c>
      <c r="P118" s="161">
        <v>0</v>
      </c>
      <c r="Q118" s="161">
        <v>0</v>
      </c>
      <c r="R118" s="161">
        <f t="shared" si="47"/>
        <v>0</v>
      </c>
    </row>
    <row r="119" spans="1:18" x14ac:dyDescent="0.25">
      <c r="A119" s="33" t="s">
        <v>686</v>
      </c>
      <c r="B119" s="5" t="s">
        <v>683</v>
      </c>
      <c r="C119" s="157">
        <v>0</v>
      </c>
      <c r="D119" s="161">
        <v>0</v>
      </c>
      <c r="E119" s="161">
        <v>0</v>
      </c>
      <c r="F119" s="204">
        <f t="shared" si="44"/>
        <v>0</v>
      </c>
      <c r="G119" s="212">
        <v>0</v>
      </c>
      <c r="H119" s="161">
        <v>0</v>
      </c>
      <c r="I119" s="161">
        <v>0</v>
      </c>
      <c r="J119" s="161">
        <f t="shared" si="45"/>
        <v>0</v>
      </c>
      <c r="K119" s="212">
        <v>0</v>
      </c>
      <c r="L119" s="161">
        <v>0</v>
      </c>
      <c r="M119" s="161">
        <v>0</v>
      </c>
      <c r="N119" s="161">
        <f t="shared" si="46"/>
        <v>0</v>
      </c>
      <c r="O119" s="212">
        <v>0</v>
      </c>
      <c r="P119" s="161">
        <v>0</v>
      </c>
      <c r="Q119" s="161">
        <v>0</v>
      </c>
      <c r="R119" s="161">
        <f t="shared" si="47"/>
        <v>0</v>
      </c>
    </row>
    <row r="120" spans="1:18" x14ac:dyDescent="0.25">
      <c r="A120" s="33" t="s">
        <v>687</v>
      </c>
      <c r="B120" s="5" t="s">
        <v>684</v>
      </c>
      <c r="C120" s="157">
        <v>0</v>
      </c>
      <c r="D120" s="161">
        <v>0</v>
      </c>
      <c r="E120" s="161">
        <v>0</v>
      </c>
      <c r="F120" s="204">
        <f t="shared" si="44"/>
        <v>0</v>
      </c>
      <c r="G120" s="212">
        <v>0</v>
      </c>
      <c r="H120" s="161">
        <v>0</v>
      </c>
      <c r="I120" s="161">
        <v>0</v>
      </c>
      <c r="J120" s="161">
        <f t="shared" si="45"/>
        <v>0</v>
      </c>
      <c r="K120" s="212">
        <v>0</v>
      </c>
      <c r="L120" s="161">
        <v>0</v>
      </c>
      <c r="M120" s="161">
        <v>0</v>
      </c>
      <c r="N120" s="161">
        <f t="shared" si="46"/>
        <v>0</v>
      </c>
      <c r="O120" s="212">
        <v>0</v>
      </c>
      <c r="P120" s="161">
        <v>0</v>
      </c>
      <c r="Q120" s="161">
        <v>0</v>
      </c>
      <c r="R120" s="161">
        <f t="shared" si="47"/>
        <v>0</v>
      </c>
    </row>
    <row r="121" spans="1:18" x14ac:dyDescent="0.25">
      <c r="A121" s="14" t="s">
        <v>688</v>
      </c>
      <c r="B121" s="7" t="s">
        <v>685</v>
      </c>
      <c r="C121" s="157">
        <v>0</v>
      </c>
      <c r="D121" s="161">
        <v>0</v>
      </c>
      <c r="E121" s="161">
        <v>0</v>
      </c>
      <c r="F121" s="204">
        <f t="shared" si="44"/>
        <v>0</v>
      </c>
      <c r="G121" s="212">
        <v>0</v>
      </c>
      <c r="H121" s="161">
        <v>0</v>
      </c>
      <c r="I121" s="161">
        <v>0</v>
      </c>
      <c r="J121" s="161">
        <f t="shared" si="45"/>
        <v>0</v>
      </c>
      <c r="K121" s="212">
        <v>0</v>
      </c>
      <c r="L121" s="161">
        <v>0</v>
      </c>
      <c r="M121" s="161">
        <v>0</v>
      </c>
      <c r="N121" s="161">
        <f t="shared" si="46"/>
        <v>0</v>
      </c>
      <c r="O121" s="212">
        <v>0</v>
      </c>
      <c r="P121" s="161">
        <v>0</v>
      </c>
      <c r="Q121" s="161">
        <v>0</v>
      </c>
      <c r="R121" s="161">
        <f t="shared" si="47"/>
        <v>0</v>
      </c>
    </row>
    <row r="122" spans="1:18" x14ac:dyDescent="0.25">
      <c r="A122" s="34" t="s">
        <v>435</v>
      </c>
      <c r="B122" s="35" t="s">
        <v>246</v>
      </c>
      <c r="C122" s="161">
        <f>C105+C112+C113+C114+C115+C116+C117+C118+C121</f>
        <v>0</v>
      </c>
      <c r="D122" s="161">
        <f t="shared" ref="D122:E122" si="84">D105+D112+D113+D114+D115+D116+D117+D121</f>
        <v>0</v>
      </c>
      <c r="E122" s="161">
        <f t="shared" si="84"/>
        <v>0</v>
      </c>
      <c r="F122" s="204">
        <f t="shared" si="44"/>
        <v>0</v>
      </c>
      <c r="G122" s="212">
        <f>G105+G112+G113+G114+G115+G116+G117+G118+G121</f>
        <v>0</v>
      </c>
      <c r="H122" s="161">
        <f t="shared" ref="H122:I122" si="85">H105+H112+H113+H114+H115+H116+H117+H121</f>
        <v>0</v>
      </c>
      <c r="I122" s="161">
        <f t="shared" si="85"/>
        <v>0</v>
      </c>
      <c r="J122" s="161">
        <f t="shared" si="45"/>
        <v>0</v>
      </c>
      <c r="K122" s="212">
        <f>K105+K112+K113+K114+K115+K116+K117+K118+K121</f>
        <v>0</v>
      </c>
      <c r="L122" s="161">
        <f t="shared" ref="L122:M122" si="86">L105+L112+L113+L114+L115+L116+L117+L121</f>
        <v>0</v>
      </c>
      <c r="M122" s="161">
        <f t="shared" si="86"/>
        <v>0</v>
      </c>
      <c r="N122" s="161">
        <f t="shared" si="46"/>
        <v>0</v>
      </c>
      <c r="O122" s="212">
        <f>O105+O112+O113+O114+O115+O116+O117+O118+O121</f>
        <v>0</v>
      </c>
      <c r="P122" s="161">
        <f t="shared" ref="P122:Q122" si="87">P105+P112+P113+P114+P115+P116+P117+P121</f>
        <v>0</v>
      </c>
      <c r="Q122" s="161">
        <f t="shared" si="87"/>
        <v>0</v>
      </c>
      <c r="R122" s="161">
        <f t="shared" si="47"/>
        <v>0</v>
      </c>
    </row>
    <row r="123" spans="1:18" x14ac:dyDescent="0.25">
      <c r="A123" s="33" t="s">
        <v>247</v>
      </c>
      <c r="B123" s="5" t="s">
        <v>248</v>
      </c>
      <c r="C123" s="159">
        <v>0</v>
      </c>
      <c r="D123" s="160">
        <v>0</v>
      </c>
      <c r="E123" s="160">
        <v>0</v>
      </c>
      <c r="F123" s="203">
        <f t="shared" si="44"/>
        <v>0</v>
      </c>
      <c r="G123" s="237">
        <v>0</v>
      </c>
      <c r="H123" s="164">
        <v>0</v>
      </c>
      <c r="I123" s="164">
        <v>0</v>
      </c>
      <c r="J123" s="164">
        <f t="shared" si="45"/>
        <v>0</v>
      </c>
      <c r="K123" s="237">
        <v>0</v>
      </c>
      <c r="L123" s="164">
        <v>0</v>
      </c>
      <c r="M123" s="164">
        <v>0</v>
      </c>
      <c r="N123" s="164">
        <f t="shared" si="46"/>
        <v>0</v>
      </c>
      <c r="O123" s="237">
        <v>0</v>
      </c>
      <c r="P123" s="164">
        <v>0</v>
      </c>
      <c r="Q123" s="164">
        <v>0</v>
      </c>
      <c r="R123" s="164">
        <f t="shared" si="47"/>
        <v>0</v>
      </c>
    </row>
    <row r="124" spans="1:18" x14ac:dyDescent="0.25">
      <c r="A124" s="13" t="s">
        <v>249</v>
      </c>
      <c r="B124" s="5" t="s">
        <v>250</v>
      </c>
      <c r="C124" s="159">
        <v>0</v>
      </c>
      <c r="D124" s="160">
        <v>0</v>
      </c>
      <c r="E124" s="160">
        <v>0</v>
      </c>
      <c r="F124" s="203">
        <f t="shared" si="44"/>
        <v>0</v>
      </c>
      <c r="G124" s="237">
        <v>0</v>
      </c>
      <c r="H124" s="164">
        <v>0</v>
      </c>
      <c r="I124" s="164">
        <v>0</v>
      </c>
      <c r="J124" s="164">
        <f t="shared" si="45"/>
        <v>0</v>
      </c>
      <c r="K124" s="237">
        <v>0</v>
      </c>
      <c r="L124" s="164">
        <v>0</v>
      </c>
      <c r="M124" s="164">
        <v>0</v>
      </c>
      <c r="N124" s="164">
        <f t="shared" si="46"/>
        <v>0</v>
      </c>
      <c r="O124" s="237">
        <v>0</v>
      </c>
      <c r="P124" s="164">
        <v>0</v>
      </c>
      <c r="Q124" s="164">
        <v>0</v>
      </c>
      <c r="R124" s="164">
        <f t="shared" si="47"/>
        <v>0</v>
      </c>
    </row>
    <row r="125" spans="1:18" x14ac:dyDescent="0.25">
      <c r="A125" s="33" t="s">
        <v>468</v>
      </c>
      <c r="B125" s="5" t="s">
        <v>251</v>
      </c>
      <c r="C125" s="159">
        <v>0</v>
      </c>
      <c r="D125" s="160">
        <v>0</v>
      </c>
      <c r="E125" s="160">
        <v>0</v>
      </c>
      <c r="F125" s="203">
        <f t="shared" si="44"/>
        <v>0</v>
      </c>
      <c r="G125" s="237">
        <v>0</v>
      </c>
      <c r="H125" s="164">
        <v>0</v>
      </c>
      <c r="I125" s="164">
        <v>0</v>
      </c>
      <c r="J125" s="164">
        <f t="shared" si="45"/>
        <v>0</v>
      </c>
      <c r="K125" s="237">
        <v>0</v>
      </c>
      <c r="L125" s="164">
        <v>0</v>
      </c>
      <c r="M125" s="164">
        <v>0</v>
      </c>
      <c r="N125" s="164">
        <f t="shared" si="46"/>
        <v>0</v>
      </c>
      <c r="O125" s="237">
        <v>0</v>
      </c>
      <c r="P125" s="164">
        <v>0</v>
      </c>
      <c r="Q125" s="164">
        <v>0</v>
      </c>
      <c r="R125" s="164">
        <f t="shared" si="47"/>
        <v>0</v>
      </c>
    </row>
    <row r="126" spans="1:18" x14ac:dyDescent="0.25">
      <c r="A126" s="33" t="s">
        <v>689</v>
      </c>
      <c r="B126" s="5" t="s">
        <v>252</v>
      </c>
      <c r="C126" s="159">
        <v>0</v>
      </c>
      <c r="D126" s="160"/>
      <c r="E126" s="160"/>
      <c r="F126" s="203"/>
      <c r="G126" s="237">
        <v>0</v>
      </c>
      <c r="H126" s="164"/>
      <c r="I126" s="164"/>
      <c r="J126" s="164"/>
      <c r="K126" s="237">
        <v>0</v>
      </c>
      <c r="L126" s="164"/>
      <c r="M126" s="164"/>
      <c r="N126" s="164"/>
      <c r="O126" s="237">
        <v>0</v>
      </c>
      <c r="P126" s="164"/>
      <c r="Q126" s="164"/>
      <c r="R126" s="164"/>
    </row>
    <row r="127" spans="1:18" x14ac:dyDescent="0.25">
      <c r="A127" s="33" t="s">
        <v>691</v>
      </c>
      <c r="B127" s="5" t="s">
        <v>690</v>
      </c>
      <c r="C127" s="159">
        <v>0</v>
      </c>
      <c r="D127" s="160">
        <v>0</v>
      </c>
      <c r="E127" s="160">
        <v>0</v>
      </c>
      <c r="F127" s="203">
        <f t="shared" si="44"/>
        <v>0</v>
      </c>
      <c r="G127" s="237">
        <v>0</v>
      </c>
      <c r="H127" s="164">
        <v>0</v>
      </c>
      <c r="I127" s="164">
        <v>0</v>
      </c>
      <c r="J127" s="164">
        <f t="shared" ref="J127:J128" si="88">SUM(G127:I127)</f>
        <v>0</v>
      </c>
      <c r="K127" s="237">
        <v>0</v>
      </c>
      <c r="L127" s="164">
        <v>0</v>
      </c>
      <c r="M127" s="164">
        <v>0</v>
      </c>
      <c r="N127" s="164">
        <f t="shared" ref="N127:N128" si="89">SUM(K127:M127)</f>
        <v>0</v>
      </c>
      <c r="O127" s="237">
        <v>0</v>
      </c>
      <c r="P127" s="164">
        <v>0</v>
      </c>
      <c r="Q127" s="164">
        <v>0</v>
      </c>
      <c r="R127" s="164">
        <f t="shared" ref="R127:R128" si="90">SUM(O127:Q127)</f>
        <v>0</v>
      </c>
    </row>
    <row r="128" spans="1:18" x14ac:dyDescent="0.25">
      <c r="A128" s="34" t="s">
        <v>441</v>
      </c>
      <c r="B128" s="35" t="s">
        <v>256</v>
      </c>
      <c r="C128" s="157">
        <f>SUM(C123:C127)</f>
        <v>0</v>
      </c>
      <c r="D128" s="158">
        <f t="shared" ref="D128:E128" si="91">SUM(D123:D127)</f>
        <v>0</v>
      </c>
      <c r="E128" s="158">
        <f t="shared" si="91"/>
        <v>0</v>
      </c>
      <c r="F128" s="203">
        <f t="shared" si="44"/>
        <v>0</v>
      </c>
      <c r="G128" s="212">
        <f>SUM(G123:G127)</f>
        <v>0</v>
      </c>
      <c r="H128" s="161">
        <f t="shared" ref="H128:I128" si="92">SUM(H123:H127)</f>
        <v>0</v>
      </c>
      <c r="I128" s="161">
        <f t="shared" si="92"/>
        <v>0</v>
      </c>
      <c r="J128" s="164">
        <f t="shared" si="88"/>
        <v>0</v>
      </c>
      <c r="K128" s="212">
        <f>SUM(K123:K127)</f>
        <v>0</v>
      </c>
      <c r="L128" s="161">
        <f t="shared" ref="L128:M128" si="93">SUM(L123:L127)</f>
        <v>0</v>
      </c>
      <c r="M128" s="161">
        <f t="shared" si="93"/>
        <v>0</v>
      </c>
      <c r="N128" s="164">
        <f t="shared" si="89"/>
        <v>0</v>
      </c>
      <c r="O128" s="212">
        <f>SUM(O123:O127)</f>
        <v>0</v>
      </c>
      <c r="P128" s="161">
        <f t="shared" ref="P128:Q128" si="94">SUM(P123:P127)</f>
        <v>0</v>
      </c>
      <c r="Q128" s="161">
        <f t="shared" si="94"/>
        <v>0</v>
      </c>
      <c r="R128" s="164">
        <f t="shared" si="90"/>
        <v>0</v>
      </c>
    </row>
    <row r="129" spans="1:18" x14ac:dyDescent="0.25">
      <c r="A129" s="34" t="s">
        <v>257</v>
      </c>
      <c r="B129" s="35" t="s">
        <v>258</v>
      </c>
      <c r="C129" s="157">
        <v>0</v>
      </c>
      <c r="D129" s="158">
        <v>0</v>
      </c>
      <c r="E129" s="158">
        <v>0</v>
      </c>
      <c r="F129" s="203">
        <v>0</v>
      </c>
      <c r="G129" s="212">
        <v>0</v>
      </c>
      <c r="H129" s="161">
        <v>0</v>
      </c>
      <c r="I129" s="161">
        <v>0</v>
      </c>
      <c r="J129" s="164">
        <v>0</v>
      </c>
      <c r="K129" s="212">
        <v>0</v>
      </c>
      <c r="L129" s="161">
        <v>0</v>
      </c>
      <c r="M129" s="161">
        <v>0</v>
      </c>
      <c r="N129" s="164">
        <v>0</v>
      </c>
      <c r="O129" s="212">
        <v>0</v>
      </c>
      <c r="P129" s="161">
        <v>0</v>
      </c>
      <c r="Q129" s="161">
        <v>0</v>
      </c>
      <c r="R129" s="164">
        <v>0</v>
      </c>
    </row>
    <row r="130" spans="1:18" x14ac:dyDescent="0.25">
      <c r="A130" s="15" t="s">
        <v>693</v>
      </c>
      <c r="B130" s="7" t="s">
        <v>692</v>
      </c>
      <c r="C130" s="157">
        <v>0</v>
      </c>
      <c r="D130" s="158">
        <v>0</v>
      </c>
      <c r="E130" s="158">
        <v>0</v>
      </c>
      <c r="F130" s="204">
        <f t="shared" si="44"/>
        <v>0</v>
      </c>
      <c r="G130" s="212">
        <v>0</v>
      </c>
      <c r="H130" s="161">
        <v>0</v>
      </c>
      <c r="I130" s="161">
        <v>0</v>
      </c>
      <c r="J130" s="161">
        <f t="shared" ref="J130:J131" si="95">SUM(G130:I130)</f>
        <v>0</v>
      </c>
      <c r="K130" s="212">
        <v>0</v>
      </c>
      <c r="L130" s="161">
        <v>0</v>
      </c>
      <c r="M130" s="161">
        <v>0</v>
      </c>
      <c r="N130" s="161">
        <f t="shared" ref="N130:N131" si="96">SUM(K130:M130)</f>
        <v>0</v>
      </c>
      <c r="O130" s="212">
        <v>0</v>
      </c>
      <c r="P130" s="161">
        <v>0</v>
      </c>
      <c r="Q130" s="161">
        <v>0</v>
      </c>
      <c r="R130" s="161">
        <f t="shared" ref="R130:R131" si="97">SUM(O130:Q130)</f>
        <v>0</v>
      </c>
    </row>
    <row r="131" spans="1:18" ht="15.75" x14ac:dyDescent="0.25">
      <c r="A131" s="125" t="s">
        <v>472</v>
      </c>
      <c r="B131" s="126" t="s">
        <v>259</v>
      </c>
      <c r="C131" s="167">
        <f>C122+C128+C129+C130</f>
        <v>0</v>
      </c>
      <c r="D131" s="167">
        <f t="shared" ref="D131:E131" si="98">D122+D128+D130</f>
        <v>0</v>
      </c>
      <c r="E131" s="167">
        <f t="shared" si="98"/>
        <v>0</v>
      </c>
      <c r="F131" s="206">
        <f t="shared" si="44"/>
        <v>0</v>
      </c>
      <c r="G131" s="213">
        <f>G122+G128+G129+G130</f>
        <v>0</v>
      </c>
      <c r="H131" s="167">
        <f t="shared" ref="H131:I131" si="99">H122+H128+H130</f>
        <v>0</v>
      </c>
      <c r="I131" s="167">
        <f t="shared" si="99"/>
        <v>0</v>
      </c>
      <c r="J131" s="167">
        <f t="shared" si="95"/>
        <v>0</v>
      </c>
      <c r="K131" s="213">
        <f>K122+K128+K129+K130</f>
        <v>0</v>
      </c>
      <c r="L131" s="167">
        <f t="shared" ref="L131:M131" si="100">L122+L128+L130</f>
        <v>0</v>
      </c>
      <c r="M131" s="167">
        <f t="shared" si="100"/>
        <v>0</v>
      </c>
      <c r="N131" s="167">
        <f t="shared" si="96"/>
        <v>0</v>
      </c>
      <c r="O131" s="213">
        <f>O122+O128+O129+O130</f>
        <v>0</v>
      </c>
      <c r="P131" s="167">
        <f t="shared" ref="P131:Q131" si="101">P122+P128+P130</f>
        <v>0</v>
      </c>
      <c r="Q131" s="167">
        <f t="shared" si="101"/>
        <v>0</v>
      </c>
      <c r="R131" s="167">
        <f t="shared" si="97"/>
        <v>0</v>
      </c>
    </row>
    <row r="132" spans="1:18" ht="15.75" x14ac:dyDescent="0.25">
      <c r="A132" s="127" t="s">
        <v>508</v>
      </c>
      <c r="B132" s="127"/>
      <c r="C132" s="168">
        <f>C101+C131</f>
        <v>39723683</v>
      </c>
      <c r="D132" s="169">
        <f>D101+D131</f>
        <v>0</v>
      </c>
      <c r="E132" s="169">
        <f>E101+E131</f>
        <v>0</v>
      </c>
      <c r="F132" s="207">
        <f>SUM(C132:E132)</f>
        <v>39723683</v>
      </c>
      <c r="G132" s="247">
        <f>G101+G131</f>
        <v>54992917</v>
      </c>
      <c r="H132" s="248">
        <f>H101+H131</f>
        <v>0</v>
      </c>
      <c r="I132" s="248">
        <f>I101+I131</f>
        <v>0</v>
      </c>
      <c r="J132" s="248">
        <f>SUM(G132:I132)</f>
        <v>54992917</v>
      </c>
      <c r="K132" s="247">
        <f>K101+K131</f>
        <v>54992917</v>
      </c>
      <c r="L132" s="248">
        <f>L101+L131</f>
        <v>0</v>
      </c>
      <c r="M132" s="248">
        <f>M101+M131</f>
        <v>0</v>
      </c>
      <c r="N132" s="248">
        <f>SUM(K132:M132)</f>
        <v>54992917</v>
      </c>
      <c r="O132" s="247">
        <f>O101+O131</f>
        <v>55506787</v>
      </c>
      <c r="P132" s="248">
        <f>P101+P131</f>
        <v>0</v>
      </c>
      <c r="Q132" s="248">
        <f>Q101+Q131</f>
        <v>0</v>
      </c>
      <c r="R132" s="248">
        <f>SUM(O132:Q132)</f>
        <v>55506787</v>
      </c>
    </row>
  </sheetData>
  <mergeCells count="7">
    <mergeCell ref="O6:R6"/>
    <mergeCell ref="C1:K1"/>
    <mergeCell ref="A3:F3"/>
    <mergeCell ref="A4:F4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5E27-40F2-47CE-A3D5-C7B5A773E622}">
  <sheetPr>
    <tabColor theme="7" tint="-0.499984740745262"/>
  </sheetPr>
  <dimension ref="A1:R132"/>
  <sheetViews>
    <sheetView topLeftCell="C1" zoomScale="90" zoomScaleNormal="90" workbookViewId="0">
      <selection activeCell="C2" sqref="C2"/>
    </sheetView>
  </sheetViews>
  <sheetFormatPr defaultRowHeight="15" x14ac:dyDescent="0.25"/>
  <cols>
    <col min="1" max="1" width="94.28515625" bestFit="1" customWidth="1"/>
    <col min="2" max="2" width="8.85546875" bestFit="1" customWidth="1"/>
    <col min="3" max="3" width="15.7109375" bestFit="1" customWidth="1"/>
    <col min="4" max="4" width="10.5703125" bestFit="1" customWidth="1"/>
    <col min="6" max="7" width="15.7109375" bestFit="1" customWidth="1"/>
    <col min="8" max="8" width="10.5703125" bestFit="1" customWidth="1"/>
    <col min="10" max="11" width="15.7109375" bestFit="1" customWidth="1"/>
    <col min="12" max="12" width="10.5703125" bestFit="1" customWidth="1"/>
    <col min="14" max="15" width="15.7109375" bestFit="1" customWidth="1"/>
    <col min="16" max="16" width="10.5703125" bestFit="1" customWidth="1"/>
    <col min="18" max="18" width="15.7109375" bestFit="1" customWidth="1"/>
  </cols>
  <sheetData>
    <row r="1" spans="1:18" x14ac:dyDescent="0.25">
      <c r="C1" s="273" t="s">
        <v>740</v>
      </c>
      <c r="D1" s="273"/>
      <c r="E1" s="273"/>
      <c r="F1" s="273"/>
      <c r="G1" s="273"/>
      <c r="H1" s="273"/>
      <c r="I1" s="273"/>
      <c r="J1" s="273"/>
      <c r="K1" s="273"/>
    </row>
    <row r="3" spans="1:18" x14ac:dyDescent="0.25">
      <c r="A3" s="269" t="s">
        <v>706</v>
      </c>
      <c r="B3" s="270"/>
      <c r="C3" s="270"/>
      <c r="D3" s="270"/>
      <c r="E3" s="270"/>
      <c r="F3" s="271"/>
    </row>
    <row r="4" spans="1:18" x14ac:dyDescent="0.25">
      <c r="A4" s="272" t="s">
        <v>662</v>
      </c>
      <c r="B4" s="270"/>
      <c r="C4" s="270"/>
      <c r="D4" s="270"/>
      <c r="E4" s="270"/>
      <c r="F4" s="271"/>
    </row>
    <row r="5" spans="1:18" ht="18" x14ac:dyDescent="0.25">
      <c r="A5" s="97"/>
    </row>
    <row r="6" spans="1:18" x14ac:dyDescent="0.25">
      <c r="A6" s="86" t="s">
        <v>709</v>
      </c>
      <c r="C6" s="267" t="s">
        <v>647</v>
      </c>
      <c r="D6" s="267"/>
      <c r="E6" s="267"/>
      <c r="F6" s="268"/>
      <c r="G6" s="274" t="s">
        <v>730</v>
      </c>
      <c r="H6" s="267"/>
      <c r="I6" s="267"/>
      <c r="J6" s="267"/>
      <c r="K6" s="274" t="s">
        <v>731</v>
      </c>
      <c r="L6" s="267"/>
      <c r="M6" s="267"/>
      <c r="N6" s="267"/>
      <c r="O6" s="274" t="s">
        <v>736</v>
      </c>
      <c r="P6" s="267"/>
      <c r="Q6" s="267"/>
      <c r="R6" s="267"/>
    </row>
    <row r="7" spans="1:18" ht="60" x14ac:dyDescent="0.3">
      <c r="A7" s="2" t="s">
        <v>80</v>
      </c>
      <c r="B7" s="3" t="s">
        <v>81</v>
      </c>
      <c r="C7" s="98" t="s">
        <v>582</v>
      </c>
      <c r="D7" s="98" t="s">
        <v>583</v>
      </c>
      <c r="E7" s="98" t="s">
        <v>39</v>
      </c>
      <c r="F7" s="202" t="s">
        <v>23</v>
      </c>
      <c r="G7" s="208" t="s">
        <v>582</v>
      </c>
      <c r="H7" s="98" t="s">
        <v>583</v>
      </c>
      <c r="I7" s="98" t="s">
        <v>39</v>
      </c>
      <c r="J7" s="99" t="s">
        <v>23</v>
      </c>
      <c r="K7" s="208" t="s">
        <v>582</v>
      </c>
      <c r="L7" s="98" t="s">
        <v>583</v>
      </c>
      <c r="M7" s="98" t="s">
        <v>39</v>
      </c>
      <c r="N7" s="99" t="s">
        <v>23</v>
      </c>
      <c r="O7" s="208" t="s">
        <v>582</v>
      </c>
      <c r="P7" s="98" t="s">
        <v>583</v>
      </c>
      <c r="Q7" s="98" t="s">
        <v>39</v>
      </c>
      <c r="R7" s="99" t="s">
        <v>23</v>
      </c>
    </row>
    <row r="8" spans="1:18" ht="15" customHeight="1" x14ac:dyDescent="0.25">
      <c r="A8" s="26" t="s">
        <v>82</v>
      </c>
      <c r="B8" s="27" t="s">
        <v>83</v>
      </c>
      <c r="C8" s="159">
        <f>'1A. melléklet'!C8+'1B melléklet'!C8</f>
        <v>34750760</v>
      </c>
      <c r="D8" s="160">
        <v>0</v>
      </c>
      <c r="E8" s="160">
        <v>0</v>
      </c>
      <c r="F8" s="203">
        <f>SUM(C8:E8)</f>
        <v>34750760</v>
      </c>
      <c r="G8" s="209">
        <f>'1A. melléklet'!G8+'1B melléklet'!G8</f>
        <v>36949400</v>
      </c>
      <c r="H8" s="160">
        <v>0</v>
      </c>
      <c r="I8" s="160">
        <v>0</v>
      </c>
      <c r="J8" s="159">
        <f>SUM(G8:I8)</f>
        <v>36949400</v>
      </c>
      <c r="K8" s="209">
        <f>'1A. melléklet'!K8+'1B melléklet'!K8</f>
        <v>36949400</v>
      </c>
      <c r="L8" s="160">
        <v>0</v>
      </c>
      <c r="M8" s="160">
        <v>0</v>
      </c>
      <c r="N8" s="159">
        <f>SUM(K8:M8)</f>
        <v>36949400</v>
      </c>
      <c r="O8" s="209">
        <f>'1A. melléklet'!O8+'1B melléklet'!O8</f>
        <v>31990000</v>
      </c>
      <c r="P8" s="160">
        <v>0</v>
      </c>
      <c r="Q8" s="160">
        <v>0</v>
      </c>
      <c r="R8" s="159">
        <f>SUM(O8:Q8)</f>
        <v>31990000</v>
      </c>
    </row>
    <row r="9" spans="1:18" ht="15" customHeight="1" x14ac:dyDescent="0.25">
      <c r="A9" s="26" t="s">
        <v>84</v>
      </c>
      <c r="B9" s="28" t="s">
        <v>85</v>
      </c>
      <c r="C9" s="159">
        <f>'1A. melléklet'!C9+'1B melléklet'!C9</f>
        <v>150000</v>
      </c>
      <c r="D9" s="160">
        <v>0</v>
      </c>
      <c r="E9" s="160">
        <v>0</v>
      </c>
      <c r="F9" s="203">
        <f t="shared" ref="F9:F72" si="0">SUM(C9:E9)</f>
        <v>150000</v>
      </c>
      <c r="G9" s="209">
        <f>'1A. melléklet'!G9+'1B melléklet'!G9</f>
        <v>150000</v>
      </c>
      <c r="H9" s="160">
        <v>0</v>
      </c>
      <c r="I9" s="160">
        <v>0</v>
      </c>
      <c r="J9" s="159">
        <f t="shared" ref="J9:J72" si="1">SUM(G9:I9)</f>
        <v>150000</v>
      </c>
      <c r="K9" s="209">
        <f>'1A. melléklet'!K9+'1B melléklet'!K9</f>
        <v>150000</v>
      </c>
      <c r="L9" s="160">
        <v>0</v>
      </c>
      <c r="M9" s="160">
        <v>0</v>
      </c>
      <c r="N9" s="159">
        <f t="shared" ref="N9:N72" si="2">SUM(K9:M9)</f>
        <v>150000</v>
      </c>
      <c r="O9" s="209">
        <f>'1A. melléklet'!O9+'1B melléklet'!O9</f>
        <v>150000</v>
      </c>
      <c r="P9" s="160">
        <v>0</v>
      </c>
      <c r="Q9" s="160">
        <v>0</v>
      </c>
      <c r="R9" s="159">
        <f t="shared" ref="R9:R72" si="3">SUM(O9:Q9)</f>
        <v>150000</v>
      </c>
    </row>
    <row r="10" spans="1:18" ht="15" customHeight="1" x14ac:dyDescent="0.25">
      <c r="A10" s="26" t="s">
        <v>86</v>
      </c>
      <c r="B10" s="28" t="s">
        <v>87</v>
      </c>
      <c r="C10" s="159">
        <f>'1A. melléklet'!C10+'1B melléklet'!C10</f>
        <v>1245000</v>
      </c>
      <c r="D10" s="160">
        <v>0</v>
      </c>
      <c r="E10" s="160">
        <v>0</v>
      </c>
      <c r="F10" s="203">
        <f t="shared" si="0"/>
        <v>1245000</v>
      </c>
      <c r="G10" s="209">
        <f>'1A. melléklet'!G10+'1B melléklet'!G10</f>
        <v>4098000</v>
      </c>
      <c r="H10" s="160">
        <v>0</v>
      </c>
      <c r="I10" s="160">
        <v>0</v>
      </c>
      <c r="J10" s="159">
        <f t="shared" si="1"/>
        <v>4098000</v>
      </c>
      <c r="K10" s="209">
        <f>'1A. melléklet'!K10+'1B melléklet'!K10</f>
        <v>2853000</v>
      </c>
      <c r="L10" s="160">
        <v>0</v>
      </c>
      <c r="M10" s="160">
        <v>0</v>
      </c>
      <c r="N10" s="159">
        <f t="shared" si="2"/>
        <v>2853000</v>
      </c>
      <c r="O10" s="209">
        <f>'1A. melléklet'!O10+'1B melléklet'!O10</f>
        <v>6655000</v>
      </c>
      <c r="P10" s="160">
        <v>0</v>
      </c>
      <c r="Q10" s="160">
        <v>0</v>
      </c>
      <c r="R10" s="159">
        <f t="shared" si="3"/>
        <v>6655000</v>
      </c>
    </row>
    <row r="11" spans="1:18" ht="15" customHeight="1" x14ac:dyDescent="0.25">
      <c r="A11" s="29" t="s">
        <v>88</v>
      </c>
      <c r="B11" s="28" t="s">
        <v>89</v>
      </c>
      <c r="C11" s="159">
        <f>'1A. melléklet'!C11+'1B melléklet'!C11</f>
        <v>0</v>
      </c>
      <c r="D11" s="160">
        <v>0</v>
      </c>
      <c r="E11" s="160">
        <v>0</v>
      </c>
      <c r="F11" s="203">
        <f t="shared" si="0"/>
        <v>0</v>
      </c>
      <c r="G11" s="209">
        <f>'1A. melléklet'!G11+'1B melléklet'!G11</f>
        <v>405000</v>
      </c>
      <c r="H11" s="160">
        <v>0</v>
      </c>
      <c r="I11" s="160">
        <v>0</v>
      </c>
      <c r="J11" s="159">
        <f t="shared" si="1"/>
        <v>405000</v>
      </c>
      <c r="K11" s="209">
        <f>'1A. melléklet'!K11+'1B melléklet'!K11</f>
        <v>405000</v>
      </c>
      <c r="L11" s="160">
        <v>0</v>
      </c>
      <c r="M11" s="160">
        <v>0</v>
      </c>
      <c r="N11" s="159">
        <f t="shared" si="2"/>
        <v>405000</v>
      </c>
      <c r="O11" s="209">
        <f>'1A. melléklet'!O11+'1B melléklet'!O11</f>
        <v>736040</v>
      </c>
      <c r="P11" s="160">
        <v>0</v>
      </c>
      <c r="Q11" s="160">
        <v>0</v>
      </c>
      <c r="R11" s="159">
        <f t="shared" si="3"/>
        <v>736040</v>
      </c>
    </row>
    <row r="12" spans="1:18" ht="15" customHeight="1" x14ac:dyDescent="0.25">
      <c r="A12" s="29" t="s">
        <v>90</v>
      </c>
      <c r="B12" s="28" t="s">
        <v>91</v>
      </c>
      <c r="C12" s="159">
        <f>'1A. melléklet'!C12+'1B melléklet'!C12</f>
        <v>0</v>
      </c>
      <c r="D12" s="160">
        <v>0</v>
      </c>
      <c r="E12" s="160">
        <v>0</v>
      </c>
      <c r="F12" s="203">
        <f t="shared" si="0"/>
        <v>0</v>
      </c>
      <c r="G12" s="209">
        <f>'1A. melléklet'!G12+'1B melléklet'!G12</f>
        <v>0</v>
      </c>
      <c r="H12" s="160">
        <v>0</v>
      </c>
      <c r="I12" s="160">
        <v>0</v>
      </c>
      <c r="J12" s="159">
        <f t="shared" si="1"/>
        <v>0</v>
      </c>
      <c r="K12" s="209">
        <f>'1A. melléklet'!K12+'1B melléklet'!K12</f>
        <v>0</v>
      </c>
      <c r="L12" s="160">
        <v>0</v>
      </c>
      <c r="M12" s="160">
        <v>0</v>
      </c>
      <c r="N12" s="159">
        <f t="shared" si="2"/>
        <v>0</v>
      </c>
      <c r="O12" s="209">
        <f>'1A. melléklet'!O12+'1B melléklet'!O12</f>
        <v>0</v>
      </c>
      <c r="P12" s="160">
        <v>0</v>
      </c>
      <c r="Q12" s="160">
        <v>0</v>
      </c>
      <c r="R12" s="159">
        <f t="shared" si="3"/>
        <v>0</v>
      </c>
    </row>
    <row r="13" spans="1:18" ht="15" customHeight="1" x14ac:dyDescent="0.25">
      <c r="A13" s="29" t="s">
        <v>92</v>
      </c>
      <c r="B13" s="28" t="s">
        <v>93</v>
      </c>
      <c r="C13" s="159">
        <f>'1A. melléklet'!C13+'1B melléklet'!C13</f>
        <v>0</v>
      </c>
      <c r="D13" s="160">
        <v>0</v>
      </c>
      <c r="E13" s="160">
        <v>0</v>
      </c>
      <c r="F13" s="203">
        <f t="shared" si="0"/>
        <v>0</v>
      </c>
      <c r="G13" s="209">
        <f>'1A. melléklet'!G13+'1B melléklet'!G13</f>
        <v>0</v>
      </c>
      <c r="H13" s="160">
        <v>0</v>
      </c>
      <c r="I13" s="160">
        <v>0</v>
      </c>
      <c r="J13" s="159">
        <f t="shared" si="1"/>
        <v>0</v>
      </c>
      <c r="K13" s="209">
        <f>'1A. melléklet'!K13+'1B melléklet'!K13</f>
        <v>0</v>
      </c>
      <c r="L13" s="160">
        <v>0</v>
      </c>
      <c r="M13" s="160">
        <v>0</v>
      </c>
      <c r="N13" s="159">
        <f t="shared" si="2"/>
        <v>0</v>
      </c>
      <c r="O13" s="209">
        <f>'1A. melléklet'!O13+'1B melléklet'!O13</f>
        <v>0</v>
      </c>
      <c r="P13" s="160">
        <v>0</v>
      </c>
      <c r="Q13" s="160">
        <v>0</v>
      </c>
      <c r="R13" s="159">
        <f t="shared" si="3"/>
        <v>0</v>
      </c>
    </row>
    <row r="14" spans="1:18" ht="15" customHeight="1" x14ac:dyDescent="0.25">
      <c r="A14" s="29" t="s">
        <v>94</v>
      </c>
      <c r="B14" s="28" t="s">
        <v>95</v>
      </c>
      <c r="C14" s="159">
        <f>'1A. melléklet'!C14+'1B melléklet'!C14</f>
        <v>1056601</v>
      </c>
      <c r="D14" s="160">
        <v>0</v>
      </c>
      <c r="E14" s="160">
        <v>0</v>
      </c>
      <c r="F14" s="203">
        <f t="shared" si="0"/>
        <v>1056601</v>
      </c>
      <c r="G14" s="209">
        <f>'1A. melléklet'!G14+'1B melléklet'!G14</f>
        <v>1170000</v>
      </c>
      <c r="H14" s="160">
        <v>0</v>
      </c>
      <c r="I14" s="160">
        <v>0</v>
      </c>
      <c r="J14" s="159">
        <f t="shared" si="1"/>
        <v>1170000</v>
      </c>
      <c r="K14" s="209">
        <f>'1A. melléklet'!K14+'1B melléklet'!K14</f>
        <v>1170000</v>
      </c>
      <c r="L14" s="160">
        <v>0</v>
      </c>
      <c r="M14" s="160">
        <v>0</v>
      </c>
      <c r="N14" s="159">
        <f t="shared" si="2"/>
        <v>1170000</v>
      </c>
      <c r="O14" s="209">
        <f>'1A. melléklet'!O14+'1B melléklet'!O14</f>
        <v>1133312</v>
      </c>
      <c r="P14" s="160">
        <v>0</v>
      </c>
      <c r="Q14" s="160">
        <v>0</v>
      </c>
      <c r="R14" s="159">
        <f t="shared" si="3"/>
        <v>1133312</v>
      </c>
    </row>
    <row r="15" spans="1:18" ht="15" customHeight="1" x14ac:dyDescent="0.25">
      <c r="A15" s="29" t="s">
        <v>96</v>
      </c>
      <c r="B15" s="28" t="s">
        <v>97</v>
      </c>
      <c r="C15" s="159">
        <f>'1A. melléklet'!C15+'1B melléklet'!C15</f>
        <v>0</v>
      </c>
      <c r="D15" s="160">
        <v>0</v>
      </c>
      <c r="E15" s="160">
        <v>0</v>
      </c>
      <c r="F15" s="203">
        <f t="shared" si="0"/>
        <v>0</v>
      </c>
      <c r="G15" s="209">
        <f>'1A. melléklet'!G15+'1B melléklet'!G15</f>
        <v>0</v>
      </c>
      <c r="H15" s="160">
        <v>0</v>
      </c>
      <c r="I15" s="160">
        <v>0</v>
      </c>
      <c r="J15" s="159">
        <f t="shared" si="1"/>
        <v>0</v>
      </c>
      <c r="K15" s="209">
        <f>'1A. melléklet'!K15+'1B melléklet'!K15</f>
        <v>0</v>
      </c>
      <c r="L15" s="160">
        <v>0</v>
      </c>
      <c r="M15" s="160">
        <v>0</v>
      </c>
      <c r="N15" s="159">
        <f t="shared" si="2"/>
        <v>0</v>
      </c>
      <c r="O15" s="209">
        <f>'1A. melléklet'!O15+'1B melléklet'!O15</f>
        <v>0</v>
      </c>
      <c r="P15" s="160">
        <v>0</v>
      </c>
      <c r="Q15" s="160">
        <v>0</v>
      </c>
      <c r="R15" s="159">
        <f t="shared" si="3"/>
        <v>0</v>
      </c>
    </row>
    <row r="16" spans="1:18" ht="15" customHeight="1" x14ac:dyDescent="0.25">
      <c r="A16" s="5" t="s">
        <v>98</v>
      </c>
      <c r="B16" s="28" t="s">
        <v>99</v>
      </c>
      <c r="C16" s="159">
        <f>'1A. melléklet'!C16+'1B melléklet'!C16</f>
        <v>645000</v>
      </c>
      <c r="D16" s="160">
        <v>0</v>
      </c>
      <c r="E16" s="160">
        <v>0</v>
      </c>
      <c r="F16" s="203">
        <f t="shared" si="0"/>
        <v>645000</v>
      </c>
      <c r="G16" s="209">
        <f>'1A. melléklet'!G16+'1B melléklet'!G16</f>
        <v>900000</v>
      </c>
      <c r="H16" s="160">
        <v>0</v>
      </c>
      <c r="I16" s="160">
        <v>0</v>
      </c>
      <c r="J16" s="159">
        <f t="shared" si="1"/>
        <v>900000</v>
      </c>
      <c r="K16" s="209">
        <f>'1A. melléklet'!K16+'1B melléklet'!K16</f>
        <v>900000</v>
      </c>
      <c r="L16" s="160">
        <v>0</v>
      </c>
      <c r="M16" s="160">
        <v>0</v>
      </c>
      <c r="N16" s="159">
        <f t="shared" si="2"/>
        <v>900000</v>
      </c>
      <c r="O16" s="209">
        <f>'1A. melléklet'!O16+'1B melléklet'!O16</f>
        <v>605000</v>
      </c>
      <c r="P16" s="160">
        <v>0</v>
      </c>
      <c r="Q16" s="160">
        <v>0</v>
      </c>
      <c r="R16" s="159">
        <f t="shared" si="3"/>
        <v>605000</v>
      </c>
    </row>
    <row r="17" spans="1:18" ht="15" customHeight="1" x14ac:dyDescent="0.25">
      <c r="A17" s="5" t="s">
        <v>100</v>
      </c>
      <c r="B17" s="28" t="s">
        <v>101</v>
      </c>
      <c r="C17" s="159">
        <f>'1A. melléklet'!C17+'1B melléklet'!C17</f>
        <v>126322</v>
      </c>
      <c r="D17" s="160">
        <v>0</v>
      </c>
      <c r="E17" s="160">
        <v>0</v>
      </c>
      <c r="F17" s="203">
        <f t="shared" si="0"/>
        <v>126322</v>
      </c>
      <c r="G17" s="209">
        <f>'1A. melléklet'!G17+'1B melléklet'!G17</f>
        <v>140000</v>
      </c>
      <c r="H17" s="160">
        <v>0</v>
      </c>
      <c r="I17" s="160">
        <v>0</v>
      </c>
      <c r="J17" s="159">
        <f t="shared" si="1"/>
        <v>140000</v>
      </c>
      <c r="K17" s="209">
        <f>'1A. melléklet'!K17+'1B melléklet'!K17</f>
        <v>140000</v>
      </c>
      <c r="L17" s="160">
        <v>0</v>
      </c>
      <c r="M17" s="160">
        <v>0</v>
      </c>
      <c r="N17" s="159">
        <f t="shared" si="2"/>
        <v>140000</v>
      </c>
      <c r="O17" s="209">
        <f>'1A. melléklet'!O17+'1B melléklet'!O17</f>
        <v>117293</v>
      </c>
      <c r="P17" s="160">
        <v>0</v>
      </c>
      <c r="Q17" s="160">
        <v>0</v>
      </c>
      <c r="R17" s="159">
        <f t="shared" si="3"/>
        <v>117293</v>
      </c>
    </row>
    <row r="18" spans="1:18" ht="15" customHeight="1" x14ac:dyDescent="0.25">
      <c r="A18" s="5" t="s">
        <v>102</v>
      </c>
      <c r="B18" s="28" t="s">
        <v>103</v>
      </c>
      <c r="C18" s="159">
        <f>'1A. melléklet'!C18+'1B melléklet'!C18</f>
        <v>0</v>
      </c>
      <c r="D18" s="160">
        <v>0</v>
      </c>
      <c r="E18" s="160">
        <v>0</v>
      </c>
      <c r="F18" s="203">
        <f t="shared" si="0"/>
        <v>0</v>
      </c>
      <c r="G18" s="209">
        <f>'1A. melléklet'!G18+'1B melléklet'!G18</f>
        <v>0</v>
      </c>
      <c r="H18" s="160">
        <v>0</v>
      </c>
      <c r="I18" s="160">
        <v>0</v>
      </c>
      <c r="J18" s="159">
        <f t="shared" si="1"/>
        <v>0</v>
      </c>
      <c r="K18" s="209">
        <f>'1A. melléklet'!K18+'1B melléklet'!K18</f>
        <v>0</v>
      </c>
      <c r="L18" s="160">
        <v>0</v>
      </c>
      <c r="M18" s="160">
        <v>0</v>
      </c>
      <c r="N18" s="159">
        <f t="shared" si="2"/>
        <v>0</v>
      </c>
      <c r="O18" s="209">
        <f>'1A. melléklet'!O18+'1B melléklet'!O18</f>
        <v>0</v>
      </c>
      <c r="P18" s="160">
        <v>0</v>
      </c>
      <c r="Q18" s="160">
        <v>0</v>
      </c>
      <c r="R18" s="159">
        <f t="shared" si="3"/>
        <v>0</v>
      </c>
    </row>
    <row r="19" spans="1:18" ht="15" customHeight="1" x14ac:dyDescent="0.25">
      <c r="A19" s="5" t="s">
        <v>104</v>
      </c>
      <c r="B19" s="28" t="s">
        <v>105</v>
      </c>
      <c r="C19" s="159">
        <f>'1A. melléklet'!C19+'1B melléklet'!C19</f>
        <v>0</v>
      </c>
      <c r="D19" s="160">
        <v>0</v>
      </c>
      <c r="E19" s="160">
        <v>0</v>
      </c>
      <c r="F19" s="203">
        <f t="shared" si="0"/>
        <v>0</v>
      </c>
      <c r="G19" s="209">
        <f>'1A. melléklet'!G19+'1B melléklet'!G19</f>
        <v>0</v>
      </c>
      <c r="H19" s="160">
        <v>0</v>
      </c>
      <c r="I19" s="160">
        <v>0</v>
      </c>
      <c r="J19" s="159">
        <f t="shared" si="1"/>
        <v>0</v>
      </c>
      <c r="K19" s="209">
        <f>'1A. melléklet'!K19+'1B melléklet'!K19</f>
        <v>0</v>
      </c>
      <c r="L19" s="160">
        <v>0</v>
      </c>
      <c r="M19" s="160">
        <v>0</v>
      </c>
      <c r="N19" s="159">
        <f t="shared" si="2"/>
        <v>0</v>
      </c>
      <c r="O19" s="209">
        <f>'1A. melléklet'!O19+'1B melléklet'!O19</f>
        <v>0</v>
      </c>
      <c r="P19" s="160">
        <v>0</v>
      </c>
      <c r="Q19" s="160">
        <v>0</v>
      </c>
      <c r="R19" s="159">
        <f t="shared" si="3"/>
        <v>0</v>
      </c>
    </row>
    <row r="20" spans="1:18" ht="15" customHeight="1" x14ac:dyDescent="0.25">
      <c r="A20" s="5" t="s">
        <v>442</v>
      </c>
      <c r="B20" s="28" t="s">
        <v>106</v>
      </c>
      <c r="C20" s="159">
        <f>'1A. melléklet'!C20+'1B melléklet'!C20</f>
        <v>240000</v>
      </c>
      <c r="D20" s="160">
        <v>0</v>
      </c>
      <c r="E20" s="160">
        <v>0</v>
      </c>
      <c r="F20" s="203">
        <f t="shared" si="0"/>
        <v>240000</v>
      </c>
      <c r="G20" s="209">
        <f>'1A. melléklet'!G20+'1B melléklet'!G20</f>
        <v>405000</v>
      </c>
      <c r="H20" s="160">
        <v>0</v>
      </c>
      <c r="I20" s="160">
        <v>0</v>
      </c>
      <c r="J20" s="159">
        <f t="shared" si="1"/>
        <v>405000</v>
      </c>
      <c r="K20" s="209">
        <f>'1A. melléklet'!K20+'1B melléklet'!K20</f>
        <v>405000</v>
      </c>
      <c r="L20" s="160">
        <v>0</v>
      </c>
      <c r="M20" s="160">
        <v>0</v>
      </c>
      <c r="N20" s="159">
        <f t="shared" si="2"/>
        <v>405000</v>
      </c>
      <c r="O20" s="209">
        <f>'1A. melléklet'!O20+'1B melléklet'!O20</f>
        <v>1560000</v>
      </c>
      <c r="P20" s="160">
        <v>0</v>
      </c>
      <c r="Q20" s="160">
        <v>0</v>
      </c>
      <c r="R20" s="159">
        <f t="shared" si="3"/>
        <v>1560000</v>
      </c>
    </row>
    <row r="21" spans="1:18" ht="15" customHeight="1" x14ac:dyDescent="0.25">
      <c r="A21" s="30" t="s">
        <v>381</v>
      </c>
      <c r="B21" s="31" t="s">
        <v>107</v>
      </c>
      <c r="C21" s="157">
        <f>'1A. melléklet'!C21+'1B melléklet'!C21</f>
        <v>38213683</v>
      </c>
      <c r="D21" s="157">
        <f t="shared" ref="D21:E21" si="4">SUM(D8:D20)</f>
        <v>0</v>
      </c>
      <c r="E21" s="157">
        <f t="shared" si="4"/>
        <v>0</v>
      </c>
      <c r="F21" s="203">
        <f t="shared" si="0"/>
        <v>38213683</v>
      </c>
      <c r="G21" s="210">
        <f>'1A. melléklet'!G21+'1B melléklet'!G21</f>
        <v>44217400</v>
      </c>
      <c r="H21" s="157">
        <f t="shared" ref="H21:I21" si="5">SUM(H8:H20)</f>
        <v>0</v>
      </c>
      <c r="I21" s="157">
        <f t="shared" si="5"/>
        <v>0</v>
      </c>
      <c r="J21" s="159">
        <f t="shared" si="1"/>
        <v>44217400</v>
      </c>
      <c r="K21" s="210">
        <f>'1A. melléklet'!K21+'1B melléklet'!K21</f>
        <v>42972400</v>
      </c>
      <c r="L21" s="157">
        <f t="shared" ref="L21:M21" si="6">SUM(L8:L20)</f>
        <v>0</v>
      </c>
      <c r="M21" s="157">
        <f t="shared" si="6"/>
        <v>0</v>
      </c>
      <c r="N21" s="159">
        <f t="shared" si="2"/>
        <v>42972400</v>
      </c>
      <c r="O21" s="210">
        <f>'1A. melléklet'!O21+'1B melléklet'!O21</f>
        <v>42946645</v>
      </c>
      <c r="P21" s="157">
        <f t="shared" ref="P21:Q21" si="7">SUM(P8:P20)</f>
        <v>0</v>
      </c>
      <c r="Q21" s="157">
        <f t="shared" si="7"/>
        <v>0</v>
      </c>
      <c r="R21" s="159">
        <f t="shared" si="3"/>
        <v>42946645</v>
      </c>
    </row>
    <row r="22" spans="1:18" ht="15" customHeight="1" x14ac:dyDescent="0.25">
      <c r="A22" s="5" t="s">
        <v>108</v>
      </c>
      <c r="B22" s="28" t="s">
        <v>109</v>
      </c>
      <c r="C22" s="159">
        <f>'1A. melléklet'!C22+'1B melléklet'!C22</f>
        <v>3328000</v>
      </c>
      <c r="D22" s="160">
        <v>0</v>
      </c>
      <c r="E22" s="160">
        <v>0</v>
      </c>
      <c r="F22" s="203">
        <f t="shared" si="0"/>
        <v>3328000</v>
      </c>
      <c r="G22" s="209">
        <f>'1A. melléklet'!G22+'1B melléklet'!G22</f>
        <v>3328000</v>
      </c>
      <c r="H22" s="160">
        <v>0</v>
      </c>
      <c r="I22" s="160">
        <v>0</v>
      </c>
      <c r="J22" s="159">
        <f t="shared" si="1"/>
        <v>3328000</v>
      </c>
      <c r="K22" s="209">
        <f>'1A. melléklet'!K22+'1B melléklet'!K22</f>
        <v>3328000</v>
      </c>
      <c r="L22" s="160">
        <v>0</v>
      </c>
      <c r="M22" s="160">
        <v>0</v>
      </c>
      <c r="N22" s="159">
        <f t="shared" si="2"/>
        <v>3328000</v>
      </c>
      <c r="O22" s="209">
        <f>'1A. melléklet'!O22+'1B melléklet'!O22</f>
        <v>3328000</v>
      </c>
      <c r="P22" s="160">
        <v>0</v>
      </c>
      <c r="Q22" s="160">
        <v>0</v>
      </c>
      <c r="R22" s="159">
        <f t="shared" si="3"/>
        <v>3328000</v>
      </c>
    </row>
    <row r="23" spans="1:18" ht="15" customHeight="1" x14ac:dyDescent="0.25">
      <c r="A23" s="5" t="s">
        <v>110</v>
      </c>
      <c r="B23" s="28" t="s">
        <v>111</v>
      </c>
      <c r="C23" s="159">
        <f>'1A. melléklet'!C23+'1B melléklet'!C23</f>
        <v>84500</v>
      </c>
      <c r="D23" s="160">
        <v>0</v>
      </c>
      <c r="E23" s="160">
        <v>0</v>
      </c>
      <c r="F23" s="203">
        <f t="shared" si="0"/>
        <v>84500</v>
      </c>
      <c r="G23" s="209">
        <f>'1A. melléklet'!G23+'1B melléklet'!G23</f>
        <v>84500</v>
      </c>
      <c r="H23" s="160">
        <v>0</v>
      </c>
      <c r="I23" s="160">
        <v>0</v>
      </c>
      <c r="J23" s="159">
        <f t="shared" si="1"/>
        <v>84500</v>
      </c>
      <c r="K23" s="209">
        <f>'1A. melléklet'!K23+'1B melléklet'!K23</f>
        <v>2629500</v>
      </c>
      <c r="L23" s="160">
        <v>0</v>
      </c>
      <c r="M23" s="160">
        <v>0</v>
      </c>
      <c r="N23" s="159">
        <f t="shared" si="2"/>
        <v>2629500</v>
      </c>
      <c r="O23" s="209">
        <f>'1A. melléklet'!O23+'1B melléklet'!O23</f>
        <v>2344500</v>
      </c>
      <c r="P23" s="160">
        <v>0</v>
      </c>
      <c r="Q23" s="160">
        <v>0</v>
      </c>
      <c r="R23" s="159">
        <f t="shared" si="3"/>
        <v>2344500</v>
      </c>
    </row>
    <row r="24" spans="1:18" ht="15" customHeight="1" x14ac:dyDescent="0.25">
      <c r="A24" s="6" t="s">
        <v>112</v>
      </c>
      <c r="B24" s="28" t="s">
        <v>113</v>
      </c>
      <c r="C24" s="159">
        <f>'1A. melléklet'!C24+'1B melléklet'!C24</f>
        <v>500000</v>
      </c>
      <c r="D24" s="160">
        <v>0</v>
      </c>
      <c r="E24" s="160">
        <v>0</v>
      </c>
      <c r="F24" s="203">
        <f t="shared" si="0"/>
        <v>500000</v>
      </c>
      <c r="G24" s="209">
        <f>'1A. melléklet'!G24+'1B melléklet'!G24</f>
        <v>2230000</v>
      </c>
      <c r="H24" s="160">
        <v>0</v>
      </c>
      <c r="I24" s="160">
        <v>0</v>
      </c>
      <c r="J24" s="159">
        <f t="shared" si="1"/>
        <v>2230000</v>
      </c>
      <c r="K24" s="209">
        <f>'1A. melléklet'!K24+'1B melléklet'!K24</f>
        <v>730000</v>
      </c>
      <c r="L24" s="160">
        <v>0</v>
      </c>
      <c r="M24" s="160">
        <v>0</v>
      </c>
      <c r="N24" s="159">
        <f t="shared" si="2"/>
        <v>730000</v>
      </c>
      <c r="O24" s="209">
        <f>'1A. melléklet'!O24+'1B melléklet'!O24</f>
        <v>850000</v>
      </c>
      <c r="P24" s="160">
        <v>0</v>
      </c>
      <c r="Q24" s="160">
        <v>0</v>
      </c>
      <c r="R24" s="159">
        <f t="shared" si="3"/>
        <v>850000</v>
      </c>
    </row>
    <row r="25" spans="1:18" ht="15" customHeight="1" x14ac:dyDescent="0.25">
      <c r="A25" s="7" t="s">
        <v>382</v>
      </c>
      <c r="B25" s="31" t="s">
        <v>114</v>
      </c>
      <c r="C25" s="157">
        <f>'1A. melléklet'!C25+'1B melléklet'!C25</f>
        <v>3912500</v>
      </c>
      <c r="D25" s="157">
        <f t="shared" ref="D25:E25" si="8">SUM(D22:D24)</f>
        <v>0</v>
      </c>
      <c r="E25" s="157">
        <f t="shared" si="8"/>
        <v>0</v>
      </c>
      <c r="F25" s="204">
        <f t="shared" si="0"/>
        <v>3912500</v>
      </c>
      <c r="G25" s="210">
        <f>'1A. melléklet'!G25+'1B melléklet'!G25</f>
        <v>5642500</v>
      </c>
      <c r="H25" s="157">
        <f t="shared" ref="H25:I25" si="9">SUM(H22:H24)</f>
        <v>0</v>
      </c>
      <c r="I25" s="157">
        <f t="shared" si="9"/>
        <v>0</v>
      </c>
      <c r="J25" s="157">
        <f t="shared" si="1"/>
        <v>5642500</v>
      </c>
      <c r="K25" s="210">
        <f>'1A. melléklet'!K25+'1B melléklet'!K25</f>
        <v>6687500</v>
      </c>
      <c r="L25" s="157">
        <f t="shared" ref="L25:M25" si="10">SUM(L22:L24)</f>
        <v>0</v>
      </c>
      <c r="M25" s="157">
        <f t="shared" si="10"/>
        <v>0</v>
      </c>
      <c r="N25" s="157">
        <f t="shared" si="2"/>
        <v>6687500</v>
      </c>
      <c r="O25" s="210">
        <f>'1A. melléklet'!O25+'1B melléklet'!O25</f>
        <v>6522500</v>
      </c>
      <c r="P25" s="157">
        <f t="shared" ref="P25:Q25" si="11">SUM(P22:P24)</f>
        <v>0</v>
      </c>
      <c r="Q25" s="157">
        <f t="shared" si="11"/>
        <v>0</v>
      </c>
      <c r="R25" s="157">
        <f t="shared" si="3"/>
        <v>6522500</v>
      </c>
    </row>
    <row r="26" spans="1:18" ht="15" customHeight="1" x14ac:dyDescent="0.25">
      <c r="A26" s="44" t="s">
        <v>469</v>
      </c>
      <c r="B26" s="45" t="s">
        <v>115</v>
      </c>
      <c r="C26" s="157">
        <f>'1A. melléklet'!C26+'1B melléklet'!C26</f>
        <v>42126183</v>
      </c>
      <c r="D26" s="157">
        <f t="shared" ref="D26:E26" si="12">D21+D25</f>
        <v>0</v>
      </c>
      <c r="E26" s="157">
        <f t="shared" si="12"/>
        <v>0</v>
      </c>
      <c r="F26" s="204">
        <f t="shared" si="0"/>
        <v>42126183</v>
      </c>
      <c r="G26" s="210">
        <f>'1A. melléklet'!G26+'1B melléklet'!G26</f>
        <v>49859900</v>
      </c>
      <c r="H26" s="157">
        <f t="shared" ref="H26:I26" si="13">H21+H25</f>
        <v>0</v>
      </c>
      <c r="I26" s="157">
        <f t="shared" si="13"/>
        <v>0</v>
      </c>
      <c r="J26" s="157">
        <f t="shared" si="1"/>
        <v>49859900</v>
      </c>
      <c r="K26" s="210">
        <f>'1A. melléklet'!K26+'1B melléklet'!K26</f>
        <v>49659900</v>
      </c>
      <c r="L26" s="157">
        <f t="shared" ref="L26:M26" si="14">L21+L25</f>
        <v>0</v>
      </c>
      <c r="M26" s="157">
        <f t="shared" si="14"/>
        <v>0</v>
      </c>
      <c r="N26" s="157">
        <f t="shared" si="2"/>
        <v>49659900</v>
      </c>
      <c r="O26" s="210">
        <f>'1A. melléklet'!O26+'1B melléklet'!O26</f>
        <v>49469145</v>
      </c>
      <c r="P26" s="157">
        <f t="shared" ref="P26:Q26" si="15">P21+P25</f>
        <v>0</v>
      </c>
      <c r="Q26" s="157">
        <f t="shared" si="15"/>
        <v>0</v>
      </c>
      <c r="R26" s="157">
        <f t="shared" si="3"/>
        <v>49469145</v>
      </c>
    </row>
    <row r="27" spans="1:18" ht="15" customHeight="1" x14ac:dyDescent="0.25">
      <c r="A27" s="35" t="s">
        <v>443</v>
      </c>
      <c r="B27" s="45" t="s">
        <v>116</v>
      </c>
      <c r="C27" s="157">
        <f>'1A. melléklet'!C27+'1B melléklet'!C27</f>
        <v>7553000</v>
      </c>
      <c r="D27" s="158">
        <v>0</v>
      </c>
      <c r="E27" s="158">
        <v>0</v>
      </c>
      <c r="F27" s="204">
        <f t="shared" si="0"/>
        <v>7553000</v>
      </c>
      <c r="G27" s="210">
        <f>'1A. melléklet'!G27+'1B melléklet'!G27</f>
        <v>8870517</v>
      </c>
      <c r="H27" s="158">
        <v>0</v>
      </c>
      <c r="I27" s="158">
        <v>0</v>
      </c>
      <c r="J27" s="157">
        <f t="shared" si="1"/>
        <v>8870517</v>
      </c>
      <c r="K27" s="210">
        <f>'1A. melléklet'!K27+'1B melléklet'!K27</f>
        <v>8839517</v>
      </c>
      <c r="L27" s="158">
        <v>0</v>
      </c>
      <c r="M27" s="158">
        <v>0</v>
      </c>
      <c r="N27" s="157">
        <f t="shared" si="2"/>
        <v>8839517</v>
      </c>
      <c r="O27" s="210">
        <f>'1A. melléklet'!O27+'1B melléklet'!O27</f>
        <v>8870517</v>
      </c>
      <c r="P27" s="158">
        <v>0</v>
      </c>
      <c r="Q27" s="158">
        <v>0</v>
      </c>
      <c r="R27" s="157">
        <f t="shared" si="3"/>
        <v>8870517</v>
      </c>
    </row>
    <row r="28" spans="1:18" ht="15" customHeight="1" x14ac:dyDescent="0.25">
      <c r="A28" s="5" t="s">
        <v>117</v>
      </c>
      <c r="B28" s="28" t="s">
        <v>118</v>
      </c>
      <c r="C28" s="159">
        <f>'1A. melléklet'!C28+'1B melléklet'!C28</f>
        <v>50000</v>
      </c>
      <c r="D28" s="160">
        <v>0</v>
      </c>
      <c r="E28" s="160">
        <v>0</v>
      </c>
      <c r="F28" s="203">
        <f t="shared" si="0"/>
        <v>50000</v>
      </c>
      <c r="G28" s="209">
        <f>'1A. melléklet'!G28+'1B melléklet'!G28</f>
        <v>50000</v>
      </c>
      <c r="H28" s="160">
        <v>0</v>
      </c>
      <c r="I28" s="160">
        <v>0</v>
      </c>
      <c r="J28" s="159">
        <f t="shared" si="1"/>
        <v>50000</v>
      </c>
      <c r="K28" s="209">
        <f>'1A. melléklet'!K28+'1B melléklet'!K28</f>
        <v>50000</v>
      </c>
      <c r="L28" s="160">
        <v>0</v>
      </c>
      <c r="M28" s="160">
        <v>0</v>
      </c>
      <c r="N28" s="159">
        <f t="shared" si="2"/>
        <v>50000</v>
      </c>
      <c r="O28" s="209">
        <f>'1A. melléklet'!O28+'1B melléklet'!O28</f>
        <v>62709</v>
      </c>
      <c r="P28" s="160">
        <v>0</v>
      </c>
      <c r="Q28" s="160">
        <v>0</v>
      </c>
      <c r="R28" s="159">
        <f t="shared" si="3"/>
        <v>62709</v>
      </c>
    </row>
    <row r="29" spans="1:18" ht="15" customHeight="1" x14ac:dyDescent="0.25">
      <c r="A29" s="5" t="s">
        <v>119</v>
      </c>
      <c r="B29" s="28" t="s">
        <v>120</v>
      </c>
      <c r="C29" s="159">
        <f>'1A. melléklet'!C29+'1B melléklet'!C29</f>
        <v>2085000</v>
      </c>
      <c r="D29" s="160">
        <v>0</v>
      </c>
      <c r="E29" s="160">
        <v>8000</v>
      </c>
      <c r="F29" s="203">
        <f t="shared" si="0"/>
        <v>2093000</v>
      </c>
      <c r="G29" s="209">
        <f>'1A. melléklet'!G29+'1B melléklet'!G29</f>
        <v>2085000</v>
      </c>
      <c r="H29" s="160">
        <v>0</v>
      </c>
      <c r="I29" s="160">
        <v>8000</v>
      </c>
      <c r="J29" s="159">
        <f t="shared" si="1"/>
        <v>2093000</v>
      </c>
      <c r="K29" s="209">
        <f>'1A. melléklet'!K29+'1B melléklet'!K29</f>
        <v>2085000</v>
      </c>
      <c r="L29" s="160">
        <v>0</v>
      </c>
      <c r="M29" s="160">
        <v>8000</v>
      </c>
      <c r="N29" s="159">
        <f t="shared" si="2"/>
        <v>2093000</v>
      </c>
      <c r="O29" s="209">
        <f>'1A. melléklet'!O29+'1B melléklet'!O29</f>
        <v>2185000</v>
      </c>
      <c r="P29" s="160">
        <v>0</v>
      </c>
      <c r="Q29" s="160">
        <v>8000</v>
      </c>
      <c r="R29" s="159">
        <f t="shared" si="3"/>
        <v>2193000</v>
      </c>
    </row>
    <row r="30" spans="1:18" ht="15" customHeight="1" x14ac:dyDescent="0.25">
      <c r="A30" s="5" t="s">
        <v>121</v>
      </c>
      <c r="B30" s="28" t="s">
        <v>122</v>
      </c>
      <c r="C30" s="159">
        <f>'1A. melléklet'!C30+'1B melléklet'!C30</f>
        <v>0</v>
      </c>
      <c r="D30" s="160">
        <v>0</v>
      </c>
      <c r="E30" s="160">
        <v>0</v>
      </c>
      <c r="F30" s="203">
        <f t="shared" si="0"/>
        <v>0</v>
      </c>
      <c r="G30" s="209">
        <f>'1A. melléklet'!G30+'1B melléklet'!G30</f>
        <v>0</v>
      </c>
      <c r="H30" s="160">
        <v>0</v>
      </c>
      <c r="I30" s="160">
        <v>0</v>
      </c>
      <c r="J30" s="159">
        <f t="shared" si="1"/>
        <v>0</v>
      </c>
      <c r="K30" s="209">
        <f>'1A. melléklet'!K30+'1B melléklet'!K30</f>
        <v>0</v>
      </c>
      <c r="L30" s="160">
        <v>0</v>
      </c>
      <c r="M30" s="160">
        <v>0</v>
      </c>
      <c r="N30" s="159">
        <f t="shared" si="2"/>
        <v>0</v>
      </c>
      <c r="O30" s="209">
        <f>'1A. melléklet'!O30+'1B melléklet'!O30</f>
        <v>0</v>
      </c>
      <c r="P30" s="160">
        <v>0</v>
      </c>
      <c r="Q30" s="160">
        <v>0</v>
      </c>
      <c r="R30" s="159">
        <f t="shared" si="3"/>
        <v>0</v>
      </c>
    </row>
    <row r="31" spans="1:18" ht="15" customHeight="1" x14ac:dyDescent="0.25">
      <c r="A31" s="7" t="s">
        <v>383</v>
      </c>
      <c r="B31" s="31" t="s">
        <v>123</v>
      </c>
      <c r="C31" s="157">
        <f>'1A. melléklet'!C31+'1B melléklet'!C31</f>
        <v>2135000</v>
      </c>
      <c r="D31" s="157">
        <f t="shared" ref="D31:E31" si="16">SUM(D28:D30)</f>
        <v>0</v>
      </c>
      <c r="E31" s="157">
        <f t="shared" si="16"/>
        <v>8000</v>
      </c>
      <c r="F31" s="204">
        <f t="shared" si="0"/>
        <v>2143000</v>
      </c>
      <c r="G31" s="210">
        <f>'1A. melléklet'!G31+'1B melléklet'!G31</f>
        <v>2135000</v>
      </c>
      <c r="H31" s="157">
        <f t="shared" ref="H31:I31" si="17">SUM(H28:H30)</f>
        <v>0</v>
      </c>
      <c r="I31" s="157">
        <f t="shared" si="17"/>
        <v>8000</v>
      </c>
      <c r="J31" s="157">
        <f t="shared" si="1"/>
        <v>2143000</v>
      </c>
      <c r="K31" s="210">
        <f>'1A. melléklet'!K31+'1B melléklet'!K31</f>
        <v>2135000</v>
      </c>
      <c r="L31" s="157">
        <f t="shared" ref="L31:M31" si="18">SUM(L28:L30)</f>
        <v>0</v>
      </c>
      <c r="M31" s="157">
        <f t="shared" si="18"/>
        <v>8000</v>
      </c>
      <c r="N31" s="157">
        <f t="shared" si="2"/>
        <v>2143000</v>
      </c>
      <c r="O31" s="210">
        <f>'1A. melléklet'!O31+'1B melléklet'!O31</f>
        <v>2247709</v>
      </c>
      <c r="P31" s="157">
        <f t="shared" ref="P31:Q31" si="19">SUM(P28:P30)</f>
        <v>0</v>
      </c>
      <c r="Q31" s="157">
        <f t="shared" si="19"/>
        <v>8000</v>
      </c>
      <c r="R31" s="157">
        <f t="shared" si="3"/>
        <v>2255709</v>
      </c>
    </row>
    <row r="32" spans="1:18" ht="15" customHeight="1" x14ac:dyDescent="0.25">
      <c r="A32" s="5" t="s">
        <v>124</v>
      </c>
      <c r="B32" s="28" t="s">
        <v>125</v>
      </c>
      <c r="C32" s="159">
        <f>'1A. melléklet'!C32+'1B melléklet'!C32</f>
        <v>825000</v>
      </c>
      <c r="D32" s="160">
        <v>0</v>
      </c>
      <c r="E32" s="160">
        <v>0</v>
      </c>
      <c r="F32" s="203">
        <f t="shared" si="0"/>
        <v>825000</v>
      </c>
      <c r="G32" s="209">
        <f>'1A. melléklet'!G32+'1B melléklet'!G32</f>
        <v>927000</v>
      </c>
      <c r="H32" s="160">
        <v>0</v>
      </c>
      <c r="I32" s="160">
        <v>0</v>
      </c>
      <c r="J32" s="159">
        <f t="shared" si="1"/>
        <v>927000</v>
      </c>
      <c r="K32" s="209">
        <f>'1A. melléklet'!K32+'1B melléklet'!K32</f>
        <v>1027000</v>
      </c>
      <c r="L32" s="160">
        <v>0</v>
      </c>
      <c r="M32" s="160">
        <v>0</v>
      </c>
      <c r="N32" s="159">
        <f t="shared" si="2"/>
        <v>1027000</v>
      </c>
      <c r="O32" s="209">
        <f>'1A. melléklet'!O32+'1B melléklet'!O32</f>
        <v>1287000</v>
      </c>
      <c r="P32" s="160">
        <v>0</v>
      </c>
      <c r="Q32" s="160">
        <v>0</v>
      </c>
      <c r="R32" s="159">
        <f t="shared" si="3"/>
        <v>1287000</v>
      </c>
    </row>
    <row r="33" spans="1:18" ht="15" customHeight="1" x14ac:dyDescent="0.25">
      <c r="A33" s="5" t="s">
        <v>126</v>
      </c>
      <c r="B33" s="28" t="s">
        <v>127</v>
      </c>
      <c r="C33" s="159">
        <f>'1A. melléklet'!C33+'1B melléklet'!C33</f>
        <v>510000</v>
      </c>
      <c r="D33" s="160">
        <v>0</v>
      </c>
      <c r="E33" s="160">
        <v>0</v>
      </c>
      <c r="F33" s="203">
        <f t="shared" si="0"/>
        <v>510000</v>
      </c>
      <c r="G33" s="209">
        <f>'1A. melléklet'!G33+'1B melléklet'!G33</f>
        <v>510000</v>
      </c>
      <c r="H33" s="160">
        <v>0</v>
      </c>
      <c r="I33" s="160">
        <v>0</v>
      </c>
      <c r="J33" s="159">
        <f t="shared" si="1"/>
        <v>510000</v>
      </c>
      <c r="K33" s="209">
        <f>'1A. melléklet'!K33+'1B melléklet'!K33</f>
        <v>510000</v>
      </c>
      <c r="L33" s="160">
        <v>0</v>
      </c>
      <c r="M33" s="160">
        <v>0</v>
      </c>
      <c r="N33" s="159">
        <f t="shared" si="2"/>
        <v>510000</v>
      </c>
      <c r="O33" s="209">
        <f>'1A. melléklet'!O33+'1B melléklet'!O33</f>
        <v>590000</v>
      </c>
      <c r="P33" s="160">
        <v>0</v>
      </c>
      <c r="Q33" s="160">
        <v>0</v>
      </c>
      <c r="R33" s="159">
        <f t="shared" si="3"/>
        <v>590000</v>
      </c>
    </row>
    <row r="34" spans="1:18" ht="15" customHeight="1" x14ac:dyDescent="0.25">
      <c r="A34" s="7" t="s">
        <v>470</v>
      </c>
      <c r="B34" s="31" t="s">
        <v>128</v>
      </c>
      <c r="C34" s="157">
        <f>'1A. melléklet'!C34+'1B melléklet'!C34</f>
        <v>1335000</v>
      </c>
      <c r="D34" s="157">
        <f t="shared" ref="D34:E34" si="20">SUM(D32:D33)</f>
        <v>0</v>
      </c>
      <c r="E34" s="157">
        <f t="shared" si="20"/>
        <v>0</v>
      </c>
      <c r="F34" s="204">
        <f t="shared" si="0"/>
        <v>1335000</v>
      </c>
      <c r="G34" s="210">
        <f>'1A. melléklet'!G34+'1B melléklet'!G34</f>
        <v>1437000</v>
      </c>
      <c r="H34" s="157">
        <f t="shared" ref="H34:I34" si="21">SUM(H32:H33)</f>
        <v>0</v>
      </c>
      <c r="I34" s="157">
        <f t="shared" si="21"/>
        <v>0</v>
      </c>
      <c r="J34" s="157">
        <f t="shared" si="1"/>
        <v>1437000</v>
      </c>
      <c r="K34" s="210">
        <f>'1A. melléklet'!K34+'1B melléklet'!K34</f>
        <v>1537000</v>
      </c>
      <c r="L34" s="157">
        <f t="shared" ref="L34:M34" si="22">SUM(L32:L33)</f>
        <v>0</v>
      </c>
      <c r="M34" s="157">
        <f t="shared" si="22"/>
        <v>0</v>
      </c>
      <c r="N34" s="157">
        <f t="shared" si="2"/>
        <v>1537000</v>
      </c>
      <c r="O34" s="210">
        <f>'1A. melléklet'!O34+'1B melléklet'!O34</f>
        <v>1877000</v>
      </c>
      <c r="P34" s="157">
        <f t="shared" ref="P34:Q34" si="23">SUM(P32:P33)</f>
        <v>0</v>
      </c>
      <c r="Q34" s="157">
        <f t="shared" si="23"/>
        <v>0</v>
      </c>
      <c r="R34" s="157">
        <f t="shared" si="3"/>
        <v>1877000</v>
      </c>
    </row>
    <row r="35" spans="1:18" ht="15" customHeight="1" x14ac:dyDescent="0.25">
      <c r="A35" s="5" t="s">
        <v>129</v>
      </c>
      <c r="B35" s="28" t="s">
        <v>130</v>
      </c>
      <c r="C35" s="159">
        <f>'1A. melléklet'!C35+'1B melléklet'!C35</f>
        <v>3325000</v>
      </c>
      <c r="D35" s="160">
        <v>0</v>
      </c>
      <c r="E35" s="160">
        <v>0</v>
      </c>
      <c r="F35" s="203">
        <f t="shared" si="0"/>
        <v>3325000</v>
      </c>
      <c r="G35" s="209">
        <f>'1A. melléklet'!G35+'1B melléklet'!G35</f>
        <v>4295000</v>
      </c>
      <c r="H35" s="160">
        <v>0</v>
      </c>
      <c r="I35" s="160">
        <v>0</v>
      </c>
      <c r="J35" s="159">
        <f t="shared" si="1"/>
        <v>4295000</v>
      </c>
      <c r="K35" s="209">
        <f>'1A. melléklet'!K35+'1B melléklet'!K35</f>
        <v>4995000</v>
      </c>
      <c r="L35" s="160">
        <v>0</v>
      </c>
      <c r="M35" s="160">
        <v>0</v>
      </c>
      <c r="N35" s="159">
        <f t="shared" si="2"/>
        <v>4995000</v>
      </c>
      <c r="O35" s="209">
        <f>'1A. melléklet'!O35+'1B melléklet'!O35</f>
        <v>6625000</v>
      </c>
      <c r="P35" s="160">
        <v>0</v>
      </c>
      <c r="Q35" s="160">
        <v>0</v>
      </c>
      <c r="R35" s="159">
        <f t="shared" si="3"/>
        <v>6625000</v>
      </c>
    </row>
    <row r="36" spans="1:18" ht="15" customHeight="1" x14ac:dyDescent="0.25">
      <c r="A36" s="5" t="s">
        <v>131</v>
      </c>
      <c r="B36" s="28" t="s">
        <v>132</v>
      </c>
      <c r="C36" s="159">
        <f>'1A. melléklet'!C36+'1B melléklet'!C36</f>
        <v>17755000</v>
      </c>
      <c r="D36" s="160">
        <v>0</v>
      </c>
      <c r="E36" s="160">
        <v>0</v>
      </c>
      <c r="F36" s="203">
        <f t="shared" si="0"/>
        <v>17755000</v>
      </c>
      <c r="G36" s="209">
        <f>'1A. melléklet'!G36+'1B melléklet'!G36</f>
        <v>17755000</v>
      </c>
      <c r="H36" s="160">
        <v>0</v>
      </c>
      <c r="I36" s="160">
        <v>0</v>
      </c>
      <c r="J36" s="159">
        <f t="shared" si="1"/>
        <v>17755000</v>
      </c>
      <c r="K36" s="209">
        <f>'1A. melléklet'!K36+'1B melléklet'!K36</f>
        <v>17155000</v>
      </c>
      <c r="L36" s="160">
        <v>0</v>
      </c>
      <c r="M36" s="160">
        <v>0</v>
      </c>
      <c r="N36" s="159">
        <f t="shared" si="2"/>
        <v>17155000</v>
      </c>
      <c r="O36" s="209">
        <f>'1A. melléklet'!O36+'1B melléklet'!O36</f>
        <v>12755000</v>
      </c>
      <c r="P36" s="160">
        <v>0</v>
      </c>
      <c r="Q36" s="160">
        <v>0</v>
      </c>
      <c r="R36" s="159">
        <f t="shared" si="3"/>
        <v>12755000</v>
      </c>
    </row>
    <row r="37" spans="1:18" ht="15" customHeight="1" x14ac:dyDescent="0.25">
      <c r="A37" s="5" t="s">
        <v>444</v>
      </c>
      <c r="B37" s="28" t="s">
        <v>133</v>
      </c>
      <c r="C37" s="159">
        <f>'1A. melléklet'!C37+'1B melléklet'!C37</f>
        <v>0</v>
      </c>
      <c r="D37" s="160">
        <v>0</v>
      </c>
      <c r="E37" s="160">
        <v>0</v>
      </c>
      <c r="F37" s="203">
        <f t="shared" si="0"/>
        <v>0</v>
      </c>
      <c r="G37" s="209">
        <f>'1A. melléklet'!G37+'1B melléklet'!G37</f>
        <v>0</v>
      </c>
      <c r="H37" s="160">
        <v>0</v>
      </c>
      <c r="I37" s="160">
        <v>0</v>
      </c>
      <c r="J37" s="159">
        <f t="shared" si="1"/>
        <v>0</v>
      </c>
      <c r="K37" s="209">
        <f>'1A. melléklet'!K37+'1B melléklet'!K37</f>
        <v>0</v>
      </c>
      <c r="L37" s="160">
        <v>0</v>
      </c>
      <c r="M37" s="160">
        <v>0</v>
      </c>
      <c r="N37" s="159">
        <f t="shared" si="2"/>
        <v>0</v>
      </c>
      <c r="O37" s="209">
        <f>'1A. melléklet'!O37+'1B melléklet'!O37</f>
        <v>0</v>
      </c>
      <c r="P37" s="160">
        <v>0</v>
      </c>
      <c r="Q37" s="160">
        <v>0</v>
      </c>
      <c r="R37" s="159">
        <f t="shared" si="3"/>
        <v>0</v>
      </c>
    </row>
    <row r="38" spans="1:18" ht="15" customHeight="1" x14ac:dyDescent="0.25">
      <c r="A38" s="5" t="s">
        <v>134</v>
      </c>
      <c r="B38" s="28" t="s">
        <v>135</v>
      </c>
      <c r="C38" s="159">
        <f>'1A. melléklet'!C38+'1B melléklet'!C38</f>
        <v>880000</v>
      </c>
      <c r="D38" s="160">
        <v>0</v>
      </c>
      <c r="E38" s="160">
        <v>0</v>
      </c>
      <c r="F38" s="203">
        <f t="shared" si="0"/>
        <v>880000</v>
      </c>
      <c r="G38" s="209">
        <f>'1A. melléklet'!G38+'1B melléklet'!G38</f>
        <v>880000</v>
      </c>
      <c r="H38" s="160">
        <v>0</v>
      </c>
      <c r="I38" s="160">
        <v>0</v>
      </c>
      <c r="J38" s="159">
        <f t="shared" si="1"/>
        <v>880000</v>
      </c>
      <c r="K38" s="209">
        <f>'1A. melléklet'!K38+'1B melléklet'!K38</f>
        <v>880000</v>
      </c>
      <c r="L38" s="160">
        <v>0</v>
      </c>
      <c r="M38" s="160">
        <v>0</v>
      </c>
      <c r="N38" s="159">
        <f t="shared" si="2"/>
        <v>880000</v>
      </c>
      <c r="O38" s="209">
        <f>'1A. melléklet'!O38+'1B melléklet'!O38</f>
        <v>774971</v>
      </c>
      <c r="P38" s="160">
        <v>0</v>
      </c>
      <c r="Q38" s="160">
        <v>0</v>
      </c>
      <c r="R38" s="159">
        <f t="shared" si="3"/>
        <v>774971</v>
      </c>
    </row>
    <row r="39" spans="1:18" ht="15" customHeight="1" x14ac:dyDescent="0.25">
      <c r="A39" s="10" t="s">
        <v>445</v>
      </c>
      <c r="B39" s="28" t="s">
        <v>136</v>
      </c>
      <c r="C39" s="159">
        <f>'1A. melléklet'!C39+'1B melléklet'!C39</f>
        <v>1160000</v>
      </c>
      <c r="D39" s="160">
        <v>0</v>
      </c>
      <c r="E39" s="160">
        <v>0</v>
      </c>
      <c r="F39" s="203">
        <f t="shared" si="0"/>
        <v>1160000</v>
      </c>
      <c r="G39" s="209">
        <f>'1A. melléklet'!G39+'1B melléklet'!G39</f>
        <v>2160000</v>
      </c>
      <c r="H39" s="160">
        <v>0</v>
      </c>
      <c r="I39" s="160">
        <v>0</v>
      </c>
      <c r="J39" s="159">
        <f t="shared" si="1"/>
        <v>2160000</v>
      </c>
      <c r="K39" s="209">
        <f>'1A. melléklet'!K39+'1B melléklet'!K39</f>
        <v>2160000</v>
      </c>
      <c r="L39" s="160">
        <v>0</v>
      </c>
      <c r="M39" s="160">
        <v>0</v>
      </c>
      <c r="N39" s="159">
        <f t="shared" si="2"/>
        <v>2160000</v>
      </c>
      <c r="O39" s="209">
        <f>'1A. melléklet'!O39+'1B melléklet'!O39</f>
        <v>2160000</v>
      </c>
      <c r="P39" s="160">
        <v>0</v>
      </c>
      <c r="Q39" s="160">
        <v>0</v>
      </c>
      <c r="R39" s="159">
        <f t="shared" si="3"/>
        <v>2160000</v>
      </c>
    </row>
    <row r="40" spans="1:18" ht="15" customHeight="1" x14ac:dyDescent="0.25">
      <c r="A40" s="6" t="s">
        <v>137</v>
      </c>
      <c r="B40" s="28" t="s">
        <v>138</v>
      </c>
      <c r="C40" s="159">
        <f>'1A. melléklet'!C40+'1B melléklet'!C40</f>
        <v>2065000</v>
      </c>
      <c r="D40" s="160">
        <v>0</v>
      </c>
      <c r="E40" s="160">
        <v>0</v>
      </c>
      <c r="F40" s="203">
        <f t="shared" si="0"/>
        <v>2065000</v>
      </c>
      <c r="G40" s="209">
        <f>'1A. melléklet'!G40+'1B melléklet'!G40</f>
        <v>2148000</v>
      </c>
      <c r="H40" s="160">
        <v>0</v>
      </c>
      <c r="I40" s="160">
        <v>0</v>
      </c>
      <c r="J40" s="159">
        <f t="shared" si="1"/>
        <v>2148000</v>
      </c>
      <c r="K40" s="209">
        <f>'1A. melléklet'!K40+'1B melléklet'!K40</f>
        <v>2673000</v>
      </c>
      <c r="L40" s="160">
        <v>0</v>
      </c>
      <c r="M40" s="160">
        <v>0</v>
      </c>
      <c r="N40" s="159">
        <f t="shared" si="2"/>
        <v>2673000</v>
      </c>
      <c r="O40" s="209">
        <f>'1A. melléklet'!O40+'1B melléklet'!O40</f>
        <v>2850000</v>
      </c>
      <c r="P40" s="160">
        <v>0</v>
      </c>
      <c r="Q40" s="160">
        <v>0</v>
      </c>
      <c r="R40" s="159">
        <f t="shared" si="3"/>
        <v>2850000</v>
      </c>
    </row>
    <row r="41" spans="1:18" ht="15" customHeight="1" x14ac:dyDescent="0.25">
      <c r="A41" s="5" t="s">
        <v>446</v>
      </c>
      <c r="B41" s="28" t="s">
        <v>139</v>
      </c>
      <c r="C41" s="159">
        <f>'1A. melléklet'!C41+'1B melléklet'!C41</f>
        <v>5215000</v>
      </c>
      <c r="D41" s="160">
        <v>0</v>
      </c>
      <c r="E41" s="160">
        <v>0</v>
      </c>
      <c r="F41" s="203">
        <f t="shared" si="0"/>
        <v>5215000</v>
      </c>
      <c r="G41" s="209">
        <f>'1A. melléklet'!G41+'1B melléklet'!G41</f>
        <v>5368000</v>
      </c>
      <c r="H41" s="160">
        <v>0</v>
      </c>
      <c r="I41" s="160">
        <v>0</v>
      </c>
      <c r="J41" s="159">
        <f t="shared" si="1"/>
        <v>5368000</v>
      </c>
      <c r="K41" s="209">
        <f>'1A. melléklet'!K41+'1B melléklet'!K41</f>
        <v>5368000</v>
      </c>
      <c r="L41" s="160">
        <v>0</v>
      </c>
      <c r="M41" s="160">
        <v>0</v>
      </c>
      <c r="N41" s="159">
        <f t="shared" si="2"/>
        <v>5368000</v>
      </c>
      <c r="O41" s="209">
        <f>'1A. melléklet'!O41+'1B melléklet'!O41</f>
        <v>5468000</v>
      </c>
      <c r="P41" s="160">
        <v>0</v>
      </c>
      <c r="Q41" s="160">
        <v>0</v>
      </c>
      <c r="R41" s="159">
        <f t="shared" si="3"/>
        <v>5468000</v>
      </c>
    </row>
    <row r="42" spans="1:18" ht="15" customHeight="1" x14ac:dyDescent="0.25">
      <c r="A42" s="7" t="s">
        <v>384</v>
      </c>
      <c r="B42" s="31" t="s">
        <v>140</v>
      </c>
      <c r="C42" s="157">
        <f>'1A. melléklet'!C42+'1B melléklet'!C42</f>
        <v>30400000</v>
      </c>
      <c r="D42" s="157">
        <f t="shared" ref="D42:E42" si="24">SUM(D35:D41)</f>
        <v>0</v>
      </c>
      <c r="E42" s="157">
        <f t="shared" si="24"/>
        <v>0</v>
      </c>
      <c r="F42" s="204">
        <f t="shared" si="0"/>
        <v>30400000</v>
      </c>
      <c r="G42" s="210">
        <f>'1A. melléklet'!G42+'1B melléklet'!G42</f>
        <v>32606000</v>
      </c>
      <c r="H42" s="157">
        <f t="shared" ref="H42:I42" si="25">SUM(H35:H41)</f>
        <v>0</v>
      </c>
      <c r="I42" s="157">
        <f t="shared" si="25"/>
        <v>0</v>
      </c>
      <c r="J42" s="157">
        <f t="shared" si="1"/>
        <v>32606000</v>
      </c>
      <c r="K42" s="210">
        <f>'1A. melléklet'!K42+'1B melléklet'!K42</f>
        <v>33231000</v>
      </c>
      <c r="L42" s="157">
        <f t="shared" ref="L42:M42" si="26">SUM(L35:L41)</f>
        <v>0</v>
      </c>
      <c r="M42" s="157">
        <f t="shared" si="26"/>
        <v>0</v>
      </c>
      <c r="N42" s="157">
        <f t="shared" si="2"/>
        <v>33231000</v>
      </c>
      <c r="O42" s="210">
        <f>'1A. melléklet'!O42+'1B melléklet'!O42</f>
        <v>30632971</v>
      </c>
      <c r="P42" s="157">
        <f t="shared" ref="P42:Q42" si="27">SUM(P35:P41)</f>
        <v>0</v>
      </c>
      <c r="Q42" s="157">
        <f t="shared" si="27"/>
        <v>0</v>
      </c>
      <c r="R42" s="157">
        <f t="shared" si="3"/>
        <v>30632971</v>
      </c>
    </row>
    <row r="43" spans="1:18" ht="15" customHeight="1" x14ac:dyDescent="0.25">
      <c r="A43" s="5" t="s">
        <v>141</v>
      </c>
      <c r="B43" s="28" t="s">
        <v>142</v>
      </c>
      <c r="C43" s="159">
        <f>'1A. melléklet'!C43+'1B melléklet'!C43</f>
        <v>500000</v>
      </c>
      <c r="D43" s="160">
        <v>0</v>
      </c>
      <c r="E43" s="160">
        <v>0</v>
      </c>
      <c r="F43" s="203">
        <f t="shared" si="0"/>
        <v>500000</v>
      </c>
      <c r="G43" s="209">
        <f>'1A. melléklet'!G43+'1B melléklet'!G43</f>
        <v>500000</v>
      </c>
      <c r="H43" s="160">
        <v>0</v>
      </c>
      <c r="I43" s="160">
        <v>0</v>
      </c>
      <c r="J43" s="159">
        <f t="shared" si="1"/>
        <v>500000</v>
      </c>
      <c r="K43" s="209">
        <f>'1A. melléklet'!K43+'1B melléklet'!K43</f>
        <v>500000</v>
      </c>
      <c r="L43" s="160">
        <v>0</v>
      </c>
      <c r="M43" s="160">
        <v>0</v>
      </c>
      <c r="N43" s="159">
        <f t="shared" si="2"/>
        <v>500000</v>
      </c>
      <c r="O43" s="209">
        <f>'1A. melléklet'!O43+'1B melléklet'!O43</f>
        <v>200000</v>
      </c>
      <c r="P43" s="160">
        <v>0</v>
      </c>
      <c r="Q43" s="160">
        <v>0</v>
      </c>
      <c r="R43" s="159">
        <f t="shared" si="3"/>
        <v>200000</v>
      </c>
    </row>
    <row r="44" spans="1:18" ht="15" customHeight="1" x14ac:dyDescent="0.25">
      <c r="A44" s="5" t="s">
        <v>143</v>
      </c>
      <c r="B44" s="28" t="s">
        <v>144</v>
      </c>
      <c r="C44" s="159">
        <f>'1A. melléklet'!C44+'1B melléklet'!C44</f>
        <v>0</v>
      </c>
      <c r="D44" s="160">
        <v>0</v>
      </c>
      <c r="E44" s="160">
        <v>0</v>
      </c>
      <c r="F44" s="203">
        <f t="shared" si="0"/>
        <v>0</v>
      </c>
      <c r="G44" s="209">
        <f>'1A. melléklet'!G44+'1B melléklet'!G44</f>
        <v>0</v>
      </c>
      <c r="H44" s="160">
        <v>0</v>
      </c>
      <c r="I44" s="160">
        <v>0</v>
      </c>
      <c r="J44" s="159">
        <f t="shared" si="1"/>
        <v>0</v>
      </c>
      <c r="K44" s="209">
        <f>'1A. melléklet'!K44+'1B melléklet'!K44</f>
        <v>0</v>
      </c>
      <c r="L44" s="160">
        <v>0</v>
      </c>
      <c r="M44" s="160">
        <v>0</v>
      </c>
      <c r="N44" s="159">
        <f t="shared" si="2"/>
        <v>0</v>
      </c>
      <c r="O44" s="209">
        <f>'1A. melléklet'!O44+'1B melléklet'!O44</f>
        <v>0</v>
      </c>
      <c r="P44" s="160">
        <v>0</v>
      </c>
      <c r="Q44" s="160">
        <v>0</v>
      </c>
      <c r="R44" s="159">
        <f t="shared" si="3"/>
        <v>0</v>
      </c>
    </row>
    <row r="45" spans="1:18" ht="15" customHeight="1" x14ac:dyDescent="0.25">
      <c r="A45" s="7" t="s">
        <v>385</v>
      </c>
      <c r="B45" s="31" t="s">
        <v>145</v>
      </c>
      <c r="C45" s="157">
        <f>'1A. melléklet'!C45+'1B melléklet'!C45</f>
        <v>500000</v>
      </c>
      <c r="D45" s="157">
        <f t="shared" ref="D45:E45" si="28">SUM(D43:D44)</f>
        <v>0</v>
      </c>
      <c r="E45" s="157">
        <f t="shared" si="28"/>
        <v>0</v>
      </c>
      <c r="F45" s="204">
        <f t="shared" si="0"/>
        <v>500000</v>
      </c>
      <c r="G45" s="210">
        <f>'1A. melléklet'!G45+'1B melléklet'!G45</f>
        <v>500000</v>
      </c>
      <c r="H45" s="157">
        <f t="shared" ref="H45:I45" si="29">SUM(H43:H44)</f>
        <v>0</v>
      </c>
      <c r="I45" s="157">
        <f t="shared" si="29"/>
        <v>0</v>
      </c>
      <c r="J45" s="157">
        <f t="shared" si="1"/>
        <v>500000</v>
      </c>
      <c r="K45" s="210">
        <f>'1A. melléklet'!K45+'1B melléklet'!K45</f>
        <v>500000</v>
      </c>
      <c r="L45" s="157">
        <f t="shared" ref="L45:M45" si="30">SUM(L43:L44)</f>
        <v>0</v>
      </c>
      <c r="M45" s="157">
        <f t="shared" si="30"/>
        <v>0</v>
      </c>
      <c r="N45" s="157">
        <f t="shared" si="2"/>
        <v>500000</v>
      </c>
      <c r="O45" s="210">
        <f>'1A. melléklet'!O45+'1B melléklet'!O45</f>
        <v>200000</v>
      </c>
      <c r="P45" s="157">
        <f t="shared" ref="P45:Q45" si="31">SUM(P43:P44)</f>
        <v>0</v>
      </c>
      <c r="Q45" s="157">
        <f t="shared" si="31"/>
        <v>0</v>
      </c>
      <c r="R45" s="157">
        <f t="shared" si="3"/>
        <v>200000</v>
      </c>
    </row>
    <row r="46" spans="1:18" ht="15" customHeight="1" x14ac:dyDescent="0.25">
      <c r="A46" s="5" t="s">
        <v>146</v>
      </c>
      <c r="B46" s="28" t="s">
        <v>147</v>
      </c>
      <c r="C46" s="159">
        <f>'1A. melléklet'!C46+'1B melléklet'!C46</f>
        <v>8612000</v>
      </c>
      <c r="D46" s="160">
        <v>0</v>
      </c>
      <c r="E46" s="160">
        <v>1000</v>
      </c>
      <c r="F46" s="203">
        <f t="shared" si="0"/>
        <v>8613000</v>
      </c>
      <c r="G46" s="209">
        <f>'1A. melléklet'!G46+'1B melléklet'!G46</f>
        <v>9022000</v>
      </c>
      <c r="H46" s="160">
        <v>0</v>
      </c>
      <c r="I46" s="160">
        <v>1000</v>
      </c>
      <c r="J46" s="159">
        <f t="shared" si="1"/>
        <v>9023000</v>
      </c>
      <c r="K46" s="209">
        <f>'1A. melléklet'!K46+'1B melléklet'!K46</f>
        <v>9063750</v>
      </c>
      <c r="L46" s="160">
        <v>0</v>
      </c>
      <c r="M46" s="160">
        <v>1000</v>
      </c>
      <c r="N46" s="159">
        <f t="shared" si="2"/>
        <v>9064750</v>
      </c>
      <c r="O46" s="209">
        <f>'1A. melléklet'!O46+'1B melléklet'!O46</f>
        <v>7253750</v>
      </c>
      <c r="P46" s="160">
        <v>0</v>
      </c>
      <c r="Q46" s="160">
        <v>1000</v>
      </c>
      <c r="R46" s="159">
        <f t="shared" si="3"/>
        <v>7254750</v>
      </c>
    </row>
    <row r="47" spans="1:18" ht="15" customHeight="1" x14ac:dyDescent="0.25">
      <c r="A47" s="5" t="s">
        <v>148</v>
      </c>
      <c r="B47" s="28" t="s">
        <v>149</v>
      </c>
      <c r="C47" s="159">
        <f>'1A. melléklet'!C47+'1B melléklet'!C47</f>
        <v>80000</v>
      </c>
      <c r="D47" s="160">
        <v>0</v>
      </c>
      <c r="E47" s="160">
        <v>0</v>
      </c>
      <c r="F47" s="203">
        <f t="shared" si="0"/>
        <v>80000</v>
      </c>
      <c r="G47" s="209">
        <f>'1A. melléklet'!G47+'1B melléklet'!G47</f>
        <v>80000</v>
      </c>
      <c r="H47" s="160">
        <v>0</v>
      </c>
      <c r="I47" s="160">
        <v>0</v>
      </c>
      <c r="J47" s="159">
        <f t="shared" si="1"/>
        <v>80000</v>
      </c>
      <c r="K47" s="209">
        <f>'1A. melléklet'!K47+'1B melléklet'!K47</f>
        <v>51078</v>
      </c>
      <c r="L47" s="160">
        <v>0</v>
      </c>
      <c r="M47" s="160">
        <v>0</v>
      </c>
      <c r="N47" s="159">
        <f t="shared" si="2"/>
        <v>51078</v>
      </c>
      <c r="O47" s="209">
        <f>'1A. melléklet'!O47+'1B melléklet'!O47</f>
        <v>51078</v>
      </c>
      <c r="P47" s="160">
        <v>0</v>
      </c>
      <c r="Q47" s="160">
        <v>0</v>
      </c>
      <c r="R47" s="159">
        <f t="shared" si="3"/>
        <v>51078</v>
      </c>
    </row>
    <row r="48" spans="1:18" ht="15" customHeight="1" x14ac:dyDescent="0.25">
      <c r="A48" s="5" t="s">
        <v>447</v>
      </c>
      <c r="B48" s="28" t="s">
        <v>150</v>
      </c>
      <c r="C48" s="159">
        <f>'1A. melléklet'!C48+'1B melléklet'!C48</f>
        <v>0</v>
      </c>
      <c r="D48" s="160">
        <v>0</v>
      </c>
      <c r="E48" s="160">
        <v>0</v>
      </c>
      <c r="F48" s="203">
        <f t="shared" si="0"/>
        <v>0</v>
      </c>
      <c r="G48" s="209">
        <f>'1A. melléklet'!G48+'1B melléklet'!G48</f>
        <v>0</v>
      </c>
      <c r="H48" s="160">
        <v>0</v>
      </c>
      <c r="I48" s="160">
        <v>0</v>
      </c>
      <c r="J48" s="159">
        <f t="shared" si="1"/>
        <v>0</v>
      </c>
      <c r="K48" s="209">
        <f>'1A. melléklet'!K48+'1B melléklet'!K48</f>
        <v>0</v>
      </c>
      <c r="L48" s="160">
        <v>0</v>
      </c>
      <c r="M48" s="160">
        <v>0</v>
      </c>
      <c r="N48" s="159">
        <f t="shared" si="2"/>
        <v>0</v>
      </c>
      <c r="O48" s="209">
        <f>'1A. melléklet'!O48+'1B melléklet'!O48</f>
        <v>0</v>
      </c>
      <c r="P48" s="160">
        <v>0</v>
      </c>
      <c r="Q48" s="160">
        <v>0</v>
      </c>
      <c r="R48" s="159">
        <f t="shared" si="3"/>
        <v>0</v>
      </c>
    </row>
    <row r="49" spans="1:18" ht="15" customHeight="1" x14ac:dyDescent="0.25">
      <c r="A49" s="5" t="s">
        <v>448</v>
      </c>
      <c r="B49" s="28" t="s">
        <v>151</v>
      </c>
      <c r="C49" s="159">
        <f>'1A. melléklet'!C49+'1B melléklet'!C49</f>
        <v>0</v>
      </c>
      <c r="D49" s="160">
        <v>0</v>
      </c>
      <c r="E49" s="160">
        <v>0</v>
      </c>
      <c r="F49" s="203">
        <f t="shared" si="0"/>
        <v>0</v>
      </c>
      <c r="G49" s="209">
        <f>'1A. melléklet'!G49+'1B melléklet'!G49</f>
        <v>0</v>
      </c>
      <c r="H49" s="160">
        <v>0</v>
      </c>
      <c r="I49" s="160">
        <v>0</v>
      </c>
      <c r="J49" s="159">
        <f t="shared" si="1"/>
        <v>0</v>
      </c>
      <c r="K49" s="209">
        <f>'1A. melléklet'!K49+'1B melléklet'!K49</f>
        <v>0</v>
      </c>
      <c r="L49" s="160">
        <v>0</v>
      </c>
      <c r="M49" s="160">
        <v>0</v>
      </c>
      <c r="N49" s="159">
        <f t="shared" si="2"/>
        <v>0</v>
      </c>
      <c r="O49" s="209">
        <f>'1A. melléklet'!O49+'1B melléklet'!O49</f>
        <v>0</v>
      </c>
      <c r="P49" s="160">
        <v>0</v>
      </c>
      <c r="Q49" s="160">
        <v>0</v>
      </c>
      <c r="R49" s="159">
        <f t="shared" si="3"/>
        <v>0</v>
      </c>
    </row>
    <row r="50" spans="1:18" ht="15" customHeight="1" x14ac:dyDescent="0.25">
      <c r="A50" s="5" t="s">
        <v>152</v>
      </c>
      <c r="B50" s="28" t="s">
        <v>153</v>
      </c>
      <c r="C50" s="159">
        <f>'1A. melléklet'!C50+'1B melléklet'!C50</f>
        <v>25000</v>
      </c>
      <c r="D50" s="164">
        <v>0</v>
      </c>
      <c r="E50" s="164">
        <v>0</v>
      </c>
      <c r="F50" s="203">
        <f t="shared" si="0"/>
        <v>25000</v>
      </c>
      <c r="G50" s="209">
        <f>'1A. melléklet'!G50+'1B melléklet'!G50</f>
        <v>25000</v>
      </c>
      <c r="H50" s="164">
        <v>0</v>
      </c>
      <c r="I50" s="164">
        <v>0</v>
      </c>
      <c r="J50" s="159">
        <f t="shared" si="1"/>
        <v>25000</v>
      </c>
      <c r="K50" s="209">
        <f>'1A. melléklet'!K50+'1B melléklet'!K50</f>
        <v>25000</v>
      </c>
      <c r="L50" s="164">
        <v>0</v>
      </c>
      <c r="M50" s="164">
        <v>0</v>
      </c>
      <c r="N50" s="159">
        <f t="shared" si="2"/>
        <v>25000</v>
      </c>
      <c r="O50" s="209">
        <f>'1A. melléklet'!O50+'1B melléklet'!O50</f>
        <v>20500</v>
      </c>
      <c r="P50" s="164">
        <v>0</v>
      </c>
      <c r="Q50" s="164">
        <v>0</v>
      </c>
      <c r="R50" s="159">
        <f t="shared" si="3"/>
        <v>20500</v>
      </c>
    </row>
    <row r="51" spans="1:18" ht="15" customHeight="1" x14ac:dyDescent="0.25">
      <c r="A51" s="7" t="s">
        <v>386</v>
      </c>
      <c r="B51" s="31" t="s">
        <v>154</v>
      </c>
      <c r="C51" s="157">
        <f>'1A. melléklet'!C51+'1B melléklet'!C51</f>
        <v>8717000</v>
      </c>
      <c r="D51" s="157">
        <f t="shared" ref="D51:E51" si="32">SUM(D46:D50)</f>
        <v>0</v>
      </c>
      <c r="E51" s="157">
        <f t="shared" si="32"/>
        <v>1000</v>
      </c>
      <c r="F51" s="204">
        <f t="shared" si="0"/>
        <v>8718000</v>
      </c>
      <c r="G51" s="210">
        <f>'1A. melléklet'!G51+'1B melléklet'!G51</f>
        <v>9127000</v>
      </c>
      <c r="H51" s="157">
        <f t="shared" ref="H51:I51" si="33">SUM(H46:H50)</f>
        <v>0</v>
      </c>
      <c r="I51" s="157">
        <f t="shared" si="33"/>
        <v>1000</v>
      </c>
      <c r="J51" s="157">
        <f t="shared" si="1"/>
        <v>9128000</v>
      </c>
      <c r="K51" s="210">
        <f>'1A. melléklet'!K51+'1B melléklet'!K51</f>
        <v>9139828</v>
      </c>
      <c r="L51" s="157">
        <f t="shared" ref="L51:M51" si="34">SUM(L46:L50)</f>
        <v>0</v>
      </c>
      <c r="M51" s="157">
        <f t="shared" si="34"/>
        <v>1000</v>
      </c>
      <c r="N51" s="157">
        <f t="shared" si="2"/>
        <v>9140828</v>
      </c>
      <c r="O51" s="210">
        <f>'1A. melléklet'!O51+'1B melléklet'!O51</f>
        <v>7325328</v>
      </c>
      <c r="P51" s="157">
        <f t="shared" ref="P51:Q51" si="35">SUM(P46:P50)</f>
        <v>0</v>
      </c>
      <c r="Q51" s="157">
        <f t="shared" si="35"/>
        <v>1000</v>
      </c>
      <c r="R51" s="157">
        <f t="shared" si="3"/>
        <v>7326328</v>
      </c>
    </row>
    <row r="52" spans="1:18" ht="15" customHeight="1" x14ac:dyDescent="0.25">
      <c r="A52" s="35" t="s">
        <v>387</v>
      </c>
      <c r="B52" s="45" t="s">
        <v>155</v>
      </c>
      <c r="C52" s="157">
        <f>'1A. melléklet'!C52+'1B melléklet'!C52</f>
        <v>43087000</v>
      </c>
      <c r="D52" s="158">
        <f t="shared" ref="D52:E52" si="36">D31+D34+D42+D45+D51</f>
        <v>0</v>
      </c>
      <c r="E52" s="158">
        <f t="shared" si="36"/>
        <v>9000</v>
      </c>
      <c r="F52" s="204">
        <f t="shared" si="0"/>
        <v>43096000</v>
      </c>
      <c r="G52" s="210">
        <f>'1A. melléklet'!G52+'1B melléklet'!G52</f>
        <v>45805000</v>
      </c>
      <c r="H52" s="158">
        <f t="shared" ref="H52:I52" si="37">H31+H34+H42+H45+H51</f>
        <v>0</v>
      </c>
      <c r="I52" s="158">
        <f t="shared" si="37"/>
        <v>9000</v>
      </c>
      <c r="J52" s="157">
        <f t="shared" si="1"/>
        <v>45814000</v>
      </c>
      <c r="K52" s="210">
        <f>'1A. melléklet'!K52+'1B melléklet'!K52</f>
        <v>46542828</v>
      </c>
      <c r="L52" s="158">
        <f t="shared" ref="L52:M52" si="38">L31+L34+L42+L45+L51</f>
        <v>0</v>
      </c>
      <c r="M52" s="158">
        <f t="shared" si="38"/>
        <v>9000</v>
      </c>
      <c r="N52" s="157">
        <f t="shared" si="2"/>
        <v>46551828</v>
      </c>
      <c r="O52" s="210">
        <f>'1A. melléklet'!O52+'1B melléklet'!O52</f>
        <v>42283008</v>
      </c>
      <c r="P52" s="158">
        <f t="shared" ref="P52:Q52" si="39">P31+P34+P42+P45+P51</f>
        <v>0</v>
      </c>
      <c r="Q52" s="158">
        <f t="shared" si="39"/>
        <v>9000</v>
      </c>
      <c r="R52" s="157">
        <f t="shared" si="3"/>
        <v>42292008</v>
      </c>
    </row>
    <row r="53" spans="1:18" ht="15" customHeight="1" x14ac:dyDescent="0.25">
      <c r="A53" s="13" t="s">
        <v>156</v>
      </c>
      <c r="B53" s="28" t="s">
        <v>157</v>
      </c>
      <c r="C53" s="159">
        <f>'1A. melléklet'!C53+'1B melléklet'!C53</f>
        <v>0</v>
      </c>
      <c r="D53" s="160">
        <v>0</v>
      </c>
      <c r="E53" s="160">
        <v>0</v>
      </c>
      <c r="F53" s="203">
        <f t="shared" si="0"/>
        <v>0</v>
      </c>
      <c r="G53" s="209">
        <f>'1A. melléklet'!G53+'1B melléklet'!G53</f>
        <v>0</v>
      </c>
      <c r="H53" s="160">
        <v>0</v>
      </c>
      <c r="I53" s="160">
        <v>0</v>
      </c>
      <c r="J53" s="159">
        <f t="shared" si="1"/>
        <v>0</v>
      </c>
      <c r="K53" s="209">
        <f>'1A. melléklet'!K53+'1B melléklet'!K53</f>
        <v>0</v>
      </c>
      <c r="L53" s="160">
        <v>0</v>
      </c>
      <c r="M53" s="160">
        <v>0</v>
      </c>
      <c r="N53" s="159">
        <f t="shared" si="2"/>
        <v>0</v>
      </c>
      <c r="O53" s="209">
        <f>'1A. melléklet'!O53+'1B melléklet'!O53</f>
        <v>0</v>
      </c>
      <c r="P53" s="160">
        <v>0</v>
      </c>
      <c r="Q53" s="160">
        <v>0</v>
      </c>
      <c r="R53" s="159">
        <f t="shared" si="3"/>
        <v>0</v>
      </c>
    </row>
    <row r="54" spans="1:18" ht="15" customHeight="1" x14ac:dyDescent="0.25">
      <c r="A54" s="13" t="s">
        <v>388</v>
      </c>
      <c r="B54" s="28" t="s">
        <v>158</v>
      </c>
      <c r="C54" s="159">
        <f>'1A. melléklet'!C54+'1B melléklet'!C54</f>
        <v>0</v>
      </c>
      <c r="D54" s="160">
        <v>0</v>
      </c>
      <c r="E54" s="160">
        <v>0</v>
      </c>
      <c r="F54" s="203">
        <f t="shared" si="0"/>
        <v>0</v>
      </c>
      <c r="G54" s="209">
        <f>'1A. melléklet'!G54+'1B melléklet'!G54</f>
        <v>0</v>
      </c>
      <c r="H54" s="160">
        <v>0</v>
      </c>
      <c r="I54" s="160">
        <v>0</v>
      </c>
      <c r="J54" s="159">
        <f t="shared" si="1"/>
        <v>0</v>
      </c>
      <c r="K54" s="209">
        <f>'1A. melléklet'!K54+'1B melléklet'!K54</f>
        <v>0</v>
      </c>
      <c r="L54" s="160">
        <v>0</v>
      </c>
      <c r="M54" s="160">
        <v>0</v>
      </c>
      <c r="N54" s="159">
        <f t="shared" si="2"/>
        <v>0</v>
      </c>
      <c r="O54" s="209">
        <f>'1A. melléklet'!O54+'1B melléklet'!O54</f>
        <v>0</v>
      </c>
      <c r="P54" s="160">
        <v>0</v>
      </c>
      <c r="Q54" s="160">
        <v>0</v>
      </c>
      <c r="R54" s="159">
        <f t="shared" si="3"/>
        <v>0</v>
      </c>
    </row>
    <row r="55" spans="1:18" ht="15" customHeight="1" x14ac:dyDescent="0.25">
      <c r="A55" s="17" t="s">
        <v>449</v>
      </c>
      <c r="B55" s="28" t="s">
        <v>159</v>
      </c>
      <c r="C55" s="159">
        <f>'1A. melléklet'!C55+'1B melléklet'!C55</f>
        <v>0</v>
      </c>
      <c r="D55" s="160">
        <v>0</v>
      </c>
      <c r="E55" s="160">
        <v>0</v>
      </c>
      <c r="F55" s="203">
        <f t="shared" si="0"/>
        <v>0</v>
      </c>
      <c r="G55" s="209">
        <f>'1A. melléklet'!G55+'1B melléklet'!G55</f>
        <v>0</v>
      </c>
      <c r="H55" s="160">
        <v>0</v>
      </c>
      <c r="I55" s="160">
        <v>0</v>
      </c>
      <c r="J55" s="159">
        <f t="shared" si="1"/>
        <v>0</v>
      </c>
      <c r="K55" s="209">
        <f>'1A. melléklet'!K55+'1B melléklet'!K55</f>
        <v>0</v>
      </c>
      <c r="L55" s="160">
        <v>0</v>
      </c>
      <c r="M55" s="160">
        <v>0</v>
      </c>
      <c r="N55" s="159">
        <f t="shared" si="2"/>
        <v>0</v>
      </c>
      <c r="O55" s="209">
        <f>'1A. melléklet'!O55+'1B melléklet'!O55</f>
        <v>0</v>
      </c>
      <c r="P55" s="160">
        <v>0</v>
      </c>
      <c r="Q55" s="160">
        <v>0</v>
      </c>
      <c r="R55" s="159">
        <f t="shared" si="3"/>
        <v>0</v>
      </c>
    </row>
    <row r="56" spans="1:18" ht="15" customHeight="1" x14ac:dyDescent="0.25">
      <c r="A56" s="17" t="s">
        <v>450</v>
      </c>
      <c r="B56" s="28" t="s">
        <v>160</v>
      </c>
      <c r="C56" s="159">
        <f>'1A. melléklet'!C56+'1B melléklet'!C56</f>
        <v>0</v>
      </c>
      <c r="D56" s="160">
        <v>0</v>
      </c>
      <c r="E56" s="160">
        <v>0</v>
      </c>
      <c r="F56" s="203">
        <f t="shared" si="0"/>
        <v>0</v>
      </c>
      <c r="G56" s="209">
        <f>'1A. melléklet'!G56+'1B melléklet'!G56</f>
        <v>0</v>
      </c>
      <c r="H56" s="160">
        <v>0</v>
      </c>
      <c r="I56" s="160">
        <v>0</v>
      </c>
      <c r="J56" s="159">
        <f t="shared" si="1"/>
        <v>0</v>
      </c>
      <c r="K56" s="209">
        <f>'1A. melléklet'!K56+'1B melléklet'!K56</f>
        <v>0</v>
      </c>
      <c r="L56" s="160">
        <v>0</v>
      </c>
      <c r="M56" s="160">
        <v>0</v>
      </c>
      <c r="N56" s="159">
        <f t="shared" si="2"/>
        <v>0</v>
      </c>
      <c r="O56" s="209">
        <f>'1A. melléklet'!O56+'1B melléklet'!O56</f>
        <v>0</v>
      </c>
      <c r="P56" s="160">
        <v>0</v>
      </c>
      <c r="Q56" s="160">
        <v>0</v>
      </c>
      <c r="R56" s="159">
        <f t="shared" si="3"/>
        <v>0</v>
      </c>
    </row>
    <row r="57" spans="1:18" ht="15" customHeight="1" x14ac:dyDescent="0.25">
      <c r="A57" s="17" t="s">
        <v>451</v>
      </c>
      <c r="B57" s="28" t="s">
        <v>161</v>
      </c>
      <c r="C57" s="159">
        <f>'1A. melléklet'!C57+'1B melléklet'!C57</f>
        <v>0</v>
      </c>
      <c r="D57" s="160">
        <v>0</v>
      </c>
      <c r="E57" s="160">
        <v>0</v>
      </c>
      <c r="F57" s="203">
        <f t="shared" si="0"/>
        <v>0</v>
      </c>
      <c r="G57" s="209">
        <f>'1A. melléklet'!G57+'1B melléklet'!G57</f>
        <v>0</v>
      </c>
      <c r="H57" s="160">
        <v>0</v>
      </c>
      <c r="I57" s="160">
        <v>0</v>
      </c>
      <c r="J57" s="159">
        <f t="shared" si="1"/>
        <v>0</v>
      </c>
      <c r="K57" s="209">
        <f>'1A. melléklet'!K57+'1B melléklet'!K57</f>
        <v>0</v>
      </c>
      <c r="L57" s="160">
        <v>0</v>
      </c>
      <c r="M57" s="160">
        <v>0</v>
      </c>
      <c r="N57" s="159">
        <f t="shared" si="2"/>
        <v>0</v>
      </c>
      <c r="O57" s="209">
        <f>'1A. melléklet'!O57+'1B melléklet'!O57</f>
        <v>0</v>
      </c>
      <c r="P57" s="160">
        <v>0</v>
      </c>
      <c r="Q57" s="160">
        <v>0</v>
      </c>
      <c r="R57" s="159">
        <f t="shared" si="3"/>
        <v>0</v>
      </c>
    </row>
    <row r="58" spans="1:18" ht="15" customHeight="1" x14ac:dyDescent="0.25">
      <c r="A58" s="13" t="s">
        <v>452</v>
      </c>
      <c r="B58" s="28" t="s">
        <v>162</v>
      </c>
      <c r="C58" s="159">
        <f>'1A. melléklet'!C58+'1B melléklet'!C58</f>
        <v>0</v>
      </c>
      <c r="D58" s="160">
        <v>0</v>
      </c>
      <c r="E58" s="160">
        <v>0</v>
      </c>
      <c r="F58" s="203">
        <f t="shared" si="0"/>
        <v>0</v>
      </c>
      <c r="G58" s="209">
        <f>'1A. melléklet'!G58+'1B melléklet'!G58</f>
        <v>0</v>
      </c>
      <c r="H58" s="160">
        <v>0</v>
      </c>
      <c r="I58" s="160">
        <v>0</v>
      </c>
      <c r="J58" s="159">
        <f t="shared" si="1"/>
        <v>0</v>
      </c>
      <c r="K58" s="209">
        <f>'1A. melléklet'!K58+'1B melléklet'!K58</f>
        <v>0</v>
      </c>
      <c r="L58" s="160">
        <v>0</v>
      </c>
      <c r="M58" s="160">
        <v>0</v>
      </c>
      <c r="N58" s="159">
        <f t="shared" si="2"/>
        <v>0</v>
      </c>
      <c r="O58" s="209">
        <f>'1A. melléklet'!O58+'1B melléklet'!O58</f>
        <v>0</v>
      </c>
      <c r="P58" s="160">
        <v>0</v>
      </c>
      <c r="Q58" s="160">
        <v>0</v>
      </c>
      <c r="R58" s="159">
        <f t="shared" si="3"/>
        <v>0</v>
      </c>
    </row>
    <row r="59" spans="1:18" ht="15" customHeight="1" x14ac:dyDescent="0.25">
      <c r="A59" s="13" t="s">
        <v>453</v>
      </c>
      <c r="B59" s="28" t="s">
        <v>163</v>
      </c>
      <c r="C59" s="159">
        <f>'1A. melléklet'!C59+'1B melléklet'!C59</f>
        <v>0</v>
      </c>
      <c r="D59" s="160">
        <v>0</v>
      </c>
      <c r="E59" s="160">
        <v>0</v>
      </c>
      <c r="F59" s="203">
        <f t="shared" si="0"/>
        <v>0</v>
      </c>
      <c r="G59" s="209">
        <f>'1A. melléklet'!G59+'1B melléklet'!G59</f>
        <v>0</v>
      </c>
      <c r="H59" s="160">
        <v>0</v>
      </c>
      <c r="I59" s="160">
        <v>0</v>
      </c>
      <c r="J59" s="159">
        <f t="shared" si="1"/>
        <v>0</v>
      </c>
      <c r="K59" s="209">
        <f>'1A. melléklet'!K59+'1B melléklet'!K59</f>
        <v>0</v>
      </c>
      <c r="L59" s="160">
        <v>0</v>
      </c>
      <c r="M59" s="160">
        <v>0</v>
      </c>
      <c r="N59" s="159">
        <f t="shared" si="2"/>
        <v>0</v>
      </c>
      <c r="O59" s="209">
        <f>'1A. melléklet'!O59+'1B melléklet'!O59</f>
        <v>0</v>
      </c>
      <c r="P59" s="160">
        <v>0</v>
      </c>
      <c r="Q59" s="160">
        <v>0</v>
      </c>
      <c r="R59" s="159">
        <f t="shared" si="3"/>
        <v>0</v>
      </c>
    </row>
    <row r="60" spans="1:18" ht="15" customHeight="1" x14ac:dyDescent="0.25">
      <c r="A60" s="13" t="s">
        <v>454</v>
      </c>
      <c r="B60" s="28" t="s">
        <v>164</v>
      </c>
      <c r="C60" s="159">
        <f>'1A. melléklet'!C60+'1B melléklet'!C60</f>
        <v>4563000</v>
      </c>
      <c r="D60" s="160">
        <v>0</v>
      </c>
      <c r="E60" s="160">
        <v>0</v>
      </c>
      <c r="F60" s="203">
        <f t="shared" si="0"/>
        <v>4563000</v>
      </c>
      <c r="G60" s="209">
        <f>'1A. melléklet'!G60+'1B melléklet'!G60</f>
        <v>4563000</v>
      </c>
      <c r="H60" s="160">
        <v>0</v>
      </c>
      <c r="I60" s="160">
        <v>0</v>
      </c>
      <c r="J60" s="159">
        <f t="shared" si="1"/>
        <v>4563000</v>
      </c>
      <c r="K60" s="209">
        <f>'1A. melléklet'!K60+'1B melléklet'!K60</f>
        <v>4563000</v>
      </c>
      <c r="L60" s="160">
        <v>0</v>
      </c>
      <c r="M60" s="160">
        <v>0</v>
      </c>
      <c r="N60" s="159">
        <f t="shared" si="2"/>
        <v>4563000</v>
      </c>
      <c r="O60" s="209">
        <f>'1A. melléklet'!O60+'1B melléklet'!O60</f>
        <v>4563000</v>
      </c>
      <c r="P60" s="160">
        <v>0</v>
      </c>
      <c r="Q60" s="160">
        <v>0</v>
      </c>
      <c r="R60" s="159">
        <f t="shared" si="3"/>
        <v>4563000</v>
      </c>
    </row>
    <row r="61" spans="1:18" ht="15" customHeight="1" x14ac:dyDescent="0.25">
      <c r="A61" s="42" t="s">
        <v>416</v>
      </c>
      <c r="B61" s="45" t="s">
        <v>165</v>
      </c>
      <c r="C61" s="157">
        <f>'1A. melléklet'!C61+'1B melléklet'!C61</f>
        <v>4563000</v>
      </c>
      <c r="D61" s="158">
        <f t="shared" ref="D61:E61" si="40">SUM(D53:D60)</f>
        <v>0</v>
      </c>
      <c r="E61" s="158">
        <f t="shared" si="40"/>
        <v>0</v>
      </c>
      <c r="F61" s="204">
        <f t="shared" si="0"/>
        <v>4563000</v>
      </c>
      <c r="G61" s="210">
        <f>'1A. melléklet'!G61+'1B melléklet'!G61</f>
        <v>4563000</v>
      </c>
      <c r="H61" s="158">
        <f t="shared" ref="H61:I61" si="41">SUM(H53:H60)</f>
        <v>0</v>
      </c>
      <c r="I61" s="158">
        <f t="shared" si="41"/>
        <v>0</v>
      </c>
      <c r="J61" s="157">
        <f t="shared" si="1"/>
        <v>4563000</v>
      </c>
      <c r="K61" s="210">
        <f>'1A. melléklet'!K61+'1B melléklet'!K61</f>
        <v>4563000</v>
      </c>
      <c r="L61" s="158">
        <f t="shared" ref="L61:M61" si="42">SUM(L53:L60)</f>
        <v>0</v>
      </c>
      <c r="M61" s="158">
        <f t="shared" si="42"/>
        <v>0</v>
      </c>
      <c r="N61" s="157">
        <f t="shared" si="2"/>
        <v>4563000</v>
      </c>
      <c r="O61" s="210">
        <f>'1A. melléklet'!O61+'1B melléklet'!O61</f>
        <v>4563000</v>
      </c>
      <c r="P61" s="158">
        <f t="shared" ref="P61:Q61" si="43">SUM(P53:P60)</f>
        <v>0</v>
      </c>
      <c r="Q61" s="158">
        <f t="shared" si="43"/>
        <v>0</v>
      </c>
      <c r="R61" s="157">
        <f t="shared" si="3"/>
        <v>4563000</v>
      </c>
    </row>
    <row r="62" spans="1:18" ht="15" customHeight="1" x14ac:dyDescent="0.25">
      <c r="A62" s="12" t="s">
        <v>455</v>
      </c>
      <c r="B62" s="28" t="s">
        <v>166</v>
      </c>
      <c r="C62" s="159">
        <f>'1A. melléklet'!C62+'1B melléklet'!C62</f>
        <v>0</v>
      </c>
      <c r="D62" s="160">
        <v>0</v>
      </c>
      <c r="E62" s="160">
        <v>0</v>
      </c>
      <c r="F62" s="203">
        <f t="shared" si="0"/>
        <v>0</v>
      </c>
      <c r="G62" s="209">
        <f>'1A. melléklet'!G62+'1B melléklet'!G62</f>
        <v>0</v>
      </c>
      <c r="H62" s="160">
        <v>0</v>
      </c>
      <c r="I62" s="160">
        <v>0</v>
      </c>
      <c r="J62" s="159">
        <f t="shared" si="1"/>
        <v>0</v>
      </c>
      <c r="K62" s="209">
        <f>'1A. melléklet'!K62+'1B melléklet'!K62</f>
        <v>0</v>
      </c>
      <c r="L62" s="160">
        <v>0</v>
      </c>
      <c r="M62" s="160">
        <v>0</v>
      </c>
      <c r="N62" s="159">
        <f t="shared" si="2"/>
        <v>0</v>
      </c>
      <c r="O62" s="209">
        <f>'1A. melléklet'!O62+'1B melléklet'!O62</f>
        <v>0</v>
      </c>
      <c r="P62" s="160">
        <v>0</v>
      </c>
      <c r="Q62" s="160">
        <v>0</v>
      </c>
      <c r="R62" s="159">
        <f t="shared" si="3"/>
        <v>0</v>
      </c>
    </row>
    <row r="63" spans="1:18" ht="15" customHeight="1" x14ac:dyDescent="0.25">
      <c r="A63" s="12" t="s">
        <v>167</v>
      </c>
      <c r="B63" s="28" t="s">
        <v>168</v>
      </c>
      <c r="C63" s="159">
        <f>'1A. melléklet'!C63+'1B melléklet'!C63</f>
        <v>0</v>
      </c>
      <c r="D63" s="160">
        <v>0</v>
      </c>
      <c r="E63" s="160">
        <v>0</v>
      </c>
      <c r="F63" s="203">
        <f t="shared" si="0"/>
        <v>0</v>
      </c>
      <c r="G63" s="209">
        <f>'1A. melléklet'!G63+'1B melléklet'!G63</f>
        <v>0</v>
      </c>
      <c r="H63" s="160">
        <v>0</v>
      </c>
      <c r="I63" s="160">
        <v>0</v>
      </c>
      <c r="J63" s="159">
        <f t="shared" si="1"/>
        <v>0</v>
      </c>
      <c r="K63" s="209">
        <f>'1A. melléklet'!K63+'1B melléklet'!K63</f>
        <v>57187</v>
      </c>
      <c r="L63" s="160">
        <v>0</v>
      </c>
      <c r="M63" s="160">
        <v>0</v>
      </c>
      <c r="N63" s="159">
        <f t="shared" si="2"/>
        <v>57187</v>
      </c>
      <c r="O63" s="209">
        <f>'1A. melléklet'!O63+'1B melléklet'!O63</f>
        <v>57187</v>
      </c>
      <c r="P63" s="160">
        <v>0</v>
      </c>
      <c r="Q63" s="160">
        <v>0</v>
      </c>
      <c r="R63" s="159">
        <f t="shared" si="3"/>
        <v>57187</v>
      </c>
    </row>
    <row r="64" spans="1:18" ht="15" customHeight="1" x14ac:dyDescent="0.25">
      <c r="A64" s="12" t="s">
        <v>169</v>
      </c>
      <c r="B64" s="28" t="s">
        <v>170</v>
      </c>
      <c r="C64" s="159">
        <f>'1A. melléklet'!C64+'1B melléklet'!C64</f>
        <v>0</v>
      </c>
      <c r="D64" s="160">
        <v>0</v>
      </c>
      <c r="E64" s="160">
        <v>0</v>
      </c>
      <c r="F64" s="203">
        <f t="shared" si="0"/>
        <v>0</v>
      </c>
      <c r="G64" s="209">
        <f>'1A. melléklet'!G64+'1B melléklet'!G64</f>
        <v>0</v>
      </c>
      <c r="H64" s="160">
        <v>0</v>
      </c>
      <c r="I64" s="160">
        <v>0</v>
      </c>
      <c r="J64" s="159">
        <f t="shared" si="1"/>
        <v>0</v>
      </c>
      <c r="K64" s="209">
        <f>'1A. melléklet'!K64+'1B melléklet'!K64</f>
        <v>0</v>
      </c>
      <c r="L64" s="160">
        <v>0</v>
      </c>
      <c r="M64" s="160">
        <v>0</v>
      </c>
      <c r="N64" s="159">
        <f t="shared" si="2"/>
        <v>0</v>
      </c>
      <c r="O64" s="209">
        <f>'1A. melléklet'!O64+'1B melléklet'!O64</f>
        <v>0</v>
      </c>
      <c r="P64" s="160">
        <v>0</v>
      </c>
      <c r="Q64" s="160">
        <v>0</v>
      </c>
      <c r="R64" s="159">
        <f t="shared" si="3"/>
        <v>0</v>
      </c>
    </row>
    <row r="65" spans="1:18" ht="15" customHeight="1" x14ac:dyDescent="0.25">
      <c r="A65" s="12" t="s">
        <v>417</v>
      </c>
      <c r="B65" s="28" t="s">
        <v>171</v>
      </c>
      <c r="C65" s="159">
        <f>'1A. melléklet'!C65+'1B melléklet'!C65</f>
        <v>0</v>
      </c>
      <c r="D65" s="160">
        <v>0</v>
      </c>
      <c r="E65" s="160">
        <v>0</v>
      </c>
      <c r="F65" s="203">
        <f t="shared" si="0"/>
        <v>0</v>
      </c>
      <c r="G65" s="209">
        <f>'1A. melléklet'!G65+'1B melléklet'!G65</f>
        <v>0</v>
      </c>
      <c r="H65" s="160">
        <v>0</v>
      </c>
      <c r="I65" s="160">
        <v>0</v>
      </c>
      <c r="J65" s="159">
        <f t="shared" si="1"/>
        <v>0</v>
      </c>
      <c r="K65" s="209">
        <f>'1A. melléklet'!K65+'1B melléklet'!K65</f>
        <v>0</v>
      </c>
      <c r="L65" s="160">
        <v>0</v>
      </c>
      <c r="M65" s="160">
        <v>0</v>
      </c>
      <c r="N65" s="159">
        <f t="shared" si="2"/>
        <v>0</v>
      </c>
      <c r="O65" s="209">
        <f>'1A. melléklet'!O65+'1B melléklet'!O65</f>
        <v>0</v>
      </c>
      <c r="P65" s="160">
        <v>0</v>
      </c>
      <c r="Q65" s="160">
        <v>0</v>
      </c>
      <c r="R65" s="159">
        <f t="shared" si="3"/>
        <v>0</v>
      </c>
    </row>
    <row r="66" spans="1:18" ht="15" customHeight="1" x14ac:dyDescent="0.25">
      <c r="A66" s="12" t="s">
        <v>456</v>
      </c>
      <c r="B66" s="28" t="s">
        <v>172</v>
      </c>
      <c r="C66" s="159">
        <f>'1A. melléklet'!C66+'1B melléklet'!C66</f>
        <v>0</v>
      </c>
      <c r="D66" s="160">
        <v>0</v>
      </c>
      <c r="E66" s="160">
        <v>0</v>
      </c>
      <c r="F66" s="203">
        <f t="shared" si="0"/>
        <v>0</v>
      </c>
      <c r="G66" s="209">
        <f>'1A. melléklet'!G66+'1B melléklet'!G66</f>
        <v>0</v>
      </c>
      <c r="H66" s="160">
        <v>0</v>
      </c>
      <c r="I66" s="160">
        <v>0</v>
      </c>
      <c r="J66" s="159">
        <f t="shared" si="1"/>
        <v>0</v>
      </c>
      <c r="K66" s="209">
        <f>'1A. melléklet'!K66+'1B melléklet'!K66</f>
        <v>0</v>
      </c>
      <c r="L66" s="160">
        <v>0</v>
      </c>
      <c r="M66" s="160">
        <v>0</v>
      </c>
      <c r="N66" s="159">
        <f t="shared" si="2"/>
        <v>0</v>
      </c>
      <c r="O66" s="209">
        <f>'1A. melléklet'!O66+'1B melléklet'!O66</f>
        <v>0</v>
      </c>
      <c r="P66" s="160">
        <v>0</v>
      </c>
      <c r="Q66" s="160">
        <v>0</v>
      </c>
      <c r="R66" s="159">
        <f t="shared" si="3"/>
        <v>0</v>
      </c>
    </row>
    <row r="67" spans="1:18" ht="15" customHeight="1" x14ac:dyDescent="0.25">
      <c r="A67" s="12" t="s">
        <v>419</v>
      </c>
      <c r="B67" s="28" t="s">
        <v>173</v>
      </c>
      <c r="C67" s="159">
        <f>'1A. melléklet'!C67+'1B melléklet'!C67</f>
        <v>23059670</v>
      </c>
      <c r="D67" s="160">
        <v>0</v>
      </c>
      <c r="E67" s="160">
        <v>0</v>
      </c>
      <c r="F67" s="203">
        <f t="shared" si="0"/>
        <v>23059670</v>
      </c>
      <c r="G67" s="209">
        <f>'1A. melléklet'!G67+'1B melléklet'!G67</f>
        <v>26559670</v>
      </c>
      <c r="H67" s="160">
        <v>0</v>
      </c>
      <c r="I67" s="160">
        <v>0</v>
      </c>
      <c r="J67" s="159">
        <f t="shared" si="1"/>
        <v>26559670</v>
      </c>
      <c r="K67" s="209">
        <f>'1A. melléklet'!K67+'1B melléklet'!K67</f>
        <v>26559670</v>
      </c>
      <c r="L67" s="160">
        <v>0</v>
      </c>
      <c r="M67" s="160">
        <v>0</v>
      </c>
      <c r="N67" s="159">
        <f t="shared" si="2"/>
        <v>26559670</v>
      </c>
      <c r="O67" s="209">
        <f>'1A. melléklet'!O67+'1B melléklet'!O67</f>
        <v>29938795</v>
      </c>
      <c r="P67" s="160">
        <v>0</v>
      </c>
      <c r="Q67" s="160">
        <v>0</v>
      </c>
      <c r="R67" s="159">
        <f t="shared" si="3"/>
        <v>29938795</v>
      </c>
    </row>
    <row r="68" spans="1:18" ht="15" customHeight="1" x14ac:dyDescent="0.25">
      <c r="A68" s="12" t="s">
        <v>457</v>
      </c>
      <c r="B68" s="28" t="s">
        <v>174</v>
      </c>
      <c r="C68" s="159">
        <f>'1A. melléklet'!C68+'1B melléklet'!C68</f>
        <v>0</v>
      </c>
      <c r="D68" s="160">
        <v>0</v>
      </c>
      <c r="E68" s="160">
        <v>0</v>
      </c>
      <c r="F68" s="203">
        <f t="shared" si="0"/>
        <v>0</v>
      </c>
      <c r="G68" s="209">
        <f>'1A. melléklet'!G68+'1B melléklet'!G68</f>
        <v>0</v>
      </c>
      <c r="H68" s="160">
        <v>0</v>
      </c>
      <c r="I68" s="160">
        <v>0</v>
      </c>
      <c r="J68" s="159">
        <f t="shared" si="1"/>
        <v>0</v>
      </c>
      <c r="K68" s="209">
        <f>'1A. melléklet'!K68+'1B melléklet'!K68</f>
        <v>0</v>
      </c>
      <c r="L68" s="160">
        <v>0</v>
      </c>
      <c r="M68" s="160">
        <v>0</v>
      </c>
      <c r="N68" s="159">
        <f t="shared" si="2"/>
        <v>0</v>
      </c>
      <c r="O68" s="209">
        <f>'1A. melléklet'!O68+'1B melléklet'!O68</f>
        <v>0</v>
      </c>
      <c r="P68" s="160">
        <v>0</v>
      </c>
      <c r="Q68" s="160">
        <v>0</v>
      </c>
      <c r="R68" s="159">
        <f t="shared" si="3"/>
        <v>0</v>
      </c>
    </row>
    <row r="69" spans="1:18" ht="15" customHeight="1" x14ac:dyDescent="0.25">
      <c r="A69" s="12" t="s">
        <v>458</v>
      </c>
      <c r="B69" s="28" t="s">
        <v>175</v>
      </c>
      <c r="C69" s="159">
        <f>'1A. melléklet'!C69+'1B melléklet'!C69</f>
        <v>0</v>
      </c>
      <c r="D69" s="160">
        <v>0</v>
      </c>
      <c r="E69" s="160">
        <v>0</v>
      </c>
      <c r="F69" s="203">
        <f t="shared" si="0"/>
        <v>0</v>
      </c>
      <c r="G69" s="209">
        <f>'1A. melléklet'!G69+'1B melléklet'!G69</f>
        <v>0</v>
      </c>
      <c r="H69" s="160">
        <v>0</v>
      </c>
      <c r="I69" s="160">
        <v>0</v>
      </c>
      <c r="J69" s="159">
        <f t="shared" si="1"/>
        <v>0</v>
      </c>
      <c r="K69" s="209">
        <f>'1A. melléklet'!K69+'1B melléklet'!K69</f>
        <v>0</v>
      </c>
      <c r="L69" s="160">
        <v>0</v>
      </c>
      <c r="M69" s="160">
        <v>0</v>
      </c>
      <c r="N69" s="159">
        <f t="shared" si="2"/>
        <v>0</v>
      </c>
      <c r="O69" s="209">
        <f>'1A. melléklet'!O69+'1B melléklet'!O69</f>
        <v>0</v>
      </c>
      <c r="P69" s="160">
        <v>0</v>
      </c>
      <c r="Q69" s="160">
        <v>0</v>
      </c>
      <c r="R69" s="159">
        <f t="shared" si="3"/>
        <v>0</v>
      </c>
    </row>
    <row r="70" spans="1:18" ht="15" customHeight="1" x14ac:dyDescent="0.25">
      <c r="A70" s="12" t="s">
        <v>176</v>
      </c>
      <c r="B70" s="28" t="s">
        <v>177</v>
      </c>
      <c r="C70" s="159">
        <f>'1A. melléklet'!C70+'1B melléklet'!C70</f>
        <v>0</v>
      </c>
      <c r="D70" s="160">
        <v>0</v>
      </c>
      <c r="E70" s="160">
        <v>0</v>
      </c>
      <c r="F70" s="203">
        <f t="shared" si="0"/>
        <v>0</v>
      </c>
      <c r="G70" s="209">
        <f>'1A. melléklet'!G70+'1B melléklet'!G70</f>
        <v>0</v>
      </c>
      <c r="H70" s="160">
        <v>0</v>
      </c>
      <c r="I70" s="160">
        <v>0</v>
      </c>
      <c r="J70" s="159">
        <f t="shared" si="1"/>
        <v>0</v>
      </c>
      <c r="K70" s="209">
        <f>'1A. melléklet'!K70+'1B melléklet'!K70</f>
        <v>0</v>
      </c>
      <c r="L70" s="160">
        <v>0</v>
      </c>
      <c r="M70" s="160">
        <v>0</v>
      </c>
      <c r="N70" s="159">
        <f t="shared" si="2"/>
        <v>0</v>
      </c>
      <c r="O70" s="209">
        <f>'1A. melléklet'!O70+'1B melléklet'!O70</f>
        <v>0</v>
      </c>
      <c r="P70" s="160">
        <v>0</v>
      </c>
      <c r="Q70" s="160">
        <v>0</v>
      </c>
      <c r="R70" s="159">
        <f t="shared" si="3"/>
        <v>0</v>
      </c>
    </row>
    <row r="71" spans="1:18" ht="15" customHeight="1" x14ac:dyDescent="0.25">
      <c r="A71" s="21" t="s">
        <v>178</v>
      </c>
      <c r="B71" s="28" t="s">
        <v>179</v>
      </c>
      <c r="C71" s="159">
        <f>'1A. melléklet'!C71+'1B melléklet'!C71</f>
        <v>0</v>
      </c>
      <c r="D71" s="160">
        <v>0</v>
      </c>
      <c r="E71" s="160">
        <v>0</v>
      </c>
      <c r="F71" s="203">
        <f t="shared" si="0"/>
        <v>0</v>
      </c>
      <c r="G71" s="209">
        <f>'1A. melléklet'!G71+'1B melléklet'!G71</f>
        <v>0</v>
      </c>
      <c r="H71" s="160">
        <v>0</v>
      </c>
      <c r="I71" s="160">
        <v>0</v>
      </c>
      <c r="J71" s="159">
        <f t="shared" si="1"/>
        <v>0</v>
      </c>
      <c r="K71" s="209">
        <f>'1A. melléklet'!K71+'1B melléklet'!K71</f>
        <v>0</v>
      </c>
      <c r="L71" s="160">
        <v>0</v>
      </c>
      <c r="M71" s="160">
        <v>0</v>
      </c>
      <c r="N71" s="159">
        <f t="shared" si="2"/>
        <v>0</v>
      </c>
      <c r="O71" s="209">
        <f>'1A. melléklet'!O71+'1B melléklet'!O71</f>
        <v>0</v>
      </c>
      <c r="P71" s="160">
        <v>0</v>
      </c>
      <c r="Q71" s="160">
        <v>0</v>
      </c>
      <c r="R71" s="159">
        <f t="shared" si="3"/>
        <v>0</v>
      </c>
    </row>
    <row r="72" spans="1:18" ht="15" customHeight="1" x14ac:dyDescent="0.25">
      <c r="A72" s="12" t="s">
        <v>653</v>
      </c>
      <c r="B72" s="28" t="s">
        <v>180</v>
      </c>
      <c r="C72" s="159">
        <f>'1A. melléklet'!C72+'1B melléklet'!C72</f>
        <v>0</v>
      </c>
      <c r="D72" s="160">
        <v>0</v>
      </c>
      <c r="E72" s="160">
        <v>0</v>
      </c>
      <c r="F72" s="203">
        <f t="shared" si="0"/>
        <v>0</v>
      </c>
      <c r="G72" s="209">
        <f>'1A. melléklet'!G72+'1B melléklet'!G72</f>
        <v>0</v>
      </c>
      <c r="H72" s="160">
        <v>0</v>
      </c>
      <c r="I72" s="160">
        <v>0</v>
      </c>
      <c r="J72" s="159">
        <f t="shared" si="1"/>
        <v>0</v>
      </c>
      <c r="K72" s="209">
        <f>'1A. melléklet'!K72+'1B melléklet'!K72</f>
        <v>0</v>
      </c>
      <c r="L72" s="160">
        <v>0</v>
      </c>
      <c r="M72" s="160">
        <v>0</v>
      </c>
      <c r="N72" s="159">
        <f t="shared" si="2"/>
        <v>0</v>
      </c>
      <c r="O72" s="209">
        <f>'1A. melléklet'!O72+'1B melléklet'!O72</f>
        <v>0</v>
      </c>
      <c r="P72" s="160">
        <v>0</v>
      </c>
      <c r="Q72" s="160">
        <v>0</v>
      </c>
      <c r="R72" s="159">
        <f t="shared" si="3"/>
        <v>0</v>
      </c>
    </row>
    <row r="73" spans="1:18" ht="15" customHeight="1" x14ac:dyDescent="0.25">
      <c r="A73" s="21" t="s">
        <v>459</v>
      </c>
      <c r="B73" s="28" t="s">
        <v>181</v>
      </c>
      <c r="C73" s="159">
        <f>'1A. melléklet'!C73+'1B melléklet'!C73</f>
        <v>150000</v>
      </c>
      <c r="D73" s="164">
        <v>300000</v>
      </c>
      <c r="E73" s="164">
        <v>0</v>
      </c>
      <c r="F73" s="203">
        <f t="shared" ref="F73:F131" si="44">SUM(C73:E73)</f>
        <v>450000</v>
      </c>
      <c r="G73" s="209">
        <f>'1A. melléklet'!G73+'1B melléklet'!G73</f>
        <v>150000</v>
      </c>
      <c r="H73" s="164">
        <v>300000</v>
      </c>
      <c r="I73" s="164">
        <v>0</v>
      </c>
      <c r="J73" s="159">
        <f t="shared" ref="J73:J75" si="45">SUM(G73:I73)</f>
        <v>450000</v>
      </c>
      <c r="K73" s="209">
        <f>'1A. melléklet'!K73+'1B melléklet'!K73</f>
        <v>150000</v>
      </c>
      <c r="L73" s="164">
        <v>300000</v>
      </c>
      <c r="M73" s="164">
        <v>0</v>
      </c>
      <c r="N73" s="159">
        <f t="shared" ref="N73:N75" si="46">SUM(K73:M73)</f>
        <v>450000</v>
      </c>
      <c r="O73" s="209">
        <f>'1A. melléklet'!O73+'1B melléklet'!O73</f>
        <v>815000</v>
      </c>
      <c r="P73" s="164">
        <v>300000</v>
      </c>
      <c r="Q73" s="164">
        <v>0</v>
      </c>
      <c r="R73" s="159">
        <f t="shared" ref="R73:R75" si="47">SUM(O73:Q73)</f>
        <v>1115000</v>
      </c>
    </row>
    <row r="74" spans="1:18" ht="15" customHeight="1" x14ac:dyDescent="0.25">
      <c r="A74" s="21" t="s">
        <v>655</v>
      </c>
      <c r="B74" s="28" t="s">
        <v>654</v>
      </c>
      <c r="C74" s="159">
        <f>'1A. melléklet'!C74+'1B melléklet'!C74</f>
        <v>5401345</v>
      </c>
      <c r="D74" s="160">
        <v>0</v>
      </c>
      <c r="E74" s="160">
        <v>0</v>
      </c>
      <c r="F74" s="203">
        <f t="shared" si="44"/>
        <v>5401345</v>
      </c>
      <c r="G74" s="209">
        <f>'1A. melléklet'!G74+'1B melléklet'!G74</f>
        <v>5401345</v>
      </c>
      <c r="H74" s="160">
        <v>0</v>
      </c>
      <c r="I74" s="160">
        <v>0</v>
      </c>
      <c r="J74" s="159">
        <f t="shared" si="45"/>
        <v>5401345</v>
      </c>
      <c r="K74" s="209">
        <f>'1A. melléklet'!K74+'1B melléklet'!K74</f>
        <v>1680878</v>
      </c>
      <c r="L74" s="160">
        <v>0</v>
      </c>
      <c r="M74" s="160">
        <v>0</v>
      </c>
      <c r="N74" s="159">
        <f t="shared" si="46"/>
        <v>1680878</v>
      </c>
      <c r="O74" s="209">
        <f>'1A. melléklet'!O74+'1B melléklet'!O74</f>
        <v>21869612</v>
      </c>
      <c r="P74" s="160">
        <v>0</v>
      </c>
      <c r="Q74" s="160">
        <v>0</v>
      </c>
      <c r="R74" s="159">
        <f t="shared" si="47"/>
        <v>21869612</v>
      </c>
    </row>
    <row r="75" spans="1:18" ht="15" customHeight="1" x14ac:dyDescent="0.25">
      <c r="A75" s="42" t="s">
        <v>422</v>
      </c>
      <c r="B75" s="45" t="s">
        <v>182</v>
      </c>
      <c r="C75" s="157">
        <f>'1A. melléklet'!C75+'1B melléklet'!C75</f>
        <v>28611015</v>
      </c>
      <c r="D75" s="158">
        <f t="shared" ref="D75:E75" si="48">SUM(D62:D74)</f>
        <v>300000</v>
      </c>
      <c r="E75" s="158">
        <f t="shared" si="48"/>
        <v>0</v>
      </c>
      <c r="F75" s="204">
        <f t="shared" si="44"/>
        <v>28911015</v>
      </c>
      <c r="G75" s="210">
        <f>'1A. melléklet'!G75+'1B melléklet'!G75</f>
        <v>32111015</v>
      </c>
      <c r="H75" s="158">
        <f t="shared" ref="H75:I75" si="49">SUM(H62:H74)</f>
        <v>300000</v>
      </c>
      <c r="I75" s="158">
        <f t="shared" si="49"/>
        <v>0</v>
      </c>
      <c r="J75" s="157">
        <f t="shared" si="45"/>
        <v>32411015</v>
      </c>
      <c r="K75" s="210">
        <f>'1A. melléklet'!K75+'1B melléklet'!K75</f>
        <v>28447735</v>
      </c>
      <c r="L75" s="158">
        <f t="shared" ref="L75:M75" si="50">SUM(L62:L74)</f>
        <v>300000</v>
      </c>
      <c r="M75" s="158">
        <f t="shared" si="50"/>
        <v>0</v>
      </c>
      <c r="N75" s="157">
        <f t="shared" si="46"/>
        <v>28747735</v>
      </c>
      <c r="O75" s="210">
        <f>'1A. melléklet'!O75+'1B melléklet'!O75</f>
        <v>52680594</v>
      </c>
      <c r="P75" s="158">
        <f t="shared" ref="P75:Q75" si="51">SUM(P62:P74)</f>
        <v>300000</v>
      </c>
      <c r="Q75" s="158">
        <f t="shared" si="51"/>
        <v>0</v>
      </c>
      <c r="R75" s="157">
        <f t="shared" si="47"/>
        <v>52980594</v>
      </c>
    </row>
    <row r="76" spans="1:18" ht="15" customHeight="1" x14ac:dyDescent="0.25">
      <c r="A76" s="170" t="s">
        <v>37</v>
      </c>
      <c r="B76" s="171"/>
      <c r="C76" s="172">
        <f>'1A. melléklet'!C76+'1B melléklet'!C76</f>
        <v>125940198</v>
      </c>
      <c r="D76" s="173">
        <f t="shared" ref="D76:E76" si="52">D26+D27+D52+D61+D75</f>
        <v>300000</v>
      </c>
      <c r="E76" s="173">
        <f t="shared" si="52"/>
        <v>9000</v>
      </c>
      <c r="F76" s="205">
        <f>SUM(C76:E76)</f>
        <v>126249198</v>
      </c>
      <c r="G76" s="234">
        <f>'1A. melléklet'!G76+'1B melléklet'!G76</f>
        <v>141209432</v>
      </c>
      <c r="H76" s="173">
        <f t="shared" ref="H76:I76" si="53">H26+H27+H52+H61+H75</f>
        <v>300000</v>
      </c>
      <c r="I76" s="173">
        <f t="shared" si="53"/>
        <v>9000</v>
      </c>
      <c r="J76" s="172">
        <f>SUM(G76:I76)</f>
        <v>141518432</v>
      </c>
      <c r="K76" s="234">
        <f>'1A. melléklet'!K76+'1B melléklet'!K76</f>
        <v>138052980</v>
      </c>
      <c r="L76" s="173">
        <f t="shared" ref="L76:M76" si="54">L26+L27+L52+L61+L75</f>
        <v>300000</v>
      </c>
      <c r="M76" s="173">
        <f t="shared" si="54"/>
        <v>9000</v>
      </c>
      <c r="N76" s="172">
        <f>SUM(K76:M76)</f>
        <v>138361980</v>
      </c>
      <c r="O76" s="234">
        <f>'1A. melléklet'!O76+'1B melléklet'!O76</f>
        <v>157866264</v>
      </c>
      <c r="P76" s="173">
        <f t="shared" ref="P76:Q76" si="55">P26+P27+P52+P61+P75</f>
        <v>300000</v>
      </c>
      <c r="Q76" s="173">
        <f t="shared" si="55"/>
        <v>9000</v>
      </c>
      <c r="R76" s="172">
        <f>SUM(O76:Q76)</f>
        <v>158175264</v>
      </c>
    </row>
    <row r="77" spans="1:18" ht="15" customHeight="1" x14ac:dyDescent="0.25">
      <c r="A77" s="32" t="s">
        <v>183</v>
      </c>
      <c r="B77" s="28" t="s">
        <v>184</v>
      </c>
      <c r="C77" s="159">
        <f>'1A. melléklet'!C77+'1B melléklet'!C77</f>
        <v>0</v>
      </c>
      <c r="D77" s="160">
        <v>0</v>
      </c>
      <c r="E77" s="160">
        <v>0</v>
      </c>
      <c r="F77" s="203">
        <f t="shared" si="44"/>
        <v>0</v>
      </c>
      <c r="G77" s="209">
        <f>'1A. melléklet'!G77+'1B melléklet'!G77</f>
        <v>0</v>
      </c>
      <c r="H77" s="160">
        <v>0</v>
      </c>
      <c r="I77" s="160">
        <v>0</v>
      </c>
      <c r="J77" s="159">
        <f t="shared" ref="J77:J125" si="56">SUM(G77:I77)</f>
        <v>0</v>
      </c>
      <c r="K77" s="209">
        <f>'1A. melléklet'!K77+'1B melléklet'!K77</f>
        <v>0</v>
      </c>
      <c r="L77" s="160">
        <v>0</v>
      </c>
      <c r="M77" s="160">
        <v>0</v>
      </c>
      <c r="N77" s="159">
        <f t="shared" ref="N77:N125" si="57">SUM(K77:M77)</f>
        <v>0</v>
      </c>
      <c r="O77" s="209">
        <f>'1A. melléklet'!O77+'1B melléklet'!O77</f>
        <v>0</v>
      </c>
      <c r="P77" s="160">
        <v>0</v>
      </c>
      <c r="Q77" s="160">
        <v>0</v>
      </c>
      <c r="R77" s="159">
        <f t="shared" ref="R77:R125" si="58">SUM(O77:Q77)</f>
        <v>0</v>
      </c>
    </row>
    <row r="78" spans="1:18" ht="15" customHeight="1" x14ac:dyDescent="0.25">
      <c r="A78" s="32" t="s">
        <v>460</v>
      </c>
      <c r="B78" s="28" t="s">
        <v>185</v>
      </c>
      <c r="C78" s="159">
        <f>'1A. melléklet'!C78+'1B melléklet'!C78</f>
        <v>0</v>
      </c>
      <c r="D78" s="160">
        <v>0</v>
      </c>
      <c r="E78" s="160">
        <v>0</v>
      </c>
      <c r="F78" s="203">
        <f t="shared" si="44"/>
        <v>0</v>
      </c>
      <c r="G78" s="209">
        <f>'1A. melléklet'!G78+'1B melléklet'!G78</f>
        <v>0</v>
      </c>
      <c r="H78" s="160">
        <v>0</v>
      </c>
      <c r="I78" s="160">
        <v>0</v>
      </c>
      <c r="J78" s="159">
        <f t="shared" si="56"/>
        <v>0</v>
      </c>
      <c r="K78" s="209">
        <f>'1A. melléklet'!K78+'1B melléklet'!K78</f>
        <v>0</v>
      </c>
      <c r="L78" s="160">
        <v>0</v>
      </c>
      <c r="M78" s="160">
        <v>0</v>
      </c>
      <c r="N78" s="159">
        <f t="shared" si="57"/>
        <v>0</v>
      </c>
      <c r="O78" s="209">
        <f>'1A. melléklet'!O78+'1B melléklet'!O78</f>
        <v>0</v>
      </c>
      <c r="P78" s="160">
        <v>0</v>
      </c>
      <c r="Q78" s="160">
        <v>0</v>
      </c>
      <c r="R78" s="159">
        <f t="shared" si="58"/>
        <v>0</v>
      </c>
    </row>
    <row r="79" spans="1:18" ht="15" customHeight="1" x14ac:dyDescent="0.25">
      <c r="A79" s="32" t="s">
        <v>186</v>
      </c>
      <c r="B79" s="28" t="s">
        <v>187</v>
      </c>
      <c r="C79" s="159">
        <f>'1A. melléklet'!C79+'1B melléklet'!C79</f>
        <v>0</v>
      </c>
      <c r="D79" s="160">
        <v>0</v>
      </c>
      <c r="E79" s="160">
        <v>0</v>
      </c>
      <c r="F79" s="203">
        <f t="shared" si="44"/>
        <v>0</v>
      </c>
      <c r="G79" s="209">
        <f>'1A. melléklet'!G79+'1B melléklet'!G79</f>
        <v>0</v>
      </c>
      <c r="H79" s="160">
        <v>0</v>
      </c>
      <c r="I79" s="160">
        <v>0</v>
      </c>
      <c r="J79" s="159">
        <f t="shared" si="56"/>
        <v>0</v>
      </c>
      <c r="K79" s="209">
        <f>'1A. melléklet'!K79+'1B melléklet'!K79</f>
        <v>0</v>
      </c>
      <c r="L79" s="160">
        <v>0</v>
      </c>
      <c r="M79" s="160">
        <v>0</v>
      </c>
      <c r="N79" s="159">
        <f t="shared" si="57"/>
        <v>0</v>
      </c>
      <c r="O79" s="209">
        <f>'1A. melléklet'!O79+'1B melléklet'!O79</f>
        <v>0</v>
      </c>
      <c r="P79" s="160">
        <v>0</v>
      </c>
      <c r="Q79" s="160">
        <v>0</v>
      </c>
      <c r="R79" s="159">
        <f t="shared" si="58"/>
        <v>0</v>
      </c>
    </row>
    <row r="80" spans="1:18" ht="15" customHeight="1" x14ac:dyDescent="0.25">
      <c r="A80" s="32" t="s">
        <v>188</v>
      </c>
      <c r="B80" s="28" t="s">
        <v>189</v>
      </c>
      <c r="C80" s="159">
        <f>'1A. melléklet'!C80+'1B melléklet'!C80</f>
        <v>390000</v>
      </c>
      <c r="D80" s="160">
        <v>0</v>
      </c>
      <c r="E80" s="160">
        <v>0</v>
      </c>
      <c r="F80" s="203">
        <f t="shared" si="44"/>
        <v>390000</v>
      </c>
      <c r="G80" s="209">
        <f>'1A. melléklet'!G80+'1B melléklet'!G80</f>
        <v>390000</v>
      </c>
      <c r="H80" s="160">
        <v>0</v>
      </c>
      <c r="I80" s="160">
        <v>0</v>
      </c>
      <c r="J80" s="159">
        <f t="shared" si="56"/>
        <v>390000</v>
      </c>
      <c r="K80" s="209">
        <f>'1A. melléklet'!K80+'1B melléklet'!K80</f>
        <v>390000</v>
      </c>
      <c r="L80" s="160">
        <v>0</v>
      </c>
      <c r="M80" s="160">
        <v>0</v>
      </c>
      <c r="N80" s="159">
        <f t="shared" si="57"/>
        <v>390000</v>
      </c>
      <c r="O80" s="209">
        <f>'1A. melléklet'!O80+'1B melléklet'!O80</f>
        <v>4594946</v>
      </c>
      <c r="P80" s="160">
        <v>0</v>
      </c>
      <c r="Q80" s="160">
        <v>0</v>
      </c>
      <c r="R80" s="159">
        <f t="shared" si="58"/>
        <v>4594946</v>
      </c>
    </row>
    <row r="81" spans="1:18" ht="15" customHeight="1" x14ac:dyDescent="0.25">
      <c r="A81" s="6" t="s">
        <v>190</v>
      </c>
      <c r="B81" s="28" t="s">
        <v>191</v>
      </c>
      <c r="C81" s="159">
        <f>'1A. melléklet'!C81+'1B melléklet'!C81</f>
        <v>0</v>
      </c>
      <c r="D81" s="160">
        <v>0</v>
      </c>
      <c r="E81" s="160">
        <v>0</v>
      </c>
      <c r="F81" s="203">
        <f t="shared" si="44"/>
        <v>0</v>
      </c>
      <c r="G81" s="209">
        <f>'1A. melléklet'!G81+'1B melléklet'!G81</f>
        <v>0</v>
      </c>
      <c r="H81" s="160">
        <v>0</v>
      </c>
      <c r="I81" s="160">
        <v>0</v>
      </c>
      <c r="J81" s="159">
        <f t="shared" si="56"/>
        <v>0</v>
      </c>
      <c r="K81" s="209">
        <f>'1A. melléklet'!K81+'1B melléklet'!K81</f>
        <v>0</v>
      </c>
      <c r="L81" s="160">
        <v>0</v>
      </c>
      <c r="M81" s="160">
        <v>0</v>
      </c>
      <c r="N81" s="159">
        <f t="shared" si="57"/>
        <v>0</v>
      </c>
      <c r="O81" s="209">
        <f>'1A. melléklet'!O81+'1B melléklet'!O81</f>
        <v>0</v>
      </c>
      <c r="P81" s="160">
        <v>0</v>
      </c>
      <c r="Q81" s="160">
        <v>0</v>
      </c>
      <c r="R81" s="159">
        <f t="shared" si="58"/>
        <v>0</v>
      </c>
    </row>
    <row r="82" spans="1:18" ht="15" customHeight="1" x14ac:dyDescent="0.25">
      <c r="A82" s="6" t="s">
        <v>192</v>
      </c>
      <c r="B82" s="28" t="s">
        <v>193</v>
      </c>
      <c r="C82" s="159">
        <f>'1A. melléklet'!C82+'1B melléklet'!C82</f>
        <v>0</v>
      </c>
      <c r="D82" s="160">
        <v>0</v>
      </c>
      <c r="E82" s="160">
        <v>0</v>
      </c>
      <c r="F82" s="203">
        <f t="shared" si="44"/>
        <v>0</v>
      </c>
      <c r="G82" s="209">
        <f>'1A. melléklet'!G82+'1B melléklet'!G82</f>
        <v>0</v>
      </c>
      <c r="H82" s="160">
        <v>0</v>
      </c>
      <c r="I82" s="160">
        <v>0</v>
      </c>
      <c r="J82" s="159">
        <f t="shared" si="56"/>
        <v>0</v>
      </c>
      <c r="K82" s="209">
        <f>'1A. melléklet'!K82+'1B melléklet'!K82</f>
        <v>0</v>
      </c>
      <c r="L82" s="160">
        <v>0</v>
      </c>
      <c r="M82" s="160">
        <v>0</v>
      </c>
      <c r="N82" s="159">
        <f t="shared" si="57"/>
        <v>0</v>
      </c>
      <c r="O82" s="209">
        <f>'1A. melléklet'!O82+'1B melléklet'!O82</f>
        <v>0</v>
      </c>
      <c r="P82" s="160">
        <v>0</v>
      </c>
      <c r="Q82" s="160">
        <v>0</v>
      </c>
      <c r="R82" s="159">
        <f t="shared" si="58"/>
        <v>0</v>
      </c>
    </row>
    <row r="83" spans="1:18" ht="15" customHeight="1" x14ac:dyDescent="0.25">
      <c r="A83" s="6" t="s">
        <v>194</v>
      </c>
      <c r="B83" s="28" t="s">
        <v>195</v>
      </c>
      <c r="C83" s="159">
        <f>'1A. melléklet'!C83+'1B melléklet'!C83</f>
        <v>140000</v>
      </c>
      <c r="D83" s="160">
        <v>0</v>
      </c>
      <c r="E83" s="160">
        <v>0</v>
      </c>
      <c r="F83" s="203">
        <f t="shared" si="44"/>
        <v>140000</v>
      </c>
      <c r="G83" s="209">
        <f>'1A. melléklet'!G83+'1B melléklet'!G83</f>
        <v>140000</v>
      </c>
      <c r="H83" s="160">
        <v>0</v>
      </c>
      <c r="I83" s="160">
        <v>0</v>
      </c>
      <c r="J83" s="159">
        <f t="shared" si="56"/>
        <v>140000</v>
      </c>
      <c r="K83" s="209">
        <f>'1A. melléklet'!K83+'1B melléklet'!K83</f>
        <v>140000</v>
      </c>
      <c r="L83" s="160">
        <v>0</v>
      </c>
      <c r="M83" s="160">
        <v>0</v>
      </c>
      <c r="N83" s="159">
        <f t="shared" si="57"/>
        <v>140000</v>
      </c>
      <c r="O83" s="209">
        <f>'1A. melléklet'!O83+'1B melléklet'!O83</f>
        <v>1240636</v>
      </c>
      <c r="P83" s="160">
        <v>0</v>
      </c>
      <c r="Q83" s="160">
        <v>0</v>
      </c>
      <c r="R83" s="159">
        <f t="shared" si="58"/>
        <v>1240636</v>
      </c>
    </row>
    <row r="84" spans="1:18" ht="15" customHeight="1" x14ac:dyDescent="0.25">
      <c r="A84" s="43" t="s">
        <v>424</v>
      </c>
      <c r="B84" s="45" t="s">
        <v>196</v>
      </c>
      <c r="C84" s="157">
        <f>'1A. melléklet'!C84+'1B melléklet'!C84</f>
        <v>530000</v>
      </c>
      <c r="D84" s="158">
        <f t="shared" ref="D84:E84" si="59">SUM(D77:D83)</f>
        <v>0</v>
      </c>
      <c r="E84" s="158">
        <f t="shared" si="59"/>
        <v>0</v>
      </c>
      <c r="F84" s="204">
        <f t="shared" si="44"/>
        <v>530000</v>
      </c>
      <c r="G84" s="210">
        <f>'1A. melléklet'!G84+'1B melléklet'!G84</f>
        <v>530000</v>
      </c>
      <c r="H84" s="158">
        <f t="shared" ref="H84:I84" si="60">SUM(H77:H83)</f>
        <v>0</v>
      </c>
      <c r="I84" s="158">
        <f t="shared" si="60"/>
        <v>0</v>
      </c>
      <c r="J84" s="157">
        <f t="shared" si="56"/>
        <v>530000</v>
      </c>
      <c r="K84" s="210">
        <f>'1A. melléklet'!K84+'1B melléklet'!K84</f>
        <v>530000</v>
      </c>
      <c r="L84" s="158">
        <f t="shared" ref="L84:M84" si="61">SUM(L77:L83)</f>
        <v>0</v>
      </c>
      <c r="M84" s="158">
        <f t="shared" si="61"/>
        <v>0</v>
      </c>
      <c r="N84" s="157">
        <f t="shared" si="57"/>
        <v>530000</v>
      </c>
      <c r="O84" s="210">
        <f>'1A. melléklet'!O84+'1B melléklet'!O84</f>
        <v>5835582</v>
      </c>
      <c r="P84" s="158">
        <f t="shared" ref="P84:Q84" si="62">SUM(P77:P83)</f>
        <v>0</v>
      </c>
      <c r="Q84" s="158">
        <f t="shared" si="62"/>
        <v>0</v>
      </c>
      <c r="R84" s="157">
        <f t="shared" si="58"/>
        <v>5835582</v>
      </c>
    </row>
    <row r="85" spans="1:18" ht="15" customHeight="1" x14ac:dyDescent="0.25">
      <c r="A85" s="13" t="s">
        <v>197</v>
      </c>
      <c r="B85" s="28" t="s">
        <v>198</v>
      </c>
      <c r="C85" s="159">
        <f>'1A. melléklet'!C85+'1B melléklet'!C85</f>
        <v>127308800</v>
      </c>
      <c r="D85" s="160">
        <v>0</v>
      </c>
      <c r="E85" s="160">
        <v>0</v>
      </c>
      <c r="F85" s="203">
        <f t="shared" si="44"/>
        <v>127308800</v>
      </c>
      <c r="G85" s="209">
        <f>'1A. melléklet'!G85+'1B melléklet'!G85</f>
        <v>127308800</v>
      </c>
      <c r="H85" s="160">
        <v>0</v>
      </c>
      <c r="I85" s="160">
        <v>0</v>
      </c>
      <c r="J85" s="159">
        <f t="shared" si="56"/>
        <v>127308800</v>
      </c>
      <c r="K85" s="209">
        <f>'1A. melléklet'!K85+'1B melléklet'!K85</f>
        <v>126783800</v>
      </c>
      <c r="L85" s="160">
        <v>0</v>
      </c>
      <c r="M85" s="160">
        <v>0</v>
      </c>
      <c r="N85" s="159">
        <f t="shared" si="57"/>
        <v>126783800</v>
      </c>
      <c r="O85" s="209">
        <f>'1A. melléklet'!O85+'1B melléklet'!O85</f>
        <v>126258800</v>
      </c>
      <c r="P85" s="160">
        <v>0</v>
      </c>
      <c r="Q85" s="160">
        <v>0</v>
      </c>
      <c r="R85" s="159">
        <f t="shared" si="58"/>
        <v>126258800</v>
      </c>
    </row>
    <row r="86" spans="1:18" ht="15" customHeight="1" x14ac:dyDescent="0.25">
      <c r="A86" s="13" t="s">
        <v>199</v>
      </c>
      <c r="B86" s="28" t="s">
        <v>200</v>
      </c>
      <c r="C86" s="159">
        <f>'1A. melléklet'!C86+'1B melléklet'!C86</f>
        <v>0</v>
      </c>
      <c r="D86" s="160">
        <v>0</v>
      </c>
      <c r="E86" s="160">
        <v>0</v>
      </c>
      <c r="F86" s="203">
        <f t="shared" si="44"/>
        <v>0</v>
      </c>
      <c r="G86" s="209">
        <f>'1A. melléklet'!G86+'1B melléklet'!G86</f>
        <v>0</v>
      </c>
      <c r="H86" s="160">
        <v>0</v>
      </c>
      <c r="I86" s="160">
        <v>0</v>
      </c>
      <c r="J86" s="159">
        <f t="shared" si="56"/>
        <v>0</v>
      </c>
      <c r="K86" s="209">
        <f>'1A. melléklet'!K86+'1B melléklet'!K86</f>
        <v>0</v>
      </c>
      <c r="L86" s="160">
        <v>0</v>
      </c>
      <c r="M86" s="160">
        <v>0</v>
      </c>
      <c r="N86" s="159">
        <f t="shared" si="57"/>
        <v>0</v>
      </c>
      <c r="O86" s="209">
        <f>'1A. melléklet'!O86+'1B melléklet'!O86</f>
        <v>0</v>
      </c>
      <c r="P86" s="160">
        <v>0</v>
      </c>
      <c r="Q86" s="160">
        <v>0</v>
      </c>
      <c r="R86" s="159">
        <f t="shared" si="58"/>
        <v>0</v>
      </c>
    </row>
    <row r="87" spans="1:18" ht="15" customHeight="1" x14ac:dyDescent="0.25">
      <c r="A87" s="13" t="s">
        <v>201</v>
      </c>
      <c r="B87" s="28" t="s">
        <v>202</v>
      </c>
      <c r="C87" s="159">
        <f>'1A. melléklet'!C87+'1B melléklet'!C87</f>
        <v>0</v>
      </c>
      <c r="D87" s="160">
        <v>0</v>
      </c>
      <c r="E87" s="160">
        <v>0</v>
      </c>
      <c r="F87" s="203">
        <f t="shared" si="44"/>
        <v>0</v>
      </c>
      <c r="G87" s="209">
        <f>'1A. melléklet'!G87+'1B melléklet'!G87</f>
        <v>0</v>
      </c>
      <c r="H87" s="160">
        <v>0</v>
      </c>
      <c r="I87" s="160">
        <v>0</v>
      </c>
      <c r="J87" s="159">
        <f t="shared" si="56"/>
        <v>0</v>
      </c>
      <c r="K87" s="209">
        <f>'1A. melléklet'!K87+'1B melléklet'!K87</f>
        <v>0</v>
      </c>
      <c r="L87" s="160">
        <v>0</v>
      </c>
      <c r="M87" s="160">
        <v>0</v>
      </c>
      <c r="N87" s="159">
        <f t="shared" si="57"/>
        <v>0</v>
      </c>
      <c r="O87" s="209">
        <f>'1A. melléklet'!O87+'1B melléklet'!O87</f>
        <v>0</v>
      </c>
      <c r="P87" s="160">
        <v>0</v>
      </c>
      <c r="Q87" s="160">
        <v>0</v>
      </c>
      <c r="R87" s="159">
        <f t="shared" si="58"/>
        <v>0</v>
      </c>
    </row>
    <row r="88" spans="1:18" ht="15" customHeight="1" x14ac:dyDescent="0.25">
      <c r="A88" s="13" t="s">
        <v>203</v>
      </c>
      <c r="B88" s="28" t="s">
        <v>204</v>
      </c>
      <c r="C88" s="159">
        <f>'1A. melléklet'!C88+'1B melléklet'!C88</f>
        <v>34359460</v>
      </c>
      <c r="D88" s="160">
        <v>0</v>
      </c>
      <c r="E88" s="160">
        <v>0</v>
      </c>
      <c r="F88" s="203">
        <f t="shared" si="44"/>
        <v>34359460</v>
      </c>
      <c r="G88" s="209">
        <f>'1A. melléklet'!G88+'1B melléklet'!G88</f>
        <v>34359460</v>
      </c>
      <c r="H88" s="160">
        <v>0</v>
      </c>
      <c r="I88" s="160">
        <v>0</v>
      </c>
      <c r="J88" s="159">
        <f t="shared" si="56"/>
        <v>34359460</v>
      </c>
      <c r="K88" s="209">
        <f>'1A. melléklet'!K88+'1B melléklet'!K88</f>
        <v>34217710</v>
      </c>
      <c r="L88" s="160">
        <v>0</v>
      </c>
      <c r="M88" s="160">
        <v>0</v>
      </c>
      <c r="N88" s="159">
        <f t="shared" si="57"/>
        <v>34217710</v>
      </c>
      <c r="O88" s="209">
        <f>'1A. melléklet'!O88+'1B melléklet'!O88</f>
        <v>34217710</v>
      </c>
      <c r="P88" s="160">
        <v>0</v>
      </c>
      <c r="Q88" s="160">
        <v>0</v>
      </c>
      <c r="R88" s="159">
        <f t="shared" si="58"/>
        <v>34217710</v>
      </c>
    </row>
    <row r="89" spans="1:18" ht="15" customHeight="1" x14ac:dyDescent="0.25">
      <c r="A89" s="42" t="s">
        <v>425</v>
      </c>
      <c r="B89" s="45" t="s">
        <v>205</v>
      </c>
      <c r="C89" s="157">
        <f>'1A. melléklet'!C89+'1B melléklet'!C89</f>
        <v>161668260</v>
      </c>
      <c r="D89" s="158">
        <f t="shared" ref="D89:E89" si="63">SUM(D85:D88)</f>
        <v>0</v>
      </c>
      <c r="E89" s="158">
        <f t="shared" si="63"/>
        <v>0</v>
      </c>
      <c r="F89" s="204">
        <f t="shared" si="44"/>
        <v>161668260</v>
      </c>
      <c r="G89" s="210">
        <f>'1A. melléklet'!G89+'1B melléklet'!G89</f>
        <v>161668260</v>
      </c>
      <c r="H89" s="158">
        <f t="shared" ref="H89:I89" si="64">SUM(H85:H88)</f>
        <v>0</v>
      </c>
      <c r="I89" s="158">
        <f t="shared" si="64"/>
        <v>0</v>
      </c>
      <c r="J89" s="157">
        <f t="shared" si="56"/>
        <v>161668260</v>
      </c>
      <c r="K89" s="210">
        <f>'1A. melléklet'!K89+'1B melléklet'!K89</f>
        <v>161001510</v>
      </c>
      <c r="L89" s="158">
        <f t="shared" ref="L89:M89" si="65">SUM(L85:L88)</f>
        <v>0</v>
      </c>
      <c r="M89" s="158">
        <f t="shared" si="65"/>
        <v>0</v>
      </c>
      <c r="N89" s="157">
        <f t="shared" si="57"/>
        <v>161001510</v>
      </c>
      <c r="O89" s="210">
        <f>'1A. melléklet'!O89+'1B melléklet'!O89</f>
        <v>160476510</v>
      </c>
      <c r="P89" s="158">
        <f t="shared" ref="P89:Q89" si="66">SUM(P85:P88)</f>
        <v>0</v>
      </c>
      <c r="Q89" s="158">
        <f t="shared" si="66"/>
        <v>0</v>
      </c>
      <c r="R89" s="157">
        <f t="shared" si="58"/>
        <v>160476510</v>
      </c>
    </row>
    <row r="90" spans="1:18" ht="15" customHeight="1" x14ac:dyDescent="0.25">
      <c r="A90" s="13" t="s">
        <v>206</v>
      </c>
      <c r="B90" s="28" t="s">
        <v>207</v>
      </c>
      <c r="C90" s="159">
        <f>'1A. melléklet'!C90+'1B melléklet'!C90</f>
        <v>0</v>
      </c>
      <c r="D90" s="160">
        <v>0</v>
      </c>
      <c r="E90" s="160">
        <v>0</v>
      </c>
      <c r="F90" s="203">
        <f t="shared" si="44"/>
        <v>0</v>
      </c>
      <c r="G90" s="209">
        <f>'1A. melléklet'!G90+'1B melléklet'!G90</f>
        <v>0</v>
      </c>
      <c r="H90" s="160">
        <v>0</v>
      </c>
      <c r="I90" s="160">
        <v>0</v>
      </c>
      <c r="J90" s="159">
        <f t="shared" si="56"/>
        <v>0</v>
      </c>
      <c r="K90" s="209">
        <f>'1A. melléklet'!K90+'1B melléklet'!K90</f>
        <v>0</v>
      </c>
      <c r="L90" s="160">
        <v>0</v>
      </c>
      <c r="M90" s="160">
        <v>0</v>
      </c>
      <c r="N90" s="159">
        <f t="shared" si="57"/>
        <v>0</v>
      </c>
      <c r="O90" s="209">
        <f>'1A. melléklet'!O90+'1B melléklet'!O90</f>
        <v>0</v>
      </c>
      <c r="P90" s="160">
        <v>0</v>
      </c>
      <c r="Q90" s="160">
        <v>0</v>
      </c>
      <c r="R90" s="159">
        <f t="shared" si="58"/>
        <v>0</v>
      </c>
    </row>
    <row r="91" spans="1:18" ht="15" customHeight="1" x14ac:dyDescent="0.25">
      <c r="A91" s="13" t="s">
        <v>461</v>
      </c>
      <c r="B91" s="28" t="s">
        <v>208</v>
      </c>
      <c r="C91" s="159">
        <f>'1A. melléklet'!C91+'1B melléklet'!C91</f>
        <v>0</v>
      </c>
      <c r="D91" s="160">
        <v>0</v>
      </c>
      <c r="E91" s="160">
        <v>0</v>
      </c>
      <c r="F91" s="203">
        <f t="shared" si="44"/>
        <v>0</v>
      </c>
      <c r="G91" s="209">
        <f>'1A. melléklet'!G91+'1B melléklet'!G91</f>
        <v>0</v>
      </c>
      <c r="H91" s="160">
        <v>0</v>
      </c>
      <c r="I91" s="160">
        <v>0</v>
      </c>
      <c r="J91" s="159">
        <f t="shared" si="56"/>
        <v>0</v>
      </c>
      <c r="K91" s="209">
        <f>'1A. melléklet'!K91+'1B melléklet'!K91</f>
        <v>0</v>
      </c>
      <c r="L91" s="160">
        <v>0</v>
      </c>
      <c r="M91" s="160">
        <v>0</v>
      </c>
      <c r="N91" s="159">
        <f t="shared" si="57"/>
        <v>0</v>
      </c>
      <c r="O91" s="209">
        <f>'1A. melléklet'!O91+'1B melléklet'!O91</f>
        <v>0</v>
      </c>
      <c r="P91" s="160">
        <v>0</v>
      </c>
      <c r="Q91" s="160">
        <v>0</v>
      </c>
      <c r="R91" s="159">
        <f t="shared" si="58"/>
        <v>0</v>
      </c>
    </row>
    <row r="92" spans="1:18" ht="15" customHeight="1" x14ac:dyDescent="0.25">
      <c r="A92" s="13" t="s">
        <v>462</v>
      </c>
      <c r="B92" s="28" t="s">
        <v>209</v>
      </c>
      <c r="C92" s="159">
        <f>'1A. melléklet'!C92+'1B melléklet'!C92</f>
        <v>0</v>
      </c>
      <c r="D92" s="160">
        <v>0</v>
      </c>
      <c r="E92" s="160">
        <v>0</v>
      </c>
      <c r="F92" s="203">
        <f t="shared" si="44"/>
        <v>0</v>
      </c>
      <c r="G92" s="209">
        <f>'1A. melléklet'!G92+'1B melléklet'!G92</f>
        <v>0</v>
      </c>
      <c r="H92" s="160">
        <v>0</v>
      </c>
      <c r="I92" s="160">
        <v>0</v>
      </c>
      <c r="J92" s="159">
        <f t="shared" si="56"/>
        <v>0</v>
      </c>
      <c r="K92" s="209">
        <f>'1A. melléklet'!K92+'1B melléklet'!K92</f>
        <v>0</v>
      </c>
      <c r="L92" s="160">
        <v>0</v>
      </c>
      <c r="M92" s="160">
        <v>0</v>
      </c>
      <c r="N92" s="159">
        <f t="shared" si="57"/>
        <v>0</v>
      </c>
      <c r="O92" s="209">
        <f>'1A. melléklet'!O92+'1B melléklet'!O92</f>
        <v>0</v>
      </c>
      <c r="P92" s="160">
        <v>0</v>
      </c>
      <c r="Q92" s="160">
        <v>0</v>
      </c>
      <c r="R92" s="159">
        <f t="shared" si="58"/>
        <v>0</v>
      </c>
    </row>
    <row r="93" spans="1:18" ht="15" customHeight="1" x14ac:dyDescent="0.25">
      <c r="A93" s="13" t="s">
        <v>463</v>
      </c>
      <c r="B93" s="28" t="s">
        <v>210</v>
      </c>
      <c r="C93" s="159">
        <f>'1A. melléklet'!C93+'1B melléklet'!C93</f>
        <v>0</v>
      </c>
      <c r="D93" s="160">
        <v>0</v>
      </c>
      <c r="E93" s="160">
        <v>0</v>
      </c>
      <c r="F93" s="203">
        <f t="shared" si="44"/>
        <v>0</v>
      </c>
      <c r="G93" s="209">
        <f>'1A. melléklet'!G93+'1B melléklet'!G93</f>
        <v>0</v>
      </c>
      <c r="H93" s="160">
        <v>0</v>
      </c>
      <c r="I93" s="160">
        <v>0</v>
      </c>
      <c r="J93" s="159">
        <f t="shared" si="56"/>
        <v>0</v>
      </c>
      <c r="K93" s="209">
        <f>'1A. melléklet'!K93+'1B melléklet'!K93</f>
        <v>0</v>
      </c>
      <c r="L93" s="160">
        <v>0</v>
      </c>
      <c r="M93" s="160">
        <v>0</v>
      </c>
      <c r="N93" s="159">
        <f t="shared" si="57"/>
        <v>0</v>
      </c>
      <c r="O93" s="209">
        <f>'1A. melléklet'!O93+'1B melléklet'!O93</f>
        <v>0</v>
      </c>
      <c r="P93" s="160">
        <v>0</v>
      </c>
      <c r="Q93" s="160">
        <v>0</v>
      </c>
      <c r="R93" s="159">
        <f t="shared" si="58"/>
        <v>0</v>
      </c>
    </row>
    <row r="94" spans="1:18" ht="15" customHeight="1" x14ac:dyDescent="0.25">
      <c r="A94" s="13" t="s">
        <v>464</v>
      </c>
      <c r="B94" s="28" t="s">
        <v>211</v>
      </c>
      <c r="C94" s="159">
        <f>'1A. melléklet'!C94+'1B melléklet'!C94</f>
        <v>0</v>
      </c>
      <c r="D94" s="160">
        <v>0</v>
      </c>
      <c r="E94" s="160">
        <v>0</v>
      </c>
      <c r="F94" s="203">
        <f t="shared" si="44"/>
        <v>0</v>
      </c>
      <c r="G94" s="209">
        <f>'1A. melléklet'!G94+'1B melléklet'!G94</f>
        <v>0</v>
      </c>
      <c r="H94" s="160">
        <v>0</v>
      </c>
      <c r="I94" s="160">
        <v>0</v>
      </c>
      <c r="J94" s="159">
        <f t="shared" si="56"/>
        <v>0</v>
      </c>
      <c r="K94" s="209">
        <f>'1A. melléklet'!K94+'1B melléklet'!K94</f>
        <v>0</v>
      </c>
      <c r="L94" s="160">
        <v>0</v>
      </c>
      <c r="M94" s="160">
        <v>0</v>
      </c>
      <c r="N94" s="159">
        <f t="shared" si="57"/>
        <v>0</v>
      </c>
      <c r="O94" s="209">
        <f>'1A. melléklet'!O94+'1B melléklet'!O94</f>
        <v>0</v>
      </c>
      <c r="P94" s="160">
        <v>0</v>
      </c>
      <c r="Q94" s="160">
        <v>0</v>
      </c>
      <c r="R94" s="159">
        <f t="shared" si="58"/>
        <v>0</v>
      </c>
    </row>
    <row r="95" spans="1:18" ht="15" customHeight="1" x14ac:dyDescent="0.25">
      <c r="A95" s="13" t="s">
        <v>465</v>
      </c>
      <c r="B95" s="28" t="s">
        <v>212</v>
      </c>
      <c r="C95" s="159">
        <f>'1A. melléklet'!C95+'1B melléklet'!C95</f>
        <v>0</v>
      </c>
      <c r="D95" s="160">
        <v>0</v>
      </c>
      <c r="E95" s="160">
        <v>0</v>
      </c>
      <c r="F95" s="203">
        <f t="shared" si="44"/>
        <v>0</v>
      </c>
      <c r="G95" s="209">
        <f>'1A. melléklet'!G95+'1B melléklet'!G95</f>
        <v>0</v>
      </c>
      <c r="H95" s="160">
        <v>0</v>
      </c>
      <c r="I95" s="160">
        <v>0</v>
      </c>
      <c r="J95" s="159">
        <f t="shared" si="56"/>
        <v>0</v>
      </c>
      <c r="K95" s="209">
        <f>'1A. melléklet'!K95+'1B melléklet'!K95</f>
        <v>0</v>
      </c>
      <c r="L95" s="160">
        <v>0</v>
      </c>
      <c r="M95" s="160">
        <v>0</v>
      </c>
      <c r="N95" s="159">
        <f t="shared" si="57"/>
        <v>0</v>
      </c>
      <c r="O95" s="209">
        <f>'1A. melléklet'!O95+'1B melléklet'!O95</f>
        <v>0</v>
      </c>
      <c r="P95" s="160">
        <v>0</v>
      </c>
      <c r="Q95" s="160">
        <v>0</v>
      </c>
      <c r="R95" s="159">
        <f t="shared" si="58"/>
        <v>0</v>
      </c>
    </row>
    <row r="96" spans="1:18" ht="15" customHeight="1" x14ac:dyDescent="0.25">
      <c r="A96" s="13" t="s">
        <v>213</v>
      </c>
      <c r="B96" s="28" t="s">
        <v>214</v>
      </c>
      <c r="C96" s="159">
        <f>'1A. melléklet'!C96+'1B melléklet'!C96</f>
        <v>0</v>
      </c>
      <c r="D96" s="160">
        <v>0</v>
      </c>
      <c r="E96" s="160">
        <v>0</v>
      </c>
      <c r="F96" s="203">
        <f t="shared" si="44"/>
        <v>0</v>
      </c>
      <c r="G96" s="209">
        <f>'1A. melléklet'!G96+'1B melléklet'!G96</f>
        <v>0</v>
      </c>
      <c r="H96" s="160">
        <v>0</v>
      </c>
      <c r="I96" s="160">
        <v>0</v>
      </c>
      <c r="J96" s="159">
        <f t="shared" si="56"/>
        <v>0</v>
      </c>
      <c r="K96" s="209">
        <f>'1A. melléklet'!K96+'1B melléklet'!K96</f>
        <v>0</v>
      </c>
      <c r="L96" s="160">
        <v>0</v>
      </c>
      <c r="M96" s="160">
        <v>0</v>
      </c>
      <c r="N96" s="159">
        <f t="shared" si="57"/>
        <v>0</v>
      </c>
      <c r="O96" s="209">
        <f>'1A. melléklet'!O96+'1B melléklet'!O96</f>
        <v>0</v>
      </c>
      <c r="P96" s="160">
        <v>0</v>
      </c>
      <c r="Q96" s="160">
        <v>0</v>
      </c>
      <c r="R96" s="159">
        <f t="shared" si="58"/>
        <v>0</v>
      </c>
    </row>
    <row r="97" spans="1:18" ht="15" customHeight="1" x14ac:dyDescent="0.25">
      <c r="A97" s="13" t="s">
        <v>656</v>
      </c>
      <c r="B97" s="28" t="s">
        <v>215</v>
      </c>
      <c r="C97" s="159">
        <f>'1A. melléklet'!C97+'1B melléklet'!C97</f>
        <v>0</v>
      </c>
      <c r="D97" s="160">
        <v>0</v>
      </c>
      <c r="E97" s="160">
        <v>0</v>
      </c>
      <c r="F97" s="203">
        <f t="shared" si="44"/>
        <v>0</v>
      </c>
      <c r="G97" s="209">
        <f>'1A. melléklet'!G97+'1B melléklet'!G97</f>
        <v>0</v>
      </c>
      <c r="H97" s="160">
        <v>0</v>
      </c>
      <c r="I97" s="160">
        <v>0</v>
      </c>
      <c r="J97" s="159">
        <f t="shared" si="56"/>
        <v>0</v>
      </c>
      <c r="K97" s="209">
        <f>'1A. melléklet'!K97+'1B melléklet'!K97</f>
        <v>0</v>
      </c>
      <c r="L97" s="160">
        <v>0</v>
      </c>
      <c r="M97" s="160">
        <v>0</v>
      </c>
      <c r="N97" s="159">
        <f t="shared" si="57"/>
        <v>0</v>
      </c>
      <c r="O97" s="209">
        <f>'1A. melléklet'!O97+'1B melléklet'!O97</f>
        <v>0</v>
      </c>
      <c r="P97" s="160">
        <v>0</v>
      </c>
      <c r="Q97" s="160">
        <v>0</v>
      </c>
      <c r="R97" s="159">
        <f t="shared" si="58"/>
        <v>0</v>
      </c>
    </row>
    <row r="98" spans="1:18" ht="15" customHeight="1" x14ac:dyDescent="0.25">
      <c r="A98" s="13" t="s">
        <v>657</v>
      </c>
      <c r="B98" s="28" t="s">
        <v>658</v>
      </c>
      <c r="C98" s="159">
        <f>'1A. melléklet'!C98+'1B melléklet'!C98</f>
        <v>0</v>
      </c>
      <c r="D98" s="160">
        <v>0</v>
      </c>
      <c r="E98" s="160">
        <v>0</v>
      </c>
      <c r="F98" s="203">
        <f t="shared" si="44"/>
        <v>0</v>
      </c>
      <c r="G98" s="209">
        <f>'1A. melléklet'!G98+'1B melléklet'!G98</f>
        <v>0</v>
      </c>
      <c r="H98" s="160">
        <v>0</v>
      </c>
      <c r="I98" s="160">
        <v>0</v>
      </c>
      <c r="J98" s="159">
        <f t="shared" si="56"/>
        <v>0</v>
      </c>
      <c r="K98" s="209">
        <f>'1A. melléklet'!K98+'1B melléklet'!K98</f>
        <v>0</v>
      </c>
      <c r="L98" s="160">
        <v>0</v>
      </c>
      <c r="M98" s="160">
        <v>0</v>
      </c>
      <c r="N98" s="159">
        <f t="shared" si="57"/>
        <v>0</v>
      </c>
      <c r="O98" s="209">
        <f>'1A. melléklet'!O98+'1B melléklet'!O98</f>
        <v>0</v>
      </c>
      <c r="P98" s="160">
        <v>0</v>
      </c>
      <c r="Q98" s="160">
        <v>0</v>
      </c>
      <c r="R98" s="159">
        <f t="shared" si="58"/>
        <v>0</v>
      </c>
    </row>
    <row r="99" spans="1:18" ht="15" customHeight="1" x14ac:dyDescent="0.25">
      <c r="A99" s="42" t="s">
        <v>426</v>
      </c>
      <c r="B99" s="45" t="s">
        <v>216</v>
      </c>
      <c r="C99" s="159">
        <f>'1A. melléklet'!C99+'1B melléklet'!C99</f>
        <v>0</v>
      </c>
      <c r="D99" s="158">
        <f t="shared" ref="D99:E99" si="67">SUM(D90:D98)</f>
        <v>0</v>
      </c>
      <c r="E99" s="158">
        <f t="shared" si="67"/>
        <v>0</v>
      </c>
      <c r="F99" s="204">
        <f t="shared" si="44"/>
        <v>0</v>
      </c>
      <c r="G99" s="209">
        <f>'1A. melléklet'!G99+'1B melléklet'!G99</f>
        <v>0</v>
      </c>
      <c r="H99" s="158">
        <f t="shared" ref="H99:I99" si="68">SUM(H90:H98)</f>
        <v>0</v>
      </c>
      <c r="I99" s="158">
        <f t="shared" si="68"/>
        <v>0</v>
      </c>
      <c r="J99" s="157">
        <f t="shared" si="56"/>
        <v>0</v>
      </c>
      <c r="K99" s="209">
        <f>'1A. melléklet'!K99+'1B melléklet'!K99</f>
        <v>0</v>
      </c>
      <c r="L99" s="158">
        <f t="shared" ref="L99:M99" si="69">SUM(L90:L98)</f>
        <v>0</v>
      </c>
      <c r="M99" s="158">
        <f t="shared" si="69"/>
        <v>0</v>
      </c>
      <c r="N99" s="157">
        <f t="shared" si="57"/>
        <v>0</v>
      </c>
      <c r="O99" s="209">
        <f>'1A. melléklet'!O99+'1B melléklet'!O99</f>
        <v>0</v>
      </c>
      <c r="P99" s="158">
        <f t="shared" ref="P99:Q99" si="70">SUM(P90:P98)</f>
        <v>0</v>
      </c>
      <c r="Q99" s="158">
        <f t="shared" si="70"/>
        <v>0</v>
      </c>
      <c r="R99" s="157">
        <f t="shared" si="58"/>
        <v>0</v>
      </c>
    </row>
    <row r="100" spans="1:18" ht="15" customHeight="1" x14ac:dyDescent="0.25">
      <c r="A100" s="170" t="s">
        <v>38</v>
      </c>
      <c r="B100" s="171"/>
      <c r="C100" s="172">
        <f>'1A. melléklet'!C100+'1B melléklet'!C100</f>
        <v>162198260</v>
      </c>
      <c r="D100" s="173">
        <f t="shared" ref="D100:E100" si="71">D84+D89+D99</f>
        <v>0</v>
      </c>
      <c r="E100" s="173">
        <f t="shared" si="71"/>
        <v>0</v>
      </c>
      <c r="F100" s="205">
        <f t="shared" si="44"/>
        <v>162198260</v>
      </c>
      <c r="G100" s="234">
        <f>'1A. melléklet'!G100+'1B melléklet'!G100</f>
        <v>162198260</v>
      </c>
      <c r="H100" s="173">
        <f t="shared" ref="H100:I100" si="72">H84+H89+H99</f>
        <v>0</v>
      </c>
      <c r="I100" s="173">
        <f t="shared" si="72"/>
        <v>0</v>
      </c>
      <c r="J100" s="172">
        <f t="shared" si="56"/>
        <v>162198260</v>
      </c>
      <c r="K100" s="234">
        <f>'1A. melléklet'!K100+'1B melléklet'!K100</f>
        <v>161531510</v>
      </c>
      <c r="L100" s="173">
        <f t="shared" ref="L100:M100" si="73">L84+L89+L99</f>
        <v>0</v>
      </c>
      <c r="M100" s="173">
        <f t="shared" si="73"/>
        <v>0</v>
      </c>
      <c r="N100" s="172">
        <f t="shared" si="57"/>
        <v>161531510</v>
      </c>
      <c r="O100" s="234">
        <f>'1A. melléklet'!O100+'1B melléklet'!O100</f>
        <v>166312092</v>
      </c>
      <c r="P100" s="173">
        <f t="shared" ref="P100:Q100" si="74">P84+P89+P99</f>
        <v>0</v>
      </c>
      <c r="Q100" s="173">
        <f t="shared" si="74"/>
        <v>0</v>
      </c>
      <c r="R100" s="172">
        <f t="shared" si="58"/>
        <v>166312092</v>
      </c>
    </row>
    <row r="101" spans="1:18" ht="15" customHeight="1" x14ac:dyDescent="0.25">
      <c r="A101" s="122" t="s">
        <v>471</v>
      </c>
      <c r="B101" s="123" t="s">
        <v>217</v>
      </c>
      <c r="C101" s="165">
        <f>'1A. melléklet'!C101+'1B melléklet'!C101</f>
        <v>288138458</v>
      </c>
      <c r="D101" s="166">
        <f>D26+D27+D52+D61+D75+D84+D89+D99</f>
        <v>300000</v>
      </c>
      <c r="E101" s="166">
        <f>E26+E27+E52+E61+E75+E84+E89+E99</f>
        <v>9000</v>
      </c>
      <c r="F101" s="206">
        <f t="shared" si="44"/>
        <v>288447458</v>
      </c>
      <c r="G101" s="211">
        <f>'1A. melléklet'!G101+'1B melléklet'!G101</f>
        <v>303407692</v>
      </c>
      <c r="H101" s="166">
        <f>H26+H27+H52+H61+H75+H84+H89+H99</f>
        <v>300000</v>
      </c>
      <c r="I101" s="166">
        <f>I26+I27+I52+I61+I75+I84+I89+I99</f>
        <v>9000</v>
      </c>
      <c r="J101" s="165">
        <f t="shared" si="56"/>
        <v>303716692</v>
      </c>
      <c r="K101" s="211">
        <f>'1A. melléklet'!K101+'1B melléklet'!K101</f>
        <v>299584490</v>
      </c>
      <c r="L101" s="166">
        <f>L26+L27+L52+L61+L75+L84+L89+L99</f>
        <v>300000</v>
      </c>
      <c r="M101" s="166">
        <f>M26+M27+M52+M61+M75+M84+M89+M99</f>
        <v>9000</v>
      </c>
      <c r="N101" s="165">
        <f t="shared" si="57"/>
        <v>299893490</v>
      </c>
      <c r="O101" s="211">
        <f>'1A. melléklet'!O101+'1B melléklet'!O101</f>
        <v>324178356</v>
      </c>
      <c r="P101" s="166">
        <f>P26+P27+P52+P61+P75+P84+P89+P99</f>
        <v>300000</v>
      </c>
      <c r="Q101" s="166">
        <f>Q26+Q27+Q52+Q61+Q75+Q84+Q89+Q99</f>
        <v>9000</v>
      </c>
      <c r="R101" s="165">
        <f t="shared" si="58"/>
        <v>324487356</v>
      </c>
    </row>
    <row r="102" spans="1:18" ht="15" customHeight="1" x14ac:dyDescent="0.25">
      <c r="A102" s="13" t="s">
        <v>659</v>
      </c>
      <c r="B102" s="5" t="s">
        <v>218</v>
      </c>
      <c r="C102" s="159">
        <f>'1A. melléklet'!C102+'1B melléklet'!C102</f>
        <v>0</v>
      </c>
      <c r="D102" s="160">
        <v>0</v>
      </c>
      <c r="E102" s="160">
        <v>0</v>
      </c>
      <c r="F102" s="203">
        <f t="shared" si="44"/>
        <v>0</v>
      </c>
      <c r="G102" s="209">
        <f>'1A. melléklet'!G102+'1B melléklet'!G102</f>
        <v>0</v>
      </c>
      <c r="H102" s="160">
        <v>0</v>
      </c>
      <c r="I102" s="160">
        <v>0</v>
      </c>
      <c r="J102" s="159">
        <f t="shared" si="56"/>
        <v>0</v>
      </c>
      <c r="K102" s="209">
        <f>'1A. melléklet'!K102+'1B melléklet'!K102</f>
        <v>0</v>
      </c>
      <c r="L102" s="160">
        <v>0</v>
      </c>
      <c r="M102" s="160">
        <v>0</v>
      </c>
      <c r="N102" s="159">
        <f t="shared" si="57"/>
        <v>0</v>
      </c>
      <c r="O102" s="209">
        <f>'1A. melléklet'!O102+'1B melléklet'!O102</f>
        <v>0</v>
      </c>
      <c r="P102" s="160">
        <v>0</v>
      </c>
      <c r="Q102" s="160">
        <v>0</v>
      </c>
      <c r="R102" s="159">
        <f t="shared" si="58"/>
        <v>0</v>
      </c>
    </row>
    <row r="103" spans="1:18" ht="15" customHeight="1" x14ac:dyDescent="0.25">
      <c r="A103" s="13" t="s">
        <v>221</v>
      </c>
      <c r="B103" s="5" t="s">
        <v>222</v>
      </c>
      <c r="C103" s="159">
        <f>'1A. melléklet'!C103+'1B melléklet'!C103</f>
        <v>0</v>
      </c>
      <c r="D103" s="160">
        <v>0</v>
      </c>
      <c r="E103" s="160">
        <v>0</v>
      </c>
      <c r="F103" s="203">
        <f t="shared" si="44"/>
        <v>0</v>
      </c>
      <c r="G103" s="209">
        <f>'1A. melléklet'!G103+'1B melléklet'!G103</f>
        <v>0</v>
      </c>
      <c r="H103" s="160">
        <v>0</v>
      </c>
      <c r="I103" s="160">
        <v>0</v>
      </c>
      <c r="J103" s="159">
        <f t="shared" si="56"/>
        <v>0</v>
      </c>
      <c r="K103" s="209">
        <f>'1A. melléklet'!K103+'1B melléklet'!K103</f>
        <v>0</v>
      </c>
      <c r="L103" s="160">
        <v>0</v>
      </c>
      <c r="M103" s="160">
        <v>0</v>
      </c>
      <c r="N103" s="159">
        <f t="shared" si="57"/>
        <v>0</v>
      </c>
      <c r="O103" s="209">
        <f>'1A. melléklet'!O103+'1B melléklet'!O103</f>
        <v>0</v>
      </c>
      <c r="P103" s="160">
        <v>0</v>
      </c>
      <c r="Q103" s="160">
        <v>0</v>
      </c>
      <c r="R103" s="159">
        <f t="shared" si="58"/>
        <v>0</v>
      </c>
    </row>
    <row r="104" spans="1:18" ht="15" customHeight="1" x14ac:dyDescent="0.25">
      <c r="A104" s="13" t="s">
        <v>674</v>
      </c>
      <c r="B104" s="5" t="s">
        <v>223</v>
      </c>
      <c r="C104" s="159">
        <f>'1A. melléklet'!C104+'1B melléklet'!C104</f>
        <v>0</v>
      </c>
      <c r="D104" s="160">
        <v>0</v>
      </c>
      <c r="E104" s="160">
        <v>0</v>
      </c>
      <c r="F104" s="203">
        <f t="shared" si="44"/>
        <v>0</v>
      </c>
      <c r="G104" s="209">
        <f>'1A. melléklet'!G104+'1B melléklet'!G104</f>
        <v>0</v>
      </c>
      <c r="H104" s="160">
        <v>0</v>
      </c>
      <c r="I104" s="160">
        <v>0</v>
      </c>
      <c r="J104" s="159">
        <f t="shared" si="56"/>
        <v>0</v>
      </c>
      <c r="K104" s="209">
        <f>'1A. melléklet'!K104+'1B melléklet'!K104</f>
        <v>0</v>
      </c>
      <c r="L104" s="160">
        <v>0</v>
      </c>
      <c r="M104" s="160">
        <v>0</v>
      </c>
      <c r="N104" s="159">
        <f t="shared" si="57"/>
        <v>0</v>
      </c>
      <c r="O104" s="209">
        <f>'1A. melléklet'!O104+'1B melléklet'!O104</f>
        <v>0</v>
      </c>
      <c r="P104" s="160">
        <v>0</v>
      </c>
      <c r="Q104" s="160">
        <v>0</v>
      </c>
      <c r="R104" s="159">
        <f t="shared" si="58"/>
        <v>0</v>
      </c>
    </row>
    <row r="105" spans="1:18" ht="15" customHeight="1" x14ac:dyDescent="0.25">
      <c r="A105" s="15" t="s">
        <v>431</v>
      </c>
      <c r="B105" s="7" t="s">
        <v>225</v>
      </c>
      <c r="C105" s="157">
        <f>'1A. melléklet'!C105+'1B melléklet'!C105</f>
        <v>0</v>
      </c>
      <c r="D105" s="158">
        <f t="shared" ref="D105:E105" si="75">SUM(D102:D104)</f>
        <v>0</v>
      </c>
      <c r="E105" s="158">
        <f t="shared" si="75"/>
        <v>0</v>
      </c>
      <c r="F105" s="204">
        <f t="shared" si="44"/>
        <v>0</v>
      </c>
      <c r="G105" s="210">
        <f>'1A. melléklet'!G105+'1B melléklet'!G105</f>
        <v>0</v>
      </c>
      <c r="H105" s="158">
        <f t="shared" ref="H105:I105" si="76">SUM(H102:H104)</f>
        <v>0</v>
      </c>
      <c r="I105" s="158">
        <f t="shared" si="76"/>
        <v>0</v>
      </c>
      <c r="J105" s="157">
        <f t="shared" si="56"/>
        <v>0</v>
      </c>
      <c r="K105" s="210">
        <f>'1A. melléklet'!K105+'1B melléklet'!K105</f>
        <v>0</v>
      </c>
      <c r="L105" s="158">
        <f t="shared" ref="L105:M105" si="77">SUM(L102:L104)</f>
        <v>0</v>
      </c>
      <c r="M105" s="158">
        <f t="shared" si="77"/>
        <v>0</v>
      </c>
      <c r="N105" s="157">
        <f t="shared" si="57"/>
        <v>0</v>
      </c>
      <c r="O105" s="210">
        <f>'1A. melléklet'!O105+'1B melléklet'!O105</f>
        <v>0</v>
      </c>
      <c r="P105" s="158">
        <f t="shared" ref="P105:Q105" si="78">SUM(P102:P104)</f>
        <v>0</v>
      </c>
      <c r="Q105" s="158">
        <f t="shared" si="78"/>
        <v>0</v>
      </c>
      <c r="R105" s="157">
        <f t="shared" si="58"/>
        <v>0</v>
      </c>
    </row>
    <row r="106" spans="1:18" ht="15" customHeight="1" x14ac:dyDescent="0.25">
      <c r="A106" s="33" t="s">
        <v>467</v>
      </c>
      <c r="B106" s="5" t="s">
        <v>226</v>
      </c>
      <c r="C106" s="159">
        <f>'1A. melléklet'!C106+'1B melléklet'!C106</f>
        <v>0</v>
      </c>
      <c r="D106" s="160">
        <v>0</v>
      </c>
      <c r="E106" s="160">
        <v>0</v>
      </c>
      <c r="F106" s="203">
        <f t="shared" si="44"/>
        <v>0</v>
      </c>
      <c r="G106" s="209">
        <f>'1A. melléklet'!G106+'1B melléklet'!G106</f>
        <v>0</v>
      </c>
      <c r="H106" s="160">
        <v>0</v>
      </c>
      <c r="I106" s="160">
        <v>0</v>
      </c>
      <c r="J106" s="159">
        <f t="shared" si="56"/>
        <v>0</v>
      </c>
      <c r="K106" s="209">
        <f>'1A. melléklet'!K106+'1B melléklet'!K106</f>
        <v>0</v>
      </c>
      <c r="L106" s="160">
        <v>0</v>
      </c>
      <c r="M106" s="160">
        <v>0</v>
      </c>
      <c r="N106" s="159">
        <f t="shared" si="57"/>
        <v>0</v>
      </c>
      <c r="O106" s="209">
        <f>'1A. melléklet'!O106+'1B melléklet'!O106</f>
        <v>0</v>
      </c>
      <c r="P106" s="160">
        <v>0</v>
      </c>
      <c r="Q106" s="160">
        <v>0</v>
      </c>
      <c r="R106" s="159">
        <f t="shared" si="58"/>
        <v>0</v>
      </c>
    </row>
    <row r="107" spans="1:18" ht="15" customHeight="1" x14ac:dyDescent="0.25">
      <c r="A107" s="33" t="s">
        <v>675</v>
      </c>
      <c r="B107" s="5" t="s">
        <v>229</v>
      </c>
      <c r="C107" s="159">
        <f>'1A. melléklet'!C107+'1B melléklet'!C107</f>
        <v>0</v>
      </c>
      <c r="D107" s="160">
        <v>0</v>
      </c>
      <c r="E107" s="160">
        <v>0</v>
      </c>
      <c r="F107" s="203">
        <f t="shared" si="44"/>
        <v>0</v>
      </c>
      <c r="G107" s="209">
        <f>'1A. melléklet'!G107+'1B melléklet'!G107</f>
        <v>0</v>
      </c>
      <c r="H107" s="160">
        <v>0</v>
      </c>
      <c r="I107" s="160">
        <v>0</v>
      </c>
      <c r="J107" s="159">
        <f t="shared" si="56"/>
        <v>0</v>
      </c>
      <c r="K107" s="209">
        <f>'1A. melléklet'!K107+'1B melléklet'!K107</f>
        <v>0</v>
      </c>
      <c r="L107" s="160">
        <v>0</v>
      </c>
      <c r="M107" s="160">
        <v>0</v>
      </c>
      <c r="N107" s="159">
        <f t="shared" si="57"/>
        <v>0</v>
      </c>
      <c r="O107" s="209">
        <f>'1A. melléklet'!O107+'1B melléklet'!O107</f>
        <v>0</v>
      </c>
      <c r="P107" s="160">
        <v>0</v>
      </c>
      <c r="Q107" s="160">
        <v>0</v>
      </c>
      <c r="R107" s="159">
        <f t="shared" si="58"/>
        <v>0</v>
      </c>
    </row>
    <row r="108" spans="1:18" ht="15" customHeight="1" x14ac:dyDescent="0.25">
      <c r="A108" s="13" t="s">
        <v>676</v>
      </c>
      <c r="B108" s="5" t="s">
        <v>231</v>
      </c>
      <c r="C108" s="159">
        <f>'1A. melléklet'!C108+'1B melléklet'!C108</f>
        <v>0</v>
      </c>
      <c r="D108" s="160">
        <v>0</v>
      </c>
      <c r="E108" s="160">
        <v>0</v>
      </c>
      <c r="F108" s="203">
        <f t="shared" si="44"/>
        <v>0</v>
      </c>
      <c r="G108" s="209">
        <f>'1A. melléklet'!G108+'1B melléklet'!G108</f>
        <v>0</v>
      </c>
      <c r="H108" s="160">
        <v>0</v>
      </c>
      <c r="I108" s="160">
        <v>0</v>
      </c>
      <c r="J108" s="159">
        <f t="shared" si="56"/>
        <v>0</v>
      </c>
      <c r="K108" s="209">
        <f>'1A. melléklet'!K108+'1B melléklet'!K108</f>
        <v>0</v>
      </c>
      <c r="L108" s="160">
        <v>0</v>
      </c>
      <c r="M108" s="160">
        <v>0</v>
      </c>
      <c r="N108" s="159">
        <f t="shared" si="57"/>
        <v>0</v>
      </c>
      <c r="O108" s="209">
        <f>'1A. melléklet'!O108+'1B melléklet'!O108</f>
        <v>0</v>
      </c>
      <c r="P108" s="160">
        <v>0</v>
      </c>
      <c r="Q108" s="160">
        <v>0</v>
      </c>
      <c r="R108" s="159">
        <f t="shared" si="58"/>
        <v>0</v>
      </c>
    </row>
    <row r="109" spans="1:18" ht="15" customHeight="1" x14ac:dyDescent="0.25">
      <c r="A109" s="13" t="s">
        <v>677</v>
      </c>
      <c r="B109" s="5" t="s">
        <v>232</v>
      </c>
      <c r="C109" s="159">
        <f>'1A. melléklet'!C109+'1B melléklet'!C109</f>
        <v>0</v>
      </c>
      <c r="D109" s="160">
        <v>0</v>
      </c>
      <c r="E109" s="160">
        <v>0</v>
      </c>
      <c r="F109" s="203">
        <f t="shared" si="44"/>
        <v>0</v>
      </c>
      <c r="G109" s="209">
        <f>'1A. melléklet'!G109+'1B melléklet'!G109</f>
        <v>0</v>
      </c>
      <c r="H109" s="160">
        <v>0</v>
      </c>
      <c r="I109" s="160">
        <v>0</v>
      </c>
      <c r="J109" s="159">
        <f t="shared" si="56"/>
        <v>0</v>
      </c>
      <c r="K109" s="209">
        <f>'1A. melléklet'!K109+'1B melléklet'!K109</f>
        <v>0</v>
      </c>
      <c r="L109" s="160">
        <v>0</v>
      </c>
      <c r="M109" s="160">
        <v>0</v>
      </c>
      <c r="N109" s="159">
        <f t="shared" si="57"/>
        <v>0</v>
      </c>
      <c r="O109" s="209">
        <f>'1A. melléklet'!O109+'1B melléklet'!O109</f>
        <v>0</v>
      </c>
      <c r="P109" s="160">
        <v>0</v>
      </c>
      <c r="Q109" s="160">
        <v>0</v>
      </c>
      <c r="R109" s="159">
        <f t="shared" si="58"/>
        <v>0</v>
      </c>
    </row>
    <row r="110" spans="1:18" ht="15" customHeight="1" x14ac:dyDescent="0.25">
      <c r="A110" s="13" t="s">
        <v>680</v>
      </c>
      <c r="B110" s="5" t="s">
        <v>678</v>
      </c>
      <c r="C110" s="159">
        <f>'1A. melléklet'!C110+'1B melléklet'!C110</f>
        <v>0</v>
      </c>
      <c r="D110" s="160">
        <v>0</v>
      </c>
      <c r="E110" s="160">
        <v>0</v>
      </c>
      <c r="F110" s="203">
        <f t="shared" si="44"/>
        <v>0</v>
      </c>
      <c r="G110" s="209">
        <f>'1A. melléklet'!G110+'1B melléklet'!G110</f>
        <v>0</v>
      </c>
      <c r="H110" s="160">
        <v>0</v>
      </c>
      <c r="I110" s="160">
        <v>0</v>
      </c>
      <c r="J110" s="159">
        <f t="shared" si="56"/>
        <v>0</v>
      </c>
      <c r="K110" s="209">
        <f>'1A. melléklet'!K110+'1B melléklet'!K110</f>
        <v>0</v>
      </c>
      <c r="L110" s="160">
        <v>0</v>
      </c>
      <c r="M110" s="160">
        <v>0</v>
      </c>
      <c r="N110" s="159">
        <f t="shared" si="57"/>
        <v>0</v>
      </c>
      <c r="O110" s="209">
        <f>'1A. melléklet'!O110+'1B melléklet'!O110</f>
        <v>0</v>
      </c>
      <c r="P110" s="160">
        <v>0</v>
      </c>
      <c r="Q110" s="160">
        <v>0</v>
      </c>
      <c r="R110" s="159">
        <f t="shared" si="58"/>
        <v>0</v>
      </c>
    </row>
    <row r="111" spans="1:18" ht="15" customHeight="1" x14ac:dyDescent="0.25">
      <c r="A111" s="13" t="s">
        <v>681</v>
      </c>
      <c r="B111" s="5" t="s">
        <v>679</v>
      </c>
      <c r="C111" s="159">
        <f>'1A. melléklet'!C111+'1B melléklet'!C111</f>
        <v>0</v>
      </c>
      <c r="D111" s="160">
        <v>0</v>
      </c>
      <c r="E111" s="160">
        <v>0</v>
      </c>
      <c r="F111" s="203">
        <f t="shared" si="44"/>
        <v>0</v>
      </c>
      <c r="G111" s="209">
        <f>'1A. melléklet'!G111+'1B melléklet'!G111</f>
        <v>0</v>
      </c>
      <c r="H111" s="160">
        <v>0</v>
      </c>
      <c r="I111" s="160">
        <v>0</v>
      </c>
      <c r="J111" s="159">
        <f t="shared" si="56"/>
        <v>0</v>
      </c>
      <c r="K111" s="209">
        <f>'1A. melléklet'!K111+'1B melléklet'!K111</f>
        <v>0</v>
      </c>
      <c r="L111" s="160">
        <v>0</v>
      </c>
      <c r="M111" s="160">
        <v>0</v>
      </c>
      <c r="N111" s="159">
        <f t="shared" si="57"/>
        <v>0</v>
      </c>
      <c r="O111" s="209">
        <f>'1A. melléklet'!O111+'1B melléklet'!O111</f>
        <v>0</v>
      </c>
      <c r="P111" s="160">
        <v>0</v>
      </c>
      <c r="Q111" s="160">
        <v>0</v>
      </c>
      <c r="R111" s="159">
        <f t="shared" si="58"/>
        <v>0</v>
      </c>
    </row>
    <row r="112" spans="1:18" ht="15" customHeight="1" x14ac:dyDescent="0.25">
      <c r="A112" s="14" t="s">
        <v>434</v>
      </c>
      <c r="B112" s="7" t="s">
        <v>233</v>
      </c>
      <c r="C112" s="157">
        <f>'1A. melléklet'!C112+'1B melléklet'!C112</f>
        <v>0</v>
      </c>
      <c r="D112" s="158">
        <f t="shared" ref="D112:E112" si="79">SUM(D106:D111)</f>
        <v>0</v>
      </c>
      <c r="E112" s="158">
        <f t="shared" si="79"/>
        <v>0</v>
      </c>
      <c r="F112" s="204">
        <f t="shared" si="44"/>
        <v>0</v>
      </c>
      <c r="G112" s="210">
        <f>'1A. melléklet'!G112+'1B melléklet'!G112</f>
        <v>0</v>
      </c>
      <c r="H112" s="158">
        <f t="shared" ref="H112:I112" si="80">SUM(H106:H111)</f>
        <v>0</v>
      </c>
      <c r="I112" s="158">
        <f t="shared" si="80"/>
        <v>0</v>
      </c>
      <c r="J112" s="157">
        <f t="shared" si="56"/>
        <v>0</v>
      </c>
      <c r="K112" s="210">
        <f>'1A. melléklet'!K112+'1B melléklet'!K112</f>
        <v>0</v>
      </c>
      <c r="L112" s="158">
        <f t="shared" ref="L112:M112" si="81">SUM(L106:L111)</f>
        <v>0</v>
      </c>
      <c r="M112" s="158">
        <f t="shared" si="81"/>
        <v>0</v>
      </c>
      <c r="N112" s="157">
        <f t="shared" si="57"/>
        <v>0</v>
      </c>
      <c r="O112" s="210">
        <f>'1A. melléklet'!O112+'1B melléklet'!O112</f>
        <v>0</v>
      </c>
      <c r="P112" s="158">
        <f t="shared" ref="P112:Q112" si="82">SUM(P106:P111)</f>
        <v>0</v>
      </c>
      <c r="Q112" s="158">
        <f t="shared" si="82"/>
        <v>0</v>
      </c>
      <c r="R112" s="157">
        <f t="shared" si="58"/>
        <v>0</v>
      </c>
    </row>
    <row r="113" spans="1:18" ht="15" customHeight="1" x14ac:dyDescent="0.25">
      <c r="A113" s="14" t="s">
        <v>234</v>
      </c>
      <c r="B113" s="7" t="s">
        <v>235</v>
      </c>
      <c r="C113" s="157">
        <f>'1A. melléklet'!C113+'1B melléklet'!C113</f>
        <v>0</v>
      </c>
      <c r="D113" s="158">
        <v>0</v>
      </c>
      <c r="E113" s="158">
        <v>0</v>
      </c>
      <c r="F113" s="204">
        <f t="shared" si="44"/>
        <v>0</v>
      </c>
      <c r="G113" s="210">
        <f>'1A. melléklet'!G113+'1B melléklet'!G113</f>
        <v>0</v>
      </c>
      <c r="H113" s="158">
        <v>0</v>
      </c>
      <c r="I113" s="158">
        <v>0</v>
      </c>
      <c r="J113" s="157">
        <f t="shared" si="56"/>
        <v>0</v>
      </c>
      <c r="K113" s="210">
        <f>'1A. melléklet'!K113+'1B melléklet'!K113</f>
        <v>0</v>
      </c>
      <c r="L113" s="158">
        <v>0</v>
      </c>
      <c r="M113" s="158">
        <v>0</v>
      </c>
      <c r="N113" s="157">
        <f t="shared" si="57"/>
        <v>0</v>
      </c>
      <c r="O113" s="210">
        <f>'1A. melléklet'!O113+'1B melléklet'!O113</f>
        <v>0</v>
      </c>
      <c r="P113" s="158">
        <v>0</v>
      </c>
      <c r="Q113" s="158">
        <v>0</v>
      </c>
      <c r="R113" s="157">
        <f t="shared" si="58"/>
        <v>0</v>
      </c>
    </row>
    <row r="114" spans="1:18" ht="15" customHeight="1" x14ac:dyDescent="0.25">
      <c r="A114" s="14" t="s">
        <v>236</v>
      </c>
      <c r="B114" s="7" t="s">
        <v>237</v>
      </c>
      <c r="C114" s="157">
        <f>'1A. melléklet'!C114+'1B melléklet'!C114</f>
        <v>2348737</v>
      </c>
      <c r="D114" s="158">
        <v>0</v>
      </c>
      <c r="E114" s="158">
        <v>0</v>
      </c>
      <c r="F114" s="204">
        <f t="shared" si="44"/>
        <v>2348737</v>
      </c>
      <c r="G114" s="210">
        <f>'1A. melléklet'!G114+'1B melléklet'!G114</f>
        <v>2348737</v>
      </c>
      <c r="H114" s="158">
        <v>0</v>
      </c>
      <c r="I114" s="158">
        <v>0</v>
      </c>
      <c r="J114" s="157">
        <f t="shared" si="56"/>
        <v>2348737</v>
      </c>
      <c r="K114" s="210">
        <f>'1A. melléklet'!K114+'1B melléklet'!K114</f>
        <v>2348737</v>
      </c>
      <c r="L114" s="158">
        <v>0</v>
      </c>
      <c r="M114" s="158">
        <v>0</v>
      </c>
      <c r="N114" s="157">
        <f t="shared" si="57"/>
        <v>2348737</v>
      </c>
      <c r="O114" s="210">
        <f>'1A. melléklet'!O114+'1B melléklet'!O114</f>
        <v>2348737</v>
      </c>
      <c r="P114" s="158">
        <v>0</v>
      </c>
      <c r="Q114" s="158">
        <v>0</v>
      </c>
      <c r="R114" s="157">
        <f t="shared" si="58"/>
        <v>2348737</v>
      </c>
    </row>
    <row r="115" spans="1:18" ht="15" customHeight="1" x14ac:dyDescent="0.25">
      <c r="A115" s="14" t="s">
        <v>238</v>
      </c>
      <c r="B115" s="7" t="s">
        <v>239</v>
      </c>
      <c r="C115" s="157">
        <v>0</v>
      </c>
      <c r="D115" s="158">
        <f t="shared" ref="D115:E115" si="83">SUM(D113:D114)</f>
        <v>0</v>
      </c>
      <c r="E115" s="158">
        <f t="shared" si="83"/>
        <v>0</v>
      </c>
      <c r="F115" s="204">
        <f t="shared" si="44"/>
        <v>0</v>
      </c>
      <c r="G115" s="210">
        <v>0</v>
      </c>
      <c r="H115" s="158">
        <f t="shared" ref="H115:I115" si="84">SUM(H113:H114)</f>
        <v>0</v>
      </c>
      <c r="I115" s="158">
        <f t="shared" si="84"/>
        <v>0</v>
      </c>
      <c r="J115" s="157">
        <f t="shared" si="56"/>
        <v>0</v>
      </c>
      <c r="K115" s="210">
        <v>0</v>
      </c>
      <c r="L115" s="158">
        <f t="shared" ref="L115:M115" si="85">SUM(L113:L114)</f>
        <v>0</v>
      </c>
      <c r="M115" s="158">
        <f t="shared" si="85"/>
        <v>0</v>
      </c>
      <c r="N115" s="157">
        <f t="shared" si="57"/>
        <v>0</v>
      </c>
      <c r="O115" s="210">
        <v>0</v>
      </c>
      <c r="P115" s="158">
        <f t="shared" ref="P115:Q115" si="86">SUM(P113:P114)</f>
        <v>0</v>
      </c>
      <c r="Q115" s="158">
        <f t="shared" si="86"/>
        <v>0</v>
      </c>
      <c r="R115" s="157">
        <f t="shared" si="58"/>
        <v>0</v>
      </c>
    </row>
    <row r="116" spans="1:18" ht="15" customHeight="1" x14ac:dyDescent="0.25">
      <c r="A116" s="14" t="s">
        <v>682</v>
      </c>
      <c r="B116" s="7" t="s">
        <v>241</v>
      </c>
      <c r="C116" s="157">
        <f>'1A. melléklet'!C116+'1B melléklet'!C116</f>
        <v>0</v>
      </c>
      <c r="D116" s="161">
        <v>0</v>
      </c>
      <c r="E116" s="161">
        <v>0</v>
      </c>
      <c r="F116" s="204">
        <f t="shared" si="44"/>
        <v>0</v>
      </c>
      <c r="G116" s="210">
        <f>'1A. melléklet'!G116+'1B melléklet'!G116</f>
        <v>0</v>
      </c>
      <c r="H116" s="161">
        <v>0</v>
      </c>
      <c r="I116" s="161">
        <v>0</v>
      </c>
      <c r="J116" s="157">
        <f t="shared" si="56"/>
        <v>0</v>
      </c>
      <c r="K116" s="210">
        <f>'1A. melléklet'!K116+'1B melléklet'!K116</f>
        <v>0</v>
      </c>
      <c r="L116" s="161">
        <v>0</v>
      </c>
      <c r="M116" s="161">
        <v>0</v>
      </c>
      <c r="N116" s="157">
        <f t="shared" si="57"/>
        <v>0</v>
      </c>
      <c r="O116" s="210">
        <f>'1A. melléklet'!O116+'1B melléklet'!O116</f>
        <v>0</v>
      </c>
      <c r="P116" s="161">
        <v>0</v>
      </c>
      <c r="Q116" s="161">
        <v>0</v>
      </c>
      <c r="R116" s="157">
        <f t="shared" si="58"/>
        <v>0</v>
      </c>
    </row>
    <row r="117" spans="1:18" ht="15" customHeight="1" x14ac:dyDescent="0.25">
      <c r="A117" s="14" t="s">
        <v>242</v>
      </c>
      <c r="B117" s="7" t="s">
        <v>243</v>
      </c>
      <c r="C117" s="157">
        <f>'1A. melléklet'!C117+'1B melléklet'!C117</f>
        <v>0</v>
      </c>
      <c r="D117" s="161">
        <v>0</v>
      </c>
      <c r="E117" s="161">
        <v>0</v>
      </c>
      <c r="F117" s="204">
        <f t="shared" si="44"/>
        <v>0</v>
      </c>
      <c r="G117" s="210">
        <f>'1A. melléklet'!G117+'1B melléklet'!G117</f>
        <v>0</v>
      </c>
      <c r="H117" s="161">
        <v>0</v>
      </c>
      <c r="I117" s="161">
        <v>0</v>
      </c>
      <c r="J117" s="157">
        <f t="shared" si="56"/>
        <v>0</v>
      </c>
      <c r="K117" s="210">
        <f>'1A. melléklet'!K117+'1B melléklet'!K117</f>
        <v>0</v>
      </c>
      <c r="L117" s="161">
        <v>0</v>
      </c>
      <c r="M117" s="161">
        <v>0</v>
      </c>
      <c r="N117" s="157">
        <f t="shared" si="57"/>
        <v>0</v>
      </c>
      <c r="O117" s="210">
        <f>'1A. melléklet'!O117+'1B melléklet'!O117</f>
        <v>0</v>
      </c>
      <c r="P117" s="161">
        <v>0</v>
      </c>
      <c r="Q117" s="161">
        <v>0</v>
      </c>
      <c r="R117" s="157">
        <f t="shared" si="58"/>
        <v>0</v>
      </c>
    </row>
    <row r="118" spans="1:18" ht="15" customHeight="1" x14ac:dyDescent="0.25">
      <c r="A118" s="14" t="s">
        <v>244</v>
      </c>
      <c r="B118" s="7" t="s">
        <v>245</v>
      </c>
      <c r="C118" s="157">
        <f>'1A. melléklet'!C118+'1B melléklet'!C118</f>
        <v>0</v>
      </c>
      <c r="D118" s="161">
        <v>0</v>
      </c>
      <c r="E118" s="161">
        <v>0</v>
      </c>
      <c r="F118" s="204">
        <f t="shared" si="44"/>
        <v>0</v>
      </c>
      <c r="G118" s="210">
        <f>'1A. melléklet'!G118+'1B melléklet'!G118</f>
        <v>0</v>
      </c>
      <c r="H118" s="161">
        <v>0</v>
      </c>
      <c r="I118" s="161">
        <v>0</v>
      </c>
      <c r="J118" s="157">
        <f t="shared" si="56"/>
        <v>0</v>
      </c>
      <c r="K118" s="210">
        <f>'1A. melléklet'!K118+'1B melléklet'!K118</f>
        <v>0</v>
      </c>
      <c r="L118" s="161">
        <v>0</v>
      </c>
      <c r="M118" s="161">
        <v>0</v>
      </c>
      <c r="N118" s="157">
        <f t="shared" si="57"/>
        <v>0</v>
      </c>
      <c r="O118" s="210">
        <f>'1A. melléklet'!O118+'1B melléklet'!O118</f>
        <v>0</v>
      </c>
      <c r="P118" s="161">
        <v>0</v>
      </c>
      <c r="Q118" s="161">
        <v>0</v>
      </c>
      <c r="R118" s="157">
        <f t="shared" si="58"/>
        <v>0</v>
      </c>
    </row>
    <row r="119" spans="1:18" ht="15" customHeight="1" x14ac:dyDescent="0.25">
      <c r="A119" s="33" t="s">
        <v>686</v>
      </c>
      <c r="B119" s="5" t="s">
        <v>683</v>
      </c>
      <c r="C119" s="159">
        <f>'1A. melléklet'!C119+'1B melléklet'!C119</f>
        <v>0</v>
      </c>
      <c r="D119" s="161">
        <v>0</v>
      </c>
      <c r="E119" s="161">
        <v>0</v>
      </c>
      <c r="F119" s="204">
        <f t="shared" si="44"/>
        <v>0</v>
      </c>
      <c r="G119" s="209">
        <f>'1A. melléklet'!G119+'1B melléklet'!G119</f>
        <v>0</v>
      </c>
      <c r="H119" s="161">
        <v>0</v>
      </c>
      <c r="I119" s="161">
        <v>0</v>
      </c>
      <c r="J119" s="157">
        <f t="shared" si="56"/>
        <v>0</v>
      </c>
      <c r="K119" s="209">
        <f>'1A. melléklet'!K119+'1B melléklet'!K119</f>
        <v>0</v>
      </c>
      <c r="L119" s="161">
        <v>0</v>
      </c>
      <c r="M119" s="161">
        <v>0</v>
      </c>
      <c r="N119" s="157">
        <f t="shared" si="57"/>
        <v>0</v>
      </c>
      <c r="O119" s="209">
        <f>'1A. melléklet'!O119+'1B melléklet'!O119</f>
        <v>0</v>
      </c>
      <c r="P119" s="161">
        <v>0</v>
      </c>
      <c r="Q119" s="161">
        <v>0</v>
      </c>
      <c r="R119" s="157">
        <f t="shared" si="58"/>
        <v>0</v>
      </c>
    </row>
    <row r="120" spans="1:18" ht="15" customHeight="1" x14ac:dyDescent="0.25">
      <c r="A120" s="33" t="s">
        <v>687</v>
      </c>
      <c r="B120" s="5" t="s">
        <v>684</v>
      </c>
      <c r="C120" s="159">
        <f>'1A. melléklet'!C120+'1B melléklet'!C120</f>
        <v>0</v>
      </c>
      <c r="D120" s="161">
        <v>0</v>
      </c>
      <c r="E120" s="161">
        <v>0</v>
      </c>
      <c r="F120" s="204">
        <f t="shared" si="44"/>
        <v>0</v>
      </c>
      <c r="G120" s="209">
        <f>'1A. melléklet'!G120+'1B melléklet'!G120</f>
        <v>0</v>
      </c>
      <c r="H120" s="161">
        <v>0</v>
      </c>
      <c r="I120" s="161">
        <v>0</v>
      </c>
      <c r="J120" s="157">
        <f t="shared" si="56"/>
        <v>0</v>
      </c>
      <c r="K120" s="209">
        <f>'1A. melléklet'!K120+'1B melléklet'!K120</f>
        <v>0</v>
      </c>
      <c r="L120" s="161">
        <v>0</v>
      </c>
      <c r="M120" s="161">
        <v>0</v>
      </c>
      <c r="N120" s="157">
        <f t="shared" si="57"/>
        <v>0</v>
      </c>
      <c r="O120" s="209">
        <f>'1A. melléklet'!O120+'1B melléklet'!O120</f>
        <v>0</v>
      </c>
      <c r="P120" s="161">
        <v>0</v>
      </c>
      <c r="Q120" s="161">
        <v>0</v>
      </c>
      <c r="R120" s="157">
        <f t="shared" si="58"/>
        <v>0</v>
      </c>
    </row>
    <row r="121" spans="1:18" ht="15" customHeight="1" x14ac:dyDescent="0.25">
      <c r="A121" s="14" t="s">
        <v>688</v>
      </c>
      <c r="B121" s="7" t="s">
        <v>685</v>
      </c>
      <c r="C121" s="159">
        <f>'1A. melléklet'!C121+'1B melléklet'!C121</f>
        <v>0</v>
      </c>
      <c r="D121" s="161">
        <v>0</v>
      </c>
      <c r="E121" s="161">
        <v>0</v>
      </c>
      <c r="F121" s="204">
        <f t="shared" si="44"/>
        <v>0</v>
      </c>
      <c r="G121" s="209">
        <f>'1A. melléklet'!G121+'1B melléklet'!G121</f>
        <v>0</v>
      </c>
      <c r="H121" s="161">
        <v>0</v>
      </c>
      <c r="I121" s="161">
        <v>0</v>
      </c>
      <c r="J121" s="157">
        <f t="shared" si="56"/>
        <v>0</v>
      </c>
      <c r="K121" s="209">
        <f>'1A. melléklet'!K121+'1B melléklet'!K121</f>
        <v>0</v>
      </c>
      <c r="L121" s="161">
        <v>0</v>
      </c>
      <c r="M121" s="161">
        <v>0</v>
      </c>
      <c r="N121" s="157">
        <f t="shared" si="57"/>
        <v>0</v>
      </c>
      <c r="O121" s="209">
        <f>'1A. melléklet'!O121+'1B melléklet'!O121</f>
        <v>0</v>
      </c>
      <c r="P121" s="161">
        <v>0</v>
      </c>
      <c r="Q121" s="161">
        <v>0</v>
      </c>
      <c r="R121" s="157">
        <f t="shared" si="58"/>
        <v>0</v>
      </c>
    </row>
    <row r="122" spans="1:18" ht="15" customHeight="1" x14ac:dyDescent="0.25">
      <c r="A122" s="34" t="s">
        <v>435</v>
      </c>
      <c r="B122" s="35" t="s">
        <v>246</v>
      </c>
      <c r="C122" s="157">
        <f>C105+C112+C113+C114+C115+C116+C117+C118+C121</f>
        <v>2348737</v>
      </c>
      <c r="D122" s="161">
        <f t="shared" ref="D122:E122" si="87">D105+D112+D113+D114+D115+D116+D117+D121</f>
        <v>0</v>
      </c>
      <c r="E122" s="161">
        <f t="shared" si="87"/>
        <v>0</v>
      </c>
      <c r="F122" s="204">
        <f t="shared" si="44"/>
        <v>2348737</v>
      </c>
      <c r="G122" s="210">
        <f>G105+G112+G113+G114+G115+G116+G117+G118+G121</f>
        <v>2348737</v>
      </c>
      <c r="H122" s="161">
        <f t="shared" ref="H122:I122" si="88">H105+H112+H113+H114+H115+H116+H117+H121</f>
        <v>0</v>
      </c>
      <c r="I122" s="161">
        <f t="shared" si="88"/>
        <v>0</v>
      </c>
      <c r="J122" s="157">
        <f t="shared" si="56"/>
        <v>2348737</v>
      </c>
      <c r="K122" s="210">
        <f>K105+K112+K113+K114+K115+K116+K117+K118+K121</f>
        <v>2348737</v>
      </c>
      <c r="L122" s="161">
        <f t="shared" ref="L122:M122" si="89">L105+L112+L113+L114+L115+L116+L117+L121</f>
        <v>0</v>
      </c>
      <c r="M122" s="161">
        <f t="shared" si="89"/>
        <v>0</v>
      </c>
      <c r="N122" s="157">
        <f t="shared" si="57"/>
        <v>2348737</v>
      </c>
      <c r="O122" s="210">
        <f>O105+O112+O113+O114+O115+O116+O117+O118+O121</f>
        <v>2348737</v>
      </c>
      <c r="P122" s="161">
        <f t="shared" ref="P122:Q122" si="90">P105+P112+P113+P114+P115+P116+P117+P121</f>
        <v>0</v>
      </c>
      <c r="Q122" s="161">
        <f t="shared" si="90"/>
        <v>0</v>
      </c>
      <c r="R122" s="157">
        <f t="shared" si="58"/>
        <v>2348737</v>
      </c>
    </row>
    <row r="123" spans="1:18" ht="15" customHeight="1" x14ac:dyDescent="0.25">
      <c r="A123" s="33" t="s">
        <v>247</v>
      </c>
      <c r="B123" s="5" t="s">
        <v>248</v>
      </c>
      <c r="C123" s="159">
        <f>'1A. melléklet'!C123+'1B melléklet'!C123</f>
        <v>0</v>
      </c>
      <c r="D123" s="160">
        <v>0</v>
      </c>
      <c r="E123" s="160">
        <v>0</v>
      </c>
      <c r="F123" s="203">
        <f t="shared" si="44"/>
        <v>0</v>
      </c>
      <c r="G123" s="209">
        <f>'1A. melléklet'!G123+'1B melléklet'!G123</f>
        <v>0</v>
      </c>
      <c r="H123" s="160">
        <v>0</v>
      </c>
      <c r="I123" s="160">
        <v>0</v>
      </c>
      <c r="J123" s="159">
        <f t="shared" si="56"/>
        <v>0</v>
      </c>
      <c r="K123" s="209">
        <f>'1A. melléklet'!K123+'1B melléklet'!K123</f>
        <v>0</v>
      </c>
      <c r="L123" s="160">
        <v>0</v>
      </c>
      <c r="M123" s="160">
        <v>0</v>
      </c>
      <c r="N123" s="159">
        <f t="shared" si="57"/>
        <v>0</v>
      </c>
      <c r="O123" s="209">
        <f>'1A. melléklet'!O123+'1B melléklet'!O123</f>
        <v>0</v>
      </c>
      <c r="P123" s="160">
        <v>0</v>
      </c>
      <c r="Q123" s="160">
        <v>0</v>
      </c>
      <c r="R123" s="159">
        <f t="shared" si="58"/>
        <v>0</v>
      </c>
    </row>
    <row r="124" spans="1:18" x14ac:dyDescent="0.25">
      <c r="A124" s="13" t="s">
        <v>249</v>
      </c>
      <c r="B124" s="5" t="s">
        <v>250</v>
      </c>
      <c r="C124" s="159">
        <f>'1A. melléklet'!C124+'1B melléklet'!C124</f>
        <v>0</v>
      </c>
      <c r="D124" s="160">
        <v>0</v>
      </c>
      <c r="E124" s="160">
        <v>0</v>
      </c>
      <c r="F124" s="203">
        <f t="shared" si="44"/>
        <v>0</v>
      </c>
      <c r="G124" s="209">
        <f>'1A. melléklet'!G124+'1B melléklet'!G124</f>
        <v>0</v>
      </c>
      <c r="H124" s="160">
        <v>0</v>
      </c>
      <c r="I124" s="160">
        <v>0</v>
      </c>
      <c r="J124" s="159">
        <f t="shared" si="56"/>
        <v>0</v>
      </c>
      <c r="K124" s="209">
        <f>'1A. melléklet'!K124+'1B melléklet'!K124</f>
        <v>0</v>
      </c>
      <c r="L124" s="160">
        <v>0</v>
      </c>
      <c r="M124" s="160">
        <v>0</v>
      </c>
      <c r="N124" s="159">
        <f t="shared" si="57"/>
        <v>0</v>
      </c>
      <c r="O124" s="209">
        <f>'1A. melléklet'!O124+'1B melléklet'!O124</f>
        <v>0</v>
      </c>
      <c r="P124" s="160">
        <v>0</v>
      </c>
      <c r="Q124" s="160">
        <v>0</v>
      </c>
      <c r="R124" s="159">
        <f t="shared" si="58"/>
        <v>0</v>
      </c>
    </row>
    <row r="125" spans="1:18" x14ac:dyDescent="0.25">
      <c r="A125" s="33" t="s">
        <v>468</v>
      </c>
      <c r="B125" s="5" t="s">
        <v>251</v>
      </c>
      <c r="C125" s="159">
        <f>'1A. melléklet'!C125+'1B melléklet'!C125</f>
        <v>0</v>
      </c>
      <c r="D125" s="160">
        <v>0</v>
      </c>
      <c r="E125" s="160">
        <v>0</v>
      </c>
      <c r="F125" s="203">
        <f t="shared" si="44"/>
        <v>0</v>
      </c>
      <c r="G125" s="209">
        <f>'1A. melléklet'!G125+'1B melléklet'!G125</f>
        <v>0</v>
      </c>
      <c r="H125" s="160">
        <v>0</v>
      </c>
      <c r="I125" s="160">
        <v>0</v>
      </c>
      <c r="J125" s="159">
        <f t="shared" si="56"/>
        <v>0</v>
      </c>
      <c r="K125" s="209">
        <f>'1A. melléklet'!K125+'1B melléklet'!K125</f>
        <v>0</v>
      </c>
      <c r="L125" s="160">
        <v>0</v>
      </c>
      <c r="M125" s="160">
        <v>0</v>
      </c>
      <c r="N125" s="159">
        <f t="shared" si="57"/>
        <v>0</v>
      </c>
      <c r="O125" s="209">
        <f>'1A. melléklet'!O125+'1B melléklet'!O125</f>
        <v>0</v>
      </c>
      <c r="P125" s="160">
        <v>0</v>
      </c>
      <c r="Q125" s="160">
        <v>0</v>
      </c>
      <c r="R125" s="159">
        <f t="shared" si="58"/>
        <v>0</v>
      </c>
    </row>
    <row r="126" spans="1:18" x14ac:dyDescent="0.25">
      <c r="A126" s="33" t="s">
        <v>689</v>
      </c>
      <c r="B126" s="5" t="s">
        <v>252</v>
      </c>
      <c r="C126" s="159">
        <f>'1A. melléklet'!C126+'1B melléklet'!C126</f>
        <v>0</v>
      </c>
      <c r="D126" s="160"/>
      <c r="E126" s="160"/>
      <c r="F126" s="203"/>
      <c r="G126" s="209">
        <f>'1A. melléklet'!G126+'1B melléklet'!G126</f>
        <v>0</v>
      </c>
      <c r="H126" s="160"/>
      <c r="I126" s="160"/>
      <c r="J126" s="159"/>
      <c r="K126" s="209">
        <f>'1A. melléklet'!K126+'1B melléklet'!K126</f>
        <v>0</v>
      </c>
      <c r="L126" s="160"/>
      <c r="M126" s="160"/>
      <c r="N126" s="159"/>
      <c r="O126" s="209">
        <f>'1A. melléklet'!O126+'1B melléklet'!O126</f>
        <v>0</v>
      </c>
      <c r="P126" s="160"/>
      <c r="Q126" s="160"/>
      <c r="R126" s="159"/>
    </row>
    <row r="127" spans="1:18" x14ac:dyDescent="0.25">
      <c r="A127" s="33" t="s">
        <v>691</v>
      </c>
      <c r="B127" s="5" t="s">
        <v>690</v>
      </c>
      <c r="C127" s="159">
        <f>'1A. melléklet'!C127+'1B melléklet'!C127</f>
        <v>0</v>
      </c>
      <c r="D127" s="160">
        <v>0</v>
      </c>
      <c r="E127" s="160">
        <v>0</v>
      </c>
      <c r="F127" s="203">
        <f t="shared" si="44"/>
        <v>0</v>
      </c>
      <c r="G127" s="209">
        <f>'1A. melléklet'!G127+'1B melléklet'!G127</f>
        <v>0</v>
      </c>
      <c r="H127" s="160">
        <v>0</v>
      </c>
      <c r="I127" s="160">
        <v>0</v>
      </c>
      <c r="J127" s="159">
        <f t="shared" ref="J127:J128" si="91">SUM(G127:I127)</f>
        <v>0</v>
      </c>
      <c r="K127" s="209">
        <f>'1A. melléklet'!K127+'1B melléklet'!K127</f>
        <v>0</v>
      </c>
      <c r="L127" s="160">
        <v>0</v>
      </c>
      <c r="M127" s="160">
        <v>0</v>
      </c>
      <c r="N127" s="159">
        <f t="shared" ref="N127:N128" si="92">SUM(K127:M127)</f>
        <v>0</v>
      </c>
      <c r="O127" s="209">
        <f>'1A. melléklet'!O127+'1B melléklet'!O127</f>
        <v>0</v>
      </c>
      <c r="P127" s="160">
        <v>0</v>
      </c>
      <c r="Q127" s="160">
        <v>0</v>
      </c>
      <c r="R127" s="159">
        <f t="shared" ref="R127:R128" si="93">SUM(O127:Q127)</f>
        <v>0</v>
      </c>
    </row>
    <row r="128" spans="1:18" x14ac:dyDescent="0.25">
      <c r="A128" s="34" t="s">
        <v>441</v>
      </c>
      <c r="B128" s="35" t="s">
        <v>256</v>
      </c>
      <c r="C128" s="157">
        <f>'1A. melléklet'!C128+'1B melléklet'!C128</f>
        <v>0</v>
      </c>
      <c r="D128" s="158">
        <f t="shared" ref="D128:E128" si="94">SUM(D123:D127)</f>
        <v>0</v>
      </c>
      <c r="E128" s="158">
        <f t="shared" si="94"/>
        <v>0</v>
      </c>
      <c r="F128" s="203">
        <f t="shared" si="44"/>
        <v>0</v>
      </c>
      <c r="G128" s="210">
        <f>'1A. melléklet'!G128+'1B melléklet'!G128</f>
        <v>0</v>
      </c>
      <c r="H128" s="158">
        <f t="shared" ref="H128:I128" si="95">SUM(H123:H127)</f>
        <v>0</v>
      </c>
      <c r="I128" s="158">
        <f t="shared" si="95"/>
        <v>0</v>
      </c>
      <c r="J128" s="159">
        <f t="shared" si="91"/>
        <v>0</v>
      </c>
      <c r="K128" s="210">
        <f>'1A. melléklet'!K128+'1B melléklet'!K128</f>
        <v>0</v>
      </c>
      <c r="L128" s="158">
        <f t="shared" ref="L128:M128" si="96">SUM(L123:L127)</f>
        <v>0</v>
      </c>
      <c r="M128" s="158">
        <f t="shared" si="96"/>
        <v>0</v>
      </c>
      <c r="N128" s="159">
        <f t="shared" si="92"/>
        <v>0</v>
      </c>
      <c r="O128" s="210">
        <f>'1A. melléklet'!O128+'1B melléklet'!O128</f>
        <v>0</v>
      </c>
      <c r="P128" s="158">
        <f t="shared" ref="P128:Q128" si="97">SUM(P123:P127)</f>
        <v>0</v>
      </c>
      <c r="Q128" s="158">
        <f t="shared" si="97"/>
        <v>0</v>
      </c>
      <c r="R128" s="159">
        <f t="shared" si="93"/>
        <v>0</v>
      </c>
    </row>
    <row r="129" spans="1:18" x14ac:dyDescent="0.25">
      <c r="A129" s="34" t="s">
        <v>257</v>
      </c>
      <c r="B129" s="35" t="s">
        <v>258</v>
      </c>
      <c r="C129" s="157">
        <f>'1A. melléklet'!C129+'1B melléklet'!C129</f>
        <v>0</v>
      </c>
      <c r="D129" s="158">
        <v>0</v>
      </c>
      <c r="E129" s="158">
        <v>0</v>
      </c>
      <c r="F129" s="203">
        <v>0</v>
      </c>
      <c r="G129" s="210">
        <f>'1A. melléklet'!G129+'1B melléklet'!G129</f>
        <v>0</v>
      </c>
      <c r="H129" s="158">
        <v>0</v>
      </c>
      <c r="I129" s="158">
        <v>0</v>
      </c>
      <c r="J129" s="159">
        <v>0</v>
      </c>
      <c r="K129" s="210">
        <f>'1A. melléklet'!K129+'1B melléklet'!K129</f>
        <v>0</v>
      </c>
      <c r="L129" s="158">
        <v>0</v>
      </c>
      <c r="M129" s="158">
        <v>0</v>
      </c>
      <c r="N129" s="159">
        <v>0</v>
      </c>
      <c r="O129" s="210">
        <f>'1A. melléklet'!O129+'1B melléklet'!O129</f>
        <v>0</v>
      </c>
      <c r="P129" s="158">
        <v>0</v>
      </c>
      <c r="Q129" s="158">
        <v>0</v>
      </c>
      <c r="R129" s="159">
        <v>0</v>
      </c>
    </row>
    <row r="130" spans="1:18" x14ac:dyDescent="0.25">
      <c r="A130" s="15" t="s">
        <v>693</v>
      </c>
      <c r="B130" s="7" t="s">
        <v>692</v>
      </c>
      <c r="C130" s="157">
        <f>'1A. melléklet'!C130+'1B melléklet'!C130</f>
        <v>0</v>
      </c>
      <c r="D130" s="158">
        <v>0</v>
      </c>
      <c r="E130" s="158">
        <v>0</v>
      </c>
      <c r="F130" s="204">
        <f t="shared" si="44"/>
        <v>0</v>
      </c>
      <c r="G130" s="210">
        <f>'1A. melléklet'!G130+'1B melléklet'!G130</f>
        <v>0</v>
      </c>
      <c r="H130" s="158">
        <v>0</v>
      </c>
      <c r="I130" s="158">
        <v>0</v>
      </c>
      <c r="J130" s="157">
        <f t="shared" ref="J130:J131" si="98">SUM(G130:I130)</f>
        <v>0</v>
      </c>
      <c r="K130" s="210">
        <f>'1A. melléklet'!K130+'1B melléklet'!K130</f>
        <v>0</v>
      </c>
      <c r="L130" s="158">
        <v>0</v>
      </c>
      <c r="M130" s="158">
        <v>0</v>
      </c>
      <c r="N130" s="157">
        <f t="shared" ref="N130:N131" si="99">SUM(K130:M130)</f>
        <v>0</v>
      </c>
      <c r="O130" s="210">
        <f>'1A. melléklet'!O130+'1B melléklet'!O130</f>
        <v>0</v>
      </c>
      <c r="P130" s="158">
        <v>0</v>
      </c>
      <c r="Q130" s="158">
        <v>0</v>
      </c>
      <c r="R130" s="157">
        <f t="shared" ref="R130:R131" si="100">SUM(O130:Q130)</f>
        <v>0</v>
      </c>
    </row>
    <row r="131" spans="1:18" ht="15.75" x14ac:dyDescent="0.25">
      <c r="A131" s="125" t="s">
        <v>472</v>
      </c>
      <c r="B131" s="126" t="s">
        <v>259</v>
      </c>
      <c r="C131" s="165">
        <f>C122+C128+C129+C130</f>
        <v>2348737</v>
      </c>
      <c r="D131" s="167">
        <f t="shared" ref="D131:E131" si="101">D122+D128+D130</f>
        <v>0</v>
      </c>
      <c r="E131" s="167">
        <f t="shared" si="101"/>
        <v>0</v>
      </c>
      <c r="F131" s="206">
        <f t="shared" si="44"/>
        <v>2348737</v>
      </c>
      <c r="G131" s="211">
        <f>G122+G128+G129+G130</f>
        <v>2348737</v>
      </c>
      <c r="H131" s="167">
        <f t="shared" ref="H131:I131" si="102">H122+H128+H130</f>
        <v>0</v>
      </c>
      <c r="I131" s="167">
        <f t="shared" si="102"/>
        <v>0</v>
      </c>
      <c r="J131" s="165">
        <f t="shared" si="98"/>
        <v>2348737</v>
      </c>
      <c r="K131" s="211">
        <f>K122+K128+K129+K130</f>
        <v>2348737</v>
      </c>
      <c r="L131" s="167">
        <f t="shared" ref="L131:M131" si="103">L122+L128+L130</f>
        <v>0</v>
      </c>
      <c r="M131" s="167">
        <f t="shared" si="103"/>
        <v>0</v>
      </c>
      <c r="N131" s="165">
        <f t="shared" si="99"/>
        <v>2348737</v>
      </c>
      <c r="O131" s="211">
        <f>O122+O128+O129+O130</f>
        <v>2348737</v>
      </c>
      <c r="P131" s="167">
        <f t="shared" ref="P131:Q131" si="104">P122+P128+P130</f>
        <v>0</v>
      </c>
      <c r="Q131" s="167">
        <f t="shared" si="104"/>
        <v>0</v>
      </c>
      <c r="R131" s="165">
        <f t="shared" si="100"/>
        <v>2348737</v>
      </c>
    </row>
    <row r="132" spans="1:18" ht="15.75" x14ac:dyDescent="0.25">
      <c r="A132" s="127" t="s">
        <v>508</v>
      </c>
      <c r="B132" s="127"/>
      <c r="C132" s="168">
        <f>C101+C131</f>
        <v>290487195</v>
      </c>
      <c r="D132" s="169">
        <f>D101+D131</f>
        <v>300000</v>
      </c>
      <c r="E132" s="169">
        <f>E101+E131</f>
        <v>9000</v>
      </c>
      <c r="F132" s="207">
        <f>SUM(C132:E132)</f>
        <v>290796195</v>
      </c>
      <c r="G132" s="214">
        <f>G101+G131</f>
        <v>305756429</v>
      </c>
      <c r="H132" s="169">
        <f>H101+H131</f>
        <v>300000</v>
      </c>
      <c r="I132" s="169">
        <f>I101+I131</f>
        <v>9000</v>
      </c>
      <c r="J132" s="168">
        <f>SUM(G132:I132)</f>
        <v>306065429</v>
      </c>
      <c r="K132" s="214">
        <f>K101+K131</f>
        <v>301933227</v>
      </c>
      <c r="L132" s="169">
        <f>L101+L131</f>
        <v>300000</v>
      </c>
      <c r="M132" s="169">
        <f>M101+M131</f>
        <v>9000</v>
      </c>
      <c r="N132" s="168">
        <f>SUM(K132:M132)</f>
        <v>302242227</v>
      </c>
      <c r="O132" s="214">
        <f>O101+O131</f>
        <v>326527093</v>
      </c>
      <c r="P132" s="169">
        <f>P101+P131</f>
        <v>300000</v>
      </c>
      <c r="Q132" s="169">
        <f>Q101+Q131</f>
        <v>9000</v>
      </c>
      <c r="R132" s="168">
        <f>SUM(O132:Q132)</f>
        <v>326836093</v>
      </c>
    </row>
  </sheetData>
  <mergeCells count="7">
    <mergeCell ref="O6:R6"/>
    <mergeCell ref="C1:K1"/>
    <mergeCell ref="A3:F3"/>
    <mergeCell ref="A4:F4"/>
    <mergeCell ref="C6:F6"/>
    <mergeCell ref="G6:J6"/>
    <mergeCell ref="K6:N6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499984740745262"/>
    <pageSetUpPr fitToPage="1"/>
  </sheetPr>
  <dimension ref="A1:R100"/>
  <sheetViews>
    <sheetView topLeftCell="B1" zoomScaleNormal="100" workbookViewId="0">
      <selection activeCell="B2" sqref="B2"/>
    </sheetView>
  </sheetViews>
  <sheetFormatPr defaultRowHeight="15" x14ac:dyDescent="0.2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7" width="14.140625" style="239" bestFit="1" customWidth="1"/>
    <col min="8" max="8" width="9.5703125" style="239" bestFit="1" customWidth="1"/>
    <col min="9" max="9" width="12.140625" style="239" bestFit="1" customWidth="1"/>
    <col min="10" max="11" width="14.140625" style="239" bestFit="1" customWidth="1"/>
    <col min="12" max="12" width="9.5703125" style="239" bestFit="1" customWidth="1"/>
    <col min="13" max="13" width="11" style="239" bestFit="1" customWidth="1"/>
    <col min="14" max="14" width="14.140625" style="239" bestFit="1" customWidth="1"/>
    <col min="15" max="15" width="14.140625" bestFit="1" customWidth="1"/>
    <col min="16" max="16" width="9.57031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275" t="s">
        <v>741</v>
      </c>
      <c r="C1" s="275"/>
      <c r="D1" s="275"/>
      <c r="E1" s="275"/>
      <c r="F1" s="275"/>
      <c r="G1" s="275"/>
      <c r="H1" s="275"/>
      <c r="I1" s="275"/>
      <c r="J1" s="275"/>
    </row>
    <row r="3" spans="1:18" ht="24" customHeight="1" x14ac:dyDescent="0.25">
      <c r="A3" s="269" t="s">
        <v>706</v>
      </c>
      <c r="B3" s="276"/>
      <c r="C3" s="276"/>
      <c r="D3" s="276"/>
      <c r="E3" s="276"/>
      <c r="F3" s="271"/>
    </row>
    <row r="4" spans="1:18" ht="24" customHeight="1" x14ac:dyDescent="0.25">
      <c r="A4" s="272" t="s">
        <v>663</v>
      </c>
      <c r="B4" s="270"/>
      <c r="C4" s="270"/>
      <c r="D4" s="270"/>
      <c r="E4" s="270"/>
      <c r="F4" s="271"/>
      <c r="H4" s="250"/>
    </row>
    <row r="5" spans="1:18" ht="18" x14ac:dyDescent="0.25">
      <c r="A5" s="97"/>
    </row>
    <row r="6" spans="1:18" x14ac:dyDescent="0.25">
      <c r="A6" s="86" t="s">
        <v>701</v>
      </c>
      <c r="C6" s="267" t="s">
        <v>647</v>
      </c>
      <c r="D6" s="267"/>
      <c r="E6" s="267"/>
      <c r="F6" s="268"/>
      <c r="G6" s="265" t="s">
        <v>730</v>
      </c>
      <c r="H6" s="266"/>
      <c r="I6" s="266"/>
      <c r="J6" s="266"/>
      <c r="K6" s="265" t="s">
        <v>731</v>
      </c>
      <c r="L6" s="266"/>
      <c r="M6" s="266"/>
      <c r="N6" s="266"/>
      <c r="O6" s="265" t="s">
        <v>736</v>
      </c>
      <c r="P6" s="266"/>
      <c r="Q6" s="266"/>
      <c r="R6" s="266"/>
    </row>
    <row r="7" spans="1:18" ht="60" x14ac:dyDescent="0.3">
      <c r="A7" s="2" t="s">
        <v>80</v>
      </c>
      <c r="B7" s="3" t="s">
        <v>32</v>
      </c>
      <c r="C7" s="98" t="s">
        <v>582</v>
      </c>
      <c r="D7" s="98" t="s">
        <v>583</v>
      </c>
      <c r="E7" s="98" t="s">
        <v>39</v>
      </c>
      <c r="F7" s="202" t="s">
        <v>23</v>
      </c>
      <c r="G7" s="240" t="s">
        <v>582</v>
      </c>
      <c r="H7" s="241" t="s">
        <v>583</v>
      </c>
      <c r="I7" s="241" t="s">
        <v>39</v>
      </c>
      <c r="J7" s="242" t="s">
        <v>23</v>
      </c>
      <c r="K7" s="240" t="s">
        <v>582</v>
      </c>
      <c r="L7" s="241" t="s">
        <v>583</v>
      </c>
      <c r="M7" s="241" t="s">
        <v>39</v>
      </c>
      <c r="N7" s="242" t="s">
        <v>23</v>
      </c>
      <c r="O7" s="240" t="s">
        <v>582</v>
      </c>
      <c r="P7" s="241" t="s">
        <v>583</v>
      </c>
      <c r="Q7" s="241" t="s">
        <v>39</v>
      </c>
      <c r="R7" s="242" t="s">
        <v>23</v>
      </c>
    </row>
    <row r="8" spans="1:18" ht="15" customHeight="1" x14ac:dyDescent="0.25">
      <c r="A8" s="29" t="s">
        <v>260</v>
      </c>
      <c r="B8" s="6" t="s">
        <v>261</v>
      </c>
      <c r="C8" s="85">
        <v>16994381</v>
      </c>
      <c r="D8" s="85">
        <v>0</v>
      </c>
      <c r="E8" s="85">
        <v>0</v>
      </c>
      <c r="F8" s="216">
        <f>SUM(C8:E8)</f>
        <v>16994381</v>
      </c>
      <c r="G8" s="238">
        <v>71987298</v>
      </c>
      <c r="H8" s="107">
        <v>0</v>
      </c>
      <c r="I8" s="107">
        <v>0</v>
      </c>
      <c r="J8" s="107">
        <f>SUM(G8:I8)</f>
        <v>71987298</v>
      </c>
      <c r="K8" s="238">
        <v>72008213</v>
      </c>
      <c r="L8" s="107">
        <v>0</v>
      </c>
      <c r="M8" s="107">
        <v>0</v>
      </c>
      <c r="N8" s="107">
        <f>SUM(K8:M8)</f>
        <v>72008213</v>
      </c>
      <c r="O8" s="238">
        <v>72039587</v>
      </c>
      <c r="P8" s="107">
        <v>0</v>
      </c>
      <c r="Q8" s="107">
        <v>0</v>
      </c>
      <c r="R8" s="107">
        <f>SUM(O8:Q8)</f>
        <v>72039587</v>
      </c>
    </row>
    <row r="9" spans="1:18" ht="15" customHeight="1" x14ac:dyDescent="0.25">
      <c r="A9" s="5" t="s">
        <v>262</v>
      </c>
      <c r="B9" s="6" t="s">
        <v>263</v>
      </c>
      <c r="C9" s="85">
        <v>19665870</v>
      </c>
      <c r="D9" s="85">
        <v>0</v>
      </c>
      <c r="E9" s="85">
        <v>0</v>
      </c>
      <c r="F9" s="216">
        <f t="shared" ref="F9:F74" si="0">SUM(C9:E9)</f>
        <v>19665870</v>
      </c>
      <c r="G9" s="238">
        <v>19665870</v>
      </c>
      <c r="H9" s="107">
        <v>0</v>
      </c>
      <c r="I9" s="107">
        <v>0</v>
      </c>
      <c r="J9" s="107">
        <f t="shared" ref="J9:J44" si="1">SUM(G9:I9)</f>
        <v>19665870</v>
      </c>
      <c r="K9" s="238">
        <v>19665870</v>
      </c>
      <c r="L9" s="107">
        <v>0</v>
      </c>
      <c r="M9" s="107">
        <v>0</v>
      </c>
      <c r="N9" s="107">
        <f t="shared" ref="N9:N44" si="2">SUM(K9:M9)</f>
        <v>19665870</v>
      </c>
      <c r="O9" s="238">
        <v>19946447</v>
      </c>
      <c r="P9" s="107">
        <v>0</v>
      </c>
      <c r="Q9" s="107">
        <v>0</v>
      </c>
      <c r="R9" s="107">
        <f t="shared" ref="R9:R44" si="3">SUM(O9:Q9)</f>
        <v>19946447</v>
      </c>
    </row>
    <row r="10" spans="1:18" ht="15" customHeight="1" x14ac:dyDescent="0.25">
      <c r="A10" s="5" t="s">
        <v>734</v>
      </c>
      <c r="B10" s="6" t="s">
        <v>732</v>
      </c>
      <c r="C10" s="85"/>
      <c r="D10" s="85"/>
      <c r="E10" s="85"/>
      <c r="F10" s="216"/>
      <c r="G10" s="238"/>
      <c r="H10" s="107"/>
      <c r="I10" s="107"/>
      <c r="J10" s="107"/>
      <c r="K10" s="238">
        <v>4563000</v>
      </c>
      <c r="L10" s="107"/>
      <c r="M10" s="107"/>
      <c r="N10" s="107">
        <f t="shared" si="2"/>
        <v>4563000</v>
      </c>
      <c r="O10" s="238">
        <v>4563000</v>
      </c>
      <c r="P10" s="107"/>
      <c r="Q10" s="107"/>
      <c r="R10" s="107">
        <f t="shared" si="3"/>
        <v>4563000</v>
      </c>
    </row>
    <row r="11" spans="1:18" ht="15" customHeight="1" x14ac:dyDescent="0.25">
      <c r="A11" s="5" t="s">
        <v>735</v>
      </c>
      <c r="B11" s="6" t="s">
        <v>733</v>
      </c>
      <c r="C11" s="85">
        <v>20258172</v>
      </c>
      <c r="D11" s="85">
        <v>0</v>
      </c>
      <c r="E11" s="85">
        <v>0</v>
      </c>
      <c r="F11" s="216">
        <f t="shared" si="0"/>
        <v>20258172</v>
      </c>
      <c r="G11" s="238">
        <v>20258172</v>
      </c>
      <c r="H11" s="107">
        <v>0</v>
      </c>
      <c r="I11" s="107">
        <v>0</v>
      </c>
      <c r="J11" s="107">
        <f t="shared" si="1"/>
        <v>20258172</v>
      </c>
      <c r="K11" s="238">
        <v>15695172</v>
      </c>
      <c r="L11" s="107">
        <v>0</v>
      </c>
      <c r="M11" s="107">
        <v>0</v>
      </c>
      <c r="N11" s="107">
        <f t="shared" si="2"/>
        <v>15695172</v>
      </c>
      <c r="O11" s="238">
        <v>13341849</v>
      </c>
      <c r="P11" s="107">
        <v>0</v>
      </c>
      <c r="Q11" s="107">
        <v>0</v>
      </c>
      <c r="R11" s="107">
        <f t="shared" si="3"/>
        <v>13341849</v>
      </c>
    </row>
    <row r="12" spans="1:18" ht="15" customHeight="1" x14ac:dyDescent="0.25">
      <c r="A12" s="5" t="s">
        <v>266</v>
      </c>
      <c r="B12" s="6" t="s">
        <v>267</v>
      </c>
      <c r="C12" s="85">
        <v>1800000</v>
      </c>
      <c r="D12" s="85">
        <v>0</v>
      </c>
      <c r="E12" s="85">
        <v>0</v>
      </c>
      <c r="F12" s="216">
        <f t="shared" si="0"/>
        <v>1800000</v>
      </c>
      <c r="G12" s="238">
        <v>1800000</v>
      </c>
      <c r="H12" s="107">
        <v>0</v>
      </c>
      <c r="I12" s="107">
        <v>0</v>
      </c>
      <c r="J12" s="107">
        <f t="shared" si="1"/>
        <v>1800000</v>
      </c>
      <c r="K12" s="238">
        <v>1800000</v>
      </c>
      <c r="L12" s="107">
        <v>0</v>
      </c>
      <c r="M12" s="107">
        <v>0</v>
      </c>
      <c r="N12" s="107">
        <f t="shared" si="2"/>
        <v>1800000</v>
      </c>
      <c r="O12" s="238">
        <v>1800000</v>
      </c>
      <c r="P12" s="107">
        <v>0</v>
      </c>
      <c r="Q12" s="107">
        <v>0</v>
      </c>
      <c r="R12" s="107">
        <f t="shared" si="3"/>
        <v>1800000</v>
      </c>
    </row>
    <row r="13" spans="1:18" ht="15" customHeight="1" x14ac:dyDescent="0.25">
      <c r="A13" s="5" t="s">
        <v>268</v>
      </c>
      <c r="B13" s="6" t="s">
        <v>269</v>
      </c>
      <c r="C13" s="85">
        <v>0</v>
      </c>
      <c r="D13" s="85">
        <v>0</v>
      </c>
      <c r="E13" s="85">
        <v>0</v>
      </c>
      <c r="F13" s="216">
        <f t="shared" si="0"/>
        <v>0</v>
      </c>
      <c r="G13" s="238">
        <v>0</v>
      </c>
      <c r="H13" s="107">
        <v>0</v>
      </c>
      <c r="I13" s="107">
        <v>0</v>
      </c>
      <c r="J13" s="107">
        <f t="shared" si="1"/>
        <v>0</v>
      </c>
      <c r="K13" s="238">
        <v>0</v>
      </c>
      <c r="L13" s="107">
        <v>0</v>
      </c>
      <c r="M13" s="107">
        <v>0</v>
      </c>
      <c r="N13" s="107">
        <f t="shared" si="2"/>
        <v>0</v>
      </c>
      <c r="O13" s="238">
        <v>0</v>
      </c>
      <c r="P13" s="107">
        <v>0</v>
      </c>
      <c r="Q13" s="107">
        <v>0</v>
      </c>
      <c r="R13" s="107">
        <f t="shared" si="3"/>
        <v>0</v>
      </c>
    </row>
    <row r="14" spans="1:18" ht="15" customHeight="1" x14ac:dyDescent="0.25">
      <c r="A14" s="5" t="s">
        <v>660</v>
      </c>
      <c r="B14" s="6" t="s">
        <v>270</v>
      </c>
      <c r="C14" s="85">
        <v>0</v>
      </c>
      <c r="D14" s="85">
        <v>0</v>
      </c>
      <c r="E14" s="85">
        <v>0</v>
      </c>
      <c r="F14" s="216">
        <f t="shared" si="0"/>
        <v>0</v>
      </c>
      <c r="G14" s="238">
        <v>0</v>
      </c>
      <c r="H14" s="107">
        <v>0</v>
      </c>
      <c r="I14" s="107">
        <v>0</v>
      </c>
      <c r="J14" s="107">
        <f t="shared" si="1"/>
        <v>0</v>
      </c>
      <c r="K14" s="238">
        <v>0</v>
      </c>
      <c r="L14" s="107">
        <v>0</v>
      </c>
      <c r="M14" s="107">
        <v>0</v>
      </c>
      <c r="N14" s="107">
        <f t="shared" si="2"/>
        <v>0</v>
      </c>
      <c r="O14" s="238">
        <v>844083</v>
      </c>
      <c r="P14" s="107">
        <v>0</v>
      </c>
      <c r="Q14" s="107">
        <v>0</v>
      </c>
      <c r="R14" s="107">
        <f t="shared" si="3"/>
        <v>844083</v>
      </c>
    </row>
    <row r="15" spans="1:18" s="87" customFormat="1" ht="15" customHeight="1" x14ac:dyDescent="0.25">
      <c r="A15" s="7" t="s">
        <v>511</v>
      </c>
      <c r="B15" s="8" t="s">
        <v>271</v>
      </c>
      <c r="C15" s="88">
        <f>SUM(C8:C14)</f>
        <v>58718423</v>
      </c>
      <c r="D15" s="88">
        <f t="shared" ref="D15:E15" si="4">SUM(D8:D14)</f>
        <v>0</v>
      </c>
      <c r="E15" s="88">
        <f t="shared" si="4"/>
        <v>0</v>
      </c>
      <c r="F15" s="217">
        <f t="shared" si="0"/>
        <v>58718423</v>
      </c>
      <c r="G15" s="249">
        <f>SUM(G8:G14)</f>
        <v>113711340</v>
      </c>
      <c r="H15" s="119">
        <f t="shared" ref="H15:I15" si="5">SUM(H8:H14)</f>
        <v>0</v>
      </c>
      <c r="I15" s="119">
        <f t="shared" si="5"/>
        <v>0</v>
      </c>
      <c r="J15" s="119">
        <f t="shared" si="1"/>
        <v>113711340</v>
      </c>
      <c r="K15" s="249">
        <f>SUM(K8:K14)</f>
        <v>113732255</v>
      </c>
      <c r="L15" s="119">
        <f t="shared" ref="L15:M15" si="6">SUM(L8:L14)</f>
        <v>0</v>
      </c>
      <c r="M15" s="119">
        <f t="shared" si="6"/>
        <v>0</v>
      </c>
      <c r="N15" s="119">
        <f t="shared" si="2"/>
        <v>113732255</v>
      </c>
      <c r="O15" s="249">
        <f>SUM(O8:O14)</f>
        <v>112534966</v>
      </c>
      <c r="P15" s="119">
        <f t="shared" ref="P15:Q15" si="7">SUM(P8:P14)</f>
        <v>0</v>
      </c>
      <c r="Q15" s="119">
        <f t="shared" si="7"/>
        <v>0</v>
      </c>
      <c r="R15" s="119">
        <f t="shared" si="3"/>
        <v>112534966</v>
      </c>
    </row>
    <row r="16" spans="1:18" ht="15" customHeight="1" x14ac:dyDescent="0.25">
      <c r="A16" s="5" t="s">
        <v>272</v>
      </c>
      <c r="B16" s="6" t="s">
        <v>273</v>
      </c>
      <c r="C16" s="85">
        <v>0</v>
      </c>
      <c r="D16" s="85">
        <v>0</v>
      </c>
      <c r="E16" s="85">
        <v>0</v>
      </c>
      <c r="F16" s="216">
        <f t="shared" si="0"/>
        <v>0</v>
      </c>
      <c r="G16" s="238">
        <v>0</v>
      </c>
      <c r="H16" s="107">
        <v>0</v>
      </c>
      <c r="I16" s="107">
        <v>0</v>
      </c>
      <c r="J16" s="107">
        <f t="shared" si="1"/>
        <v>0</v>
      </c>
      <c r="K16" s="238">
        <v>0</v>
      </c>
      <c r="L16" s="107">
        <v>0</v>
      </c>
      <c r="M16" s="107">
        <v>0</v>
      </c>
      <c r="N16" s="107">
        <f t="shared" si="2"/>
        <v>0</v>
      </c>
      <c r="O16" s="238">
        <v>0</v>
      </c>
      <c r="P16" s="107">
        <v>0</v>
      </c>
      <c r="Q16" s="107">
        <v>0</v>
      </c>
      <c r="R16" s="107">
        <f t="shared" si="3"/>
        <v>0</v>
      </c>
    </row>
    <row r="17" spans="1:18" ht="15" customHeight="1" x14ac:dyDescent="0.25">
      <c r="A17" s="5" t="s">
        <v>274</v>
      </c>
      <c r="B17" s="6" t="s">
        <v>275</v>
      </c>
      <c r="C17" s="85">
        <v>0</v>
      </c>
      <c r="D17" s="85">
        <v>0</v>
      </c>
      <c r="E17" s="85">
        <v>0</v>
      </c>
      <c r="F17" s="216">
        <f t="shared" si="0"/>
        <v>0</v>
      </c>
      <c r="G17" s="238">
        <v>0</v>
      </c>
      <c r="H17" s="107">
        <v>0</v>
      </c>
      <c r="I17" s="107">
        <v>0</v>
      </c>
      <c r="J17" s="107">
        <f t="shared" si="1"/>
        <v>0</v>
      </c>
      <c r="K17" s="238">
        <v>0</v>
      </c>
      <c r="L17" s="107">
        <v>0</v>
      </c>
      <c r="M17" s="107">
        <v>0</v>
      </c>
      <c r="N17" s="107">
        <f t="shared" si="2"/>
        <v>0</v>
      </c>
      <c r="O17" s="238">
        <v>0</v>
      </c>
      <c r="P17" s="107">
        <v>0</v>
      </c>
      <c r="Q17" s="107">
        <v>0</v>
      </c>
      <c r="R17" s="107">
        <f t="shared" si="3"/>
        <v>0</v>
      </c>
    </row>
    <row r="18" spans="1:18" ht="15" customHeight="1" x14ac:dyDescent="0.25">
      <c r="A18" s="5" t="s">
        <v>473</v>
      </c>
      <c r="B18" s="6" t="s">
        <v>276</v>
      </c>
      <c r="C18" s="85">
        <v>0</v>
      </c>
      <c r="D18" s="85">
        <v>0</v>
      </c>
      <c r="E18" s="85">
        <v>0</v>
      </c>
      <c r="F18" s="216">
        <f t="shared" si="0"/>
        <v>0</v>
      </c>
      <c r="G18" s="238">
        <v>0</v>
      </c>
      <c r="H18" s="107">
        <v>0</v>
      </c>
      <c r="I18" s="107">
        <v>0</v>
      </c>
      <c r="J18" s="107">
        <f t="shared" si="1"/>
        <v>0</v>
      </c>
      <c r="K18" s="238">
        <v>0</v>
      </c>
      <c r="L18" s="107">
        <v>0</v>
      </c>
      <c r="M18" s="107">
        <v>0</v>
      </c>
      <c r="N18" s="107">
        <f t="shared" si="2"/>
        <v>0</v>
      </c>
      <c r="O18" s="238">
        <v>0</v>
      </c>
      <c r="P18" s="107">
        <v>0</v>
      </c>
      <c r="Q18" s="107">
        <v>0</v>
      </c>
      <c r="R18" s="107">
        <f t="shared" si="3"/>
        <v>0</v>
      </c>
    </row>
    <row r="19" spans="1:18" ht="15" customHeight="1" x14ac:dyDescent="0.25">
      <c r="A19" s="5" t="s">
        <v>474</v>
      </c>
      <c r="B19" s="6" t="s">
        <v>277</v>
      </c>
      <c r="C19" s="85">
        <v>0</v>
      </c>
      <c r="D19" s="85">
        <v>0</v>
      </c>
      <c r="E19" s="85">
        <v>0</v>
      </c>
      <c r="F19" s="216">
        <f t="shared" si="0"/>
        <v>0</v>
      </c>
      <c r="G19" s="238">
        <v>0</v>
      </c>
      <c r="H19" s="107">
        <v>0</v>
      </c>
      <c r="I19" s="107">
        <v>0</v>
      </c>
      <c r="J19" s="107">
        <f t="shared" si="1"/>
        <v>0</v>
      </c>
      <c r="K19" s="238">
        <v>0</v>
      </c>
      <c r="L19" s="107">
        <v>0</v>
      </c>
      <c r="M19" s="107">
        <v>0</v>
      </c>
      <c r="N19" s="107">
        <f t="shared" si="2"/>
        <v>0</v>
      </c>
      <c r="O19" s="238">
        <v>0</v>
      </c>
      <c r="P19" s="107">
        <v>0</v>
      </c>
      <c r="Q19" s="107">
        <v>0</v>
      </c>
      <c r="R19" s="107">
        <f t="shared" si="3"/>
        <v>0</v>
      </c>
    </row>
    <row r="20" spans="1:18" ht="15" customHeight="1" x14ac:dyDescent="0.25">
      <c r="A20" s="5" t="s">
        <v>475</v>
      </c>
      <c r="B20" s="6" t="s">
        <v>278</v>
      </c>
      <c r="C20" s="85">
        <v>45286058</v>
      </c>
      <c r="D20" s="85">
        <v>0</v>
      </c>
      <c r="E20" s="85">
        <v>0</v>
      </c>
      <c r="F20" s="216">
        <f t="shared" si="0"/>
        <v>45286058</v>
      </c>
      <c r="G20" s="238">
        <v>5562375</v>
      </c>
      <c r="H20" s="107">
        <v>0</v>
      </c>
      <c r="I20" s="107">
        <v>0</v>
      </c>
      <c r="J20" s="107">
        <f t="shared" si="1"/>
        <v>5562375</v>
      </c>
      <c r="K20" s="238">
        <v>5562375</v>
      </c>
      <c r="L20" s="107">
        <v>0</v>
      </c>
      <c r="M20" s="107">
        <v>0</v>
      </c>
      <c r="N20" s="107">
        <f t="shared" si="2"/>
        <v>5562375</v>
      </c>
      <c r="O20" s="238">
        <v>7062375</v>
      </c>
      <c r="P20" s="107">
        <v>0</v>
      </c>
      <c r="Q20" s="107">
        <v>0</v>
      </c>
      <c r="R20" s="107">
        <f t="shared" si="3"/>
        <v>7062375</v>
      </c>
    </row>
    <row r="21" spans="1:18" s="87" customFormat="1" ht="15" customHeight="1" x14ac:dyDescent="0.25">
      <c r="A21" s="35" t="s">
        <v>512</v>
      </c>
      <c r="B21" s="43" t="s">
        <v>279</v>
      </c>
      <c r="C21" s="115">
        <f>SUM(C15:C20)</f>
        <v>104004481</v>
      </c>
      <c r="D21" s="115">
        <f t="shared" ref="D21:E21" si="8">SUM(D15:D20)</f>
        <v>0</v>
      </c>
      <c r="E21" s="115">
        <f t="shared" si="8"/>
        <v>0</v>
      </c>
      <c r="F21" s="217">
        <f t="shared" si="0"/>
        <v>104004481</v>
      </c>
      <c r="G21" s="251">
        <f>SUM(G15:G20)</f>
        <v>119273715</v>
      </c>
      <c r="H21" s="252">
        <f t="shared" ref="H21:I21" si="9">SUM(H15:H20)</f>
        <v>0</v>
      </c>
      <c r="I21" s="252">
        <f t="shared" si="9"/>
        <v>0</v>
      </c>
      <c r="J21" s="119">
        <f t="shared" si="1"/>
        <v>119273715</v>
      </c>
      <c r="K21" s="251">
        <f>SUM(K15:K20)</f>
        <v>119294630</v>
      </c>
      <c r="L21" s="252">
        <f t="shared" ref="L21:M21" si="10">SUM(L15:L20)</f>
        <v>0</v>
      </c>
      <c r="M21" s="252">
        <f t="shared" si="10"/>
        <v>0</v>
      </c>
      <c r="N21" s="119">
        <f t="shared" si="2"/>
        <v>119294630</v>
      </c>
      <c r="O21" s="251">
        <f>SUM(O15:O20)</f>
        <v>119597341</v>
      </c>
      <c r="P21" s="252">
        <f t="shared" ref="P21:Q21" si="11">SUM(P15:P20)</f>
        <v>0</v>
      </c>
      <c r="Q21" s="252">
        <f t="shared" si="11"/>
        <v>0</v>
      </c>
      <c r="R21" s="119">
        <f t="shared" si="3"/>
        <v>119597341</v>
      </c>
    </row>
    <row r="22" spans="1:18" ht="15" customHeight="1" x14ac:dyDescent="0.25">
      <c r="A22" s="5" t="s">
        <v>479</v>
      </c>
      <c r="B22" s="6" t="s">
        <v>288</v>
      </c>
      <c r="C22" s="85">
        <v>0</v>
      </c>
      <c r="D22" s="85">
        <v>0</v>
      </c>
      <c r="E22" s="85">
        <v>0</v>
      </c>
      <c r="F22" s="216">
        <f t="shared" si="0"/>
        <v>0</v>
      </c>
      <c r="G22" s="238">
        <v>0</v>
      </c>
      <c r="H22" s="107">
        <v>0</v>
      </c>
      <c r="I22" s="107">
        <v>0</v>
      </c>
      <c r="J22" s="107">
        <f t="shared" si="1"/>
        <v>0</v>
      </c>
      <c r="K22" s="238">
        <v>0</v>
      </c>
      <c r="L22" s="107">
        <v>0</v>
      </c>
      <c r="M22" s="107">
        <v>0</v>
      </c>
      <c r="N22" s="107">
        <f t="shared" si="2"/>
        <v>0</v>
      </c>
      <c r="O22" s="238">
        <v>0</v>
      </c>
      <c r="P22" s="107">
        <v>0</v>
      </c>
      <c r="Q22" s="107">
        <v>0</v>
      </c>
      <c r="R22" s="107">
        <f t="shared" si="3"/>
        <v>0</v>
      </c>
    </row>
    <row r="23" spans="1:18" ht="15" customHeight="1" x14ac:dyDescent="0.25">
      <c r="A23" s="5" t="s">
        <v>480</v>
      </c>
      <c r="B23" s="6" t="s">
        <v>289</v>
      </c>
      <c r="C23" s="85">
        <v>0</v>
      </c>
      <c r="D23" s="85">
        <v>0</v>
      </c>
      <c r="E23" s="85">
        <v>0</v>
      </c>
      <c r="F23" s="216">
        <f t="shared" si="0"/>
        <v>0</v>
      </c>
      <c r="G23" s="238">
        <v>0</v>
      </c>
      <c r="H23" s="107">
        <v>0</v>
      </c>
      <c r="I23" s="107">
        <v>0</v>
      </c>
      <c r="J23" s="107">
        <f t="shared" si="1"/>
        <v>0</v>
      </c>
      <c r="K23" s="238">
        <v>0</v>
      </c>
      <c r="L23" s="107">
        <v>0</v>
      </c>
      <c r="M23" s="107">
        <v>0</v>
      </c>
      <c r="N23" s="107">
        <f t="shared" si="2"/>
        <v>0</v>
      </c>
      <c r="O23" s="238">
        <v>0</v>
      </c>
      <c r="P23" s="107">
        <v>0</v>
      </c>
      <c r="Q23" s="107">
        <v>0</v>
      </c>
      <c r="R23" s="107">
        <f t="shared" si="3"/>
        <v>0</v>
      </c>
    </row>
    <row r="24" spans="1:18" s="87" customFormat="1" ht="15" customHeight="1" x14ac:dyDescent="0.25">
      <c r="A24" s="7" t="s">
        <v>514</v>
      </c>
      <c r="B24" s="8" t="s">
        <v>290</v>
      </c>
      <c r="C24" s="88">
        <v>0</v>
      </c>
      <c r="D24" s="88">
        <f t="shared" ref="D24:E24" si="12">SUM(D22:D23)</f>
        <v>0</v>
      </c>
      <c r="E24" s="88">
        <f t="shared" si="12"/>
        <v>0</v>
      </c>
      <c r="F24" s="217">
        <f t="shared" si="0"/>
        <v>0</v>
      </c>
      <c r="G24" s="249">
        <v>0</v>
      </c>
      <c r="H24" s="119">
        <f t="shared" ref="H24:I24" si="13">SUM(H22:H23)</f>
        <v>0</v>
      </c>
      <c r="I24" s="119">
        <f t="shared" si="13"/>
        <v>0</v>
      </c>
      <c r="J24" s="119">
        <f t="shared" si="1"/>
        <v>0</v>
      </c>
      <c r="K24" s="249">
        <v>0</v>
      </c>
      <c r="L24" s="119">
        <f t="shared" ref="L24:M24" si="14">SUM(L22:L23)</f>
        <v>0</v>
      </c>
      <c r="M24" s="119">
        <f t="shared" si="14"/>
        <v>0</v>
      </c>
      <c r="N24" s="119">
        <f t="shared" si="2"/>
        <v>0</v>
      </c>
      <c r="O24" s="249">
        <v>0</v>
      </c>
      <c r="P24" s="119">
        <f t="shared" ref="P24:Q24" si="15">SUM(P22:P23)</f>
        <v>0</v>
      </c>
      <c r="Q24" s="119">
        <f t="shared" si="15"/>
        <v>0</v>
      </c>
      <c r="R24" s="119">
        <f t="shared" si="3"/>
        <v>0</v>
      </c>
    </row>
    <row r="25" spans="1:18" ht="15" customHeight="1" x14ac:dyDescent="0.25">
      <c r="A25" s="7" t="s">
        <v>481</v>
      </c>
      <c r="B25" s="8" t="s">
        <v>291</v>
      </c>
      <c r="C25" s="88">
        <v>0</v>
      </c>
      <c r="D25" s="88">
        <v>0</v>
      </c>
      <c r="E25" s="88">
        <v>0</v>
      </c>
      <c r="F25" s="217">
        <f t="shared" si="0"/>
        <v>0</v>
      </c>
      <c r="G25" s="249">
        <v>0</v>
      </c>
      <c r="H25" s="119">
        <v>0</v>
      </c>
      <c r="I25" s="119">
        <v>0</v>
      </c>
      <c r="J25" s="119">
        <f t="shared" si="1"/>
        <v>0</v>
      </c>
      <c r="K25" s="249">
        <v>0</v>
      </c>
      <c r="L25" s="119">
        <v>0</v>
      </c>
      <c r="M25" s="119">
        <v>0</v>
      </c>
      <c r="N25" s="119">
        <f t="shared" si="2"/>
        <v>0</v>
      </c>
      <c r="O25" s="249">
        <v>0</v>
      </c>
      <c r="P25" s="119">
        <v>0</v>
      </c>
      <c r="Q25" s="119">
        <v>0</v>
      </c>
      <c r="R25" s="119">
        <f t="shared" si="3"/>
        <v>0</v>
      </c>
    </row>
    <row r="26" spans="1:18" ht="15" customHeight="1" x14ac:dyDescent="0.25">
      <c r="A26" s="7" t="s">
        <v>482</v>
      </c>
      <c r="B26" s="8" t="s">
        <v>292</v>
      </c>
      <c r="C26" s="88">
        <v>0</v>
      </c>
      <c r="D26" s="88">
        <v>0</v>
      </c>
      <c r="E26" s="88">
        <v>0</v>
      </c>
      <c r="F26" s="217">
        <f t="shared" si="0"/>
        <v>0</v>
      </c>
      <c r="G26" s="249">
        <v>0</v>
      </c>
      <c r="H26" s="119">
        <v>0</v>
      </c>
      <c r="I26" s="119">
        <v>0</v>
      </c>
      <c r="J26" s="119">
        <f t="shared" si="1"/>
        <v>0</v>
      </c>
      <c r="K26" s="249">
        <v>0</v>
      </c>
      <c r="L26" s="119">
        <v>0</v>
      </c>
      <c r="M26" s="119">
        <v>0</v>
      </c>
      <c r="N26" s="119">
        <f t="shared" si="2"/>
        <v>0</v>
      </c>
      <c r="O26" s="249">
        <v>0</v>
      </c>
      <c r="P26" s="119">
        <v>0</v>
      </c>
      <c r="Q26" s="119">
        <v>0</v>
      </c>
      <c r="R26" s="119">
        <f t="shared" si="3"/>
        <v>0</v>
      </c>
    </row>
    <row r="27" spans="1:18" ht="15" customHeight="1" x14ac:dyDescent="0.25">
      <c r="A27" s="7" t="s">
        <v>483</v>
      </c>
      <c r="B27" s="8" t="s">
        <v>293</v>
      </c>
      <c r="C27" s="88">
        <v>630000</v>
      </c>
      <c r="D27" s="88">
        <v>0</v>
      </c>
      <c r="E27" s="88">
        <v>0</v>
      </c>
      <c r="F27" s="217">
        <f t="shared" si="0"/>
        <v>630000</v>
      </c>
      <c r="G27" s="249">
        <v>630000</v>
      </c>
      <c r="H27" s="119">
        <v>0</v>
      </c>
      <c r="I27" s="119">
        <v>0</v>
      </c>
      <c r="J27" s="119">
        <f t="shared" si="1"/>
        <v>630000</v>
      </c>
      <c r="K27" s="249">
        <v>630000</v>
      </c>
      <c r="L27" s="119">
        <v>0</v>
      </c>
      <c r="M27" s="119">
        <v>0</v>
      </c>
      <c r="N27" s="119">
        <f t="shared" si="2"/>
        <v>630000</v>
      </c>
      <c r="O27" s="249">
        <v>630000</v>
      </c>
      <c r="P27" s="119">
        <v>0</v>
      </c>
      <c r="Q27" s="119">
        <v>0</v>
      </c>
      <c r="R27" s="119">
        <f t="shared" si="3"/>
        <v>630000</v>
      </c>
    </row>
    <row r="28" spans="1:18" ht="15" customHeight="1" x14ac:dyDescent="0.25">
      <c r="A28" s="5" t="s">
        <v>484</v>
      </c>
      <c r="B28" s="6" t="s">
        <v>294</v>
      </c>
      <c r="C28" s="85">
        <v>5000000</v>
      </c>
      <c r="D28" s="85">
        <v>0</v>
      </c>
      <c r="E28" s="85">
        <v>0</v>
      </c>
      <c r="F28" s="216">
        <f t="shared" si="0"/>
        <v>5000000</v>
      </c>
      <c r="G28" s="238">
        <v>5000000</v>
      </c>
      <c r="H28" s="107">
        <v>0</v>
      </c>
      <c r="I28" s="107">
        <v>0</v>
      </c>
      <c r="J28" s="107">
        <f t="shared" si="1"/>
        <v>5000000</v>
      </c>
      <c r="K28" s="238">
        <v>5000000</v>
      </c>
      <c r="L28" s="107">
        <v>0</v>
      </c>
      <c r="M28" s="107">
        <v>0</v>
      </c>
      <c r="N28" s="107">
        <f t="shared" si="2"/>
        <v>5000000</v>
      </c>
      <c r="O28" s="238">
        <v>5000000</v>
      </c>
      <c r="P28" s="107">
        <v>0</v>
      </c>
      <c r="Q28" s="107">
        <v>0</v>
      </c>
      <c r="R28" s="107">
        <f t="shared" si="3"/>
        <v>5000000</v>
      </c>
    </row>
    <row r="29" spans="1:18" ht="15" customHeight="1" x14ac:dyDescent="0.25">
      <c r="A29" s="5" t="s">
        <v>485</v>
      </c>
      <c r="B29" s="6" t="s">
        <v>297</v>
      </c>
      <c r="C29" s="85">
        <v>0</v>
      </c>
      <c r="D29" s="85">
        <v>0</v>
      </c>
      <c r="E29" s="85">
        <v>0</v>
      </c>
      <c r="F29" s="216">
        <f t="shared" si="0"/>
        <v>0</v>
      </c>
      <c r="G29" s="238">
        <v>0</v>
      </c>
      <c r="H29" s="107">
        <v>0</v>
      </c>
      <c r="I29" s="107">
        <v>0</v>
      </c>
      <c r="J29" s="107">
        <f t="shared" si="1"/>
        <v>0</v>
      </c>
      <c r="K29" s="238">
        <v>0</v>
      </c>
      <c r="L29" s="107">
        <v>0</v>
      </c>
      <c r="M29" s="107">
        <v>0</v>
      </c>
      <c r="N29" s="107">
        <f t="shared" si="2"/>
        <v>0</v>
      </c>
      <c r="O29" s="238">
        <v>0</v>
      </c>
      <c r="P29" s="107">
        <v>0</v>
      </c>
      <c r="Q29" s="107">
        <v>0</v>
      </c>
      <c r="R29" s="107">
        <f t="shared" si="3"/>
        <v>0</v>
      </c>
    </row>
    <row r="30" spans="1:18" ht="15" customHeight="1" x14ac:dyDescent="0.25">
      <c r="A30" s="5" t="s">
        <v>298</v>
      </c>
      <c r="B30" s="6" t="s">
        <v>299</v>
      </c>
      <c r="C30" s="85">
        <v>0</v>
      </c>
      <c r="D30" s="85">
        <v>0</v>
      </c>
      <c r="E30" s="85">
        <v>0</v>
      </c>
      <c r="F30" s="216">
        <f t="shared" si="0"/>
        <v>0</v>
      </c>
      <c r="G30" s="238">
        <v>0</v>
      </c>
      <c r="H30" s="107">
        <v>0</v>
      </c>
      <c r="I30" s="107">
        <v>0</v>
      </c>
      <c r="J30" s="107">
        <f t="shared" si="1"/>
        <v>0</v>
      </c>
      <c r="K30" s="238">
        <v>0</v>
      </c>
      <c r="L30" s="107">
        <v>0</v>
      </c>
      <c r="M30" s="107">
        <v>0</v>
      </c>
      <c r="N30" s="107">
        <f t="shared" si="2"/>
        <v>0</v>
      </c>
      <c r="O30" s="238">
        <v>0</v>
      </c>
      <c r="P30" s="107">
        <v>0</v>
      </c>
      <c r="Q30" s="107">
        <v>0</v>
      </c>
      <c r="R30" s="107">
        <f t="shared" si="3"/>
        <v>0</v>
      </c>
    </row>
    <row r="31" spans="1:18" ht="15" customHeight="1" x14ac:dyDescent="0.25">
      <c r="A31" s="5" t="s">
        <v>486</v>
      </c>
      <c r="B31" s="6" t="s">
        <v>300</v>
      </c>
      <c r="C31" s="85">
        <v>1600000</v>
      </c>
      <c r="D31" s="85">
        <v>0</v>
      </c>
      <c r="E31" s="85">
        <v>0</v>
      </c>
      <c r="F31" s="216">
        <f t="shared" si="0"/>
        <v>1600000</v>
      </c>
      <c r="G31" s="238">
        <v>1600000</v>
      </c>
      <c r="H31" s="107">
        <v>0</v>
      </c>
      <c r="I31" s="107">
        <v>0</v>
      </c>
      <c r="J31" s="107">
        <f t="shared" si="1"/>
        <v>1600000</v>
      </c>
      <c r="K31" s="238">
        <v>0</v>
      </c>
      <c r="L31" s="107">
        <v>0</v>
      </c>
      <c r="M31" s="107">
        <v>0</v>
      </c>
      <c r="N31" s="107">
        <f t="shared" si="2"/>
        <v>0</v>
      </c>
      <c r="O31" s="238">
        <v>0</v>
      </c>
      <c r="P31" s="107">
        <v>0</v>
      </c>
      <c r="Q31" s="107">
        <v>0</v>
      </c>
      <c r="R31" s="107">
        <f t="shared" si="3"/>
        <v>0</v>
      </c>
    </row>
    <row r="32" spans="1:18" ht="15" customHeight="1" x14ac:dyDescent="0.25">
      <c r="A32" s="5" t="s">
        <v>487</v>
      </c>
      <c r="B32" s="6" t="s">
        <v>305</v>
      </c>
      <c r="C32" s="85">
        <v>0</v>
      </c>
      <c r="D32" s="85">
        <v>0</v>
      </c>
      <c r="E32" s="85">
        <v>0</v>
      </c>
      <c r="F32" s="216">
        <f t="shared" si="0"/>
        <v>0</v>
      </c>
      <c r="G32" s="238">
        <v>0</v>
      </c>
      <c r="H32" s="107">
        <v>0</v>
      </c>
      <c r="I32" s="107">
        <v>0</v>
      </c>
      <c r="J32" s="107">
        <f t="shared" si="1"/>
        <v>0</v>
      </c>
      <c r="K32" s="238">
        <v>0</v>
      </c>
      <c r="L32" s="107">
        <v>0</v>
      </c>
      <c r="M32" s="107">
        <v>0</v>
      </c>
      <c r="N32" s="107">
        <f t="shared" si="2"/>
        <v>0</v>
      </c>
      <c r="O32" s="238">
        <v>0</v>
      </c>
      <c r="P32" s="107">
        <v>0</v>
      </c>
      <c r="Q32" s="107">
        <v>0</v>
      </c>
      <c r="R32" s="107">
        <f t="shared" si="3"/>
        <v>0</v>
      </c>
    </row>
    <row r="33" spans="1:18" s="87" customFormat="1" ht="15" customHeight="1" x14ac:dyDescent="0.25">
      <c r="A33" s="7" t="s">
        <v>515</v>
      </c>
      <c r="B33" s="8" t="s">
        <v>308</v>
      </c>
      <c r="C33" s="88">
        <f>SUM(C28:C32)</f>
        <v>6600000</v>
      </c>
      <c r="D33" s="88">
        <f t="shared" ref="D33:E33" si="16">SUM(D28:D32)</f>
        <v>0</v>
      </c>
      <c r="E33" s="88">
        <f t="shared" si="16"/>
        <v>0</v>
      </c>
      <c r="F33" s="217">
        <f t="shared" si="0"/>
        <v>6600000</v>
      </c>
      <c r="G33" s="249">
        <f>SUM(G28:G32)</f>
        <v>6600000</v>
      </c>
      <c r="H33" s="119">
        <f t="shared" ref="H33:I33" si="17">SUM(H28:H32)</f>
        <v>0</v>
      </c>
      <c r="I33" s="119">
        <f t="shared" si="17"/>
        <v>0</v>
      </c>
      <c r="J33" s="119">
        <f t="shared" si="1"/>
        <v>6600000</v>
      </c>
      <c r="K33" s="249">
        <f>SUM(K28:K32)</f>
        <v>5000000</v>
      </c>
      <c r="L33" s="119">
        <f t="shared" ref="L33:M33" si="18">SUM(L28:L32)</f>
        <v>0</v>
      </c>
      <c r="M33" s="119">
        <f t="shared" si="18"/>
        <v>0</v>
      </c>
      <c r="N33" s="119">
        <f t="shared" si="2"/>
        <v>5000000</v>
      </c>
      <c r="O33" s="249">
        <f>SUM(O28:O32)</f>
        <v>5000000</v>
      </c>
      <c r="P33" s="119">
        <f t="shared" ref="P33:Q33" si="19">SUM(P28:P32)</f>
        <v>0</v>
      </c>
      <c r="Q33" s="119">
        <f t="shared" si="19"/>
        <v>0</v>
      </c>
      <c r="R33" s="119">
        <f t="shared" si="3"/>
        <v>5000000</v>
      </c>
    </row>
    <row r="34" spans="1:18" ht="15" customHeight="1" x14ac:dyDescent="0.25">
      <c r="A34" s="7" t="s">
        <v>488</v>
      </c>
      <c r="B34" s="8" t="s">
        <v>309</v>
      </c>
      <c r="C34" s="88">
        <v>165000</v>
      </c>
      <c r="D34" s="88">
        <v>0</v>
      </c>
      <c r="E34" s="88">
        <v>10000</v>
      </c>
      <c r="F34" s="217">
        <f t="shared" si="0"/>
        <v>175000</v>
      </c>
      <c r="G34" s="249">
        <v>165000</v>
      </c>
      <c r="H34" s="119">
        <v>0</v>
      </c>
      <c r="I34" s="119">
        <v>10000</v>
      </c>
      <c r="J34" s="119">
        <f t="shared" si="1"/>
        <v>175000</v>
      </c>
      <c r="K34" s="249">
        <v>165000</v>
      </c>
      <c r="L34" s="119">
        <v>0</v>
      </c>
      <c r="M34" s="119">
        <v>10000</v>
      </c>
      <c r="N34" s="119">
        <f t="shared" si="2"/>
        <v>175000</v>
      </c>
      <c r="O34" s="249">
        <v>165000</v>
      </c>
      <c r="P34" s="119">
        <v>0</v>
      </c>
      <c r="Q34" s="119">
        <v>10000</v>
      </c>
      <c r="R34" s="119">
        <f t="shared" si="3"/>
        <v>175000</v>
      </c>
    </row>
    <row r="35" spans="1:18" s="87" customFormat="1" ht="15" customHeight="1" x14ac:dyDescent="0.25">
      <c r="A35" s="35" t="s">
        <v>516</v>
      </c>
      <c r="B35" s="43" t="s">
        <v>310</v>
      </c>
      <c r="C35" s="115">
        <f>C24+C25+C26+C27+C33+C34</f>
        <v>7395000</v>
      </c>
      <c r="D35" s="115">
        <f t="shared" ref="D35:E35" si="20">D24+D25+D26+D27+D33+D34</f>
        <v>0</v>
      </c>
      <c r="E35" s="115">
        <f t="shared" si="20"/>
        <v>10000</v>
      </c>
      <c r="F35" s="218">
        <f t="shared" si="0"/>
        <v>7405000</v>
      </c>
      <c r="G35" s="251">
        <f>G24+G25+G26+G27+G33+G34</f>
        <v>7395000</v>
      </c>
      <c r="H35" s="252">
        <f t="shared" ref="H35:I35" si="21">H24+H25+H26+H27+H33+H34</f>
        <v>0</v>
      </c>
      <c r="I35" s="252">
        <f t="shared" si="21"/>
        <v>10000</v>
      </c>
      <c r="J35" s="252">
        <f t="shared" si="1"/>
        <v>7405000</v>
      </c>
      <c r="K35" s="251">
        <f>K24+K25+K26+K27+K33+K34</f>
        <v>5795000</v>
      </c>
      <c r="L35" s="252">
        <f t="shared" ref="L35:M35" si="22">L24+L25+L26+L27+L33+L34</f>
        <v>0</v>
      </c>
      <c r="M35" s="252">
        <f t="shared" si="22"/>
        <v>10000</v>
      </c>
      <c r="N35" s="252">
        <f t="shared" si="2"/>
        <v>5805000</v>
      </c>
      <c r="O35" s="251">
        <f>O24+O25+O26+O27+O33+O34</f>
        <v>5795000</v>
      </c>
      <c r="P35" s="252">
        <f t="shared" ref="P35:Q35" si="23">P24+P25+P26+P27+P33+P34</f>
        <v>0</v>
      </c>
      <c r="Q35" s="252">
        <f t="shared" si="23"/>
        <v>10000</v>
      </c>
      <c r="R35" s="252">
        <f t="shared" si="3"/>
        <v>5805000</v>
      </c>
    </row>
    <row r="36" spans="1:18" ht="15" customHeight="1" x14ac:dyDescent="0.25">
      <c r="A36" s="13" t="s">
        <v>311</v>
      </c>
      <c r="B36" s="6" t="s">
        <v>312</v>
      </c>
      <c r="C36" s="85">
        <v>0</v>
      </c>
      <c r="D36" s="85">
        <v>0</v>
      </c>
      <c r="E36" s="85">
        <v>0</v>
      </c>
      <c r="F36" s="216">
        <f t="shared" si="0"/>
        <v>0</v>
      </c>
      <c r="G36" s="238">
        <v>0</v>
      </c>
      <c r="H36" s="107">
        <v>0</v>
      </c>
      <c r="I36" s="107">
        <v>0</v>
      </c>
      <c r="J36" s="107">
        <f t="shared" si="1"/>
        <v>0</v>
      </c>
      <c r="K36" s="238">
        <v>0</v>
      </c>
      <c r="L36" s="107">
        <v>0</v>
      </c>
      <c r="M36" s="107">
        <v>0</v>
      </c>
      <c r="N36" s="107">
        <f t="shared" si="2"/>
        <v>0</v>
      </c>
      <c r="O36" s="238">
        <v>0</v>
      </c>
      <c r="P36" s="107">
        <v>0</v>
      </c>
      <c r="Q36" s="107">
        <v>0</v>
      </c>
      <c r="R36" s="107">
        <f t="shared" si="3"/>
        <v>0</v>
      </c>
    </row>
    <row r="37" spans="1:18" ht="15" customHeight="1" x14ac:dyDescent="0.25">
      <c r="A37" s="13" t="s">
        <v>489</v>
      </c>
      <c r="B37" s="6" t="s">
        <v>313</v>
      </c>
      <c r="C37" s="85">
        <v>0</v>
      </c>
      <c r="D37" s="85">
        <v>0</v>
      </c>
      <c r="E37" s="85">
        <v>0</v>
      </c>
      <c r="F37" s="216">
        <f t="shared" si="0"/>
        <v>0</v>
      </c>
      <c r="G37" s="238">
        <v>0</v>
      </c>
      <c r="H37" s="107">
        <v>0</v>
      </c>
      <c r="I37" s="107">
        <v>0</v>
      </c>
      <c r="J37" s="107">
        <f t="shared" si="1"/>
        <v>0</v>
      </c>
      <c r="K37" s="238">
        <v>0</v>
      </c>
      <c r="L37" s="107">
        <v>0</v>
      </c>
      <c r="M37" s="107">
        <v>0</v>
      </c>
      <c r="N37" s="107">
        <f t="shared" si="2"/>
        <v>0</v>
      </c>
      <c r="O37" s="230">
        <v>997205</v>
      </c>
      <c r="P37" s="107">
        <v>0</v>
      </c>
      <c r="Q37" s="107">
        <v>0</v>
      </c>
      <c r="R37" s="107">
        <f t="shared" si="3"/>
        <v>997205</v>
      </c>
    </row>
    <row r="38" spans="1:18" ht="15" customHeight="1" x14ac:dyDescent="0.25">
      <c r="A38" s="13" t="s">
        <v>490</v>
      </c>
      <c r="B38" s="6" t="s">
        <v>314</v>
      </c>
      <c r="C38" s="85">
        <v>700000</v>
      </c>
      <c r="D38" s="85">
        <v>0</v>
      </c>
      <c r="E38" s="85">
        <v>0</v>
      </c>
      <c r="F38" s="216">
        <f t="shared" si="0"/>
        <v>700000</v>
      </c>
      <c r="G38" s="238">
        <v>700000</v>
      </c>
      <c r="H38" s="107">
        <v>0</v>
      </c>
      <c r="I38" s="107">
        <v>0</v>
      </c>
      <c r="J38" s="107">
        <f t="shared" si="1"/>
        <v>700000</v>
      </c>
      <c r="K38" s="238">
        <v>2550000</v>
      </c>
      <c r="L38" s="107">
        <v>0</v>
      </c>
      <c r="M38" s="107">
        <v>0</v>
      </c>
      <c r="N38" s="107">
        <f t="shared" si="2"/>
        <v>2550000</v>
      </c>
      <c r="O38" s="230">
        <v>2200000</v>
      </c>
      <c r="P38" s="107">
        <v>0</v>
      </c>
      <c r="Q38" s="107">
        <v>0</v>
      </c>
      <c r="R38" s="107">
        <f t="shared" si="3"/>
        <v>2200000</v>
      </c>
    </row>
    <row r="39" spans="1:18" ht="15" customHeight="1" x14ac:dyDescent="0.25">
      <c r="A39" s="13" t="s">
        <v>491</v>
      </c>
      <c r="B39" s="6" t="s">
        <v>315</v>
      </c>
      <c r="C39" s="85">
        <v>2970000</v>
      </c>
      <c r="D39" s="85">
        <v>300000</v>
      </c>
      <c r="E39" s="85">
        <v>0</v>
      </c>
      <c r="F39" s="216">
        <f t="shared" si="0"/>
        <v>3270000</v>
      </c>
      <c r="G39" s="238">
        <v>2970000</v>
      </c>
      <c r="H39" s="107">
        <v>300000</v>
      </c>
      <c r="I39" s="107">
        <v>0</v>
      </c>
      <c r="J39" s="107">
        <f t="shared" si="1"/>
        <v>3270000</v>
      </c>
      <c r="K39" s="238">
        <v>2970000</v>
      </c>
      <c r="L39" s="107">
        <v>300000</v>
      </c>
      <c r="M39" s="107">
        <v>0</v>
      </c>
      <c r="N39" s="107">
        <f t="shared" si="2"/>
        <v>3270000</v>
      </c>
      <c r="O39" s="230">
        <v>1000000</v>
      </c>
      <c r="P39" s="107">
        <v>300000</v>
      </c>
      <c r="Q39" s="107">
        <v>0</v>
      </c>
      <c r="R39" s="107">
        <f t="shared" si="3"/>
        <v>1300000</v>
      </c>
    </row>
    <row r="40" spans="1:18" ht="15" customHeight="1" x14ac:dyDescent="0.25">
      <c r="A40" s="13" t="s">
        <v>316</v>
      </c>
      <c r="B40" s="6" t="s">
        <v>317</v>
      </c>
      <c r="C40" s="85">
        <v>5150000</v>
      </c>
      <c r="D40" s="85">
        <v>0</v>
      </c>
      <c r="E40" s="85">
        <v>0</v>
      </c>
      <c r="F40" s="216">
        <f t="shared" si="0"/>
        <v>5150000</v>
      </c>
      <c r="G40" s="238">
        <v>5150000</v>
      </c>
      <c r="H40" s="107">
        <v>0</v>
      </c>
      <c r="I40" s="107">
        <v>0</v>
      </c>
      <c r="J40" s="107">
        <f t="shared" si="1"/>
        <v>5150000</v>
      </c>
      <c r="K40" s="238">
        <v>5150000</v>
      </c>
      <c r="L40" s="107">
        <v>0</v>
      </c>
      <c r="M40" s="107">
        <v>0</v>
      </c>
      <c r="N40" s="107">
        <f t="shared" si="2"/>
        <v>5150000</v>
      </c>
      <c r="O40" s="230">
        <v>4150000</v>
      </c>
      <c r="P40" s="107">
        <v>0</v>
      </c>
      <c r="Q40" s="107">
        <v>0</v>
      </c>
      <c r="R40" s="107">
        <f t="shared" si="3"/>
        <v>4150000</v>
      </c>
    </row>
    <row r="41" spans="1:18" ht="15" customHeight="1" x14ac:dyDescent="0.25">
      <c r="A41" s="13" t="s">
        <v>318</v>
      </c>
      <c r="B41" s="6" t="s">
        <v>319</v>
      </c>
      <c r="C41" s="85">
        <v>0</v>
      </c>
      <c r="D41" s="85">
        <v>0</v>
      </c>
      <c r="E41" s="85">
        <v>0</v>
      </c>
      <c r="F41" s="216">
        <f t="shared" si="0"/>
        <v>0</v>
      </c>
      <c r="G41" s="238">
        <v>0</v>
      </c>
      <c r="H41" s="107">
        <v>0</v>
      </c>
      <c r="I41" s="107">
        <v>0</v>
      </c>
      <c r="J41" s="107">
        <f t="shared" si="1"/>
        <v>0</v>
      </c>
      <c r="K41" s="238">
        <v>0</v>
      </c>
      <c r="L41" s="107">
        <v>0</v>
      </c>
      <c r="M41" s="107">
        <v>0</v>
      </c>
      <c r="N41" s="107">
        <f t="shared" si="2"/>
        <v>0</v>
      </c>
      <c r="O41" s="238">
        <v>0</v>
      </c>
      <c r="P41" s="107">
        <v>0</v>
      </c>
      <c r="Q41" s="107">
        <v>0</v>
      </c>
      <c r="R41" s="107">
        <f t="shared" si="3"/>
        <v>0</v>
      </c>
    </row>
    <row r="42" spans="1:18" ht="15" customHeight="1" x14ac:dyDescent="0.25">
      <c r="A42" s="13" t="s">
        <v>320</v>
      </c>
      <c r="B42" s="6" t="s">
        <v>321</v>
      </c>
      <c r="C42" s="85">
        <v>0</v>
      </c>
      <c r="D42" s="85">
        <v>0</v>
      </c>
      <c r="E42" s="85">
        <v>0</v>
      </c>
      <c r="F42" s="216">
        <f t="shared" si="0"/>
        <v>0</v>
      </c>
      <c r="G42" s="238">
        <v>0</v>
      </c>
      <c r="H42" s="107">
        <v>0</v>
      </c>
      <c r="I42" s="107">
        <v>0</v>
      </c>
      <c r="J42" s="107">
        <f t="shared" si="1"/>
        <v>0</v>
      </c>
      <c r="K42" s="238">
        <v>0</v>
      </c>
      <c r="L42" s="107">
        <v>0</v>
      </c>
      <c r="M42" s="107">
        <v>0</v>
      </c>
      <c r="N42" s="107">
        <f t="shared" si="2"/>
        <v>0</v>
      </c>
      <c r="O42" s="238">
        <v>0</v>
      </c>
      <c r="P42" s="107">
        <v>0</v>
      </c>
      <c r="Q42" s="107">
        <v>0</v>
      </c>
      <c r="R42" s="107">
        <f t="shared" si="3"/>
        <v>0</v>
      </c>
    </row>
    <row r="43" spans="1:18" ht="15" customHeight="1" x14ac:dyDescent="0.25">
      <c r="A43" s="13" t="s">
        <v>492</v>
      </c>
      <c r="B43" s="6" t="s">
        <v>322</v>
      </c>
      <c r="C43" s="85">
        <v>0</v>
      </c>
      <c r="D43" s="85">
        <v>0</v>
      </c>
      <c r="E43" s="85">
        <v>0</v>
      </c>
      <c r="F43" s="216">
        <f t="shared" si="0"/>
        <v>0</v>
      </c>
      <c r="G43" s="238">
        <v>0</v>
      </c>
      <c r="H43" s="107">
        <v>0</v>
      </c>
      <c r="I43" s="107">
        <v>0</v>
      </c>
      <c r="J43" s="107">
        <f t="shared" si="1"/>
        <v>0</v>
      </c>
      <c r="K43" s="238">
        <v>0</v>
      </c>
      <c r="L43" s="107">
        <v>0</v>
      </c>
      <c r="M43" s="107">
        <v>0</v>
      </c>
      <c r="N43" s="107">
        <f t="shared" si="2"/>
        <v>0</v>
      </c>
      <c r="O43" s="238">
        <v>0</v>
      </c>
      <c r="P43" s="107">
        <v>0</v>
      </c>
      <c r="Q43" s="107">
        <v>0</v>
      </c>
      <c r="R43" s="107">
        <f t="shared" si="3"/>
        <v>0</v>
      </c>
    </row>
    <row r="44" spans="1:18" ht="15" customHeight="1" x14ac:dyDescent="0.25">
      <c r="A44" s="13" t="s">
        <v>493</v>
      </c>
      <c r="B44" s="6" t="s">
        <v>323</v>
      </c>
      <c r="C44" s="85">
        <v>0</v>
      </c>
      <c r="D44" s="85">
        <v>0</v>
      </c>
      <c r="E44" s="85">
        <v>0</v>
      </c>
      <c r="F44" s="216">
        <f t="shared" si="0"/>
        <v>0</v>
      </c>
      <c r="G44" s="238">
        <v>0</v>
      </c>
      <c r="H44" s="107">
        <v>0</v>
      </c>
      <c r="I44" s="107">
        <v>0</v>
      </c>
      <c r="J44" s="107">
        <f t="shared" si="1"/>
        <v>0</v>
      </c>
      <c r="K44" s="238">
        <v>0</v>
      </c>
      <c r="L44" s="107">
        <v>0</v>
      </c>
      <c r="M44" s="107">
        <v>0</v>
      </c>
      <c r="N44" s="107">
        <f t="shared" si="2"/>
        <v>0</v>
      </c>
      <c r="O44" s="238">
        <v>0</v>
      </c>
      <c r="P44" s="107">
        <v>0</v>
      </c>
      <c r="Q44" s="107">
        <v>0</v>
      </c>
      <c r="R44" s="107">
        <f t="shared" si="3"/>
        <v>0</v>
      </c>
    </row>
    <row r="45" spans="1:18" ht="15" customHeight="1" x14ac:dyDescent="0.25">
      <c r="A45" s="13" t="s">
        <v>695</v>
      </c>
      <c r="B45" s="6" t="s">
        <v>324</v>
      </c>
      <c r="C45" s="85">
        <v>0</v>
      </c>
      <c r="D45" s="85"/>
      <c r="E45" s="85"/>
      <c r="F45" s="216"/>
      <c r="G45" s="238">
        <v>0</v>
      </c>
      <c r="H45" s="107"/>
      <c r="I45" s="107"/>
      <c r="J45" s="107"/>
      <c r="K45" s="238">
        <v>0</v>
      </c>
      <c r="L45" s="107"/>
      <c r="M45" s="107"/>
      <c r="N45" s="107"/>
      <c r="O45" s="238">
        <v>0</v>
      </c>
      <c r="P45" s="107"/>
      <c r="Q45" s="107"/>
      <c r="R45" s="107"/>
    </row>
    <row r="46" spans="1:18" ht="15" customHeight="1" x14ac:dyDescent="0.25">
      <c r="A46" s="13" t="s">
        <v>494</v>
      </c>
      <c r="B46" s="6" t="s">
        <v>694</v>
      </c>
      <c r="C46" s="85">
        <v>0</v>
      </c>
      <c r="D46" s="85">
        <v>0</v>
      </c>
      <c r="E46" s="85">
        <v>0</v>
      </c>
      <c r="F46" s="216">
        <f t="shared" si="0"/>
        <v>0</v>
      </c>
      <c r="G46" s="238">
        <v>0</v>
      </c>
      <c r="H46" s="107">
        <v>0</v>
      </c>
      <c r="I46" s="107">
        <v>0</v>
      </c>
      <c r="J46" s="107">
        <f t="shared" ref="J46:J69" si="24">SUM(G46:I46)</f>
        <v>0</v>
      </c>
      <c r="K46" s="238">
        <v>120000</v>
      </c>
      <c r="L46" s="107">
        <v>0</v>
      </c>
      <c r="M46" s="107">
        <v>0</v>
      </c>
      <c r="N46" s="107">
        <f t="shared" ref="N46:N69" si="25">SUM(K46:M46)</f>
        <v>120000</v>
      </c>
      <c r="O46" s="230">
        <v>880699</v>
      </c>
      <c r="P46" s="107">
        <v>0</v>
      </c>
      <c r="Q46" s="107">
        <v>0</v>
      </c>
      <c r="R46" s="107">
        <f t="shared" ref="R46:R69" si="26">SUM(O46:Q46)</f>
        <v>880699</v>
      </c>
    </row>
    <row r="47" spans="1:18" s="87" customFormat="1" ht="15" customHeight="1" x14ac:dyDescent="0.25">
      <c r="A47" s="42" t="s">
        <v>517</v>
      </c>
      <c r="B47" s="43" t="s">
        <v>325</v>
      </c>
      <c r="C47" s="115">
        <f>SUM(C36:C46)</f>
        <v>8820000</v>
      </c>
      <c r="D47" s="115">
        <f t="shared" ref="D47:E47" si="27">SUM(D36:D46)</f>
        <v>300000</v>
      </c>
      <c r="E47" s="115">
        <f t="shared" si="27"/>
        <v>0</v>
      </c>
      <c r="F47" s="218">
        <f t="shared" si="0"/>
        <v>9120000</v>
      </c>
      <c r="G47" s="251">
        <f>SUM(G36:G46)</f>
        <v>8820000</v>
      </c>
      <c r="H47" s="252">
        <f t="shared" ref="H47:I47" si="28">SUM(H36:H46)</f>
        <v>300000</v>
      </c>
      <c r="I47" s="252">
        <f t="shared" si="28"/>
        <v>0</v>
      </c>
      <c r="J47" s="252">
        <f t="shared" si="24"/>
        <v>9120000</v>
      </c>
      <c r="K47" s="251">
        <f>SUM(K36:K46)</f>
        <v>10790000</v>
      </c>
      <c r="L47" s="252">
        <f t="shared" ref="L47:M47" si="29">SUM(L36:L46)</f>
        <v>300000</v>
      </c>
      <c r="M47" s="252">
        <f t="shared" si="29"/>
        <v>0</v>
      </c>
      <c r="N47" s="252">
        <f t="shared" si="25"/>
        <v>11090000</v>
      </c>
      <c r="O47" s="251">
        <f>SUM(O36:O46)</f>
        <v>9227904</v>
      </c>
      <c r="P47" s="252">
        <f t="shared" ref="P47:Q47" si="30">SUM(P36:P46)</f>
        <v>300000</v>
      </c>
      <c r="Q47" s="252">
        <f t="shared" si="30"/>
        <v>0</v>
      </c>
      <c r="R47" s="252">
        <f t="shared" si="26"/>
        <v>9527904</v>
      </c>
    </row>
    <row r="48" spans="1:18" ht="15" customHeight="1" x14ac:dyDescent="0.25">
      <c r="A48" s="13" t="s">
        <v>334</v>
      </c>
      <c r="B48" s="6" t="s">
        <v>335</v>
      </c>
      <c r="C48" s="85">
        <v>0</v>
      </c>
      <c r="D48" s="85">
        <v>0</v>
      </c>
      <c r="E48" s="85">
        <v>0</v>
      </c>
      <c r="F48" s="216">
        <f t="shared" si="0"/>
        <v>0</v>
      </c>
      <c r="G48" s="238">
        <v>0</v>
      </c>
      <c r="H48" s="107">
        <v>0</v>
      </c>
      <c r="I48" s="107">
        <v>0</v>
      </c>
      <c r="J48" s="107">
        <f t="shared" si="24"/>
        <v>0</v>
      </c>
      <c r="K48" s="238">
        <v>0</v>
      </c>
      <c r="L48" s="107">
        <v>0</v>
      </c>
      <c r="M48" s="107">
        <v>0</v>
      </c>
      <c r="N48" s="107">
        <f t="shared" si="25"/>
        <v>0</v>
      </c>
      <c r="O48" s="238">
        <v>0</v>
      </c>
      <c r="P48" s="107">
        <v>0</v>
      </c>
      <c r="Q48" s="107">
        <v>0</v>
      </c>
      <c r="R48" s="107">
        <f t="shared" si="26"/>
        <v>0</v>
      </c>
    </row>
    <row r="49" spans="1:18" ht="15" customHeight="1" x14ac:dyDescent="0.25">
      <c r="A49" s="5" t="s">
        <v>498</v>
      </c>
      <c r="B49" s="6" t="s">
        <v>336</v>
      </c>
      <c r="C49" s="85">
        <v>0</v>
      </c>
      <c r="D49" s="85">
        <v>0</v>
      </c>
      <c r="E49" s="85">
        <v>0</v>
      </c>
      <c r="F49" s="216">
        <f t="shared" si="0"/>
        <v>0</v>
      </c>
      <c r="G49" s="238">
        <v>0</v>
      </c>
      <c r="H49" s="107">
        <v>0</v>
      </c>
      <c r="I49" s="107">
        <v>0</v>
      </c>
      <c r="J49" s="107">
        <f t="shared" si="24"/>
        <v>0</v>
      </c>
      <c r="K49" s="238">
        <v>0</v>
      </c>
      <c r="L49" s="107">
        <v>0</v>
      </c>
      <c r="M49" s="107">
        <v>0</v>
      </c>
      <c r="N49" s="107">
        <f t="shared" si="25"/>
        <v>0</v>
      </c>
      <c r="O49" s="238">
        <v>0</v>
      </c>
      <c r="P49" s="107">
        <v>0</v>
      </c>
      <c r="Q49" s="107">
        <v>0</v>
      </c>
      <c r="R49" s="107">
        <f t="shared" si="26"/>
        <v>0</v>
      </c>
    </row>
    <row r="50" spans="1:18" ht="15" customHeight="1" x14ac:dyDescent="0.25">
      <c r="A50" s="13" t="s">
        <v>499</v>
      </c>
      <c r="B50" s="6" t="s">
        <v>661</v>
      </c>
      <c r="C50" s="85">
        <v>0</v>
      </c>
      <c r="D50" s="85">
        <v>0</v>
      </c>
      <c r="E50" s="85">
        <v>0</v>
      </c>
      <c r="F50" s="216">
        <f t="shared" si="0"/>
        <v>0</v>
      </c>
      <c r="G50" s="238">
        <v>0</v>
      </c>
      <c r="H50" s="107">
        <v>0</v>
      </c>
      <c r="I50" s="107">
        <v>0</v>
      </c>
      <c r="J50" s="107">
        <f t="shared" si="24"/>
        <v>0</v>
      </c>
      <c r="K50" s="238">
        <v>0</v>
      </c>
      <c r="L50" s="107">
        <v>0</v>
      </c>
      <c r="M50" s="107">
        <v>0</v>
      </c>
      <c r="N50" s="107">
        <f t="shared" si="25"/>
        <v>0</v>
      </c>
      <c r="O50" s="238">
        <v>0</v>
      </c>
      <c r="P50" s="107">
        <v>0</v>
      </c>
      <c r="Q50" s="107">
        <v>0</v>
      </c>
      <c r="R50" s="107">
        <f t="shared" si="26"/>
        <v>0</v>
      </c>
    </row>
    <row r="51" spans="1:18" s="87" customFormat="1" ht="15" customHeight="1" x14ac:dyDescent="0.25">
      <c r="A51" s="35" t="s">
        <v>519</v>
      </c>
      <c r="B51" s="43" t="s">
        <v>337</v>
      </c>
      <c r="C51" s="115">
        <f>SUM(C48:C50)</f>
        <v>0</v>
      </c>
      <c r="D51" s="115">
        <f t="shared" ref="D51:E51" si="31">SUM(D48:D50)</f>
        <v>0</v>
      </c>
      <c r="E51" s="115">
        <f t="shared" si="31"/>
        <v>0</v>
      </c>
      <c r="F51" s="218">
        <f t="shared" si="0"/>
        <v>0</v>
      </c>
      <c r="G51" s="251">
        <f>SUM(G48:G50)</f>
        <v>0</v>
      </c>
      <c r="H51" s="252">
        <f t="shared" ref="H51:I51" si="32">SUM(H48:H50)</f>
        <v>0</v>
      </c>
      <c r="I51" s="252">
        <f t="shared" si="32"/>
        <v>0</v>
      </c>
      <c r="J51" s="252">
        <f t="shared" si="24"/>
        <v>0</v>
      </c>
      <c r="K51" s="251">
        <f>SUM(K48:K50)</f>
        <v>0</v>
      </c>
      <c r="L51" s="252">
        <f t="shared" ref="L51:M51" si="33">SUM(L48:L50)</f>
        <v>0</v>
      </c>
      <c r="M51" s="252">
        <f t="shared" si="33"/>
        <v>0</v>
      </c>
      <c r="N51" s="252">
        <f t="shared" si="25"/>
        <v>0</v>
      </c>
      <c r="O51" s="251">
        <f>SUM(O48:O50)</f>
        <v>0</v>
      </c>
      <c r="P51" s="252">
        <f t="shared" ref="P51:Q51" si="34">SUM(P48:P50)</f>
        <v>0</v>
      </c>
      <c r="Q51" s="252">
        <f t="shared" si="34"/>
        <v>0</v>
      </c>
      <c r="R51" s="252">
        <f t="shared" si="26"/>
        <v>0</v>
      </c>
    </row>
    <row r="52" spans="1:18" s="87" customFormat="1" ht="15" customHeight="1" x14ac:dyDescent="0.25">
      <c r="A52" s="170" t="s">
        <v>40</v>
      </c>
      <c r="B52" s="174"/>
      <c r="C52" s="176">
        <f>C21+C35+C47+C51</f>
        <v>120219481</v>
      </c>
      <c r="D52" s="176">
        <f t="shared" ref="D52:E52" si="35">D21+D35+D47+D51</f>
        <v>300000</v>
      </c>
      <c r="E52" s="176">
        <f t="shared" si="35"/>
        <v>10000</v>
      </c>
      <c r="F52" s="219">
        <f t="shared" si="0"/>
        <v>120529481</v>
      </c>
      <c r="G52" s="253">
        <f>G21+G35+G47+G51</f>
        <v>135488715</v>
      </c>
      <c r="H52" s="254">
        <f t="shared" ref="H52:I52" si="36">H21+H35+H47+H51</f>
        <v>300000</v>
      </c>
      <c r="I52" s="254">
        <f t="shared" si="36"/>
        <v>10000</v>
      </c>
      <c r="J52" s="255">
        <f t="shared" si="24"/>
        <v>135798715</v>
      </c>
      <c r="K52" s="253">
        <f>K21+K35+K47+K51</f>
        <v>135879630</v>
      </c>
      <c r="L52" s="254">
        <f t="shared" ref="L52:M52" si="37">L21+L35+L47+L51</f>
        <v>300000</v>
      </c>
      <c r="M52" s="254">
        <f t="shared" si="37"/>
        <v>10000</v>
      </c>
      <c r="N52" s="255">
        <f t="shared" si="25"/>
        <v>136189630</v>
      </c>
      <c r="O52" s="253">
        <f>O21+O35+O47+O51</f>
        <v>134620245</v>
      </c>
      <c r="P52" s="254">
        <f t="shared" ref="P52:Q52" si="38">P21+P35+P47+P51</f>
        <v>300000</v>
      </c>
      <c r="Q52" s="254">
        <f t="shared" si="38"/>
        <v>10000</v>
      </c>
      <c r="R52" s="255">
        <f t="shared" si="26"/>
        <v>134930245</v>
      </c>
    </row>
    <row r="53" spans="1:18" ht="15" customHeight="1" x14ac:dyDescent="0.25">
      <c r="A53" s="5" t="s">
        <v>280</v>
      </c>
      <c r="B53" s="6" t="s">
        <v>281</v>
      </c>
      <c r="C53" s="85">
        <v>0</v>
      </c>
      <c r="D53" s="85">
        <v>0</v>
      </c>
      <c r="E53" s="85">
        <v>0</v>
      </c>
      <c r="F53" s="216">
        <f t="shared" si="0"/>
        <v>0</v>
      </c>
      <c r="G53" s="238">
        <v>0</v>
      </c>
      <c r="H53" s="107">
        <v>0</v>
      </c>
      <c r="I53" s="107">
        <v>0</v>
      </c>
      <c r="J53" s="107">
        <f t="shared" si="24"/>
        <v>0</v>
      </c>
      <c r="K53" s="238">
        <v>0</v>
      </c>
      <c r="L53" s="107">
        <v>0</v>
      </c>
      <c r="M53" s="107">
        <v>0</v>
      </c>
      <c r="N53" s="107">
        <f t="shared" si="25"/>
        <v>0</v>
      </c>
      <c r="O53" s="238">
        <v>0</v>
      </c>
      <c r="P53" s="107">
        <v>0</v>
      </c>
      <c r="Q53" s="107">
        <v>0</v>
      </c>
      <c r="R53" s="107">
        <f t="shared" si="26"/>
        <v>0</v>
      </c>
    </row>
    <row r="54" spans="1:18" ht="15" customHeight="1" x14ac:dyDescent="0.25">
      <c r="A54" s="5" t="s">
        <v>282</v>
      </c>
      <c r="B54" s="6" t="s">
        <v>283</v>
      </c>
      <c r="C54" s="85">
        <v>0</v>
      </c>
      <c r="D54" s="85">
        <v>0</v>
      </c>
      <c r="E54" s="85">
        <v>0</v>
      </c>
      <c r="F54" s="216">
        <f t="shared" si="0"/>
        <v>0</v>
      </c>
      <c r="G54" s="238">
        <v>0</v>
      </c>
      <c r="H54" s="107">
        <v>0</v>
      </c>
      <c r="I54" s="107">
        <v>0</v>
      </c>
      <c r="J54" s="107">
        <f t="shared" si="24"/>
        <v>0</v>
      </c>
      <c r="K54" s="238">
        <v>0</v>
      </c>
      <c r="L54" s="107">
        <v>0</v>
      </c>
      <c r="M54" s="107">
        <v>0</v>
      </c>
      <c r="N54" s="107">
        <f t="shared" si="25"/>
        <v>0</v>
      </c>
      <c r="O54" s="238">
        <v>0</v>
      </c>
      <c r="P54" s="107">
        <v>0</v>
      </c>
      <c r="Q54" s="107">
        <v>0</v>
      </c>
      <c r="R54" s="107">
        <f t="shared" si="26"/>
        <v>0</v>
      </c>
    </row>
    <row r="55" spans="1:18" ht="15" customHeight="1" x14ac:dyDescent="0.25">
      <c r="A55" s="5" t="s">
        <v>476</v>
      </c>
      <c r="B55" s="6" t="s">
        <v>284</v>
      </c>
      <c r="C55" s="85">
        <v>0</v>
      </c>
      <c r="D55" s="85">
        <v>0</v>
      </c>
      <c r="E55" s="85">
        <v>0</v>
      </c>
      <c r="F55" s="216">
        <f t="shared" si="0"/>
        <v>0</v>
      </c>
      <c r="G55" s="238">
        <v>0</v>
      </c>
      <c r="H55" s="107">
        <v>0</v>
      </c>
      <c r="I55" s="107">
        <v>0</v>
      </c>
      <c r="J55" s="107">
        <f t="shared" si="24"/>
        <v>0</v>
      </c>
      <c r="K55" s="238">
        <v>0</v>
      </c>
      <c r="L55" s="107">
        <v>0</v>
      </c>
      <c r="M55" s="107">
        <v>0</v>
      </c>
      <c r="N55" s="107">
        <f t="shared" si="25"/>
        <v>0</v>
      </c>
      <c r="O55" s="238">
        <v>0</v>
      </c>
      <c r="P55" s="107">
        <v>0</v>
      </c>
      <c r="Q55" s="107">
        <v>0</v>
      </c>
      <c r="R55" s="107">
        <f t="shared" si="26"/>
        <v>0</v>
      </c>
    </row>
    <row r="56" spans="1:18" ht="15" customHeight="1" x14ac:dyDescent="0.25">
      <c r="A56" s="5" t="s">
        <v>477</v>
      </c>
      <c r="B56" s="6" t="s">
        <v>285</v>
      </c>
      <c r="C56" s="85">
        <v>0</v>
      </c>
      <c r="D56" s="85">
        <v>0</v>
      </c>
      <c r="E56" s="85">
        <v>0</v>
      </c>
      <c r="F56" s="216">
        <f t="shared" si="0"/>
        <v>0</v>
      </c>
      <c r="G56" s="238">
        <v>0</v>
      </c>
      <c r="H56" s="107">
        <v>0</v>
      </c>
      <c r="I56" s="107">
        <v>0</v>
      </c>
      <c r="J56" s="107">
        <f t="shared" si="24"/>
        <v>0</v>
      </c>
      <c r="K56" s="238">
        <v>0</v>
      </c>
      <c r="L56" s="107">
        <v>0</v>
      </c>
      <c r="M56" s="107">
        <v>0</v>
      </c>
      <c r="N56" s="107">
        <f t="shared" si="25"/>
        <v>0</v>
      </c>
      <c r="O56" s="238">
        <v>0</v>
      </c>
      <c r="P56" s="107">
        <v>0</v>
      </c>
      <c r="Q56" s="107">
        <v>0</v>
      </c>
      <c r="R56" s="107">
        <f t="shared" si="26"/>
        <v>0</v>
      </c>
    </row>
    <row r="57" spans="1:18" ht="15" customHeight="1" x14ac:dyDescent="0.25">
      <c r="A57" s="5" t="s">
        <v>478</v>
      </c>
      <c r="B57" s="6" t="s">
        <v>286</v>
      </c>
      <c r="C57" s="85">
        <v>1351547</v>
      </c>
      <c r="D57" s="85">
        <v>0</v>
      </c>
      <c r="E57" s="85">
        <v>0</v>
      </c>
      <c r="F57" s="216">
        <f t="shared" si="0"/>
        <v>1351547</v>
      </c>
      <c r="G57" s="238">
        <v>1351547</v>
      </c>
      <c r="H57" s="107">
        <v>0</v>
      </c>
      <c r="I57" s="107">
        <v>0</v>
      </c>
      <c r="J57" s="107">
        <f t="shared" si="24"/>
        <v>1351547</v>
      </c>
      <c r="K57" s="238">
        <v>1351547</v>
      </c>
      <c r="L57" s="107">
        <v>0</v>
      </c>
      <c r="M57" s="107">
        <v>0</v>
      </c>
      <c r="N57" s="107">
        <f t="shared" si="25"/>
        <v>1351547</v>
      </c>
      <c r="O57" s="230">
        <v>27016214</v>
      </c>
      <c r="P57" s="107">
        <v>0</v>
      </c>
      <c r="Q57" s="107">
        <v>0</v>
      </c>
      <c r="R57" s="107">
        <f t="shared" si="26"/>
        <v>27016214</v>
      </c>
    </row>
    <row r="58" spans="1:18" s="87" customFormat="1" ht="15" customHeight="1" x14ac:dyDescent="0.25">
      <c r="A58" s="35" t="s">
        <v>513</v>
      </c>
      <c r="B58" s="43" t="s">
        <v>287</v>
      </c>
      <c r="C58" s="88">
        <f>SUM(C53:C57)</f>
        <v>1351547</v>
      </c>
      <c r="D58" s="88">
        <f t="shared" ref="D58:E58" si="39">SUM(D53:D57)</f>
        <v>0</v>
      </c>
      <c r="E58" s="88">
        <f t="shared" si="39"/>
        <v>0</v>
      </c>
      <c r="F58" s="217">
        <f t="shared" si="0"/>
        <v>1351547</v>
      </c>
      <c r="G58" s="249">
        <f>SUM(G53:G57)</f>
        <v>1351547</v>
      </c>
      <c r="H58" s="119">
        <f t="shared" ref="H58:I58" si="40">SUM(H53:H57)</f>
        <v>0</v>
      </c>
      <c r="I58" s="119">
        <f t="shared" si="40"/>
        <v>0</v>
      </c>
      <c r="J58" s="119">
        <f t="shared" si="24"/>
        <v>1351547</v>
      </c>
      <c r="K58" s="249">
        <f>SUM(K53:K57)</f>
        <v>1351547</v>
      </c>
      <c r="L58" s="119">
        <f t="shared" ref="L58:M58" si="41">SUM(L53:L57)</f>
        <v>0</v>
      </c>
      <c r="M58" s="119">
        <f t="shared" si="41"/>
        <v>0</v>
      </c>
      <c r="N58" s="119">
        <f t="shared" si="25"/>
        <v>1351547</v>
      </c>
      <c r="O58" s="249">
        <f>SUM(O53:O57)</f>
        <v>27016214</v>
      </c>
      <c r="P58" s="119">
        <f t="shared" ref="P58:Q58" si="42">SUM(P53:P57)</f>
        <v>0</v>
      </c>
      <c r="Q58" s="119">
        <f t="shared" si="42"/>
        <v>0</v>
      </c>
      <c r="R58" s="119">
        <f t="shared" si="26"/>
        <v>27016214</v>
      </c>
    </row>
    <row r="59" spans="1:18" ht="15" customHeight="1" x14ac:dyDescent="0.25">
      <c r="A59" s="13" t="s">
        <v>495</v>
      </c>
      <c r="B59" s="6" t="s">
        <v>326</v>
      </c>
      <c r="C59" s="85">
        <v>0</v>
      </c>
      <c r="D59" s="85">
        <v>0</v>
      </c>
      <c r="E59" s="85">
        <v>0</v>
      </c>
      <c r="F59" s="216">
        <f t="shared" si="0"/>
        <v>0</v>
      </c>
      <c r="G59" s="238">
        <v>0</v>
      </c>
      <c r="H59" s="107">
        <v>0</v>
      </c>
      <c r="I59" s="107">
        <v>0</v>
      </c>
      <c r="J59" s="107">
        <f t="shared" si="24"/>
        <v>0</v>
      </c>
      <c r="K59" s="238">
        <v>0</v>
      </c>
      <c r="L59" s="107">
        <v>0</v>
      </c>
      <c r="M59" s="107">
        <v>0</v>
      </c>
      <c r="N59" s="107">
        <f t="shared" si="25"/>
        <v>0</v>
      </c>
      <c r="O59" s="238">
        <v>0</v>
      </c>
      <c r="P59" s="107">
        <v>0</v>
      </c>
      <c r="Q59" s="107">
        <v>0</v>
      </c>
      <c r="R59" s="107">
        <f t="shared" si="26"/>
        <v>0</v>
      </c>
    </row>
    <row r="60" spans="1:18" ht="15" customHeight="1" x14ac:dyDescent="0.25">
      <c r="A60" s="13" t="s">
        <v>496</v>
      </c>
      <c r="B60" s="6" t="s">
        <v>327</v>
      </c>
      <c r="C60" s="85">
        <v>0</v>
      </c>
      <c r="D60" s="85">
        <v>0</v>
      </c>
      <c r="E60" s="85">
        <v>0</v>
      </c>
      <c r="F60" s="216">
        <f t="shared" si="0"/>
        <v>0</v>
      </c>
      <c r="G60" s="238">
        <v>0</v>
      </c>
      <c r="H60" s="107">
        <v>0</v>
      </c>
      <c r="I60" s="107">
        <v>0</v>
      </c>
      <c r="J60" s="107">
        <f t="shared" si="24"/>
        <v>0</v>
      </c>
      <c r="K60" s="238">
        <v>0</v>
      </c>
      <c r="L60" s="107">
        <v>0</v>
      </c>
      <c r="M60" s="107">
        <v>0</v>
      </c>
      <c r="N60" s="107">
        <f t="shared" si="25"/>
        <v>0</v>
      </c>
      <c r="O60" s="238">
        <v>0</v>
      </c>
      <c r="P60" s="107">
        <v>0</v>
      </c>
      <c r="Q60" s="107">
        <v>0</v>
      </c>
      <c r="R60" s="107">
        <f t="shared" si="26"/>
        <v>0</v>
      </c>
    </row>
    <row r="61" spans="1:18" ht="15" customHeight="1" x14ac:dyDescent="0.25">
      <c r="A61" s="13" t="s">
        <v>328</v>
      </c>
      <c r="B61" s="6" t="s">
        <v>329</v>
      </c>
      <c r="C61" s="85">
        <v>0</v>
      </c>
      <c r="D61" s="85">
        <v>0</v>
      </c>
      <c r="E61" s="85">
        <v>0</v>
      </c>
      <c r="F61" s="216">
        <f t="shared" si="0"/>
        <v>0</v>
      </c>
      <c r="G61" s="238">
        <v>0</v>
      </c>
      <c r="H61" s="107">
        <v>0</v>
      </c>
      <c r="I61" s="107">
        <v>0</v>
      </c>
      <c r="J61" s="107">
        <f t="shared" si="24"/>
        <v>0</v>
      </c>
      <c r="K61" s="238">
        <v>0</v>
      </c>
      <c r="L61" s="107">
        <v>0</v>
      </c>
      <c r="M61" s="107">
        <v>0</v>
      </c>
      <c r="N61" s="107">
        <f t="shared" si="25"/>
        <v>0</v>
      </c>
      <c r="O61" s="238">
        <v>0</v>
      </c>
      <c r="P61" s="107">
        <v>0</v>
      </c>
      <c r="Q61" s="107">
        <v>0</v>
      </c>
      <c r="R61" s="107">
        <f t="shared" si="26"/>
        <v>0</v>
      </c>
    </row>
    <row r="62" spans="1:18" ht="15" customHeight="1" x14ac:dyDescent="0.25">
      <c r="A62" s="13" t="s">
        <v>497</v>
      </c>
      <c r="B62" s="6" t="s">
        <v>330</v>
      </c>
      <c r="C62" s="85">
        <v>0</v>
      </c>
      <c r="D62" s="85">
        <v>0</v>
      </c>
      <c r="E62" s="85">
        <v>0</v>
      </c>
      <c r="F62" s="216">
        <f t="shared" si="0"/>
        <v>0</v>
      </c>
      <c r="G62" s="238">
        <v>0</v>
      </c>
      <c r="H62" s="107">
        <v>0</v>
      </c>
      <c r="I62" s="107">
        <v>0</v>
      </c>
      <c r="J62" s="107">
        <f t="shared" si="24"/>
        <v>0</v>
      </c>
      <c r="K62" s="238">
        <v>0</v>
      </c>
      <c r="L62" s="107">
        <v>0</v>
      </c>
      <c r="M62" s="107">
        <v>0</v>
      </c>
      <c r="N62" s="107">
        <f t="shared" si="25"/>
        <v>0</v>
      </c>
      <c r="O62" s="238">
        <v>0</v>
      </c>
      <c r="P62" s="107">
        <v>0</v>
      </c>
      <c r="Q62" s="107">
        <v>0</v>
      </c>
      <c r="R62" s="107">
        <f t="shared" si="26"/>
        <v>0</v>
      </c>
    </row>
    <row r="63" spans="1:18" ht="15" customHeight="1" x14ac:dyDescent="0.25">
      <c r="A63" s="13" t="s">
        <v>331</v>
      </c>
      <c r="B63" s="6" t="s">
        <v>332</v>
      </c>
      <c r="C63" s="85">
        <v>0</v>
      </c>
      <c r="D63" s="85">
        <v>0</v>
      </c>
      <c r="E63" s="85">
        <v>0</v>
      </c>
      <c r="F63" s="216">
        <f t="shared" si="0"/>
        <v>0</v>
      </c>
      <c r="G63" s="238">
        <v>0</v>
      </c>
      <c r="H63" s="107">
        <v>0</v>
      </c>
      <c r="I63" s="107">
        <v>0</v>
      </c>
      <c r="J63" s="107">
        <f t="shared" si="24"/>
        <v>0</v>
      </c>
      <c r="K63" s="238">
        <v>0</v>
      </c>
      <c r="L63" s="107">
        <v>0</v>
      </c>
      <c r="M63" s="107">
        <v>0</v>
      </c>
      <c r="N63" s="107">
        <f t="shared" si="25"/>
        <v>0</v>
      </c>
      <c r="O63" s="238">
        <v>0</v>
      </c>
      <c r="P63" s="107">
        <v>0</v>
      </c>
      <c r="Q63" s="107">
        <v>0</v>
      </c>
      <c r="R63" s="107">
        <f t="shared" si="26"/>
        <v>0</v>
      </c>
    </row>
    <row r="64" spans="1:18" s="87" customFormat="1" ht="15" customHeight="1" x14ac:dyDescent="0.25">
      <c r="A64" s="35" t="s">
        <v>518</v>
      </c>
      <c r="B64" s="43" t="s">
        <v>333</v>
      </c>
      <c r="C64" s="88">
        <f>SUM(C59:C63)</f>
        <v>0</v>
      </c>
      <c r="D64" s="88">
        <f t="shared" ref="D64:E64" si="43">SUM(D59:D63)</f>
        <v>0</v>
      </c>
      <c r="E64" s="88">
        <f t="shared" si="43"/>
        <v>0</v>
      </c>
      <c r="F64" s="217">
        <f t="shared" si="0"/>
        <v>0</v>
      </c>
      <c r="G64" s="249">
        <f>SUM(G59:G63)</f>
        <v>0</v>
      </c>
      <c r="H64" s="119">
        <f t="shared" ref="H64:I64" si="44">SUM(H59:H63)</f>
        <v>0</v>
      </c>
      <c r="I64" s="119">
        <f t="shared" si="44"/>
        <v>0</v>
      </c>
      <c r="J64" s="119">
        <f t="shared" si="24"/>
        <v>0</v>
      </c>
      <c r="K64" s="249">
        <f>SUM(K59:K63)</f>
        <v>0</v>
      </c>
      <c r="L64" s="119">
        <f t="shared" ref="L64:M64" si="45">SUM(L59:L63)</f>
        <v>0</v>
      </c>
      <c r="M64" s="119">
        <f t="shared" si="45"/>
        <v>0</v>
      </c>
      <c r="N64" s="119">
        <f t="shared" si="25"/>
        <v>0</v>
      </c>
      <c r="O64" s="249">
        <f>SUM(O59:O63)</f>
        <v>0</v>
      </c>
      <c r="P64" s="119">
        <f t="shared" ref="P64:Q64" si="46">SUM(P59:P63)</f>
        <v>0</v>
      </c>
      <c r="Q64" s="119">
        <f t="shared" si="46"/>
        <v>0</v>
      </c>
      <c r="R64" s="119">
        <f t="shared" si="26"/>
        <v>0</v>
      </c>
    </row>
    <row r="65" spans="1:18" ht="15" customHeight="1" x14ac:dyDescent="0.25">
      <c r="A65" s="13" t="s">
        <v>338</v>
      </c>
      <c r="B65" s="6" t="s">
        <v>339</v>
      </c>
      <c r="C65" s="85">
        <v>0</v>
      </c>
      <c r="D65" s="85">
        <v>0</v>
      </c>
      <c r="E65" s="85">
        <v>0</v>
      </c>
      <c r="F65" s="216">
        <f t="shared" si="0"/>
        <v>0</v>
      </c>
      <c r="G65" s="238">
        <v>0</v>
      </c>
      <c r="H65" s="107">
        <v>0</v>
      </c>
      <c r="I65" s="107">
        <v>0</v>
      </c>
      <c r="J65" s="107">
        <f t="shared" si="24"/>
        <v>0</v>
      </c>
      <c r="K65" s="238">
        <v>0</v>
      </c>
      <c r="L65" s="107">
        <v>0</v>
      </c>
      <c r="M65" s="107">
        <v>0</v>
      </c>
      <c r="N65" s="107">
        <f t="shared" si="25"/>
        <v>0</v>
      </c>
      <c r="O65" s="238">
        <v>0</v>
      </c>
      <c r="P65" s="107">
        <v>0</v>
      </c>
      <c r="Q65" s="107">
        <v>0</v>
      </c>
      <c r="R65" s="107">
        <f t="shared" si="26"/>
        <v>0</v>
      </c>
    </row>
    <row r="66" spans="1:18" ht="15" customHeight="1" x14ac:dyDescent="0.25">
      <c r="A66" s="5" t="s">
        <v>500</v>
      </c>
      <c r="B66" s="6" t="s">
        <v>340</v>
      </c>
      <c r="C66" s="85">
        <v>0</v>
      </c>
      <c r="D66" s="85">
        <v>0</v>
      </c>
      <c r="E66" s="85">
        <v>0</v>
      </c>
      <c r="F66" s="216">
        <f t="shared" si="0"/>
        <v>0</v>
      </c>
      <c r="G66" s="238">
        <v>0</v>
      </c>
      <c r="H66" s="107">
        <v>0</v>
      </c>
      <c r="I66" s="107">
        <v>0</v>
      </c>
      <c r="J66" s="107">
        <f t="shared" si="24"/>
        <v>0</v>
      </c>
      <c r="K66" s="238">
        <v>0</v>
      </c>
      <c r="L66" s="107">
        <v>0</v>
      </c>
      <c r="M66" s="107">
        <v>0</v>
      </c>
      <c r="N66" s="107">
        <f t="shared" si="25"/>
        <v>0</v>
      </c>
      <c r="O66" s="238">
        <v>0</v>
      </c>
      <c r="P66" s="107">
        <v>0</v>
      </c>
      <c r="Q66" s="107">
        <v>0</v>
      </c>
      <c r="R66" s="107">
        <f t="shared" si="26"/>
        <v>0</v>
      </c>
    </row>
    <row r="67" spans="1:18" ht="15" customHeight="1" x14ac:dyDescent="0.25">
      <c r="A67" s="13" t="s">
        <v>501</v>
      </c>
      <c r="B67" s="6" t="s">
        <v>341</v>
      </c>
      <c r="C67" s="85">
        <v>0</v>
      </c>
      <c r="D67" s="85">
        <v>0</v>
      </c>
      <c r="E67" s="85">
        <v>0</v>
      </c>
      <c r="F67" s="216">
        <f t="shared" si="0"/>
        <v>0</v>
      </c>
      <c r="G67" s="238">
        <v>0</v>
      </c>
      <c r="H67" s="107">
        <v>0</v>
      </c>
      <c r="I67" s="107">
        <v>0</v>
      </c>
      <c r="J67" s="107">
        <f t="shared" si="24"/>
        <v>0</v>
      </c>
      <c r="K67" s="238">
        <v>0</v>
      </c>
      <c r="L67" s="107">
        <v>0</v>
      </c>
      <c r="M67" s="107">
        <v>0</v>
      </c>
      <c r="N67" s="107">
        <f t="shared" si="25"/>
        <v>0</v>
      </c>
      <c r="O67" s="238">
        <v>0</v>
      </c>
      <c r="P67" s="107">
        <v>0</v>
      </c>
      <c r="Q67" s="107">
        <v>0</v>
      </c>
      <c r="R67" s="107">
        <f t="shared" si="26"/>
        <v>0</v>
      </c>
    </row>
    <row r="68" spans="1:18" s="87" customFormat="1" ht="15" customHeight="1" x14ac:dyDescent="0.25">
      <c r="A68" s="35" t="s">
        <v>521</v>
      </c>
      <c r="B68" s="43" t="s">
        <v>342</v>
      </c>
      <c r="C68" s="88">
        <f>SUM(C65:C67)</f>
        <v>0</v>
      </c>
      <c r="D68" s="88">
        <f t="shared" ref="D68:E68" si="47">SUM(D65:D67)</f>
        <v>0</v>
      </c>
      <c r="E68" s="88">
        <f t="shared" si="47"/>
        <v>0</v>
      </c>
      <c r="F68" s="217">
        <f t="shared" si="0"/>
        <v>0</v>
      </c>
      <c r="G68" s="249">
        <f>SUM(G65:G67)</f>
        <v>0</v>
      </c>
      <c r="H68" s="119">
        <f t="shared" ref="H68:I68" si="48">SUM(H65:H67)</f>
        <v>0</v>
      </c>
      <c r="I68" s="119">
        <f t="shared" si="48"/>
        <v>0</v>
      </c>
      <c r="J68" s="119">
        <f t="shared" si="24"/>
        <v>0</v>
      </c>
      <c r="K68" s="249">
        <f>SUM(K65:K67)</f>
        <v>0</v>
      </c>
      <c r="L68" s="119">
        <f t="shared" ref="L68:M68" si="49">SUM(L65:L67)</f>
        <v>0</v>
      </c>
      <c r="M68" s="119">
        <f t="shared" si="49"/>
        <v>0</v>
      </c>
      <c r="N68" s="119">
        <f t="shared" si="25"/>
        <v>0</v>
      </c>
      <c r="O68" s="249">
        <f>SUM(O65:O67)</f>
        <v>0</v>
      </c>
      <c r="P68" s="119">
        <f t="shared" ref="P68:Q68" si="50">SUM(P65:P67)</f>
        <v>0</v>
      </c>
      <c r="Q68" s="119">
        <f t="shared" si="50"/>
        <v>0</v>
      </c>
      <c r="R68" s="119">
        <f t="shared" si="26"/>
        <v>0</v>
      </c>
    </row>
    <row r="69" spans="1:18" s="87" customFormat="1" ht="15" customHeight="1" x14ac:dyDescent="0.25">
      <c r="A69" s="170" t="s">
        <v>41</v>
      </c>
      <c r="B69" s="174"/>
      <c r="C69" s="176">
        <f>C58+C64+C68</f>
        <v>1351547</v>
      </c>
      <c r="D69" s="176">
        <f t="shared" ref="D69:E69" si="51">D58+D64+D68</f>
        <v>0</v>
      </c>
      <c r="E69" s="176">
        <f t="shared" si="51"/>
        <v>0</v>
      </c>
      <c r="F69" s="219">
        <f t="shared" si="0"/>
        <v>1351547</v>
      </c>
      <c r="G69" s="253">
        <f>G58+G64+G68</f>
        <v>1351547</v>
      </c>
      <c r="H69" s="254">
        <f t="shared" ref="H69:I69" si="52">H58+H64+H68</f>
        <v>0</v>
      </c>
      <c r="I69" s="254">
        <f t="shared" si="52"/>
        <v>0</v>
      </c>
      <c r="J69" s="255">
        <f t="shared" si="24"/>
        <v>1351547</v>
      </c>
      <c r="K69" s="253">
        <f>K58+K64+K68</f>
        <v>1351547</v>
      </c>
      <c r="L69" s="254">
        <f t="shared" ref="L69:M69" si="53">L58+L64+L68</f>
        <v>0</v>
      </c>
      <c r="M69" s="254">
        <f t="shared" si="53"/>
        <v>0</v>
      </c>
      <c r="N69" s="255">
        <f t="shared" si="25"/>
        <v>1351547</v>
      </c>
      <c r="O69" s="253">
        <f>O58+O64+O68</f>
        <v>27016214</v>
      </c>
      <c r="P69" s="254">
        <f t="shared" ref="P69:Q69" si="54">P58+P64+P68</f>
        <v>0</v>
      </c>
      <c r="Q69" s="254">
        <f t="shared" si="54"/>
        <v>0</v>
      </c>
      <c r="R69" s="255">
        <f t="shared" si="26"/>
        <v>27016214</v>
      </c>
    </row>
    <row r="70" spans="1:18" s="87" customFormat="1" ht="15.75" x14ac:dyDescent="0.25">
      <c r="A70" s="128" t="s">
        <v>520</v>
      </c>
      <c r="B70" s="122" t="s">
        <v>343</v>
      </c>
      <c r="C70" s="124">
        <f>C21+C35+C47+C51+C58+C64+C68</f>
        <v>121571028</v>
      </c>
      <c r="D70" s="124">
        <f t="shared" ref="D70:E70" si="55">D21+D35+D47+D51+D58+D64+D68</f>
        <v>300000</v>
      </c>
      <c r="E70" s="124">
        <f t="shared" si="55"/>
        <v>10000</v>
      </c>
      <c r="F70" s="220">
        <f>SUM(C70:E70)</f>
        <v>121881028</v>
      </c>
      <c r="G70" s="256">
        <f>G21+G35+G47+G51+G58+G64+G68</f>
        <v>136840262</v>
      </c>
      <c r="H70" s="257">
        <f t="shared" ref="H70:I70" si="56">H21+H35+H47+H51+H58+H64+H68</f>
        <v>300000</v>
      </c>
      <c r="I70" s="257">
        <f t="shared" si="56"/>
        <v>10000</v>
      </c>
      <c r="J70" s="257">
        <f>SUM(G70:I70)</f>
        <v>137150262</v>
      </c>
      <c r="K70" s="256">
        <f>K21+K35+K47+K51+K58+K64+K68</f>
        <v>137231177</v>
      </c>
      <c r="L70" s="257">
        <f t="shared" ref="L70:M70" si="57">L21+L35+L47+L51+L58+L64+L68</f>
        <v>300000</v>
      </c>
      <c r="M70" s="257">
        <f t="shared" si="57"/>
        <v>10000</v>
      </c>
      <c r="N70" s="257">
        <f>SUM(K70:M70)</f>
        <v>137541177</v>
      </c>
      <c r="O70" s="256">
        <f>O21+O35+O47+O51+O58+O64+O68</f>
        <v>161636459</v>
      </c>
      <c r="P70" s="257">
        <f t="shared" ref="P70:Q70" si="58">P21+P35+P47+P51+P58+P64+P68</f>
        <v>300000</v>
      </c>
      <c r="Q70" s="257">
        <f t="shared" si="58"/>
        <v>10000</v>
      </c>
      <c r="R70" s="257">
        <f>SUM(O70:Q70)</f>
        <v>161946459</v>
      </c>
    </row>
    <row r="71" spans="1:18" s="87" customFormat="1" ht="15.75" x14ac:dyDescent="0.25">
      <c r="A71" s="177" t="s">
        <v>42</v>
      </c>
      <c r="B71" s="178"/>
      <c r="C71" s="179">
        <f>C52-'1A. melléklet'!C76</f>
        <v>34002966</v>
      </c>
      <c r="D71" s="179">
        <f>D52-'1A. melléklet'!D76</f>
        <v>0</v>
      </c>
      <c r="E71" s="179">
        <f>E52-'1A. melléklet'!E76</f>
        <v>1000</v>
      </c>
      <c r="F71" s="221">
        <f>SUM(C71:E71)</f>
        <v>34003966</v>
      </c>
      <c r="G71" s="258">
        <f>G52-'1A. melléklet'!G76</f>
        <v>49272200</v>
      </c>
      <c r="H71" s="259">
        <f>H52-'1A. melléklet'!H76</f>
        <v>0</v>
      </c>
      <c r="I71" s="259">
        <f>I52-'1A. melléklet'!I76</f>
        <v>1000</v>
      </c>
      <c r="J71" s="259">
        <f>SUM(G71:I71)</f>
        <v>49273200</v>
      </c>
      <c r="K71" s="258">
        <f>K52-'1A. melléklet'!K76</f>
        <v>52819567</v>
      </c>
      <c r="L71" s="259">
        <f>L52-'1A. melléklet'!L76</f>
        <v>0</v>
      </c>
      <c r="M71" s="259">
        <f>M52-'1A. melléklet'!M76</f>
        <v>1000</v>
      </c>
      <c r="N71" s="259">
        <f>SUM(K71:M71)</f>
        <v>52820567</v>
      </c>
      <c r="O71" s="258">
        <f>O52-'1A. melléklet'!O76</f>
        <v>32079268</v>
      </c>
      <c r="P71" s="259">
        <f>P52-'1A. melléklet'!P76</f>
        <v>0</v>
      </c>
      <c r="Q71" s="259">
        <f>Q52-'1A. melléklet'!Q76</f>
        <v>1000</v>
      </c>
      <c r="R71" s="259">
        <f>SUM(O71:Q71)</f>
        <v>32080268</v>
      </c>
    </row>
    <row r="72" spans="1:18" s="87" customFormat="1" ht="15.75" x14ac:dyDescent="0.25">
      <c r="A72" s="177" t="s">
        <v>43</v>
      </c>
      <c r="B72" s="178"/>
      <c r="C72" s="179">
        <f>C69-'1A. melléklet'!C100</f>
        <v>-160846713</v>
      </c>
      <c r="D72" s="179">
        <f>D69-'1A. melléklet'!D100</f>
        <v>0</v>
      </c>
      <c r="E72" s="179">
        <f>E69-'1A. melléklet'!E100</f>
        <v>0</v>
      </c>
      <c r="F72" s="221">
        <f>SUM(C72:E72)</f>
        <v>-160846713</v>
      </c>
      <c r="G72" s="258">
        <f>G69-'1A. melléklet'!G100</f>
        <v>-160846713</v>
      </c>
      <c r="H72" s="259">
        <f>H69-'1A. melléklet'!H100</f>
        <v>0</v>
      </c>
      <c r="I72" s="259">
        <f>I69-'1A. melléklet'!I100</f>
        <v>0</v>
      </c>
      <c r="J72" s="259">
        <f>SUM(G72:I72)</f>
        <v>-160846713</v>
      </c>
      <c r="K72" s="258">
        <f>K69-'1A. melléklet'!K100</f>
        <v>-160179963</v>
      </c>
      <c r="L72" s="259">
        <f>L69-'1A. melléklet'!L100</f>
        <v>0</v>
      </c>
      <c r="M72" s="259">
        <f>M69-'1A. melléklet'!M100</f>
        <v>0</v>
      </c>
      <c r="N72" s="259">
        <f>SUM(K72:M72)</f>
        <v>-160179963</v>
      </c>
      <c r="O72" s="258">
        <f>O69-'1A. melléklet'!O100</f>
        <v>-139114378</v>
      </c>
      <c r="P72" s="259">
        <f>P69-'1A. melléklet'!P100</f>
        <v>0</v>
      </c>
      <c r="Q72" s="259">
        <f>Q69-'1A. melléklet'!Q100</f>
        <v>0</v>
      </c>
      <c r="R72" s="259">
        <f>SUM(O72:Q72)</f>
        <v>-139114378</v>
      </c>
    </row>
    <row r="73" spans="1:18" x14ac:dyDescent="0.25">
      <c r="A73" s="33" t="s">
        <v>502</v>
      </c>
      <c r="B73" s="5" t="s">
        <v>344</v>
      </c>
      <c r="C73" s="85">
        <v>0</v>
      </c>
      <c r="D73" s="85">
        <v>0</v>
      </c>
      <c r="E73" s="85">
        <v>0</v>
      </c>
      <c r="F73" s="216">
        <f t="shared" si="0"/>
        <v>0</v>
      </c>
      <c r="G73" s="238">
        <v>0</v>
      </c>
      <c r="H73" s="107">
        <v>0</v>
      </c>
      <c r="I73" s="107">
        <v>0</v>
      </c>
      <c r="J73" s="107">
        <f t="shared" ref="J73:J99" si="59">SUM(G73:I73)</f>
        <v>0</v>
      </c>
      <c r="K73" s="238">
        <v>0</v>
      </c>
      <c r="L73" s="107">
        <v>0</v>
      </c>
      <c r="M73" s="107">
        <v>0</v>
      </c>
      <c r="N73" s="107">
        <f t="shared" ref="N73:N99" si="60">SUM(K73:M73)</f>
        <v>0</v>
      </c>
      <c r="O73" s="238">
        <v>0</v>
      </c>
      <c r="P73" s="107">
        <v>0</v>
      </c>
      <c r="Q73" s="107">
        <v>0</v>
      </c>
      <c r="R73" s="107">
        <f t="shared" ref="R73:R99" si="61">SUM(O73:Q73)</f>
        <v>0</v>
      </c>
    </row>
    <row r="74" spans="1:18" x14ac:dyDescent="0.25">
      <c r="A74" s="13" t="s">
        <v>345</v>
      </c>
      <c r="B74" s="5" t="s">
        <v>346</v>
      </c>
      <c r="C74" s="85">
        <v>0</v>
      </c>
      <c r="D74" s="85">
        <v>0</v>
      </c>
      <c r="E74" s="85">
        <v>0</v>
      </c>
      <c r="F74" s="216">
        <f t="shared" si="0"/>
        <v>0</v>
      </c>
      <c r="G74" s="238">
        <v>0</v>
      </c>
      <c r="H74" s="107">
        <v>0</v>
      </c>
      <c r="I74" s="107">
        <v>0</v>
      </c>
      <c r="J74" s="107">
        <f t="shared" si="59"/>
        <v>0</v>
      </c>
      <c r="K74" s="238">
        <v>0</v>
      </c>
      <c r="L74" s="107">
        <v>0</v>
      </c>
      <c r="M74" s="107">
        <v>0</v>
      </c>
      <c r="N74" s="107">
        <f t="shared" si="60"/>
        <v>0</v>
      </c>
      <c r="O74" s="238">
        <v>0</v>
      </c>
      <c r="P74" s="107">
        <v>0</v>
      </c>
      <c r="Q74" s="107">
        <v>0</v>
      </c>
      <c r="R74" s="107">
        <f t="shared" si="61"/>
        <v>0</v>
      </c>
    </row>
    <row r="75" spans="1:18" x14ac:dyDescent="0.25">
      <c r="A75" s="33" t="s">
        <v>503</v>
      </c>
      <c r="B75" s="5" t="s">
        <v>347</v>
      </c>
      <c r="C75" s="85">
        <v>0</v>
      </c>
      <c r="D75" s="85">
        <v>0</v>
      </c>
      <c r="E75" s="85">
        <v>0</v>
      </c>
      <c r="F75" s="216">
        <f t="shared" ref="F75:F99" si="62">SUM(C75:E75)</f>
        <v>0</v>
      </c>
      <c r="G75" s="238">
        <v>0</v>
      </c>
      <c r="H75" s="107">
        <v>0</v>
      </c>
      <c r="I75" s="107">
        <v>0</v>
      </c>
      <c r="J75" s="107">
        <f t="shared" si="59"/>
        <v>0</v>
      </c>
      <c r="K75" s="238">
        <v>0</v>
      </c>
      <c r="L75" s="107">
        <v>0</v>
      </c>
      <c r="M75" s="107">
        <v>0</v>
      </c>
      <c r="N75" s="107">
        <f t="shared" si="60"/>
        <v>0</v>
      </c>
      <c r="O75" s="238">
        <v>0</v>
      </c>
      <c r="P75" s="107">
        <v>0</v>
      </c>
      <c r="Q75" s="107">
        <v>0</v>
      </c>
      <c r="R75" s="107">
        <f t="shared" si="61"/>
        <v>0</v>
      </c>
    </row>
    <row r="76" spans="1:18" s="87" customFormat="1" x14ac:dyDescent="0.25">
      <c r="A76" s="15" t="s">
        <v>522</v>
      </c>
      <c r="B76" s="7" t="s">
        <v>348</v>
      </c>
      <c r="C76" s="88">
        <v>0</v>
      </c>
      <c r="D76" s="88">
        <f t="shared" ref="D76:E76" si="63">SUM(D73:D75)</f>
        <v>0</v>
      </c>
      <c r="E76" s="88">
        <f t="shared" si="63"/>
        <v>0</v>
      </c>
      <c r="F76" s="217">
        <f t="shared" si="62"/>
        <v>0</v>
      </c>
      <c r="G76" s="249">
        <v>0</v>
      </c>
      <c r="H76" s="119">
        <f t="shared" ref="H76:I76" si="64">SUM(H73:H75)</f>
        <v>0</v>
      </c>
      <c r="I76" s="119">
        <f t="shared" si="64"/>
        <v>0</v>
      </c>
      <c r="J76" s="119">
        <f t="shared" si="59"/>
        <v>0</v>
      </c>
      <c r="K76" s="249">
        <v>0</v>
      </c>
      <c r="L76" s="119">
        <f t="shared" ref="L76:M76" si="65">SUM(L73:L75)</f>
        <v>0</v>
      </c>
      <c r="M76" s="119">
        <f t="shared" si="65"/>
        <v>0</v>
      </c>
      <c r="N76" s="119">
        <f t="shared" si="60"/>
        <v>0</v>
      </c>
      <c r="O76" s="249">
        <v>0</v>
      </c>
      <c r="P76" s="119">
        <f t="shared" ref="P76:Q76" si="66">SUM(P73:P75)</f>
        <v>0</v>
      </c>
      <c r="Q76" s="119">
        <f t="shared" si="66"/>
        <v>0</v>
      </c>
      <c r="R76" s="119">
        <f t="shared" si="61"/>
        <v>0</v>
      </c>
    </row>
    <row r="77" spans="1:18" x14ac:dyDescent="0.25">
      <c r="A77" s="13" t="s">
        <v>504</v>
      </c>
      <c r="B77" s="5" t="s">
        <v>349</v>
      </c>
      <c r="C77" s="85">
        <v>0</v>
      </c>
      <c r="D77" s="85">
        <v>0</v>
      </c>
      <c r="E77" s="85">
        <v>0</v>
      </c>
      <c r="F77" s="216">
        <f t="shared" si="62"/>
        <v>0</v>
      </c>
      <c r="G77" s="238">
        <v>0</v>
      </c>
      <c r="H77" s="107">
        <v>0</v>
      </c>
      <c r="I77" s="107">
        <v>0</v>
      </c>
      <c r="J77" s="107">
        <f t="shared" si="59"/>
        <v>0</v>
      </c>
      <c r="K77" s="238">
        <v>0</v>
      </c>
      <c r="L77" s="107">
        <v>0</v>
      </c>
      <c r="M77" s="107">
        <v>0</v>
      </c>
      <c r="N77" s="107">
        <f t="shared" si="60"/>
        <v>0</v>
      </c>
      <c r="O77" s="238">
        <v>0</v>
      </c>
      <c r="P77" s="107">
        <v>0</v>
      </c>
      <c r="Q77" s="107">
        <v>0</v>
      </c>
      <c r="R77" s="107">
        <f t="shared" si="61"/>
        <v>0</v>
      </c>
    </row>
    <row r="78" spans="1:18" x14ac:dyDescent="0.25">
      <c r="A78" s="33" t="s">
        <v>350</v>
      </c>
      <c r="B78" s="5" t="s">
        <v>351</v>
      </c>
      <c r="C78" s="85">
        <v>0</v>
      </c>
      <c r="D78" s="85">
        <v>0</v>
      </c>
      <c r="E78" s="85">
        <v>0</v>
      </c>
      <c r="F78" s="216">
        <f t="shared" si="62"/>
        <v>0</v>
      </c>
      <c r="G78" s="238">
        <v>0</v>
      </c>
      <c r="H78" s="107">
        <v>0</v>
      </c>
      <c r="I78" s="107">
        <v>0</v>
      </c>
      <c r="J78" s="107">
        <f t="shared" si="59"/>
        <v>0</v>
      </c>
      <c r="K78" s="238">
        <v>0</v>
      </c>
      <c r="L78" s="107">
        <v>0</v>
      </c>
      <c r="M78" s="107">
        <v>0</v>
      </c>
      <c r="N78" s="107">
        <f t="shared" si="60"/>
        <v>0</v>
      </c>
      <c r="O78" s="238">
        <v>0</v>
      </c>
      <c r="P78" s="107">
        <v>0</v>
      </c>
      <c r="Q78" s="107">
        <v>0</v>
      </c>
      <c r="R78" s="107">
        <f t="shared" si="61"/>
        <v>0</v>
      </c>
    </row>
    <row r="79" spans="1:18" x14ac:dyDescent="0.25">
      <c r="A79" s="13" t="s">
        <v>505</v>
      </c>
      <c r="B79" s="5" t="s">
        <v>352</v>
      </c>
      <c r="C79" s="85">
        <v>0</v>
      </c>
      <c r="D79" s="85">
        <v>0</v>
      </c>
      <c r="E79" s="85">
        <v>0</v>
      </c>
      <c r="F79" s="216">
        <f t="shared" si="62"/>
        <v>0</v>
      </c>
      <c r="G79" s="238">
        <v>0</v>
      </c>
      <c r="H79" s="107">
        <v>0</v>
      </c>
      <c r="I79" s="107">
        <v>0</v>
      </c>
      <c r="J79" s="107">
        <f t="shared" si="59"/>
        <v>0</v>
      </c>
      <c r="K79" s="238">
        <v>0</v>
      </c>
      <c r="L79" s="107">
        <v>0</v>
      </c>
      <c r="M79" s="107">
        <v>0</v>
      </c>
      <c r="N79" s="107">
        <f t="shared" si="60"/>
        <v>0</v>
      </c>
      <c r="O79" s="238">
        <v>0</v>
      </c>
      <c r="P79" s="107">
        <v>0</v>
      </c>
      <c r="Q79" s="107">
        <v>0</v>
      </c>
      <c r="R79" s="107">
        <f t="shared" si="61"/>
        <v>0</v>
      </c>
    </row>
    <row r="80" spans="1:18" x14ac:dyDescent="0.25">
      <c r="A80" s="33" t="s">
        <v>353</v>
      </c>
      <c r="B80" s="5" t="s">
        <v>354</v>
      </c>
      <c r="C80" s="85">
        <v>0</v>
      </c>
      <c r="D80" s="85">
        <v>0</v>
      </c>
      <c r="E80" s="85">
        <v>0</v>
      </c>
      <c r="F80" s="216">
        <f t="shared" si="62"/>
        <v>0</v>
      </c>
      <c r="G80" s="238">
        <v>0</v>
      </c>
      <c r="H80" s="107">
        <v>0</v>
      </c>
      <c r="I80" s="107">
        <v>0</v>
      </c>
      <c r="J80" s="107">
        <f t="shared" si="59"/>
        <v>0</v>
      </c>
      <c r="K80" s="238">
        <v>0</v>
      </c>
      <c r="L80" s="107">
        <v>0</v>
      </c>
      <c r="M80" s="107">
        <v>0</v>
      </c>
      <c r="N80" s="107">
        <f t="shared" si="60"/>
        <v>0</v>
      </c>
      <c r="O80" s="238">
        <v>0</v>
      </c>
      <c r="P80" s="107">
        <v>0</v>
      </c>
      <c r="Q80" s="107">
        <v>0</v>
      </c>
      <c r="R80" s="107">
        <f t="shared" si="61"/>
        <v>0</v>
      </c>
    </row>
    <row r="81" spans="1:18" s="87" customFormat="1" x14ac:dyDescent="0.25">
      <c r="A81" s="14" t="s">
        <v>523</v>
      </c>
      <c r="B81" s="7" t="s">
        <v>355</v>
      </c>
      <c r="C81" s="88">
        <v>0</v>
      </c>
      <c r="D81" s="88">
        <f t="shared" ref="D81:E81" si="67">SUM(D77:D80)</f>
        <v>0</v>
      </c>
      <c r="E81" s="88">
        <f t="shared" si="67"/>
        <v>0</v>
      </c>
      <c r="F81" s="217">
        <f t="shared" si="62"/>
        <v>0</v>
      </c>
      <c r="G81" s="249">
        <v>0</v>
      </c>
      <c r="H81" s="119">
        <f t="shared" ref="H81:I81" si="68">SUM(H77:H80)</f>
        <v>0</v>
      </c>
      <c r="I81" s="119">
        <f t="shared" si="68"/>
        <v>0</v>
      </c>
      <c r="J81" s="119">
        <f t="shared" si="59"/>
        <v>0</v>
      </c>
      <c r="K81" s="249">
        <v>0</v>
      </c>
      <c r="L81" s="119">
        <f t="shared" ref="L81:M81" si="69">SUM(L77:L80)</f>
        <v>0</v>
      </c>
      <c r="M81" s="119">
        <f t="shared" si="69"/>
        <v>0</v>
      </c>
      <c r="N81" s="119">
        <f t="shared" si="60"/>
        <v>0</v>
      </c>
      <c r="O81" s="249">
        <v>0</v>
      </c>
      <c r="P81" s="119">
        <f t="shared" ref="P81:Q81" si="70">SUM(P77:P80)</f>
        <v>0</v>
      </c>
      <c r="Q81" s="119">
        <f t="shared" si="70"/>
        <v>0</v>
      </c>
      <c r="R81" s="119">
        <f t="shared" si="61"/>
        <v>0</v>
      </c>
    </row>
    <row r="82" spans="1:18" x14ac:dyDescent="0.25">
      <c r="A82" s="5" t="s">
        <v>630</v>
      </c>
      <c r="B82" s="5" t="s">
        <v>356</v>
      </c>
      <c r="C82" s="85">
        <v>168915167</v>
      </c>
      <c r="D82" s="85">
        <v>0</v>
      </c>
      <c r="E82" s="85">
        <v>0</v>
      </c>
      <c r="F82" s="216">
        <f t="shared" si="62"/>
        <v>168915167</v>
      </c>
      <c r="G82" s="238">
        <v>168915167</v>
      </c>
      <c r="H82" s="107">
        <v>0</v>
      </c>
      <c r="I82" s="107">
        <v>0</v>
      </c>
      <c r="J82" s="107">
        <f t="shared" si="59"/>
        <v>168915167</v>
      </c>
      <c r="K82" s="238">
        <v>164701050</v>
      </c>
      <c r="L82" s="107">
        <v>0</v>
      </c>
      <c r="M82" s="107">
        <v>0</v>
      </c>
      <c r="N82" s="107">
        <f t="shared" si="60"/>
        <v>164701050</v>
      </c>
      <c r="O82" s="238">
        <v>164701050</v>
      </c>
      <c r="P82" s="107">
        <v>0</v>
      </c>
      <c r="Q82" s="107">
        <v>0</v>
      </c>
      <c r="R82" s="107">
        <f t="shared" si="61"/>
        <v>164701050</v>
      </c>
    </row>
    <row r="83" spans="1:18" x14ac:dyDescent="0.25">
      <c r="A83" s="5" t="s">
        <v>631</v>
      </c>
      <c r="B83" s="5" t="s">
        <v>356</v>
      </c>
      <c r="C83" s="85">
        <v>0</v>
      </c>
      <c r="D83" s="85">
        <v>0</v>
      </c>
      <c r="E83" s="85">
        <v>0</v>
      </c>
      <c r="F83" s="216">
        <f t="shared" si="62"/>
        <v>0</v>
      </c>
      <c r="G83" s="238">
        <v>0</v>
      </c>
      <c r="H83" s="107">
        <v>0</v>
      </c>
      <c r="I83" s="107">
        <v>0</v>
      </c>
      <c r="J83" s="107">
        <f t="shared" si="59"/>
        <v>0</v>
      </c>
      <c r="K83" s="238">
        <v>0</v>
      </c>
      <c r="L83" s="107">
        <v>0</v>
      </c>
      <c r="M83" s="107">
        <v>0</v>
      </c>
      <c r="N83" s="107">
        <f t="shared" si="60"/>
        <v>0</v>
      </c>
      <c r="O83" s="238">
        <v>0</v>
      </c>
      <c r="P83" s="107">
        <v>0</v>
      </c>
      <c r="Q83" s="107">
        <v>0</v>
      </c>
      <c r="R83" s="107">
        <f t="shared" si="61"/>
        <v>0</v>
      </c>
    </row>
    <row r="84" spans="1:18" x14ac:dyDescent="0.25">
      <c r="A84" s="5" t="s">
        <v>628</v>
      </c>
      <c r="B84" s="5" t="s">
        <v>357</v>
      </c>
      <c r="C84" s="85">
        <v>0</v>
      </c>
      <c r="D84" s="85">
        <v>0</v>
      </c>
      <c r="E84" s="85">
        <v>0</v>
      </c>
      <c r="F84" s="216">
        <f t="shared" si="62"/>
        <v>0</v>
      </c>
      <c r="G84" s="238">
        <v>0</v>
      </c>
      <c r="H84" s="107">
        <v>0</v>
      </c>
      <c r="I84" s="107">
        <v>0</v>
      </c>
      <c r="J84" s="107">
        <f t="shared" si="59"/>
        <v>0</v>
      </c>
      <c r="K84" s="238">
        <v>0</v>
      </c>
      <c r="L84" s="107">
        <v>0</v>
      </c>
      <c r="M84" s="107">
        <v>0</v>
      </c>
      <c r="N84" s="107">
        <f t="shared" si="60"/>
        <v>0</v>
      </c>
      <c r="O84" s="238">
        <v>0</v>
      </c>
      <c r="P84" s="107">
        <v>0</v>
      </c>
      <c r="Q84" s="107">
        <v>0</v>
      </c>
      <c r="R84" s="107">
        <f t="shared" si="61"/>
        <v>0</v>
      </c>
    </row>
    <row r="85" spans="1:18" x14ac:dyDescent="0.25">
      <c r="A85" s="5" t="s">
        <v>629</v>
      </c>
      <c r="B85" s="5" t="s">
        <v>357</v>
      </c>
      <c r="C85" s="85">
        <v>0</v>
      </c>
      <c r="D85" s="85">
        <v>0</v>
      </c>
      <c r="E85" s="85">
        <v>0</v>
      </c>
      <c r="F85" s="216">
        <f t="shared" si="62"/>
        <v>0</v>
      </c>
      <c r="G85" s="238">
        <v>0</v>
      </c>
      <c r="H85" s="107">
        <v>0</v>
      </c>
      <c r="I85" s="107">
        <v>0</v>
      </c>
      <c r="J85" s="107">
        <f t="shared" si="59"/>
        <v>0</v>
      </c>
      <c r="K85" s="238">
        <v>0</v>
      </c>
      <c r="L85" s="107">
        <v>0</v>
      </c>
      <c r="M85" s="107">
        <v>0</v>
      </c>
      <c r="N85" s="107">
        <f t="shared" si="60"/>
        <v>0</v>
      </c>
      <c r="O85" s="238">
        <v>0</v>
      </c>
      <c r="P85" s="107">
        <v>0</v>
      </c>
      <c r="Q85" s="107">
        <v>0</v>
      </c>
      <c r="R85" s="107">
        <f t="shared" si="61"/>
        <v>0</v>
      </c>
    </row>
    <row r="86" spans="1:18" s="87" customFormat="1" x14ac:dyDescent="0.25">
      <c r="A86" s="7" t="s">
        <v>524</v>
      </c>
      <c r="B86" s="7" t="s">
        <v>358</v>
      </c>
      <c r="C86" s="88">
        <f>SUM(C82:C85)</f>
        <v>168915167</v>
      </c>
      <c r="D86" s="88">
        <f t="shared" ref="D86:E86" si="71">SUM(D82:D85)</f>
        <v>0</v>
      </c>
      <c r="E86" s="88">
        <f t="shared" si="71"/>
        <v>0</v>
      </c>
      <c r="F86" s="217">
        <f t="shared" si="62"/>
        <v>168915167</v>
      </c>
      <c r="G86" s="249">
        <f>SUM(G82:G85)</f>
        <v>168915167</v>
      </c>
      <c r="H86" s="119">
        <f t="shared" ref="H86:I86" si="72">SUM(H82:H85)</f>
        <v>0</v>
      </c>
      <c r="I86" s="119">
        <f t="shared" si="72"/>
        <v>0</v>
      </c>
      <c r="J86" s="119">
        <f t="shared" si="59"/>
        <v>168915167</v>
      </c>
      <c r="K86" s="249">
        <f>SUM(K82:K85)</f>
        <v>164701050</v>
      </c>
      <c r="L86" s="119">
        <f t="shared" ref="L86:M86" si="73">SUM(L82:L85)</f>
        <v>0</v>
      </c>
      <c r="M86" s="119">
        <f t="shared" si="73"/>
        <v>0</v>
      </c>
      <c r="N86" s="119">
        <f t="shared" si="60"/>
        <v>164701050</v>
      </c>
      <c r="O86" s="249">
        <f>SUM(O82:O85)</f>
        <v>164701050</v>
      </c>
      <c r="P86" s="119">
        <f t="shared" ref="P86:Q86" si="74">SUM(P82:P85)</f>
        <v>0</v>
      </c>
      <c r="Q86" s="119">
        <f t="shared" si="74"/>
        <v>0</v>
      </c>
      <c r="R86" s="119">
        <f t="shared" si="61"/>
        <v>164701050</v>
      </c>
    </row>
    <row r="87" spans="1:18" s="87" customFormat="1" x14ac:dyDescent="0.25">
      <c r="A87" s="14" t="s">
        <v>359</v>
      </c>
      <c r="B87" s="7" t="s">
        <v>360</v>
      </c>
      <c r="C87" s="88">
        <v>0</v>
      </c>
      <c r="D87" s="88">
        <v>0</v>
      </c>
      <c r="E87" s="88">
        <v>0</v>
      </c>
      <c r="F87" s="217">
        <f t="shared" si="62"/>
        <v>0</v>
      </c>
      <c r="G87" s="249">
        <v>0</v>
      </c>
      <c r="H87" s="119">
        <v>0</v>
      </c>
      <c r="I87" s="119">
        <v>0</v>
      </c>
      <c r="J87" s="119">
        <f t="shared" si="59"/>
        <v>0</v>
      </c>
      <c r="K87" s="249">
        <v>0</v>
      </c>
      <c r="L87" s="119">
        <v>0</v>
      </c>
      <c r="M87" s="119">
        <v>0</v>
      </c>
      <c r="N87" s="119">
        <f t="shared" si="60"/>
        <v>0</v>
      </c>
      <c r="O87" s="249">
        <v>0</v>
      </c>
      <c r="P87" s="119">
        <v>0</v>
      </c>
      <c r="Q87" s="119">
        <v>0</v>
      </c>
      <c r="R87" s="119">
        <f t="shared" si="61"/>
        <v>0</v>
      </c>
    </row>
    <row r="88" spans="1:18" s="87" customFormat="1" x14ac:dyDescent="0.25">
      <c r="A88" s="14" t="s">
        <v>361</v>
      </c>
      <c r="B88" s="7" t="s">
        <v>362</v>
      </c>
      <c r="C88" s="88">
        <v>0</v>
      </c>
      <c r="D88" s="88">
        <v>0</v>
      </c>
      <c r="E88" s="88">
        <v>0</v>
      </c>
      <c r="F88" s="217">
        <f t="shared" si="62"/>
        <v>0</v>
      </c>
      <c r="G88" s="249">
        <v>0</v>
      </c>
      <c r="H88" s="119">
        <v>0</v>
      </c>
      <c r="I88" s="119">
        <v>0</v>
      </c>
      <c r="J88" s="119">
        <f t="shared" si="59"/>
        <v>0</v>
      </c>
      <c r="K88" s="249">
        <v>0</v>
      </c>
      <c r="L88" s="119">
        <v>0</v>
      </c>
      <c r="M88" s="119">
        <v>0</v>
      </c>
      <c r="N88" s="119">
        <f t="shared" si="60"/>
        <v>0</v>
      </c>
      <c r="O88" s="249">
        <v>0</v>
      </c>
      <c r="P88" s="119">
        <v>0</v>
      </c>
      <c r="Q88" s="119">
        <v>0</v>
      </c>
      <c r="R88" s="119">
        <f t="shared" si="61"/>
        <v>0</v>
      </c>
    </row>
    <row r="89" spans="1:18" s="87" customFormat="1" x14ac:dyDescent="0.25">
      <c r="A89" s="14" t="s">
        <v>363</v>
      </c>
      <c r="B89" s="7" t="s">
        <v>364</v>
      </c>
      <c r="C89" s="88">
        <v>0</v>
      </c>
      <c r="D89" s="88">
        <v>0</v>
      </c>
      <c r="E89" s="88">
        <v>0</v>
      </c>
      <c r="F89" s="217">
        <f t="shared" si="62"/>
        <v>0</v>
      </c>
      <c r="G89" s="249">
        <v>0</v>
      </c>
      <c r="H89" s="119">
        <v>0</v>
      </c>
      <c r="I89" s="119">
        <v>0</v>
      </c>
      <c r="J89" s="119">
        <f t="shared" si="59"/>
        <v>0</v>
      </c>
      <c r="K89" s="249">
        <v>0</v>
      </c>
      <c r="L89" s="119">
        <v>0</v>
      </c>
      <c r="M89" s="119">
        <v>0</v>
      </c>
      <c r="N89" s="119">
        <f t="shared" si="60"/>
        <v>0</v>
      </c>
      <c r="O89" s="249">
        <v>0</v>
      </c>
      <c r="P89" s="119">
        <v>0</v>
      </c>
      <c r="Q89" s="119">
        <v>0</v>
      </c>
      <c r="R89" s="119">
        <f t="shared" si="61"/>
        <v>0</v>
      </c>
    </row>
    <row r="90" spans="1:18" s="87" customFormat="1" x14ac:dyDescent="0.25">
      <c r="A90" s="14" t="s">
        <v>365</v>
      </c>
      <c r="B90" s="7" t="s">
        <v>366</v>
      </c>
      <c r="C90" s="88">
        <v>0</v>
      </c>
      <c r="D90" s="88">
        <v>0</v>
      </c>
      <c r="E90" s="88">
        <v>0</v>
      </c>
      <c r="F90" s="217">
        <f t="shared" si="62"/>
        <v>0</v>
      </c>
      <c r="G90" s="249">
        <v>0</v>
      </c>
      <c r="H90" s="119">
        <v>0</v>
      </c>
      <c r="I90" s="119">
        <v>0</v>
      </c>
      <c r="J90" s="119">
        <f t="shared" si="59"/>
        <v>0</v>
      </c>
      <c r="K90" s="249">
        <v>0</v>
      </c>
      <c r="L90" s="119">
        <v>0</v>
      </c>
      <c r="M90" s="119">
        <v>0</v>
      </c>
      <c r="N90" s="119">
        <f t="shared" si="60"/>
        <v>0</v>
      </c>
      <c r="O90" s="249">
        <v>0</v>
      </c>
      <c r="P90" s="119">
        <v>0</v>
      </c>
      <c r="Q90" s="119">
        <v>0</v>
      </c>
      <c r="R90" s="119">
        <f t="shared" si="61"/>
        <v>0</v>
      </c>
    </row>
    <row r="91" spans="1:18" s="87" customFormat="1" x14ac:dyDescent="0.25">
      <c r="A91" s="15" t="s">
        <v>506</v>
      </c>
      <c r="B91" s="7" t="s">
        <v>367</v>
      </c>
      <c r="C91" s="88">
        <v>0</v>
      </c>
      <c r="D91" s="88">
        <v>0</v>
      </c>
      <c r="E91" s="88">
        <v>0</v>
      </c>
      <c r="F91" s="217">
        <f t="shared" si="62"/>
        <v>0</v>
      </c>
      <c r="G91" s="249">
        <v>0</v>
      </c>
      <c r="H91" s="119">
        <v>0</v>
      </c>
      <c r="I91" s="119">
        <v>0</v>
      </c>
      <c r="J91" s="119">
        <f t="shared" si="59"/>
        <v>0</v>
      </c>
      <c r="K91" s="249">
        <v>0</v>
      </c>
      <c r="L91" s="119">
        <v>0</v>
      </c>
      <c r="M91" s="119">
        <v>0</v>
      </c>
      <c r="N91" s="119">
        <f t="shared" si="60"/>
        <v>0</v>
      </c>
      <c r="O91" s="249">
        <v>0</v>
      </c>
      <c r="P91" s="119">
        <v>0</v>
      </c>
      <c r="Q91" s="119">
        <v>0</v>
      </c>
      <c r="R91" s="119">
        <f t="shared" si="61"/>
        <v>0</v>
      </c>
    </row>
    <row r="92" spans="1:18" s="87" customFormat="1" ht="15.75" x14ac:dyDescent="0.25">
      <c r="A92" s="42" t="s">
        <v>525</v>
      </c>
      <c r="B92" s="35" t="s">
        <v>369</v>
      </c>
      <c r="C92" s="115">
        <f>C76+C81+C86+C87+C88+C89+C90+C91</f>
        <v>168915167</v>
      </c>
      <c r="D92" s="115">
        <f t="shared" ref="D92:E92" si="75">D76+D81+D86+D87+D89+D88+D90+D91</f>
        <v>0</v>
      </c>
      <c r="E92" s="115">
        <f t="shared" si="75"/>
        <v>0</v>
      </c>
      <c r="F92" s="218">
        <f t="shared" si="62"/>
        <v>168915167</v>
      </c>
      <c r="G92" s="251">
        <f>G76+G81+G86+G87+G88+G89+G90+G91</f>
        <v>168915167</v>
      </c>
      <c r="H92" s="252">
        <f t="shared" ref="H92:I92" si="76">H76+H81+H86+H87+H89+H88+H90+H91</f>
        <v>0</v>
      </c>
      <c r="I92" s="252">
        <f t="shared" si="76"/>
        <v>0</v>
      </c>
      <c r="J92" s="252">
        <f t="shared" si="59"/>
        <v>168915167</v>
      </c>
      <c r="K92" s="251">
        <f>K76+K81+K86+K87+K88+K89+K90+K91</f>
        <v>164701050</v>
      </c>
      <c r="L92" s="252">
        <f t="shared" ref="L92:M92" si="77">L76+L81+L86+L87+L89+L88+L90+L91</f>
        <v>0</v>
      </c>
      <c r="M92" s="252">
        <f t="shared" si="77"/>
        <v>0</v>
      </c>
      <c r="N92" s="252">
        <f t="shared" si="60"/>
        <v>164701050</v>
      </c>
      <c r="O92" s="251">
        <f>O76+O81+O86+O87+O88+O89+O90+O91</f>
        <v>164701050</v>
      </c>
      <c r="P92" s="252">
        <f t="shared" ref="P92:Q92" si="78">P76+P81+P86+P87+P89+P88+P90+P91</f>
        <v>0</v>
      </c>
      <c r="Q92" s="252">
        <f t="shared" si="78"/>
        <v>0</v>
      </c>
      <c r="R92" s="252">
        <f t="shared" si="61"/>
        <v>164701050</v>
      </c>
    </row>
    <row r="93" spans="1:18" x14ac:dyDescent="0.25">
      <c r="A93" s="13" t="s">
        <v>370</v>
      </c>
      <c r="B93" s="5" t="s">
        <v>371</v>
      </c>
      <c r="C93" s="85">
        <v>0</v>
      </c>
      <c r="D93" s="85">
        <v>0</v>
      </c>
      <c r="E93" s="85">
        <v>0</v>
      </c>
      <c r="F93" s="216">
        <f t="shared" si="62"/>
        <v>0</v>
      </c>
      <c r="G93" s="238">
        <v>0</v>
      </c>
      <c r="H93" s="107">
        <v>0</v>
      </c>
      <c r="I93" s="107">
        <v>0</v>
      </c>
      <c r="J93" s="107">
        <f t="shared" si="59"/>
        <v>0</v>
      </c>
      <c r="K93" s="238">
        <v>0</v>
      </c>
      <c r="L93" s="107">
        <v>0</v>
      </c>
      <c r="M93" s="107">
        <v>0</v>
      </c>
      <c r="N93" s="107">
        <f t="shared" si="60"/>
        <v>0</v>
      </c>
      <c r="O93" s="238">
        <v>0</v>
      </c>
      <c r="P93" s="107">
        <v>0</v>
      </c>
      <c r="Q93" s="107">
        <v>0</v>
      </c>
      <c r="R93" s="107">
        <f t="shared" si="61"/>
        <v>0</v>
      </c>
    </row>
    <row r="94" spans="1:18" x14ac:dyDescent="0.25">
      <c r="A94" s="13" t="s">
        <v>372</v>
      </c>
      <c r="B94" s="5" t="s">
        <v>373</v>
      </c>
      <c r="C94" s="85">
        <v>0</v>
      </c>
      <c r="D94" s="85">
        <v>0</v>
      </c>
      <c r="E94" s="85">
        <v>0</v>
      </c>
      <c r="F94" s="216">
        <f t="shared" si="62"/>
        <v>0</v>
      </c>
      <c r="G94" s="238">
        <v>0</v>
      </c>
      <c r="H94" s="107">
        <v>0</v>
      </c>
      <c r="I94" s="107">
        <v>0</v>
      </c>
      <c r="J94" s="107">
        <f t="shared" si="59"/>
        <v>0</v>
      </c>
      <c r="K94" s="238">
        <v>0</v>
      </c>
      <c r="L94" s="107">
        <v>0</v>
      </c>
      <c r="M94" s="107">
        <v>0</v>
      </c>
      <c r="N94" s="107">
        <f t="shared" si="60"/>
        <v>0</v>
      </c>
      <c r="O94" s="238">
        <v>0</v>
      </c>
      <c r="P94" s="107">
        <v>0</v>
      </c>
      <c r="Q94" s="107">
        <v>0</v>
      </c>
      <c r="R94" s="107">
        <f t="shared" si="61"/>
        <v>0</v>
      </c>
    </row>
    <row r="95" spans="1:18" x14ac:dyDescent="0.25">
      <c r="A95" s="33" t="s">
        <v>374</v>
      </c>
      <c r="B95" s="5" t="s">
        <v>375</v>
      </c>
      <c r="C95" s="85">
        <v>0</v>
      </c>
      <c r="D95" s="85">
        <v>0</v>
      </c>
      <c r="E95" s="85">
        <v>0</v>
      </c>
      <c r="F95" s="216">
        <f t="shared" si="62"/>
        <v>0</v>
      </c>
      <c r="G95" s="238">
        <v>0</v>
      </c>
      <c r="H95" s="107">
        <v>0</v>
      </c>
      <c r="I95" s="107">
        <v>0</v>
      </c>
      <c r="J95" s="107">
        <f t="shared" si="59"/>
        <v>0</v>
      </c>
      <c r="K95" s="238">
        <v>0</v>
      </c>
      <c r="L95" s="107">
        <v>0</v>
      </c>
      <c r="M95" s="107">
        <v>0</v>
      </c>
      <c r="N95" s="107">
        <f t="shared" si="60"/>
        <v>0</v>
      </c>
      <c r="O95" s="238">
        <v>0</v>
      </c>
      <c r="P95" s="107">
        <v>0</v>
      </c>
      <c r="Q95" s="107">
        <v>0</v>
      </c>
      <c r="R95" s="107">
        <f t="shared" si="61"/>
        <v>0</v>
      </c>
    </row>
    <row r="96" spans="1:18" x14ac:dyDescent="0.25">
      <c r="A96" s="33" t="s">
        <v>507</v>
      </c>
      <c r="B96" s="5" t="s">
        <v>376</v>
      </c>
      <c r="C96" s="85">
        <v>0</v>
      </c>
      <c r="D96" s="85">
        <v>0</v>
      </c>
      <c r="E96" s="85">
        <v>0</v>
      </c>
      <c r="F96" s="216">
        <f t="shared" si="62"/>
        <v>0</v>
      </c>
      <c r="G96" s="238">
        <v>0</v>
      </c>
      <c r="H96" s="107">
        <v>0</v>
      </c>
      <c r="I96" s="107">
        <v>0</v>
      </c>
      <c r="J96" s="107">
        <f t="shared" si="59"/>
        <v>0</v>
      </c>
      <c r="K96" s="238">
        <v>0</v>
      </c>
      <c r="L96" s="107">
        <v>0</v>
      </c>
      <c r="M96" s="107">
        <v>0</v>
      </c>
      <c r="N96" s="107">
        <f t="shared" si="60"/>
        <v>0</v>
      </c>
      <c r="O96" s="238">
        <v>0</v>
      </c>
      <c r="P96" s="107">
        <v>0</v>
      </c>
      <c r="Q96" s="107">
        <v>0</v>
      </c>
      <c r="R96" s="107">
        <f t="shared" si="61"/>
        <v>0</v>
      </c>
    </row>
    <row r="97" spans="1:18" s="87" customFormat="1" x14ac:dyDescent="0.25">
      <c r="A97" s="14" t="s">
        <v>526</v>
      </c>
      <c r="B97" s="7" t="s">
        <v>377</v>
      </c>
      <c r="C97" s="88">
        <v>0</v>
      </c>
      <c r="D97" s="88">
        <v>0</v>
      </c>
      <c r="E97" s="88">
        <v>0</v>
      </c>
      <c r="F97" s="217">
        <f t="shared" si="62"/>
        <v>0</v>
      </c>
      <c r="G97" s="249">
        <v>0</v>
      </c>
      <c r="H97" s="119">
        <v>0</v>
      </c>
      <c r="I97" s="119">
        <v>0</v>
      </c>
      <c r="J97" s="119">
        <f t="shared" si="59"/>
        <v>0</v>
      </c>
      <c r="K97" s="249">
        <v>0</v>
      </c>
      <c r="L97" s="119">
        <v>0</v>
      </c>
      <c r="M97" s="119">
        <v>0</v>
      </c>
      <c r="N97" s="119">
        <f t="shared" si="60"/>
        <v>0</v>
      </c>
      <c r="O97" s="249">
        <v>0</v>
      </c>
      <c r="P97" s="119">
        <v>0</v>
      </c>
      <c r="Q97" s="119">
        <v>0</v>
      </c>
      <c r="R97" s="119">
        <f t="shared" si="61"/>
        <v>0</v>
      </c>
    </row>
    <row r="98" spans="1:18" s="87" customFormat="1" x14ac:dyDescent="0.25">
      <c r="A98" s="15" t="s">
        <v>378</v>
      </c>
      <c r="B98" s="7" t="s">
        <v>379</v>
      </c>
      <c r="C98" s="88">
        <v>0</v>
      </c>
      <c r="D98" s="88">
        <v>0</v>
      </c>
      <c r="E98" s="88">
        <v>0</v>
      </c>
      <c r="F98" s="217">
        <f t="shared" si="62"/>
        <v>0</v>
      </c>
      <c r="G98" s="249">
        <v>0</v>
      </c>
      <c r="H98" s="119">
        <v>0</v>
      </c>
      <c r="I98" s="119">
        <v>0</v>
      </c>
      <c r="J98" s="119">
        <f t="shared" si="59"/>
        <v>0</v>
      </c>
      <c r="K98" s="249">
        <v>0</v>
      </c>
      <c r="L98" s="119">
        <v>0</v>
      </c>
      <c r="M98" s="119">
        <v>0</v>
      </c>
      <c r="N98" s="119">
        <f t="shared" si="60"/>
        <v>0</v>
      </c>
      <c r="O98" s="249">
        <v>0</v>
      </c>
      <c r="P98" s="119">
        <v>0</v>
      </c>
      <c r="Q98" s="119">
        <v>0</v>
      </c>
      <c r="R98" s="119">
        <f t="shared" si="61"/>
        <v>0</v>
      </c>
    </row>
    <row r="99" spans="1:18" s="87" customFormat="1" ht="15.75" x14ac:dyDescent="0.25">
      <c r="A99" s="125" t="s">
        <v>527</v>
      </c>
      <c r="B99" s="126" t="s">
        <v>380</v>
      </c>
      <c r="C99" s="124">
        <f>C92+C97+C98</f>
        <v>168915167</v>
      </c>
      <c r="D99" s="124">
        <f t="shared" ref="D99:E99" si="79">D92+D97+D98</f>
        <v>0</v>
      </c>
      <c r="E99" s="124">
        <f t="shared" si="79"/>
        <v>0</v>
      </c>
      <c r="F99" s="220">
        <f t="shared" si="62"/>
        <v>168915167</v>
      </c>
      <c r="G99" s="256">
        <f>G92+G97+G98</f>
        <v>168915167</v>
      </c>
      <c r="H99" s="257">
        <f t="shared" ref="H99:I99" si="80">H92+H97+H98</f>
        <v>0</v>
      </c>
      <c r="I99" s="257">
        <f t="shared" si="80"/>
        <v>0</v>
      </c>
      <c r="J99" s="257">
        <f t="shared" si="59"/>
        <v>168915167</v>
      </c>
      <c r="K99" s="256">
        <f>K92+K97+K98</f>
        <v>164701050</v>
      </c>
      <c r="L99" s="257">
        <f t="shared" ref="L99:M99" si="81">L92+L97+L98</f>
        <v>0</v>
      </c>
      <c r="M99" s="257">
        <f t="shared" si="81"/>
        <v>0</v>
      </c>
      <c r="N99" s="257">
        <f t="shared" si="60"/>
        <v>164701050</v>
      </c>
      <c r="O99" s="256">
        <f>O92+O97+O98</f>
        <v>164701050</v>
      </c>
      <c r="P99" s="257">
        <f t="shared" ref="P99:Q99" si="82">P92+P97+P98</f>
        <v>0</v>
      </c>
      <c r="Q99" s="257">
        <f t="shared" si="82"/>
        <v>0</v>
      </c>
      <c r="R99" s="257">
        <f t="shared" si="61"/>
        <v>164701050</v>
      </c>
    </row>
    <row r="100" spans="1:18" s="87" customFormat="1" ht="17.25" x14ac:dyDescent="0.3">
      <c r="A100" s="127" t="s">
        <v>509</v>
      </c>
      <c r="B100" s="127"/>
      <c r="C100" s="129">
        <f>C70+C99</f>
        <v>290486195</v>
      </c>
      <c r="D100" s="129">
        <f t="shared" ref="D100:E100" si="83">D70+D99</f>
        <v>300000</v>
      </c>
      <c r="E100" s="129">
        <f t="shared" si="83"/>
        <v>10000</v>
      </c>
      <c r="F100" s="222">
        <f>SUM(C100:E100)</f>
        <v>290796195</v>
      </c>
      <c r="G100" s="260">
        <f>G70+G99</f>
        <v>305755429</v>
      </c>
      <c r="H100" s="261">
        <f t="shared" ref="H100:I100" si="84">H70+H99</f>
        <v>300000</v>
      </c>
      <c r="I100" s="261">
        <f t="shared" si="84"/>
        <v>10000</v>
      </c>
      <c r="J100" s="262">
        <f>SUM(G100:I100)</f>
        <v>306065429</v>
      </c>
      <c r="K100" s="260">
        <f>K70+K99</f>
        <v>301932227</v>
      </c>
      <c r="L100" s="261">
        <f t="shared" ref="L100:M100" si="85">L70+L99</f>
        <v>300000</v>
      </c>
      <c r="M100" s="261">
        <f t="shared" si="85"/>
        <v>10000</v>
      </c>
      <c r="N100" s="262">
        <f>SUM(K100:M100)</f>
        <v>302242227</v>
      </c>
      <c r="O100" s="260">
        <f>O70+O99</f>
        <v>326337509</v>
      </c>
      <c r="P100" s="261">
        <f t="shared" ref="P100:Q100" si="86">P70+P99</f>
        <v>300000</v>
      </c>
      <c r="Q100" s="261">
        <f t="shared" si="86"/>
        <v>10000</v>
      </c>
      <c r="R100" s="262">
        <f>SUM(O100:Q100)</f>
        <v>326647509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93D8-4AD5-46C8-AB3E-4AACF2DEC7B7}">
  <sheetPr>
    <tabColor theme="7" tint="-0.499984740745262"/>
  </sheetPr>
  <dimension ref="A1:R99"/>
  <sheetViews>
    <sheetView topLeftCell="B1" zoomScale="90" zoomScaleNormal="90" workbookViewId="0">
      <selection activeCell="B2" sqref="B2"/>
    </sheetView>
  </sheetViews>
  <sheetFormatPr defaultRowHeight="15" x14ac:dyDescent="0.25"/>
  <cols>
    <col min="1" max="1" width="83.85546875" customWidth="1"/>
    <col min="2" max="2" width="8.5703125" bestFit="1" customWidth="1"/>
    <col min="3" max="3" width="12.7109375" bestFit="1" customWidth="1"/>
    <col min="4" max="4" width="9.28515625" customWidth="1"/>
    <col min="5" max="5" width="15.85546875" bestFit="1" customWidth="1"/>
    <col min="6" max="7" width="12.7109375" bestFit="1" customWidth="1"/>
    <col min="8" max="8" width="8.28515625" bestFit="1" customWidth="1"/>
    <col min="10" max="11" width="12.7109375" bestFit="1" customWidth="1"/>
    <col min="14" max="15" width="12.7109375" bestFit="1" customWidth="1"/>
    <col min="18" max="18" width="12.7109375" bestFit="1" customWidth="1"/>
  </cols>
  <sheetData>
    <row r="1" spans="1:18" x14ac:dyDescent="0.25">
      <c r="B1" s="275" t="s">
        <v>742</v>
      </c>
      <c r="C1" s="275"/>
      <c r="D1" s="275"/>
      <c r="E1" s="275"/>
      <c r="F1" s="275"/>
      <c r="G1" s="275"/>
      <c r="H1" s="275"/>
      <c r="I1" s="275"/>
      <c r="J1" s="275"/>
    </row>
    <row r="3" spans="1:18" x14ac:dyDescent="0.25">
      <c r="A3" s="269" t="s">
        <v>706</v>
      </c>
      <c r="B3" s="276"/>
      <c r="C3" s="276"/>
      <c r="D3" s="276"/>
      <c r="E3" s="276"/>
      <c r="F3" s="271"/>
    </row>
    <row r="4" spans="1:18" x14ac:dyDescent="0.25">
      <c r="A4" s="272" t="s">
        <v>663</v>
      </c>
      <c r="B4" s="270"/>
      <c r="C4" s="270"/>
      <c r="D4" s="270"/>
      <c r="E4" s="270"/>
      <c r="F4" s="271"/>
      <c r="H4" s="73"/>
    </row>
    <row r="5" spans="1:18" ht="18" x14ac:dyDescent="0.25">
      <c r="A5" s="97"/>
    </row>
    <row r="6" spans="1:18" x14ac:dyDescent="0.25">
      <c r="A6" s="86" t="s">
        <v>710</v>
      </c>
      <c r="C6" s="267" t="s">
        <v>647</v>
      </c>
      <c r="D6" s="267"/>
      <c r="E6" s="267"/>
      <c r="F6" s="268"/>
      <c r="G6" s="274" t="s">
        <v>730</v>
      </c>
      <c r="H6" s="267"/>
      <c r="I6" s="267"/>
      <c r="J6" s="267"/>
      <c r="K6" s="274" t="s">
        <v>731</v>
      </c>
      <c r="L6" s="267"/>
      <c r="M6" s="267"/>
      <c r="N6" s="267"/>
      <c r="O6" s="274" t="s">
        <v>736</v>
      </c>
      <c r="P6" s="267"/>
      <c r="Q6" s="267"/>
      <c r="R6" s="267"/>
    </row>
    <row r="7" spans="1:18" ht="60" x14ac:dyDescent="0.25">
      <c r="A7" s="2" t="s">
        <v>80</v>
      </c>
      <c r="B7" s="3" t="s">
        <v>32</v>
      </c>
      <c r="C7" s="105" t="s">
        <v>582</v>
      </c>
      <c r="D7" s="105" t="s">
        <v>583</v>
      </c>
      <c r="E7" s="105" t="s">
        <v>39</v>
      </c>
      <c r="F7" s="231" t="s">
        <v>23</v>
      </c>
      <c r="G7" s="232" t="s">
        <v>582</v>
      </c>
      <c r="H7" s="105" t="s">
        <v>583</v>
      </c>
      <c r="I7" s="105" t="s">
        <v>39</v>
      </c>
      <c r="J7" s="197" t="s">
        <v>23</v>
      </c>
      <c r="K7" s="232" t="s">
        <v>582</v>
      </c>
      <c r="L7" s="105" t="s">
        <v>583</v>
      </c>
      <c r="M7" s="105" t="s">
        <v>39</v>
      </c>
      <c r="N7" s="197" t="s">
        <v>23</v>
      </c>
      <c r="O7" s="232" t="s">
        <v>582</v>
      </c>
      <c r="P7" s="105" t="s">
        <v>583</v>
      </c>
      <c r="Q7" s="105" t="s">
        <v>39</v>
      </c>
      <c r="R7" s="197" t="s">
        <v>23</v>
      </c>
    </row>
    <row r="8" spans="1:18" ht="15" customHeight="1" x14ac:dyDescent="0.25">
      <c r="A8" s="29" t="s">
        <v>260</v>
      </c>
      <c r="B8" s="6" t="s">
        <v>261</v>
      </c>
      <c r="C8" s="85">
        <v>0</v>
      </c>
      <c r="D8" s="85">
        <v>0</v>
      </c>
      <c r="E8" s="85">
        <v>0</v>
      </c>
      <c r="F8" s="216">
        <f>SUM(C8:E8)</f>
        <v>0</v>
      </c>
      <c r="G8" s="223">
        <v>0</v>
      </c>
      <c r="H8" s="85">
        <v>0</v>
      </c>
      <c r="I8" s="85">
        <v>0</v>
      </c>
      <c r="J8" s="85">
        <f>SUM(G8:I8)</f>
        <v>0</v>
      </c>
      <c r="K8" s="223">
        <v>0</v>
      </c>
      <c r="L8" s="85">
        <v>0</v>
      </c>
      <c r="M8" s="85">
        <v>0</v>
      </c>
      <c r="N8" s="85">
        <f>SUM(K8:M8)</f>
        <v>0</v>
      </c>
      <c r="O8" s="223">
        <v>0</v>
      </c>
      <c r="P8" s="85">
        <v>0</v>
      </c>
      <c r="Q8" s="85">
        <v>0</v>
      </c>
      <c r="R8" s="85">
        <f>SUM(O8:Q8)</f>
        <v>0</v>
      </c>
    </row>
    <row r="9" spans="1:18" ht="15" customHeight="1" x14ac:dyDescent="0.25">
      <c r="A9" s="5" t="s">
        <v>262</v>
      </c>
      <c r="B9" s="6" t="s">
        <v>263</v>
      </c>
      <c r="C9" s="85">
        <v>0</v>
      </c>
      <c r="D9" s="85">
        <v>0</v>
      </c>
      <c r="E9" s="85">
        <v>0</v>
      </c>
      <c r="F9" s="216">
        <f t="shared" ref="F9:F73" si="0">SUM(C9:E9)</f>
        <v>0</v>
      </c>
      <c r="G9" s="223">
        <v>0</v>
      </c>
      <c r="H9" s="85">
        <v>0</v>
      </c>
      <c r="I9" s="85">
        <v>0</v>
      </c>
      <c r="J9" s="85">
        <f t="shared" ref="J9:J43" si="1">SUM(G9:I9)</f>
        <v>0</v>
      </c>
      <c r="K9" s="223">
        <v>0</v>
      </c>
      <c r="L9" s="85">
        <v>0</v>
      </c>
      <c r="M9" s="85">
        <v>0</v>
      </c>
      <c r="N9" s="85">
        <f t="shared" ref="N9:N43" si="2">SUM(K9:M9)</f>
        <v>0</v>
      </c>
      <c r="O9" s="223">
        <v>0</v>
      </c>
      <c r="P9" s="85">
        <v>0</v>
      </c>
      <c r="Q9" s="85">
        <v>0</v>
      </c>
      <c r="R9" s="85">
        <f t="shared" ref="R9:R43" si="3">SUM(O9:Q9)</f>
        <v>0</v>
      </c>
    </row>
    <row r="10" spans="1:18" ht="15" customHeight="1" x14ac:dyDescent="0.25">
      <c r="A10" s="5" t="s">
        <v>264</v>
      </c>
      <c r="B10" s="6" t="s">
        <v>265</v>
      </c>
      <c r="C10" s="85">
        <v>0</v>
      </c>
      <c r="D10" s="85">
        <v>0</v>
      </c>
      <c r="E10" s="85">
        <v>0</v>
      </c>
      <c r="F10" s="216">
        <f t="shared" si="0"/>
        <v>0</v>
      </c>
      <c r="G10" s="223">
        <v>0</v>
      </c>
      <c r="H10" s="85">
        <v>0</v>
      </c>
      <c r="I10" s="85">
        <v>0</v>
      </c>
      <c r="J10" s="85">
        <f t="shared" si="1"/>
        <v>0</v>
      </c>
      <c r="K10" s="223">
        <v>0</v>
      </c>
      <c r="L10" s="85">
        <v>0</v>
      </c>
      <c r="M10" s="85">
        <v>0</v>
      </c>
      <c r="N10" s="85">
        <f t="shared" si="2"/>
        <v>0</v>
      </c>
      <c r="O10" s="223">
        <v>0</v>
      </c>
      <c r="P10" s="85">
        <v>0</v>
      </c>
      <c r="Q10" s="85">
        <v>0</v>
      </c>
      <c r="R10" s="85">
        <f t="shared" si="3"/>
        <v>0</v>
      </c>
    </row>
    <row r="11" spans="1:18" ht="15" customHeight="1" x14ac:dyDescent="0.25">
      <c r="A11" s="5" t="s">
        <v>266</v>
      </c>
      <c r="B11" s="6" t="s">
        <v>267</v>
      </c>
      <c r="C11" s="85">
        <v>0</v>
      </c>
      <c r="D11" s="85">
        <v>0</v>
      </c>
      <c r="E11" s="85">
        <v>0</v>
      </c>
      <c r="F11" s="216">
        <f t="shared" si="0"/>
        <v>0</v>
      </c>
      <c r="G11" s="223">
        <v>0</v>
      </c>
      <c r="H11" s="85">
        <v>0</v>
      </c>
      <c r="I11" s="85">
        <v>0</v>
      </c>
      <c r="J11" s="85">
        <f t="shared" si="1"/>
        <v>0</v>
      </c>
      <c r="K11" s="223">
        <v>0</v>
      </c>
      <c r="L11" s="85">
        <v>0</v>
      </c>
      <c r="M11" s="85">
        <v>0</v>
      </c>
      <c r="N11" s="85">
        <f t="shared" si="2"/>
        <v>0</v>
      </c>
      <c r="O11" s="223">
        <v>0</v>
      </c>
      <c r="P11" s="85">
        <v>0</v>
      </c>
      <c r="Q11" s="85">
        <v>0</v>
      </c>
      <c r="R11" s="85">
        <f t="shared" si="3"/>
        <v>0</v>
      </c>
    </row>
    <row r="12" spans="1:18" ht="15" customHeight="1" x14ac:dyDescent="0.25">
      <c r="A12" s="5" t="s">
        <v>268</v>
      </c>
      <c r="B12" s="6" t="s">
        <v>269</v>
      </c>
      <c r="C12" s="85">
        <v>0</v>
      </c>
      <c r="D12" s="85">
        <v>0</v>
      </c>
      <c r="E12" s="85">
        <v>0</v>
      </c>
      <c r="F12" s="216">
        <f t="shared" si="0"/>
        <v>0</v>
      </c>
      <c r="G12" s="223">
        <v>0</v>
      </c>
      <c r="H12" s="85">
        <v>0</v>
      </c>
      <c r="I12" s="85">
        <v>0</v>
      </c>
      <c r="J12" s="85">
        <f t="shared" si="1"/>
        <v>0</v>
      </c>
      <c r="K12" s="223">
        <v>0</v>
      </c>
      <c r="L12" s="85">
        <v>0</v>
      </c>
      <c r="M12" s="85">
        <v>0</v>
      </c>
      <c r="N12" s="85">
        <f t="shared" si="2"/>
        <v>0</v>
      </c>
      <c r="O12" s="223">
        <v>0</v>
      </c>
      <c r="P12" s="85">
        <v>0</v>
      </c>
      <c r="Q12" s="85">
        <v>0</v>
      </c>
      <c r="R12" s="85">
        <f t="shared" si="3"/>
        <v>0</v>
      </c>
    </row>
    <row r="13" spans="1:18" ht="15" customHeight="1" x14ac:dyDescent="0.25">
      <c r="A13" s="5" t="s">
        <v>660</v>
      </c>
      <c r="B13" s="6" t="s">
        <v>270</v>
      </c>
      <c r="C13" s="85">
        <v>0</v>
      </c>
      <c r="D13" s="85">
        <v>0</v>
      </c>
      <c r="E13" s="85">
        <v>0</v>
      </c>
      <c r="F13" s="216">
        <f t="shared" si="0"/>
        <v>0</v>
      </c>
      <c r="G13" s="223">
        <v>0</v>
      </c>
      <c r="H13" s="85">
        <v>0</v>
      </c>
      <c r="I13" s="85">
        <v>0</v>
      </c>
      <c r="J13" s="85">
        <f t="shared" si="1"/>
        <v>0</v>
      </c>
      <c r="K13" s="223">
        <v>0</v>
      </c>
      <c r="L13" s="85">
        <v>0</v>
      </c>
      <c r="M13" s="85">
        <v>0</v>
      </c>
      <c r="N13" s="85">
        <f t="shared" si="2"/>
        <v>0</v>
      </c>
      <c r="O13" s="223">
        <v>0</v>
      </c>
      <c r="P13" s="85">
        <v>0</v>
      </c>
      <c r="Q13" s="85">
        <v>0</v>
      </c>
      <c r="R13" s="85">
        <f t="shared" si="3"/>
        <v>0</v>
      </c>
    </row>
    <row r="14" spans="1:18" ht="15" customHeight="1" x14ac:dyDescent="0.25">
      <c r="A14" s="7" t="s">
        <v>511</v>
      </c>
      <c r="B14" s="8" t="s">
        <v>271</v>
      </c>
      <c r="C14" s="88">
        <f>SUM(C8:C13)</f>
        <v>0</v>
      </c>
      <c r="D14" s="88">
        <f t="shared" ref="D14:E14" si="4">SUM(D8:D13)</f>
        <v>0</v>
      </c>
      <c r="E14" s="88">
        <f t="shared" si="4"/>
        <v>0</v>
      </c>
      <c r="F14" s="217">
        <f t="shared" si="0"/>
        <v>0</v>
      </c>
      <c r="G14" s="224">
        <f>SUM(G8:G13)</f>
        <v>0</v>
      </c>
      <c r="H14" s="88">
        <f t="shared" ref="H14:I14" si="5">SUM(H8:H13)</f>
        <v>0</v>
      </c>
      <c r="I14" s="88">
        <f t="shared" si="5"/>
        <v>0</v>
      </c>
      <c r="J14" s="88">
        <f t="shared" si="1"/>
        <v>0</v>
      </c>
      <c r="K14" s="224">
        <f>SUM(K8:K13)</f>
        <v>0</v>
      </c>
      <c r="L14" s="88">
        <f t="shared" ref="L14:M14" si="6">SUM(L8:L13)</f>
        <v>0</v>
      </c>
      <c r="M14" s="88">
        <f t="shared" si="6"/>
        <v>0</v>
      </c>
      <c r="N14" s="88">
        <f t="shared" si="2"/>
        <v>0</v>
      </c>
      <c r="O14" s="224">
        <f>SUM(O8:O13)</f>
        <v>0</v>
      </c>
      <c r="P14" s="88">
        <f t="shared" ref="P14:Q14" si="7">SUM(P8:P13)</f>
        <v>0</v>
      </c>
      <c r="Q14" s="88">
        <f t="shared" si="7"/>
        <v>0</v>
      </c>
      <c r="R14" s="88">
        <f t="shared" si="3"/>
        <v>0</v>
      </c>
    </row>
    <row r="15" spans="1:18" ht="15" customHeight="1" x14ac:dyDescent="0.25">
      <c r="A15" s="5" t="s">
        <v>272</v>
      </c>
      <c r="B15" s="6" t="s">
        <v>273</v>
      </c>
      <c r="C15" s="85">
        <v>0</v>
      </c>
      <c r="D15" s="85">
        <v>0</v>
      </c>
      <c r="E15" s="85">
        <v>0</v>
      </c>
      <c r="F15" s="216">
        <f t="shared" si="0"/>
        <v>0</v>
      </c>
      <c r="G15" s="223">
        <v>0</v>
      </c>
      <c r="H15" s="85">
        <v>0</v>
      </c>
      <c r="I15" s="85">
        <v>0</v>
      </c>
      <c r="J15" s="85">
        <f t="shared" si="1"/>
        <v>0</v>
      </c>
      <c r="K15" s="223">
        <v>0</v>
      </c>
      <c r="L15" s="85">
        <v>0</v>
      </c>
      <c r="M15" s="85">
        <v>0</v>
      </c>
      <c r="N15" s="85">
        <f t="shared" si="2"/>
        <v>0</v>
      </c>
      <c r="O15" s="223">
        <v>0</v>
      </c>
      <c r="P15" s="85">
        <v>0</v>
      </c>
      <c r="Q15" s="85">
        <v>0</v>
      </c>
      <c r="R15" s="85">
        <f t="shared" si="3"/>
        <v>0</v>
      </c>
    </row>
    <row r="16" spans="1:18" ht="15" customHeight="1" x14ac:dyDescent="0.25">
      <c r="A16" s="5" t="s">
        <v>274</v>
      </c>
      <c r="B16" s="6" t="s">
        <v>275</v>
      </c>
      <c r="C16" s="85">
        <v>0</v>
      </c>
      <c r="D16" s="85">
        <v>0</v>
      </c>
      <c r="E16" s="85">
        <v>0</v>
      </c>
      <c r="F16" s="216">
        <f t="shared" si="0"/>
        <v>0</v>
      </c>
      <c r="G16" s="223">
        <v>0</v>
      </c>
      <c r="H16" s="85">
        <v>0</v>
      </c>
      <c r="I16" s="85">
        <v>0</v>
      </c>
      <c r="J16" s="85">
        <f t="shared" si="1"/>
        <v>0</v>
      </c>
      <c r="K16" s="223">
        <v>0</v>
      </c>
      <c r="L16" s="85">
        <v>0</v>
      </c>
      <c r="M16" s="85">
        <v>0</v>
      </c>
      <c r="N16" s="85">
        <f t="shared" si="2"/>
        <v>0</v>
      </c>
      <c r="O16" s="223">
        <v>0</v>
      </c>
      <c r="P16" s="85">
        <v>0</v>
      </c>
      <c r="Q16" s="85">
        <v>0</v>
      </c>
      <c r="R16" s="85">
        <f t="shared" si="3"/>
        <v>0</v>
      </c>
    </row>
    <row r="17" spans="1:18" ht="15" customHeight="1" x14ac:dyDescent="0.25">
      <c r="A17" s="5" t="s">
        <v>473</v>
      </c>
      <c r="B17" s="6" t="s">
        <v>276</v>
      </c>
      <c r="C17" s="85">
        <v>0</v>
      </c>
      <c r="D17" s="85">
        <v>0</v>
      </c>
      <c r="E17" s="85">
        <v>0</v>
      </c>
      <c r="F17" s="216">
        <f t="shared" si="0"/>
        <v>0</v>
      </c>
      <c r="G17" s="223">
        <v>0</v>
      </c>
      <c r="H17" s="85">
        <v>0</v>
      </c>
      <c r="I17" s="85">
        <v>0</v>
      </c>
      <c r="J17" s="85">
        <f t="shared" si="1"/>
        <v>0</v>
      </c>
      <c r="K17" s="223">
        <v>0</v>
      </c>
      <c r="L17" s="85">
        <v>0</v>
      </c>
      <c r="M17" s="85">
        <v>0</v>
      </c>
      <c r="N17" s="85">
        <f t="shared" si="2"/>
        <v>0</v>
      </c>
      <c r="O17" s="223">
        <v>0</v>
      </c>
      <c r="P17" s="85">
        <v>0</v>
      </c>
      <c r="Q17" s="85">
        <v>0</v>
      </c>
      <c r="R17" s="85">
        <f t="shared" si="3"/>
        <v>0</v>
      </c>
    </row>
    <row r="18" spans="1:18" ht="15" customHeight="1" x14ac:dyDescent="0.25">
      <c r="A18" s="5" t="s">
        <v>474</v>
      </c>
      <c r="B18" s="6" t="s">
        <v>277</v>
      </c>
      <c r="C18" s="85">
        <v>0</v>
      </c>
      <c r="D18" s="85">
        <v>0</v>
      </c>
      <c r="E18" s="85">
        <v>0</v>
      </c>
      <c r="F18" s="216">
        <f t="shared" si="0"/>
        <v>0</v>
      </c>
      <c r="G18" s="223">
        <v>0</v>
      </c>
      <c r="H18" s="85">
        <v>0</v>
      </c>
      <c r="I18" s="85">
        <v>0</v>
      </c>
      <c r="J18" s="85">
        <f t="shared" si="1"/>
        <v>0</v>
      </c>
      <c r="K18" s="223">
        <v>0</v>
      </c>
      <c r="L18" s="85">
        <v>0</v>
      </c>
      <c r="M18" s="85">
        <v>0</v>
      </c>
      <c r="N18" s="85">
        <f t="shared" si="2"/>
        <v>0</v>
      </c>
      <c r="O18" s="223">
        <v>0</v>
      </c>
      <c r="P18" s="85">
        <v>0</v>
      </c>
      <c r="Q18" s="85">
        <v>0</v>
      </c>
      <c r="R18" s="85">
        <f t="shared" si="3"/>
        <v>0</v>
      </c>
    </row>
    <row r="19" spans="1:18" ht="15" customHeight="1" x14ac:dyDescent="0.25">
      <c r="A19" s="5" t="s">
        <v>475</v>
      </c>
      <c r="B19" s="6" t="s">
        <v>278</v>
      </c>
      <c r="C19" s="85">
        <v>0</v>
      </c>
      <c r="D19" s="85">
        <v>0</v>
      </c>
      <c r="E19" s="85">
        <v>0</v>
      </c>
      <c r="F19" s="216">
        <f t="shared" si="0"/>
        <v>0</v>
      </c>
      <c r="G19" s="223">
        <v>0</v>
      </c>
      <c r="H19" s="85">
        <v>0</v>
      </c>
      <c r="I19" s="85">
        <v>0</v>
      </c>
      <c r="J19" s="85">
        <f t="shared" si="1"/>
        <v>0</v>
      </c>
      <c r="K19" s="223">
        <v>0</v>
      </c>
      <c r="L19" s="85">
        <v>0</v>
      </c>
      <c r="M19" s="85">
        <v>0</v>
      </c>
      <c r="N19" s="85">
        <f t="shared" si="2"/>
        <v>0</v>
      </c>
      <c r="O19" s="223">
        <v>188582</v>
      </c>
      <c r="P19" s="85">
        <v>0</v>
      </c>
      <c r="Q19" s="85">
        <v>0</v>
      </c>
      <c r="R19" s="85">
        <f t="shared" si="3"/>
        <v>188582</v>
      </c>
    </row>
    <row r="20" spans="1:18" ht="15" customHeight="1" x14ac:dyDescent="0.25">
      <c r="A20" s="35" t="s">
        <v>512</v>
      </c>
      <c r="B20" s="43" t="s">
        <v>279</v>
      </c>
      <c r="C20" s="115">
        <f>SUM(C14:C19)</f>
        <v>0</v>
      </c>
      <c r="D20" s="115">
        <f t="shared" ref="D20:E20" si="8">SUM(D14:D19)</f>
        <v>0</v>
      </c>
      <c r="E20" s="115">
        <f t="shared" si="8"/>
        <v>0</v>
      </c>
      <c r="F20" s="217">
        <f t="shared" si="0"/>
        <v>0</v>
      </c>
      <c r="G20" s="225">
        <f>SUM(G14:G19)</f>
        <v>0</v>
      </c>
      <c r="H20" s="115">
        <f t="shared" ref="H20:I20" si="9">SUM(H14:H19)</f>
        <v>0</v>
      </c>
      <c r="I20" s="115">
        <f t="shared" si="9"/>
        <v>0</v>
      </c>
      <c r="J20" s="88">
        <f t="shared" si="1"/>
        <v>0</v>
      </c>
      <c r="K20" s="225">
        <f>SUM(K14:K19)</f>
        <v>0</v>
      </c>
      <c r="L20" s="115">
        <f t="shared" ref="L20:M20" si="10">SUM(L14:L19)</f>
        <v>0</v>
      </c>
      <c r="M20" s="115">
        <f t="shared" si="10"/>
        <v>0</v>
      </c>
      <c r="N20" s="88">
        <f t="shared" si="2"/>
        <v>0</v>
      </c>
      <c r="O20" s="225">
        <f>SUM(O14:O19)</f>
        <v>188582</v>
      </c>
      <c r="P20" s="115">
        <f t="shared" ref="P20:Q20" si="11">SUM(P14:P19)</f>
        <v>0</v>
      </c>
      <c r="Q20" s="115">
        <f t="shared" si="11"/>
        <v>0</v>
      </c>
      <c r="R20" s="88">
        <f t="shared" si="3"/>
        <v>188582</v>
      </c>
    </row>
    <row r="21" spans="1:18" ht="15" customHeight="1" x14ac:dyDescent="0.25">
      <c r="A21" s="5" t="s">
        <v>479</v>
      </c>
      <c r="B21" s="6" t="s">
        <v>288</v>
      </c>
      <c r="C21" s="85">
        <v>0</v>
      </c>
      <c r="D21" s="85">
        <v>0</v>
      </c>
      <c r="E21" s="85">
        <v>0</v>
      </c>
      <c r="F21" s="216">
        <f t="shared" si="0"/>
        <v>0</v>
      </c>
      <c r="G21" s="223">
        <v>0</v>
      </c>
      <c r="H21" s="85">
        <v>0</v>
      </c>
      <c r="I21" s="85">
        <v>0</v>
      </c>
      <c r="J21" s="85">
        <f t="shared" si="1"/>
        <v>0</v>
      </c>
      <c r="K21" s="223">
        <v>0</v>
      </c>
      <c r="L21" s="85">
        <v>0</v>
      </c>
      <c r="M21" s="85">
        <v>0</v>
      </c>
      <c r="N21" s="85">
        <f t="shared" si="2"/>
        <v>0</v>
      </c>
      <c r="O21" s="223">
        <v>0</v>
      </c>
      <c r="P21" s="85">
        <v>0</v>
      </c>
      <c r="Q21" s="85">
        <v>0</v>
      </c>
      <c r="R21" s="85">
        <f t="shared" si="3"/>
        <v>0</v>
      </c>
    </row>
    <row r="22" spans="1:18" ht="15" customHeight="1" x14ac:dyDescent="0.25">
      <c r="A22" s="5" t="s">
        <v>480</v>
      </c>
      <c r="B22" s="6" t="s">
        <v>289</v>
      </c>
      <c r="C22" s="85">
        <v>0</v>
      </c>
      <c r="D22" s="85">
        <v>0</v>
      </c>
      <c r="E22" s="85">
        <v>0</v>
      </c>
      <c r="F22" s="216">
        <f t="shared" si="0"/>
        <v>0</v>
      </c>
      <c r="G22" s="223">
        <v>0</v>
      </c>
      <c r="H22" s="85">
        <v>0</v>
      </c>
      <c r="I22" s="85">
        <v>0</v>
      </c>
      <c r="J22" s="85">
        <f t="shared" si="1"/>
        <v>0</v>
      </c>
      <c r="K22" s="223">
        <v>0</v>
      </c>
      <c r="L22" s="85">
        <v>0</v>
      </c>
      <c r="M22" s="85">
        <v>0</v>
      </c>
      <c r="N22" s="85">
        <f t="shared" si="2"/>
        <v>0</v>
      </c>
      <c r="O22" s="223">
        <v>0</v>
      </c>
      <c r="P22" s="85">
        <v>0</v>
      </c>
      <c r="Q22" s="85">
        <v>0</v>
      </c>
      <c r="R22" s="85">
        <f t="shared" si="3"/>
        <v>0</v>
      </c>
    </row>
    <row r="23" spans="1:18" ht="15" customHeight="1" x14ac:dyDescent="0.25">
      <c r="A23" s="7" t="s">
        <v>514</v>
      </c>
      <c r="B23" s="8" t="s">
        <v>290</v>
      </c>
      <c r="C23" s="88">
        <v>0</v>
      </c>
      <c r="D23" s="88">
        <f t="shared" ref="D23:E23" si="12">SUM(D21:D22)</f>
        <v>0</v>
      </c>
      <c r="E23" s="88">
        <f t="shared" si="12"/>
        <v>0</v>
      </c>
      <c r="F23" s="217">
        <f t="shared" si="0"/>
        <v>0</v>
      </c>
      <c r="G23" s="224">
        <v>0</v>
      </c>
      <c r="H23" s="88">
        <f t="shared" ref="H23:I23" si="13">SUM(H21:H22)</f>
        <v>0</v>
      </c>
      <c r="I23" s="88">
        <f t="shared" si="13"/>
        <v>0</v>
      </c>
      <c r="J23" s="88">
        <f t="shared" si="1"/>
        <v>0</v>
      </c>
      <c r="K23" s="224">
        <v>0</v>
      </c>
      <c r="L23" s="88">
        <f t="shared" ref="L23:M23" si="14">SUM(L21:L22)</f>
        <v>0</v>
      </c>
      <c r="M23" s="88">
        <f t="shared" si="14"/>
        <v>0</v>
      </c>
      <c r="N23" s="88">
        <f t="shared" si="2"/>
        <v>0</v>
      </c>
      <c r="O23" s="224">
        <v>0</v>
      </c>
      <c r="P23" s="88">
        <f t="shared" ref="P23:Q23" si="15">SUM(P21:P22)</f>
        <v>0</v>
      </c>
      <c r="Q23" s="88">
        <f t="shared" si="15"/>
        <v>0</v>
      </c>
      <c r="R23" s="88">
        <f t="shared" si="3"/>
        <v>0</v>
      </c>
    </row>
    <row r="24" spans="1:18" ht="15" customHeight="1" x14ac:dyDescent="0.25">
      <c r="A24" s="7" t="s">
        <v>481</v>
      </c>
      <c r="B24" s="8" t="s">
        <v>291</v>
      </c>
      <c r="C24" s="88">
        <v>0</v>
      </c>
      <c r="D24" s="88">
        <v>0</v>
      </c>
      <c r="E24" s="88">
        <v>0</v>
      </c>
      <c r="F24" s="217">
        <f t="shared" si="0"/>
        <v>0</v>
      </c>
      <c r="G24" s="224">
        <v>0</v>
      </c>
      <c r="H24" s="88">
        <v>0</v>
      </c>
      <c r="I24" s="88">
        <v>0</v>
      </c>
      <c r="J24" s="88">
        <f t="shared" si="1"/>
        <v>0</v>
      </c>
      <c r="K24" s="224">
        <v>0</v>
      </c>
      <c r="L24" s="88">
        <v>0</v>
      </c>
      <c r="M24" s="88">
        <v>0</v>
      </c>
      <c r="N24" s="88">
        <f t="shared" si="2"/>
        <v>0</v>
      </c>
      <c r="O24" s="224">
        <v>0</v>
      </c>
      <c r="P24" s="88">
        <v>0</v>
      </c>
      <c r="Q24" s="88">
        <v>0</v>
      </c>
      <c r="R24" s="88">
        <f t="shared" si="3"/>
        <v>0</v>
      </c>
    </row>
    <row r="25" spans="1:18" ht="15" customHeight="1" x14ac:dyDescent="0.25">
      <c r="A25" s="7" t="s">
        <v>482</v>
      </c>
      <c r="B25" s="8" t="s">
        <v>292</v>
      </c>
      <c r="C25" s="88">
        <v>0</v>
      </c>
      <c r="D25" s="88">
        <v>0</v>
      </c>
      <c r="E25" s="88">
        <v>0</v>
      </c>
      <c r="F25" s="217">
        <f t="shared" si="0"/>
        <v>0</v>
      </c>
      <c r="G25" s="224">
        <v>0</v>
      </c>
      <c r="H25" s="88">
        <v>0</v>
      </c>
      <c r="I25" s="88">
        <v>0</v>
      </c>
      <c r="J25" s="88">
        <f t="shared" si="1"/>
        <v>0</v>
      </c>
      <c r="K25" s="224">
        <v>0</v>
      </c>
      <c r="L25" s="88">
        <v>0</v>
      </c>
      <c r="M25" s="88">
        <v>0</v>
      </c>
      <c r="N25" s="88">
        <f t="shared" si="2"/>
        <v>0</v>
      </c>
      <c r="O25" s="224">
        <v>0</v>
      </c>
      <c r="P25" s="88">
        <v>0</v>
      </c>
      <c r="Q25" s="88">
        <v>0</v>
      </c>
      <c r="R25" s="88">
        <f t="shared" si="3"/>
        <v>0</v>
      </c>
    </row>
    <row r="26" spans="1:18" ht="15" customHeight="1" x14ac:dyDescent="0.25">
      <c r="A26" s="7" t="s">
        <v>483</v>
      </c>
      <c r="B26" s="8" t="s">
        <v>293</v>
      </c>
      <c r="C26" s="88">
        <v>0</v>
      </c>
      <c r="D26" s="88">
        <v>0</v>
      </c>
      <c r="E26" s="88">
        <v>0</v>
      </c>
      <c r="F26" s="217">
        <f t="shared" si="0"/>
        <v>0</v>
      </c>
      <c r="G26" s="224">
        <v>0</v>
      </c>
      <c r="H26" s="88">
        <v>0</v>
      </c>
      <c r="I26" s="88">
        <v>0</v>
      </c>
      <c r="J26" s="88">
        <f t="shared" si="1"/>
        <v>0</v>
      </c>
      <c r="K26" s="224">
        <v>0</v>
      </c>
      <c r="L26" s="88">
        <v>0</v>
      </c>
      <c r="M26" s="88">
        <v>0</v>
      </c>
      <c r="N26" s="88">
        <f t="shared" si="2"/>
        <v>0</v>
      </c>
      <c r="O26" s="224">
        <v>0</v>
      </c>
      <c r="P26" s="88">
        <v>0</v>
      </c>
      <c r="Q26" s="88">
        <v>0</v>
      </c>
      <c r="R26" s="88">
        <f t="shared" si="3"/>
        <v>0</v>
      </c>
    </row>
    <row r="27" spans="1:18" ht="15" customHeight="1" x14ac:dyDescent="0.25">
      <c r="A27" s="5" t="s">
        <v>484</v>
      </c>
      <c r="B27" s="6" t="s">
        <v>294</v>
      </c>
      <c r="C27" s="85">
        <v>0</v>
      </c>
      <c r="D27" s="85">
        <v>0</v>
      </c>
      <c r="E27" s="85">
        <v>0</v>
      </c>
      <c r="F27" s="216">
        <f t="shared" si="0"/>
        <v>0</v>
      </c>
      <c r="G27" s="223">
        <v>0</v>
      </c>
      <c r="H27" s="85">
        <v>0</v>
      </c>
      <c r="I27" s="85">
        <v>0</v>
      </c>
      <c r="J27" s="85">
        <f t="shared" si="1"/>
        <v>0</v>
      </c>
      <c r="K27" s="223">
        <v>0</v>
      </c>
      <c r="L27" s="85">
        <v>0</v>
      </c>
      <c r="M27" s="85">
        <v>0</v>
      </c>
      <c r="N27" s="85">
        <f t="shared" si="2"/>
        <v>0</v>
      </c>
      <c r="O27" s="223">
        <v>0</v>
      </c>
      <c r="P27" s="85">
        <v>0</v>
      </c>
      <c r="Q27" s="85">
        <v>0</v>
      </c>
      <c r="R27" s="85">
        <f t="shared" si="3"/>
        <v>0</v>
      </c>
    </row>
    <row r="28" spans="1:18" ht="15" customHeight="1" x14ac:dyDescent="0.25">
      <c r="A28" s="5" t="s">
        <v>485</v>
      </c>
      <c r="B28" s="6" t="s">
        <v>297</v>
      </c>
      <c r="C28" s="85">
        <v>0</v>
      </c>
      <c r="D28" s="85">
        <v>0</v>
      </c>
      <c r="E28" s="85">
        <v>0</v>
      </c>
      <c r="F28" s="216">
        <f t="shared" si="0"/>
        <v>0</v>
      </c>
      <c r="G28" s="223">
        <v>0</v>
      </c>
      <c r="H28" s="85">
        <v>0</v>
      </c>
      <c r="I28" s="85">
        <v>0</v>
      </c>
      <c r="J28" s="85">
        <f t="shared" si="1"/>
        <v>0</v>
      </c>
      <c r="K28" s="223">
        <v>0</v>
      </c>
      <c r="L28" s="85">
        <v>0</v>
      </c>
      <c r="M28" s="85">
        <v>0</v>
      </c>
      <c r="N28" s="85">
        <f t="shared" si="2"/>
        <v>0</v>
      </c>
      <c r="O28" s="223">
        <v>0</v>
      </c>
      <c r="P28" s="85">
        <v>0</v>
      </c>
      <c r="Q28" s="85">
        <v>0</v>
      </c>
      <c r="R28" s="85">
        <f t="shared" si="3"/>
        <v>0</v>
      </c>
    </row>
    <row r="29" spans="1:18" ht="15" customHeight="1" x14ac:dyDescent="0.25">
      <c r="A29" s="5" t="s">
        <v>298</v>
      </c>
      <c r="B29" s="6" t="s">
        <v>299</v>
      </c>
      <c r="C29" s="85">
        <v>0</v>
      </c>
      <c r="D29" s="85">
        <v>0</v>
      </c>
      <c r="E29" s="85">
        <v>0</v>
      </c>
      <c r="F29" s="216">
        <f t="shared" si="0"/>
        <v>0</v>
      </c>
      <c r="G29" s="223">
        <v>0</v>
      </c>
      <c r="H29" s="85">
        <v>0</v>
      </c>
      <c r="I29" s="85">
        <v>0</v>
      </c>
      <c r="J29" s="85">
        <f t="shared" si="1"/>
        <v>0</v>
      </c>
      <c r="K29" s="223">
        <v>0</v>
      </c>
      <c r="L29" s="85">
        <v>0</v>
      </c>
      <c r="M29" s="85">
        <v>0</v>
      </c>
      <c r="N29" s="85">
        <f t="shared" si="2"/>
        <v>0</v>
      </c>
      <c r="O29" s="223">
        <v>0</v>
      </c>
      <c r="P29" s="85">
        <v>0</v>
      </c>
      <c r="Q29" s="85">
        <v>0</v>
      </c>
      <c r="R29" s="85">
        <f t="shared" si="3"/>
        <v>0</v>
      </c>
    </row>
    <row r="30" spans="1:18" ht="15" customHeight="1" x14ac:dyDescent="0.25">
      <c r="A30" s="5" t="s">
        <v>486</v>
      </c>
      <c r="B30" s="6" t="s">
        <v>300</v>
      </c>
      <c r="C30" s="85">
        <v>0</v>
      </c>
      <c r="D30" s="85">
        <v>0</v>
      </c>
      <c r="E30" s="85">
        <v>0</v>
      </c>
      <c r="F30" s="216">
        <f t="shared" si="0"/>
        <v>0</v>
      </c>
      <c r="G30" s="223">
        <v>0</v>
      </c>
      <c r="H30" s="85">
        <v>0</v>
      </c>
      <c r="I30" s="85">
        <v>0</v>
      </c>
      <c r="J30" s="85">
        <f t="shared" si="1"/>
        <v>0</v>
      </c>
      <c r="K30" s="223">
        <v>0</v>
      </c>
      <c r="L30" s="85">
        <v>0</v>
      </c>
      <c r="M30" s="85">
        <v>0</v>
      </c>
      <c r="N30" s="85">
        <f t="shared" si="2"/>
        <v>0</v>
      </c>
      <c r="O30" s="223">
        <v>0</v>
      </c>
      <c r="P30" s="85">
        <v>0</v>
      </c>
      <c r="Q30" s="85">
        <v>0</v>
      </c>
      <c r="R30" s="85">
        <f t="shared" si="3"/>
        <v>0</v>
      </c>
    </row>
    <row r="31" spans="1:18" ht="15" customHeight="1" x14ac:dyDescent="0.25">
      <c r="A31" s="5" t="s">
        <v>487</v>
      </c>
      <c r="B31" s="6" t="s">
        <v>305</v>
      </c>
      <c r="C31" s="85">
        <v>0</v>
      </c>
      <c r="D31" s="85">
        <v>0</v>
      </c>
      <c r="E31" s="85">
        <v>0</v>
      </c>
      <c r="F31" s="216">
        <f t="shared" si="0"/>
        <v>0</v>
      </c>
      <c r="G31" s="223">
        <v>0</v>
      </c>
      <c r="H31" s="85">
        <v>0</v>
      </c>
      <c r="I31" s="85">
        <v>0</v>
      </c>
      <c r="J31" s="85">
        <f t="shared" si="1"/>
        <v>0</v>
      </c>
      <c r="K31" s="223">
        <v>0</v>
      </c>
      <c r="L31" s="85">
        <v>0</v>
      </c>
      <c r="M31" s="85">
        <v>0</v>
      </c>
      <c r="N31" s="85">
        <f t="shared" si="2"/>
        <v>0</v>
      </c>
      <c r="O31" s="223">
        <v>0</v>
      </c>
      <c r="P31" s="85">
        <v>0</v>
      </c>
      <c r="Q31" s="85">
        <v>0</v>
      </c>
      <c r="R31" s="85">
        <f t="shared" si="3"/>
        <v>0</v>
      </c>
    </row>
    <row r="32" spans="1:18" ht="15" customHeight="1" x14ac:dyDescent="0.25">
      <c r="A32" s="7" t="s">
        <v>515</v>
      </c>
      <c r="B32" s="8" t="s">
        <v>308</v>
      </c>
      <c r="C32" s="88">
        <f>SUM(C27:C31)</f>
        <v>0</v>
      </c>
      <c r="D32" s="88">
        <f t="shared" ref="D32:E32" si="16">SUM(D27:D31)</f>
        <v>0</v>
      </c>
      <c r="E32" s="88">
        <f t="shared" si="16"/>
        <v>0</v>
      </c>
      <c r="F32" s="217">
        <f t="shared" si="0"/>
        <v>0</v>
      </c>
      <c r="G32" s="224">
        <f>SUM(G27:G31)</f>
        <v>0</v>
      </c>
      <c r="H32" s="88">
        <f t="shared" ref="H32:I32" si="17">SUM(H27:H31)</f>
        <v>0</v>
      </c>
      <c r="I32" s="88">
        <f t="shared" si="17"/>
        <v>0</v>
      </c>
      <c r="J32" s="88">
        <f t="shared" si="1"/>
        <v>0</v>
      </c>
      <c r="K32" s="224">
        <f>SUM(K27:K31)</f>
        <v>0</v>
      </c>
      <c r="L32" s="88">
        <f t="shared" ref="L32:M32" si="18">SUM(L27:L31)</f>
        <v>0</v>
      </c>
      <c r="M32" s="88">
        <f t="shared" si="18"/>
        <v>0</v>
      </c>
      <c r="N32" s="88">
        <f t="shared" si="2"/>
        <v>0</v>
      </c>
      <c r="O32" s="224">
        <f>SUM(O27:O31)</f>
        <v>0</v>
      </c>
      <c r="P32" s="88">
        <f t="shared" ref="P32:Q32" si="19">SUM(P27:P31)</f>
        <v>0</v>
      </c>
      <c r="Q32" s="88">
        <f t="shared" si="19"/>
        <v>0</v>
      </c>
      <c r="R32" s="88">
        <f t="shared" si="3"/>
        <v>0</v>
      </c>
    </row>
    <row r="33" spans="1:18" ht="15" customHeight="1" x14ac:dyDescent="0.25">
      <c r="A33" s="7" t="s">
        <v>488</v>
      </c>
      <c r="B33" s="8" t="s">
        <v>309</v>
      </c>
      <c r="C33" s="88">
        <v>0</v>
      </c>
      <c r="D33" s="88">
        <v>0</v>
      </c>
      <c r="E33" s="88">
        <v>0</v>
      </c>
      <c r="F33" s="217">
        <f t="shared" si="0"/>
        <v>0</v>
      </c>
      <c r="G33" s="224">
        <v>0</v>
      </c>
      <c r="H33" s="88">
        <v>0</v>
      </c>
      <c r="I33" s="88">
        <v>0</v>
      </c>
      <c r="J33" s="88">
        <f t="shared" si="1"/>
        <v>0</v>
      </c>
      <c r="K33" s="224">
        <v>0</v>
      </c>
      <c r="L33" s="88">
        <v>0</v>
      </c>
      <c r="M33" s="88">
        <v>0</v>
      </c>
      <c r="N33" s="88">
        <f t="shared" si="2"/>
        <v>0</v>
      </c>
      <c r="O33" s="224">
        <v>0</v>
      </c>
      <c r="P33" s="88">
        <v>0</v>
      </c>
      <c r="Q33" s="88">
        <v>0</v>
      </c>
      <c r="R33" s="88">
        <f t="shared" si="3"/>
        <v>0</v>
      </c>
    </row>
    <row r="34" spans="1:18" ht="15" customHeight="1" x14ac:dyDescent="0.25">
      <c r="A34" s="35" t="s">
        <v>516</v>
      </c>
      <c r="B34" s="43" t="s">
        <v>310</v>
      </c>
      <c r="C34" s="115">
        <f>C23+C24+C25+C26+C32+C33</f>
        <v>0</v>
      </c>
      <c r="D34" s="115">
        <f t="shared" ref="D34:E34" si="20">D23+D24+D25+D26+D32+D33</f>
        <v>0</v>
      </c>
      <c r="E34" s="115">
        <f t="shared" si="20"/>
        <v>0</v>
      </c>
      <c r="F34" s="218">
        <f t="shared" si="0"/>
        <v>0</v>
      </c>
      <c r="G34" s="225">
        <f>G23+G24+G25+G26+G32+G33</f>
        <v>0</v>
      </c>
      <c r="H34" s="115">
        <f t="shared" ref="H34:I34" si="21">H23+H24+H25+H26+H32+H33</f>
        <v>0</v>
      </c>
      <c r="I34" s="115">
        <f t="shared" si="21"/>
        <v>0</v>
      </c>
      <c r="J34" s="115">
        <f t="shared" si="1"/>
        <v>0</v>
      </c>
      <c r="K34" s="225">
        <f>K23+K24+K25+K26+K32+K33</f>
        <v>0</v>
      </c>
      <c r="L34" s="115">
        <f t="shared" ref="L34:M34" si="22">L23+L24+L25+L26+L32+L33</f>
        <v>0</v>
      </c>
      <c r="M34" s="115">
        <f t="shared" si="22"/>
        <v>0</v>
      </c>
      <c r="N34" s="115">
        <f t="shared" si="2"/>
        <v>0</v>
      </c>
      <c r="O34" s="225">
        <f>O23+O24+O25+O26+O32+O33</f>
        <v>0</v>
      </c>
      <c r="P34" s="115">
        <f t="shared" ref="P34:Q34" si="23">P23+P24+P25+P26+P32+P33</f>
        <v>0</v>
      </c>
      <c r="Q34" s="115">
        <f t="shared" si="23"/>
        <v>0</v>
      </c>
      <c r="R34" s="115">
        <f t="shared" si="3"/>
        <v>0</v>
      </c>
    </row>
    <row r="35" spans="1:18" ht="15" customHeight="1" x14ac:dyDescent="0.25">
      <c r="A35" s="13" t="s">
        <v>311</v>
      </c>
      <c r="B35" s="6" t="s">
        <v>312</v>
      </c>
      <c r="C35" s="85">
        <v>0</v>
      </c>
      <c r="D35" s="85">
        <v>0</v>
      </c>
      <c r="E35" s="85">
        <v>0</v>
      </c>
      <c r="F35" s="216">
        <f t="shared" si="0"/>
        <v>0</v>
      </c>
      <c r="G35" s="223">
        <v>0</v>
      </c>
      <c r="H35" s="85">
        <v>0</v>
      </c>
      <c r="I35" s="85">
        <v>0</v>
      </c>
      <c r="J35" s="85">
        <f t="shared" si="1"/>
        <v>0</v>
      </c>
      <c r="K35" s="223">
        <v>0</v>
      </c>
      <c r="L35" s="85">
        <v>0</v>
      </c>
      <c r="M35" s="85">
        <v>0</v>
      </c>
      <c r="N35" s="85">
        <f t="shared" si="2"/>
        <v>0</v>
      </c>
      <c r="O35" s="223">
        <v>0</v>
      </c>
      <c r="P35" s="85">
        <v>0</v>
      </c>
      <c r="Q35" s="85">
        <v>0</v>
      </c>
      <c r="R35" s="85">
        <f t="shared" si="3"/>
        <v>0</v>
      </c>
    </row>
    <row r="36" spans="1:18" ht="15" customHeight="1" x14ac:dyDescent="0.25">
      <c r="A36" s="13" t="s">
        <v>489</v>
      </c>
      <c r="B36" s="6" t="s">
        <v>313</v>
      </c>
      <c r="C36" s="85">
        <v>0</v>
      </c>
      <c r="D36" s="85">
        <v>0</v>
      </c>
      <c r="E36" s="85">
        <v>0</v>
      </c>
      <c r="F36" s="216">
        <f t="shared" si="0"/>
        <v>0</v>
      </c>
      <c r="G36" s="223">
        <v>0</v>
      </c>
      <c r="H36" s="85">
        <v>0</v>
      </c>
      <c r="I36" s="85">
        <v>0</v>
      </c>
      <c r="J36" s="85">
        <f t="shared" si="1"/>
        <v>0</v>
      </c>
      <c r="K36" s="223">
        <v>0</v>
      </c>
      <c r="L36" s="85">
        <v>0</v>
      </c>
      <c r="M36" s="85">
        <v>0</v>
      </c>
      <c r="N36" s="85">
        <f t="shared" si="2"/>
        <v>0</v>
      </c>
      <c r="O36" s="223">
        <v>0</v>
      </c>
      <c r="P36" s="85">
        <v>0</v>
      </c>
      <c r="Q36" s="85">
        <v>0</v>
      </c>
      <c r="R36" s="85">
        <f t="shared" si="3"/>
        <v>0</v>
      </c>
    </row>
    <row r="37" spans="1:18" ht="15" customHeight="1" x14ac:dyDescent="0.25">
      <c r="A37" s="13" t="s">
        <v>490</v>
      </c>
      <c r="B37" s="6" t="s">
        <v>314</v>
      </c>
      <c r="C37" s="85">
        <v>0</v>
      </c>
      <c r="D37" s="85">
        <v>0</v>
      </c>
      <c r="E37" s="85">
        <v>0</v>
      </c>
      <c r="F37" s="216">
        <f t="shared" si="0"/>
        <v>0</v>
      </c>
      <c r="G37" s="223">
        <v>0</v>
      </c>
      <c r="H37" s="85">
        <v>0</v>
      </c>
      <c r="I37" s="85">
        <v>0</v>
      </c>
      <c r="J37" s="85">
        <f t="shared" si="1"/>
        <v>0</v>
      </c>
      <c r="K37" s="223">
        <v>0</v>
      </c>
      <c r="L37" s="85">
        <v>0</v>
      </c>
      <c r="M37" s="85">
        <v>0</v>
      </c>
      <c r="N37" s="85">
        <f t="shared" si="2"/>
        <v>0</v>
      </c>
      <c r="O37" s="223">
        <v>0</v>
      </c>
      <c r="P37" s="85">
        <v>0</v>
      </c>
      <c r="Q37" s="85">
        <v>0</v>
      </c>
      <c r="R37" s="85">
        <f t="shared" si="3"/>
        <v>0</v>
      </c>
    </row>
    <row r="38" spans="1:18" ht="15" customHeight="1" x14ac:dyDescent="0.25">
      <c r="A38" s="13" t="s">
        <v>491</v>
      </c>
      <c r="B38" s="6" t="s">
        <v>315</v>
      </c>
      <c r="C38" s="85">
        <v>0</v>
      </c>
      <c r="D38" s="85">
        <v>0</v>
      </c>
      <c r="E38" s="85">
        <v>0</v>
      </c>
      <c r="F38" s="216">
        <f t="shared" si="0"/>
        <v>0</v>
      </c>
      <c r="G38" s="223">
        <v>0</v>
      </c>
      <c r="H38" s="85">
        <v>0</v>
      </c>
      <c r="I38" s="85">
        <v>0</v>
      </c>
      <c r="J38" s="85">
        <f t="shared" si="1"/>
        <v>0</v>
      </c>
      <c r="K38" s="223">
        <v>0</v>
      </c>
      <c r="L38" s="85">
        <v>0</v>
      </c>
      <c r="M38" s="85">
        <v>0</v>
      </c>
      <c r="N38" s="85">
        <f t="shared" si="2"/>
        <v>0</v>
      </c>
      <c r="O38" s="223">
        <v>0</v>
      </c>
      <c r="P38" s="85">
        <v>0</v>
      </c>
      <c r="Q38" s="85">
        <v>0</v>
      </c>
      <c r="R38" s="85">
        <f t="shared" si="3"/>
        <v>0</v>
      </c>
    </row>
    <row r="39" spans="1:18" ht="15" customHeight="1" x14ac:dyDescent="0.25">
      <c r="A39" s="13" t="s">
        <v>316</v>
      </c>
      <c r="B39" s="6" t="s">
        <v>317</v>
      </c>
      <c r="C39" s="85">
        <v>0</v>
      </c>
      <c r="D39" s="85">
        <v>0</v>
      </c>
      <c r="E39" s="85">
        <v>0</v>
      </c>
      <c r="F39" s="216">
        <f t="shared" si="0"/>
        <v>0</v>
      </c>
      <c r="G39" s="223">
        <v>0</v>
      </c>
      <c r="H39" s="85">
        <v>0</v>
      </c>
      <c r="I39" s="85">
        <v>0</v>
      </c>
      <c r="J39" s="85">
        <f t="shared" si="1"/>
        <v>0</v>
      </c>
      <c r="K39" s="223">
        <v>0</v>
      </c>
      <c r="L39" s="85">
        <v>0</v>
      </c>
      <c r="M39" s="85">
        <v>0</v>
      </c>
      <c r="N39" s="85">
        <f t="shared" si="2"/>
        <v>0</v>
      </c>
      <c r="O39" s="223">
        <v>0</v>
      </c>
      <c r="P39" s="85">
        <v>0</v>
      </c>
      <c r="Q39" s="85">
        <v>0</v>
      </c>
      <c r="R39" s="85">
        <f t="shared" si="3"/>
        <v>0</v>
      </c>
    </row>
    <row r="40" spans="1:18" ht="15" customHeight="1" x14ac:dyDescent="0.25">
      <c r="A40" s="13" t="s">
        <v>318</v>
      </c>
      <c r="B40" s="6" t="s">
        <v>319</v>
      </c>
      <c r="C40" s="85">
        <v>0</v>
      </c>
      <c r="D40" s="85">
        <v>0</v>
      </c>
      <c r="E40" s="85">
        <v>0</v>
      </c>
      <c r="F40" s="216">
        <f t="shared" si="0"/>
        <v>0</v>
      </c>
      <c r="G40" s="223">
        <v>0</v>
      </c>
      <c r="H40" s="85">
        <v>0</v>
      </c>
      <c r="I40" s="85">
        <v>0</v>
      </c>
      <c r="J40" s="85">
        <f t="shared" si="1"/>
        <v>0</v>
      </c>
      <c r="K40" s="223">
        <v>0</v>
      </c>
      <c r="L40" s="85">
        <v>0</v>
      </c>
      <c r="M40" s="85">
        <v>0</v>
      </c>
      <c r="N40" s="85">
        <f t="shared" si="2"/>
        <v>0</v>
      </c>
      <c r="O40" s="223">
        <v>0</v>
      </c>
      <c r="P40" s="85">
        <v>0</v>
      </c>
      <c r="Q40" s="85">
        <v>0</v>
      </c>
      <c r="R40" s="85">
        <f t="shared" si="3"/>
        <v>0</v>
      </c>
    </row>
    <row r="41" spans="1:18" ht="15" customHeight="1" x14ac:dyDescent="0.25">
      <c r="A41" s="13" t="s">
        <v>320</v>
      </c>
      <c r="B41" s="6" t="s">
        <v>321</v>
      </c>
      <c r="C41" s="85">
        <v>0</v>
      </c>
      <c r="D41" s="85">
        <v>0</v>
      </c>
      <c r="E41" s="85">
        <v>0</v>
      </c>
      <c r="F41" s="216">
        <f t="shared" si="0"/>
        <v>0</v>
      </c>
      <c r="G41" s="223">
        <v>0</v>
      </c>
      <c r="H41" s="85">
        <v>0</v>
      </c>
      <c r="I41" s="85">
        <v>0</v>
      </c>
      <c r="J41" s="85">
        <f t="shared" si="1"/>
        <v>0</v>
      </c>
      <c r="K41" s="223">
        <v>0</v>
      </c>
      <c r="L41" s="85">
        <v>0</v>
      </c>
      <c r="M41" s="85">
        <v>0</v>
      </c>
      <c r="N41" s="85">
        <f t="shared" si="2"/>
        <v>0</v>
      </c>
      <c r="O41" s="223">
        <v>0</v>
      </c>
      <c r="P41" s="85">
        <v>0</v>
      </c>
      <c r="Q41" s="85">
        <v>0</v>
      </c>
      <c r="R41" s="85">
        <f t="shared" si="3"/>
        <v>0</v>
      </c>
    </row>
    <row r="42" spans="1:18" ht="15" customHeight="1" x14ac:dyDescent="0.25">
      <c r="A42" s="13" t="s">
        <v>492</v>
      </c>
      <c r="B42" s="6" t="s">
        <v>322</v>
      </c>
      <c r="C42" s="85">
        <v>0</v>
      </c>
      <c r="D42" s="85">
        <v>0</v>
      </c>
      <c r="E42" s="85">
        <v>0</v>
      </c>
      <c r="F42" s="216">
        <f t="shared" si="0"/>
        <v>0</v>
      </c>
      <c r="G42" s="223">
        <v>0</v>
      </c>
      <c r="H42" s="85">
        <v>0</v>
      </c>
      <c r="I42" s="85">
        <v>0</v>
      </c>
      <c r="J42" s="85">
        <f t="shared" si="1"/>
        <v>0</v>
      </c>
      <c r="K42" s="223">
        <v>0</v>
      </c>
      <c r="L42" s="85">
        <v>0</v>
      </c>
      <c r="M42" s="85">
        <v>0</v>
      </c>
      <c r="N42" s="85">
        <f t="shared" si="2"/>
        <v>0</v>
      </c>
      <c r="O42" s="223">
        <v>2</v>
      </c>
      <c r="P42" s="85">
        <v>0</v>
      </c>
      <c r="Q42" s="85">
        <v>0</v>
      </c>
      <c r="R42" s="85">
        <f t="shared" si="3"/>
        <v>2</v>
      </c>
    </row>
    <row r="43" spans="1:18" ht="15" customHeight="1" x14ac:dyDescent="0.25">
      <c r="A43" s="13" t="s">
        <v>493</v>
      </c>
      <c r="B43" s="6" t="s">
        <v>323</v>
      </c>
      <c r="C43" s="85">
        <v>0</v>
      </c>
      <c r="D43" s="85">
        <v>0</v>
      </c>
      <c r="E43" s="85">
        <v>0</v>
      </c>
      <c r="F43" s="216">
        <f t="shared" si="0"/>
        <v>0</v>
      </c>
      <c r="G43" s="223">
        <v>0</v>
      </c>
      <c r="H43" s="85">
        <v>0</v>
      </c>
      <c r="I43" s="85">
        <v>0</v>
      </c>
      <c r="J43" s="85">
        <f t="shared" si="1"/>
        <v>0</v>
      </c>
      <c r="K43" s="223">
        <v>0</v>
      </c>
      <c r="L43" s="85">
        <v>0</v>
      </c>
      <c r="M43" s="85">
        <v>0</v>
      </c>
      <c r="N43" s="85">
        <f t="shared" si="2"/>
        <v>0</v>
      </c>
      <c r="O43" s="223">
        <v>0</v>
      </c>
      <c r="P43" s="85">
        <v>0</v>
      </c>
      <c r="Q43" s="85">
        <v>0</v>
      </c>
      <c r="R43" s="85">
        <f t="shared" si="3"/>
        <v>0</v>
      </c>
    </row>
    <row r="44" spans="1:18" ht="15" customHeight="1" x14ac:dyDescent="0.25">
      <c r="A44" s="13" t="s">
        <v>695</v>
      </c>
      <c r="B44" s="6" t="s">
        <v>324</v>
      </c>
      <c r="C44" s="85">
        <v>0</v>
      </c>
      <c r="D44" s="85"/>
      <c r="E44" s="85"/>
      <c r="F44" s="216"/>
      <c r="G44" s="223">
        <v>0</v>
      </c>
      <c r="H44" s="85"/>
      <c r="I44" s="85"/>
      <c r="J44" s="85"/>
      <c r="K44" s="223">
        <v>0</v>
      </c>
      <c r="L44" s="85"/>
      <c r="M44" s="85"/>
      <c r="N44" s="85"/>
      <c r="O44" s="223">
        <v>0</v>
      </c>
      <c r="P44" s="85"/>
      <c r="Q44" s="85"/>
      <c r="R44" s="85"/>
    </row>
    <row r="45" spans="1:18" ht="15" customHeight="1" x14ac:dyDescent="0.25">
      <c r="A45" s="13" t="s">
        <v>494</v>
      </c>
      <c r="B45" s="6" t="s">
        <v>694</v>
      </c>
      <c r="C45" s="85">
        <v>0</v>
      </c>
      <c r="D45" s="85">
        <v>0</v>
      </c>
      <c r="E45" s="85">
        <v>0</v>
      </c>
      <c r="F45" s="216">
        <f t="shared" si="0"/>
        <v>0</v>
      </c>
      <c r="G45" s="223">
        <v>0</v>
      </c>
      <c r="H45" s="85">
        <v>0</v>
      </c>
      <c r="I45" s="85">
        <v>0</v>
      </c>
      <c r="J45" s="85">
        <f t="shared" ref="J45:J68" si="24">SUM(G45:I45)</f>
        <v>0</v>
      </c>
      <c r="K45" s="223">
        <v>0</v>
      </c>
      <c r="L45" s="85">
        <v>0</v>
      </c>
      <c r="M45" s="85">
        <v>0</v>
      </c>
      <c r="N45" s="85">
        <f t="shared" ref="N45:N68" si="25">SUM(K45:M45)</f>
        <v>0</v>
      </c>
      <c r="O45" s="223">
        <v>0</v>
      </c>
      <c r="P45" s="85">
        <v>0</v>
      </c>
      <c r="Q45" s="85">
        <v>0</v>
      </c>
      <c r="R45" s="85">
        <f t="shared" ref="R45:R68" si="26">SUM(O45:Q45)</f>
        <v>0</v>
      </c>
    </row>
    <row r="46" spans="1:18" ht="15" customHeight="1" x14ac:dyDescent="0.25">
      <c r="A46" s="42" t="s">
        <v>517</v>
      </c>
      <c r="B46" s="43" t="s">
        <v>325</v>
      </c>
      <c r="C46" s="115">
        <f>SUM(C35:C45)</f>
        <v>0</v>
      </c>
      <c r="D46" s="115">
        <f t="shared" ref="D46:E46" si="27">SUM(D35:D45)</f>
        <v>0</v>
      </c>
      <c r="E46" s="115">
        <f t="shared" si="27"/>
        <v>0</v>
      </c>
      <c r="F46" s="218">
        <f t="shared" si="0"/>
        <v>0</v>
      </c>
      <c r="G46" s="225">
        <f>SUM(G35:G45)</f>
        <v>0</v>
      </c>
      <c r="H46" s="115">
        <f t="shared" ref="H46:I46" si="28">SUM(H35:H45)</f>
        <v>0</v>
      </c>
      <c r="I46" s="115">
        <f t="shared" si="28"/>
        <v>0</v>
      </c>
      <c r="J46" s="115">
        <f t="shared" si="24"/>
        <v>0</v>
      </c>
      <c r="K46" s="225">
        <f>SUM(K35:K45)</f>
        <v>0</v>
      </c>
      <c r="L46" s="115">
        <f t="shared" ref="L46:M46" si="29">SUM(L35:L45)</f>
        <v>0</v>
      </c>
      <c r="M46" s="115">
        <f t="shared" si="29"/>
        <v>0</v>
      </c>
      <c r="N46" s="115">
        <f t="shared" si="25"/>
        <v>0</v>
      </c>
      <c r="O46" s="225">
        <f>SUM(O35:O45)</f>
        <v>2</v>
      </c>
      <c r="P46" s="115">
        <f t="shared" ref="P46:Q46" si="30">SUM(P35:P45)</f>
        <v>0</v>
      </c>
      <c r="Q46" s="115">
        <f t="shared" si="30"/>
        <v>0</v>
      </c>
      <c r="R46" s="115">
        <f t="shared" si="26"/>
        <v>2</v>
      </c>
    </row>
    <row r="47" spans="1:18" ht="15" customHeight="1" x14ac:dyDescent="0.25">
      <c r="A47" s="13" t="s">
        <v>334</v>
      </c>
      <c r="B47" s="6" t="s">
        <v>335</v>
      </c>
      <c r="C47" s="85">
        <v>0</v>
      </c>
      <c r="D47" s="85">
        <v>0</v>
      </c>
      <c r="E47" s="85">
        <v>0</v>
      </c>
      <c r="F47" s="216">
        <f t="shared" si="0"/>
        <v>0</v>
      </c>
      <c r="G47" s="223">
        <v>0</v>
      </c>
      <c r="H47" s="85">
        <v>0</v>
      </c>
      <c r="I47" s="85">
        <v>0</v>
      </c>
      <c r="J47" s="85">
        <f t="shared" si="24"/>
        <v>0</v>
      </c>
      <c r="K47" s="223">
        <v>0</v>
      </c>
      <c r="L47" s="85">
        <v>0</v>
      </c>
      <c r="M47" s="85">
        <v>0</v>
      </c>
      <c r="N47" s="85">
        <f t="shared" si="25"/>
        <v>0</v>
      </c>
      <c r="O47" s="223">
        <v>0</v>
      </c>
      <c r="P47" s="85">
        <v>0</v>
      </c>
      <c r="Q47" s="85">
        <v>0</v>
      </c>
      <c r="R47" s="85">
        <f t="shared" si="26"/>
        <v>0</v>
      </c>
    </row>
    <row r="48" spans="1:18" ht="15" customHeight="1" x14ac:dyDescent="0.25">
      <c r="A48" s="5" t="s">
        <v>498</v>
      </c>
      <c r="B48" s="6" t="s">
        <v>336</v>
      </c>
      <c r="C48" s="85">
        <v>0</v>
      </c>
      <c r="D48" s="85">
        <v>0</v>
      </c>
      <c r="E48" s="85">
        <v>0</v>
      </c>
      <c r="F48" s="216">
        <f t="shared" si="0"/>
        <v>0</v>
      </c>
      <c r="G48" s="223">
        <v>0</v>
      </c>
      <c r="H48" s="85">
        <v>0</v>
      </c>
      <c r="I48" s="85">
        <v>0</v>
      </c>
      <c r="J48" s="85">
        <f t="shared" si="24"/>
        <v>0</v>
      </c>
      <c r="K48" s="223">
        <v>0</v>
      </c>
      <c r="L48" s="85">
        <v>0</v>
      </c>
      <c r="M48" s="85">
        <v>0</v>
      </c>
      <c r="N48" s="85">
        <f t="shared" si="25"/>
        <v>0</v>
      </c>
      <c r="O48" s="223">
        <v>0</v>
      </c>
      <c r="P48" s="85">
        <v>0</v>
      </c>
      <c r="Q48" s="85">
        <v>0</v>
      </c>
      <c r="R48" s="85">
        <f t="shared" si="26"/>
        <v>0</v>
      </c>
    </row>
    <row r="49" spans="1:18" ht="15" customHeight="1" x14ac:dyDescent="0.25">
      <c r="A49" s="13" t="s">
        <v>499</v>
      </c>
      <c r="B49" s="6" t="s">
        <v>661</v>
      </c>
      <c r="C49" s="85">
        <v>0</v>
      </c>
      <c r="D49" s="85">
        <v>0</v>
      </c>
      <c r="E49" s="85">
        <v>0</v>
      </c>
      <c r="F49" s="216">
        <f t="shared" si="0"/>
        <v>0</v>
      </c>
      <c r="G49" s="223">
        <v>0</v>
      </c>
      <c r="H49" s="85">
        <v>0</v>
      </c>
      <c r="I49" s="85">
        <v>0</v>
      </c>
      <c r="J49" s="85">
        <f t="shared" si="24"/>
        <v>0</v>
      </c>
      <c r="K49" s="223">
        <v>0</v>
      </c>
      <c r="L49" s="85">
        <v>0</v>
      </c>
      <c r="M49" s="85">
        <v>0</v>
      </c>
      <c r="N49" s="85">
        <f t="shared" si="25"/>
        <v>0</v>
      </c>
      <c r="O49" s="223">
        <v>0</v>
      </c>
      <c r="P49" s="85">
        <v>0</v>
      </c>
      <c r="Q49" s="85">
        <v>0</v>
      </c>
      <c r="R49" s="85">
        <f t="shared" si="26"/>
        <v>0</v>
      </c>
    </row>
    <row r="50" spans="1:18" ht="15" customHeight="1" x14ac:dyDescent="0.25">
      <c r="A50" s="35" t="s">
        <v>519</v>
      </c>
      <c r="B50" s="43" t="s">
        <v>337</v>
      </c>
      <c r="C50" s="115">
        <f>SUM(C47:C49)</f>
        <v>0</v>
      </c>
      <c r="D50" s="115">
        <f t="shared" ref="D50:E50" si="31">SUM(D47:D49)</f>
        <v>0</v>
      </c>
      <c r="E50" s="115">
        <f t="shared" si="31"/>
        <v>0</v>
      </c>
      <c r="F50" s="218">
        <f t="shared" si="0"/>
        <v>0</v>
      </c>
      <c r="G50" s="225">
        <f>SUM(G47:G49)</f>
        <v>0</v>
      </c>
      <c r="H50" s="115">
        <f t="shared" ref="H50:I50" si="32">SUM(H47:H49)</f>
        <v>0</v>
      </c>
      <c r="I50" s="115">
        <f t="shared" si="32"/>
        <v>0</v>
      </c>
      <c r="J50" s="115">
        <f t="shared" si="24"/>
        <v>0</v>
      </c>
      <c r="K50" s="225">
        <f>SUM(K47:K49)</f>
        <v>0</v>
      </c>
      <c r="L50" s="115">
        <f t="shared" ref="L50:M50" si="33">SUM(L47:L49)</f>
        <v>0</v>
      </c>
      <c r="M50" s="115">
        <f t="shared" si="33"/>
        <v>0</v>
      </c>
      <c r="N50" s="115">
        <f t="shared" si="25"/>
        <v>0</v>
      </c>
      <c r="O50" s="225">
        <f>SUM(O47:O49)</f>
        <v>0</v>
      </c>
      <c r="P50" s="115">
        <f t="shared" ref="P50:Q50" si="34">SUM(P47:P49)</f>
        <v>0</v>
      </c>
      <c r="Q50" s="115">
        <f t="shared" si="34"/>
        <v>0</v>
      </c>
      <c r="R50" s="115">
        <f t="shared" si="26"/>
        <v>0</v>
      </c>
    </row>
    <row r="51" spans="1:18" ht="15" customHeight="1" x14ac:dyDescent="0.25">
      <c r="A51" s="170" t="s">
        <v>40</v>
      </c>
      <c r="B51" s="174"/>
      <c r="C51" s="176">
        <f>C20+C34+C46+C50</f>
        <v>0</v>
      </c>
      <c r="D51" s="176">
        <f t="shared" ref="D51:E51" si="35">D20+D34+D46+D50</f>
        <v>0</v>
      </c>
      <c r="E51" s="176">
        <f t="shared" si="35"/>
        <v>0</v>
      </c>
      <c r="F51" s="219">
        <f t="shared" si="0"/>
        <v>0</v>
      </c>
      <c r="G51" s="226">
        <f>G20+G34+G46+G50</f>
        <v>0</v>
      </c>
      <c r="H51" s="176">
        <f t="shared" ref="H51:I51" si="36">H20+H34+H46+H50</f>
        <v>0</v>
      </c>
      <c r="I51" s="176">
        <f t="shared" si="36"/>
        <v>0</v>
      </c>
      <c r="J51" s="175">
        <f t="shared" si="24"/>
        <v>0</v>
      </c>
      <c r="K51" s="226">
        <f>K20+K34+K46+K50</f>
        <v>0</v>
      </c>
      <c r="L51" s="176">
        <f t="shared" ref="L51:M51" si="37">L20+L34+L46+L50</f>
        <v>0</v>
      </c>
      <c r="M51" s="176">
        <f t="shared" si="37"/>
        <v>0</v>
      </c>
      <c r="N51" s="175">
        <f t="shared" si="25"/>
        <v>0</v>
      </c>
      <c r="O51" s="226">
        <f>O20+O34+O46+O50</f>
        <v>188584</v>
      </c>
      <c r="P51" s="176">
        <f t="shared" ref="P51:Q51" si="38">P20+P34+P46+P50</f>
        <v>0</v>
      </c>
      <c r="Q51" s="176">
        <f t="shared" si="38"/>
        <v>0</v>
      </c>
      <c r="R51" s="175">
        <f t="shared" si="26"/>
        <v>188584</v>
      </c>
    </row>
    <row r="52" spans="1:18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216">
        <f t="shared" si="0"/>
        <v>0</v>
      </c>
      <c r="G52" s="223">
        <v>0</v>
      </c>
      <c r="H52" s="85">
        <v>0</v>
      </c>
      <c r="I52" s="85">
        <v>0</v>
      </c>
      <c r="J52" s="85">
        <f t="shared" si="24"/>
        <v>0</v>
      </c>
      <c r="K52" s="223">
        <v>0</v>
      </c>
      <c r="L52" s="85">
        <v>0</v>
      </c>
      <c r="M52" s="85">
        <v>0</v>
      </c>
      <c r="N52" s="85">
        <f t="shared" si="25"/>
        <v>0</v>
      </c>
      <c r="O52" s="223">
        <v>0</v>
      </c>
      <c r="P52" s="85">
        <v>0</v>
      </c>
      <c r="Q52" s="85">
        <v>0</v>
      </c>
      <c r="R52" s="85">
        <f t="shared" si="26"/>
        <v>0</v>
      </c>
    </row>
    <row r="53" spans="1:18" ht="15" customHeight="1" x14ac:dyDescent="0.25">
      <c r="A53" s="5" t="s">
        <v>282</v>
      </c>
      <c r="B53" s="6" t="s">
        <v>283</v>
      </c>
      <c r="C53" s="85">
        <v>0</v>
      </c>
      <c r="D53" s="85">
        <v>0</v>
      </c>
      <c r="E53" s="85">
        <v>0</v>
      </c>
      <c r="F53" s="216">
        <f t="shared" si="0"/>
        <v>0</v>
      </c>
      <c r="G53" s="223">
        <v>0</v>
      </c>
      <c r="H53" s="85">
        <v>0</v>
      </c>
      <c r="I53" s="85">
        <v>0</v>
      </c>
      <c r="J53" s="85">
        <f t="shared" si="24"/>
        <v>0</v>
      </c>
      <c r="K53" s="223">
        <v>0</v>
      </c>
      <c r="L53" s="85">
        <v>0</v>
      </c>
      <c r="M53" s="85">
        <v>0</v>
      </c>
      <c r="N53" s="85">
        <f t="shared" si="25"/>
        <v>0</v>
      </c>
      <c r="O53" s="223">
        <v>0</v>
      </c>
      <c r="P53" s="85">
        <v>0</v>
      </c>
      <c r="Q53" s="85">
        <v>0</v>
      </c>
      <c r="R53" s="85">
        <f t="shared" si="26"/>
        <v>0</v>
      </c>
    </row>
    <row r="54" spans="1:18" ht="15" customHeight="1" x14ac:dyDescent="0.25">
      <c r="A54" s="5" t="s">
        <v>476</v>
      </c>
      <c r="B54" s="6" t="s">
        <v>284</v>
      </c>
      <c r="C54" s="85">
        <v>0</v>
      </c>
      <c r="D54" s="85">
        <v>0</v>
      </c>
      <c r="E54" s="85">
        <v>0</v>
      </c>
      <c r="F54" s="216">
        <f t="shared" si="0"/>
        <v>0</v>
      </c>
      <c r="G54" s="223">
        <v>0</v>
      </c>
      <c r="H54" s="85">
        <v>0</v>
      </c>
      <c r="I54" s="85">
        <v>0</v>
      </c>
      <c r="J54" s="85">
        <f t="shared" si="24"/>
        <v>0</v>
      </c>
      <c r="K54" s="223">
        <v>0</v>
      </c>
      <c r="L54" s="85">
        <v>0</v>
      </c>
      <c r="M54" s="85">
        <v>0</v>
      </c>
      <c r="N54" s="85">
        <f t="shared" si="25"/>
        <v>0</v>
      </c>
      <c r="O54" s="223">
        <v>0</v>
      </c>
      <c r="P54" s="85">
        <v>0</v>
      </c>
      <c r="Q54" s="85">
        <v>0</v>
      </c>
      <c r="R54" s="85">
        <f t="shared" si="26"/>
        <v>0</v>
      </c>
    </row>
    <row r="55" spans="1:18" ht="15" customHeight="1" x14ac:dyDescent="0.25">
      <c r="A55" s="5" t="s">
        <v>477</v>
      </c>
      <c r="B55" s="6" t="s">
        <v>285</v>
      </c>
      <c r="C55" s="85">
        <v>0</v>
      </c>
      <c r="D55" s="85">
        <v>0</v>
      </c>
      <c r="E55" s="85">
        <v>0</v>
      </c>
      <c r="F55" s="216">
        <f t="shared" si="0"/>
        <v>0</v>
      </c>
      <c r="G55" s="223">
        <v>0</v>
      </c>
      <c r="H55" s="85">
        <v>0</v>
      </c>
      <c r="I55" s="85">
        <v>0</v>
      </c>
      <c r="J55" s="85">
        <f t="shared" si="24"/>
        <v>0</v>
      </c>
      <c r="K55" s="223">
        <v>0</v>
      </c>
      <c r="L55" s="85">
        <v>0</v>
      </c>
      <c r="M55" s="85">
        <v>0</v>
      </c>
      <c r="N55" s="85">
        <f t="shared" si="25"/>
        <v>0</v>
      </c>
      <c r="O55" s="223">
        <v>0</v>
      </c>
      <c r="P55" s="85">
        <v>0</v>
      </c>
      <c r="Q55" s="85">
        <v>0</v>
      </c>
      <c r="R55" s="85">
        <f t="shared" si="26"/>
        <v>0</v>
      </c>
    </row>
    <row r="56" spans="1:18" ht="15" customHeight="1" x14ac:dyDescent="0.25">
      <c r="A56" s="5" t="s">
        <v>478</v>
      </c>
      <c r="B56" s="6" t="s">
        <v>286</v>
      </c>
      <c r="C56" s="85">
        <v>0</v>
      </c>
      <c r="D56" s="85">
        <v>0</v>
      </c>
      <c r="E56" s="85">
        <v>0</v>
      </c>
      <c r="F56" s="216">
        <f t="shared" si="0"/>
        <v>0</v>
      </c>
      <c r="G56" s="223">
        <v>0</v>
      </c>
      <c r="H56" s="85">
        <v>0</v>
      </c>
      <c r="I56" s="85">
        <v>0</v>
      </c>
      <c r="J56" s="85">
        <f t="shared" si="24"/>
        <v>0</v>
      </c>
      <c r="K56" s="223">
        <v>0</v>
      </c>
      <c r="L56" s="85">
        <v>0</v>
      </c>
      <c r="M56" s="85">
        <v>0</v>
      </c>
      <c r="N56" s="85">
        <f t="shared" si="25"/>
        <v>0</v>
      </c>
      <c r="O56" s="223">
        <v>0</v>
      </c>
      <c r="P56" s="85">
        <v>0</v>
      </c>
      <c r="Q56" s="85">
        <v>0</v>
      </c>
      <c r="R56" s="85">
        <f t="shared" si="26"/>
        <v>0</v>
      </c>
    </row>
    <row r="57" spans="1:18" ht="15" customHeight="1" x14ac:dyDescent="0.25">
      <c r="A57" s="35" t="s">
        <v>513</v>
      </c>
      <c r="B57" s="43" t="s">
        <v>287</v>
      </c>
      <c r="C57" s="88">
        <f>SUM(C52:C56)</f>
        <v>0</v>
      </c>
      <c r="D57" s="88">
        <f t="shared" ref="D57:E57" si="39">SUM(D52:D56)</f>
        <v>0</v>
      </c>
      <c r="E57" s="88">
        <f t="shared" si="39"/>
        <v>0</v>
      </c>
      <c r="F57" s="217">
        <f t="shared" si="0"/>
        <v>0</v>
      </c>
      <c r="G57" s="224">
        <f>SUM(G52:G56)</f>
        <v>0</v>
      </c>
      <c r="H57" s="88">
        <f t="shared" ref="H57:I57" si="40">SUM(H52:H56)</f>
        <v>0</v>
      </c>
      <c r="I57" s="88">
        <f t="shared" si="40"/>
        <v>0</v>
      </c>
      <c r="J57" s="88">
        <f t="shared" si="24"/>
        <v>0</v>
      </c>
      <c r="K57" s="224">
        <f>SUM(K52:K56)</f>
        <v>0</v>
      </c>
      <c r="L57" s="88">
        <f t="shared" ref="L57:M57" si="41">SUM(L52:L56)</f>
        <v>0</v>
      </c>
      <c r="M57" s="88">
        <f t="shared" si="41"/>
        <v>0</v>
      </c>
      <c r="N57" s="88">
        <f t="shared" si="25"/>
        <v>0</v>
      </c>
      <c r="O57" s="224">
        <f>SUM(O52:O56)</f>
        <v>0</v>
      </c>
      <c r="P57" s="88">
        <f t="shared" ref="P57:Q57" si="42">SUM(P52:P56)</f>
        <v>0</v>
      </c>
      <c r="Q57" s="88">
        <f t="shared" si="42"/>
        <v>0</v>
      </c>
      <c r="R57" s="88">
        <f t="shared" si="26"/>
        <v>0</v>
      </c>
    </row>
    <row r="58" spans="1:18" ht="15" customHeight="1" x14ac:dyDescent="0.25">
      <c r="A58" s="13" t="s">
        <v>495</v>
      </c>
      <c r="B58" s="6" t="s">
        <v>326</v>
      </c>
      <c r="C58" s="85">
        <v>0</v>
      </c>
      <c r="D58" s="85">
        <v>0</v>
      </c>
      <c r="E58" s="85">
        <v>0</v>
      </c>
      <c r="F58" s="216">
        <f t="shared" si="0"/>
        <v>0</v>
      </c>
      <c r="G58" s="223">
        <v>0</v>
      </c>
      <c r="H58" s="85">
        <v>0</v>
      </c>
      <c r="I58" s="85">
        <v>0</v>
      </c>
      <c r="J58" s="85">
        <f t="shared" si="24"/>
        <v>0</v>
      </c>
      <c r="K58" s="223">
        <v>0</v>
      </c>
      <c r="L58" s="85">
        <v>0</v>
      </c>
      <c r="M58" s="85">
        <v>0</v>
      </c>
      <c r="N58" s="85">
        <f t="shared" si="25"/>
        <v>0</v>
      </c>
      <c r="O58" s="223">
        <v>0</v>
      </c>
      <c r="P58" s="85">
        <v>0</v>
      </c>
      <c r="Q58" s="85">
        <v>0</v>
      </c>
      <c r="R58" s="85">
        <f t="shared" si="26"/>
        <v>0</v>
      </c>
    </row>
    <row r="59" spans="1:18" ht="15" customHeight="1" x14ac:dyDescent="0.25">
      <c r="A59" s="13" t="s">
        <v>496</v>
      </c>
      <c r="B59" s="6" t="s">
        <v>327</v>
      </c>
      <c r="C59" s="85">
        <v>0</v>
      </c>
      <c r="D59" s="85">
        <v>0</v>
      </c>
      <c r="E59" s="85">
        <v>0</v>
      </c>
      <c r="F59" s="216">
        <f t="shared" si="0"/>
        <v>0</v>
      </c>
      <c r="G59" s="223">
        <v>0</v>
      </c>
      <c r="H59" s="85">
        <v>0</v>
      </c>
      <c r="I59" s="85">
        <v>0</v>
      </c>
      <c r="J59" s="85">
        <f t="shared" si="24"/>
        <v>0</v>
      </c>
      <c r="K59" s="223">
        <v>0</v>
      </c>
      <c r="L59" s="85">
        <v>0</v>
      </c>
      <c r="M59" s="85">
        <v>0</v>
      </c>
      <c r="N59" s="85">
        <f t="shared" si="25"/>
        <v>0</v>
      </c>
      <c r="O59" s="223">
        <v>0</v>
      </c>
      <c r="P59" s="85">
        <v>0</v>
      </c>
      <c r="Q59" s="85">
        <v>0</v>
      </c>
      <c r="R59" s="85">
        <f t="shared" si="26"/>
        <v>0</v>
      </c>
    </row>
    <row r="60" spans="1:18" ht="15" customHeight="1" x14ac:dyDescent="0.25">
      <c r="A60" s="13" t="s">
        <v>328</v>
      </c>
      <c r="B60" s="6" t="s">
        <v>329</v>
      </c>
      <c r="C60" s="85">
        <v>0</v>
      </c>
      <c r="D60" s="85">
        <v>0</v>
      </c>
      <c r="E60" s="85">
        <v>0</v>
      </c>
      <c r="F60" s="216">
        <f t="shared" si="0"/>
        <v>0</v>
      </c>
      <c r="G60" s="223">
        <v>0</v>
      </c>
      <c r="H60" s="85">
        <v>0</v>
      </c>
      <c r="I60" s="85">
        <v>0</v>
      </c>
      <c r="J60" s="85">
        <f t="shared" si="24"/>
        <v>0</v>
      </c>
      <c r="K60" s="223">
        <v>0</v>
      </c>
      <c r="L60" s="85">
        <v>0</v>
      </c>
      <c r="M60" s="85">
        <v>0</v>
      </c>
      <c r="N60" s="85">
        <f t="shared" si="25"/>
        <v>0</v>
      </c>
      <c r="O60" s="223">
        <v>0</v>
      </c>
      <c r="P60" s="85">
        <v>0</v>
      </c>
      <c r="Q60" s="85">
        <v>0</v>
      </c>
      <c r="R60" s="85">
        <f t="shared" si="26"/>
        <v>0</v>
      </c>
    </row>
    <row r="61" spans="1:18" ht="15" customHeight="1" x14ac:dyDescent="0.25">
      <c r="A61" s="13" t="s">
        <v>497</v>
      </c>
      <c r="B61" s="6" t="s">
        <v>330</v>
      </c>
      <c r="C61" s="85">
        <v>0</v>
      </c>
      <c r="D61" s="85">
        <v>0</v>
      </c>
      <c r="E61" s="85">
        <v>0</v>
      </c>
      <c r="F61" s="216">
        <f t="shared" si="0"/>
        <v>0</v>
      </c>
      <c r="G61" s="223">
        <v>0</v>
      </c>
      <c r="H61" s="85">
        <v>0</v>
      </c>
      <c r="I61" s="85">
        <v>0</v>
      </c>
      <c r="J61" s="85">
        <f t="shared" si="24"/>
        <v>0</v>
      </c>
      <c r="K61" s="223">
        <v>0</v>
      </c>
      <c r="L61" s="85">
        <v>0</v>
      </c>
      <c r="M61" s="85">
        <v>0</v>
      </c>
      <c r="N61" s="85">
        <f t="shared" si="25"/>
        <v>0</v>
      </c>
      <c r="O61" s="223">
        <v>0</v>
      </c>
      <c r="P61" s="85">
        <v>0</v>
      </c>
      <c r="Q61" s="85">
        <v>0</v>
      </c>
      <c r="R61" s="85">
        <f t="shared" si="26"/>
        <v>0</v>
      </c>
    </row>
    <row r="62" spans="1:18" ht="15" customHeight="1" x14ac:dyDescent="0.25">
      <c r="A62" s="13" t="s">
        <v>331</v>
      </c>
      <c r="B62" s="6" t="s">
        <v>332</v>
      </c>
      <c r="C62" s="85">
        <v>0</v>
      </c>
      <c r="D62" s="85">
        <v>0</v>
      </c>
      <c r="E62" s="85">
        <v>0</v>
      </c>
      <c r="F62" s="216">
        <f t="shared" si="0"/>
        <v>0</v>
      </c>
      <c r="G62" s="223">
        <v>0</v>
      </c>
      <c r="H62" s="85">
        <v>0</v>
      </c>
      <c r="I62" s="85">
        <v>0</v>
      </c>
      <c r="J62" s="85">
        <f t="shared" si="24"/>
        <v>0</v>
      </c>
      <c r="K62" s="223">
        <v>0</v>
      </c>
      <c r="L62" s="85">
        <v>0</v>
      </c>
      <c r="M62" s="85">
        <v>0</v>
      </c>
      <c r="N62" s="85">
        <f t="shared" si="25"/>
        <v>0</v>
      </c>
      <c r="O62" s="223">
        <v>0</v>
      </c>
      <c r="P62" s="85">
        <v>0</v>
      </c>
      <c r="Q62" s="85">
        <v>0</v>
      </c>
      <c r="R62" s="85">
        <f t="shared" si="26"/>
        <v>0</v>
      </c>
    </row>
    <row r="63" spans="1:18" ht="15" customHeight="1" x14ac:dyDescent="0.25">
      <c r="A63" s="35" t="s">
        <v>518</v>
      </c>
      <c r="B63" s="43" t="s">
        <v>333</v>
      </c>
      <c r="C63" s="88">
        <f>SUM(C58:C62)</f>
        <v>0</v>
      </c>
      <c r="D63" s="88">
        <f t="shared" ref="D63:E63" si="43">SUM(D58:D62)</f>
        <v>0</v>
      </c>
      <c r="E63" s="88">
        <f t="shared" si="43"/>
        <v>0</v>
      </c>
      <c r="F63" s="217">
        <f t="shared" si="0"/>
        <v>0</v>
      </c>
      <c r="G63" s="224">
        <f>SUM(G58:G62)</f>
        <v>0</v>
      </c>
      <c r="H63" s="88">
        <f t="shared" ref="H63:I63" si="44">SUM(H58:H62)</f>
        <v>0</v>
      </c>
      <c r="I63" s="88">
        <f t="shared" si="44"/>
        <v>0</v>
      </c>
      <c r="J63" s="88">
        <f t="shared" si="24"/>
        <v>0</v>
      </c>
      <c r="K63" s="224">
        <f>SUM(K58:K62)</f>
        <v>0</v>
      </c>
      <c r="L63" s="88">
        <f t="shared" ref="L63:M63" si="45">SUM(L58:L62)</f>
        <v>0</v>
      </c>
      <c r="M63" s="88">
        <f t="shared" si="45"/>
        <v>0</v>
      </c>
      <c r="N63" s="88">
        <f t="shared" si="25"/>
        <v>0</v>
      </c>
      <c r="O63" s="224">
        <f>SUM(O58:O62)</f>
        <v>0</v>
      </c>
      <c r="P63" s="88">
        <f t="shared" ref="P63:Q63" si="46">SUM(P58:P62)</f>
        <v>0</v>
      </c>
      <c r="Q63" s="88">
        <f t="shared" si="46"/>
        <v>0</v>
      </c>
      <c r="R63" s="88">
        <f t="shared" si="26"/>
        <v>0</v>
      </c>
    </row>
    <row r="64" spans="1:18" ht="15" customHeight="1" x14ac:dyDescent="0.25">
      <c r="A64" s="13" t="s">
        <v>338</v>
      </c>
      <c r="B64" s="6" t="s">
        <v>339</v>
      </c>
      <c r="C64" s="85">
        <v>0</v>
      </c>
      <c r="D64" s="85">
        <v>0</v>
      </c>
      <c r="E64" s="85">
        <v>0</v>
      </c>
      <c r="F64" s="216">
        <f t="shared" si="0"/>
        <v>0</v>
      </c>
      <c r="G64" s="223">
        <v>0</v>
      </c>
      <c r="H64" s="85">
        <v>0</v>
      </c>
      <c r="I64" s="85">
        <v>0</v>
      </c>
      <c r="J64" s="85">
        <f t="shared" si="24"/>
        <v>0</v>
      </c>
      <c r="K64" s="223">
        <v>0</v>
      </c>
      <c r="L64" s="85">
        <v>0</v>
      </c>
      <c r="M64" s="85">
        <v>0</v>
      </c>
      <c r="N64" s="85">
        <f t="shared" si="25"/>
        <v>0</v>
      </c>
      <c r="O64" s="223">
        <v>0</v>
      </c>
      <c r="P64" s="85">
        <v>0</v>
      </c>
      <c r="Q64" s="85">
        <v>0</v>
      </c>
      <c r="R64" s="85">
        <f t="shared" si="26"/>
        <v>0</v>
      </c>
    </row>
    <row r="65" spans="1:18" ht="15" customHeight="1" x14ac:dyDescent="0.25">
      <c r="A65" s="5" t="s">
        <v>500</v>
      </c>
      <c r="B65" s="6" t="s">
        <v>340</v>
      </c>
      <c r="C65" s="85">
        <v>0</v>
      </c>
      <c r="D65" s="85">
        <v>0</v>
      </c>
      <c r="E65" s="85">
        <v>0</v>
      </c>
      <c r="F65" s="216">
        <f t="shared" si="0"/>
        <v>0</v>
      </c>
      <c r="G65" s="223">
        <v>0</v>
      </c>
      <c r="H65" s="85">
        <v>0</v>
      </c>
      <c r="I65" s="85">
        <v>0</v>
      </c>
      <c r="J65" s="85">
        <f t="shared" si="24"/>
        <v>0</v>
      </c>
      <c r="K65" s="223">
        <v>0</v>
      </c>
      <c r="L65" s="85">
        <v>0</v>
      </c>
      <c r="M65" s="85">
        <v>0</v>
      </c>
      <c r="N65" s="85">
        <f t="shared" si="25"/>
        <v>0</v>
      </c>
      <c r="O65" s="223">
        <v>0</v>
      </c>
      <c r="P65" s="85">
        <v>0</v>
      </c>
      <c r="Q65" s="85">
        <v>0</v>
      </c>
      <c r="R65" s="85">
        <f t="shared" si="26"/>
        <v>0</v>
      </c>
    </row>
    <row r="66" spans="1:18" ht="15" customHeight="1" x14ac:dyDescent="0.25">
      <c r="A66" s="13" t="s">
        <v>501</v>
      </c>
      <c r="B66" s="6" t="s">
        <v>341</v>
      </c>
      <c r="C66" s="85">
        <v>0</v>
      </c>
      <c r="D66" s="85">
        <v>0</v>
      </c>
      <c r="E66" s="85">
        <v>0</v>
      </c>
      <c r="F66" s="216">
        <f t="shared" si="0"/>
        <v>0</v>
      </c>
      <c r="G66" s="223">
        <v>0</v>
      </c>
      <c r="H66" s="85">
        <v>0</v>
      </c>
      <c r="I66" s="85">
        <v>0</v>
      </c>
      <c r="J66" s="85">
        <f t="shared" si="24"/>
        <v>0</v>
      </c>
      <c r="K66" s="223">
        <v>0</v>
      </c>
      <c r="L66" s="85">
        <v>0</v>
      </c>
      <c r="M66" s="85">
        <v>0</v>
      </c>
      <c r="N66" s="85">
        <f t="shared" si="25"/>
        <v>0</v>
      </c>
      <c r="O66" s="223">
        <v>0</v>
      </c>
      <c r="P66" s="85">
        <v>0</v>
      </c>
      <c r="Q66" s="85">
        <v>0</v>
      </c>
      <c r="R66" s="85">
        <f t="shared" si="26"/>
        <v>0</v>
      </c>
    </row>
    <row r="67" spans="1:18" ht="15" customHeight="1" x14ac:dyDescent="0.25">
      <c r="A67" s="35" t="s">
        <v>521</v>
      </c>
      <c r="B67" s="43" t="s">
        <v>342</v>
      </c>
      <c r="C67" s="88">
        <f>SUM(C64:C66)</f>
        <v>0</v>
      </c>
      <c r="D67" s="88">
        <f t="shared" ref="D67:E67" si="47">SUM(D64:D66)</f>
        <v>0</v>
      </c>
      <c r="E67" s="88">
        <f t="shared" si="47"/>
        <v>0</v>
      </c>
      <c r="F67" s="217">
        <f t="shared" si="0"/>
        <v>0</v>
      </c>
      <c r="G67" s="224">
        <f>SUM(G64:G66)</f>
        <v>0</v>
      </c>
      <c r="H67" s="88">
        <f t="shared" ref="H67:I67" si="48">SUM(H64:H66)</f>
        <v>0</v>
      </c>
      <c r="I67" s="88">
        <f t="shared" si="48"/>
        <v>0</v>
      </c>
      <c r="J67" s="88">
        <f t="shared" si="24"/>
        <v>0</v>
      </c>
      <c r="K67" s="224">
        <f>SUM(K64:K66)</f>
        <v>0</v>
      </c>
      <c r="L67" s="88">
        <f t="shared" ref="L67:M67" si="49">SUM(L64:L66)</f>
        <v>0</v>
      </c>
      <c r="M67" s="88">
        <f t="shared" si="49"/>
        <v>0</v>
      </c>
      <c r="N67" s="88">
        <f t="shared" si="25"/>
        <v>0</v>
      </c>
      <c r="O67" s="224">
        <f>SUM(O64:O66)</f>
        <v>0</v>
      </c>
      <c r="P67" s="88">
        <f t="shared" ref="P67:Q67" si="50">SUM(P64:P66)</f>
        <v>0</v>
      </c>
      <c r="Q67" s="88">
        <f t="shared" si="50"/>
        <v>0</v>
      </c>
      <c r="R67" s="88">
        <f t="shared" si="26"/>
        <v>0</v>
      </c>
    </row>
    <row r="68" spans="1:18" ht="15" customHeight="1" x14ac:dyDescent="0.25">
      <c r="A68" s="170" t="s">
        <v>41</v>
      </c>
      <c r="B68" s="174"/>
      <c r="C68" s="176">
        <f>C57+C63+C67</f>
        <v>0</v>
      </c>
      <c r="D68" s="176">
        <f t="shared" ref="D68:E68" si="51">D57+D63+D67</f>
        <v>0</v>
      </c>
      <c r="E68" s="176">
        <f t="shared" si="51"/>
        <v>0</v>
      </c>
      <c r="F68" s="219">
        <f t="shared" si="0"/>
        <v>0</v>
      </c>
      <c r="G68" s="226">
        <f>G57+G63+G67</f>
        <v>0</v>
      </c>
      <c r="H68" s="176">
        <f t="shared" ref="H68:I68" si="52">H57+H63+H67</f>
        <v>0</v>
      </c>
      <c r="I68" s="176">
        <f t="shared" si="52"/>
        <v>0</v>
      </c>
      <c r="J68" s="175">
        <f t="shared" si="24"/>
        <v>0</v>
      </c>
      <c r="K68" s="226">
        <f>K57+K63+K67</f>
        <v>0</v>
      </c>
      <c r="L68" s="176">
        <f t="shared" ref="L68:M68" si="53">L57+L63+L67</f>
        <v>0</v>
      </c>
      <c r="M68" s="176">
        <f t="shared" si="53"/>
        <v>0</v>
      </c>
      <c r="N68" s="175">
        <f t="shared" si="25"/>
        <v>0</v>
      </c>
      <c r="O68" s="226">
        <f>O57+O63+O67</f>
        <v>0</v>
      </c>
      <c r="P68" s="176">
        <f t="shared" ref="P68:Q68" si="54">P57+P63+P67</f>
        <v>0</v>
      </c>
      <c r="Q68" s="176">
        <f t="shared" si="54"/>
        <v>0</v>
      </c>
      <c r="R68" s="175">
        <f t="shared" si="26"/>
        <v>0</v>
      </c>
    </row>
    <row r="69" spans="1:18" ht="15" customHeight="1" x14ac:dyDescent="0.25">
      <c r="A69" s="128" t="s">
        <v>520</v>
      </c>
      <c r="B69" s="122" t="s">
        <v>343</v>
      </c>
      <c r="C69" s="124">
        <f>C20+C34+C46+C50+C57+C63+C67</f>
        <v>0</v>
      </c>
      <c r="D69" s="124">
        <f t="shared" ref="D69:E69" si="55">D20+D34+D46+D50+D57+D63+D67</f>
        <v>0</v>
      </c>
      <c r="E69" s="124">
        <f t="shared" si="55"/>
        <v>0</v>
      </c>
      <c r="F69" s="220">
        <f>SUM(C69:E69)</f>
        <v>0</v>
      </c>
      <c r="G69" s="227">
        <f>G20+G34+G46+G50+G57+G63+G67</f>
        <v>0</v>
      </c>
      <c r="H69" s="124">
        <f t="shared" ref="H69:I69" si="56">H20+H34+H46+H50+H57+H63+H67</f>
        <v>0</v>
      </c>
      <c r="I69" s="124">
        <f t="shared" si="56"/>
        <v>0</v>
      </c>
      <c r="J69" s="124">
        <f>SUM(G69:I69)</f>
        <v>0</v>
      </c>
      <c r="K69" s="227">
        <f>K20+K34+K46+K50+K57+K63+K67</f>
        <v>0</v>
      </c>
      <c r="L69" s="124">
        <f t="shared" ref="L69:M69" si="57">L20+L34+L46+L50+L57+L63+L67</f>
        <v>0</v>
      </c>
      <c r="M69" s="124">
        <f t="shared" si="57"/>
        <v>0</v>
      </c>
      <c r="N69" s="124">
        <f>SUM(K69:M69)</f>
        <v>0</v>
      </c>
      <c r="O69" s="227">
        <f>O20+O34+O46+O50+O57+O63+O67</f>
        <v>188584</v>
      </c>
      <c r="P69" s="124">
        <f t="shared" ref="P69:Q69" si="58">P20+P34+P46+P50+P57+P63+P67</f>
        <v>0</v>
      </c>
      <c r="Q69" s="124">
        <f t="shared" si="58"/>
        <v>0</v>
      </c>
      <c r="R69" s="124">
        <f>SUM(O69:Q69)</f>
        <v>188584</v>
      </c>
    </row>
    <row r="70" spans="1:18" ht="15" customHeight="1" x14ac:dyDescent="0.25">
      <c r="A70" s="177" t="s">
        <v>42</v>
      </c>
      <c r="B70" s="178"/>
      <c r="C70" s="179">
        <v>0</v>
      </c>
      <c r="D70" s="179">
        <v>0</v>
      </c>
      <c r="E70" s="179">
        <v>0</v>
      </c>
      <c r="F70" s="221">
        <f>SUM(C70:E70)</f>
        <v>0</v>
      </c>
      <c r="G70" s="228">
        <v>0</v>
      </c>
      <c r="H70" s="179">
        <v>0</v>
      </c>
      <c r="I70" s="179">
        <v>0</v>
      </c>
      <c r="J70" s="179">
        <f>SUM(G70:I70)</f>
        <v>0</v>
      </c>
      <c r="K70" s="228">
        <v>0</v>
      </c>
      <c r="L70" s="179">
        <v>0</v>
      </c>
      <c r="M70" s="179">
        <v>0</v>
      </c>
      <c r="N70" s="179">
        <f>SUM(K70:M70)</f>
        <v>0</v>
      </c>
      <c r="O70" s="228">
        <v>0</v>
      </c>
      <c r="P70" s="179">
        <v>0</v>
      </c>
      <c r="Q70" s="179">
        <v>0</v>
      </c>
      <c r="R70" s="179">
        <f>SUM(O70:Q70)</f>
        <v>0</v>
      </c>
    </row>
    <row r="71" spans="1:18" ht="15" customHeight="1" x14ac:dyDescent="0.25">
      <c r="A71" s="177" t="s">
        <v>43</v>
      </c>
      <c r="B71" s="178"/>
      <c r="C71" s="179">
        <v>0</v>
      </c>
      <c r="D71" s="179">
        <f>D68-'1A. melléklet'!D100</f>
        <v>0</v>
      </c>
      <c r="E71" s="179">
        <f>E68-'1A. melléklet'!E100</f>
        <v>0</v>
      </c>
      <c r="F71" s="221">
        <f>SUM(C71:E71)</f>
        <v>0</v>
      </c>
      <c r="G71" s="228">
        <v>0</v>
      </c>
      <c r="H71" s="179">
        <f>H68-'1A. melléklet'!H100</f>
        <v>0</v>
      </c>
      <c r="I71" s="179">
        <f>I68-'1A. melléklet'!I100</f>
        <v>0</v>
      </c>
      <c r="J71" s="179">
        <f>SUM(G71:I71)</f>
        <v>0</v>
      </c>
      <c r="K71" s="228">
        <v>0</v>
      </c>
      <c r="L71" s="179">
        <f>L68-'1A. melléklet'!L100</f>
        <v>0</v>
      </c>
      <c r="M71" s="179">
        <f>M68-'1A. melléklet'!M100</f>
        <v>0</v>
      </c>
      <c r="N71" s="179">
        <f>SUM(K71:M71)</f>
        <v>0</v>
      </c>
      <c r="O71" s="228">
        <v>0</v>
      </c>
      <c r="P71" s="179">
        <f>P68-'1A. melléklet'!P100</f>
        <v>0</v>
      </c>
      <c r="Q71" s="179">
        <f>Q68-'1A. melléklet'!Q100</f>
        <v>0</v>
      </c>
      <c r="R71" s="179">
        <f>SUM(O71:Q71)</f>
        <v>0</v>
      </c>
    </row>
    <row r="72" spans="1:18" ht="15" customHeight="1" x14ac:dyDescent="0.25">
      <c r="A72" s="33" t="s">
        <v>502</v>
      </c>
      <c r="B72" s="5" t="s">
        <v>344</v>
      </c>
      <c r="C72" s="85">
        <v>0</v>
      </c>
      <c r="D72" s="85">
        <v>0</v>
      </c>
      <c r="E72" s="85">
        <v>0</v>
      </c>
      <c r="F72" s="216">
        <f t="shared" si="0"/>
        <v>0</v>
      </c>
      <c r="G72" s="223">
        <v>0</v>
      </c>
      <c r="H72" s="85">
        <v>0</v>
      </c>
      <c r="I72" s="85">
        <v>0</v>
      </c>
      <c r="J72" s="85">
        <f t="shared" ref="J72:J98" si="59">SUM(G72:I72)</f>
        <v>0</v>
      </c>
      <c r="K72" s="223">
        <v>0</v>
      </c>
      <c r="L72" s="85">
        <v>0</v>
      </c>
      <c r="M72" s="85">
        <v>0</v>
      </c>
      <c r="N72" s="85">
        <f t="shared" ref="N72:N98" si="60">SUM(K72:M72)</f>
        <v>0</v>
      </c>
      <c r="O72" s="223">
        <v>0</v>
      </c>
      <c r="P72" s="85">
        <v>0</v>
      </c>
      <c r="Q72" s="85">
        <v>0</v>
      </c>
      <c r="R72" s="85">
        <f t="shared" ref="R72:R98" si="61">SUM(O72:Q72)</f>
        <v>0</v>
      </c>
    </row>
    <row r="73" spans="1:18" ht="15" customHeight="1" x14ac:dyDescent="0.25">
      <c r="A73" s="13" t="s">
        <v>345</v>
      </c>
      <c r="B73" s="5" t="s">
        <v>346</v>
      </c>
      <c r="C73" s="85">
        <v>0</v>
      </c>
      <c r="D73" s="85">
        <v>0</v>
      </c>
      <c r="E73" s="85">
        <v>0</v>
      </c>
      <c r="F73" s="216">
        <f t="shared" si="0"/>
        <v>0</v>
      </c>
      <c r="G73" s="223">
        <v>0</v>
      </c>
      <c r="H73" s="85">
        <v>0</v>
      </c>
      <c r="I73" s="85">
        <v>0</v>
      </c>
      <c r="J73" s="85">
        <f t="shared" si="59"/>
        <v>0</v>
      </c>
      <c r="K73" s="223">
        <v>0</v>
      </c>
      <c r="L73" s="85">
        <v>0</v>
      </c>
      <c r="M73" s="85">
        <v>0</v>
      </c>
      <c r="N73" s="85">
        <f t="shared" si="60"/>
        <v>0</v>
      </c>
      <c r="O73" s="223">
        <v>0</v>
      </c>
      <c r="P73" s="85">
        <v>0</v>
      </c>
      <c r="Q73" s="85">
        <v>0</v>
      </c>
      <c r="R73" s="85">
        <f t="shared" si="61"/>
        <v>0</v>
      </c>
    </row>
    <row r="74" spans="1:18" ht="15" customHeight="1" x14ac:dyDescent="0.25">
      <c r="A74" s="33" t="s">
        <v>503</v>
      </c>
      <c r="B74" s="5" t="s">
        <v>347</v>
      </c>
      <c r="C74" s="85">
        <v>0</v>
      </c>
      <c r="D74" s="85">
        <v>0</v>
      </c>
      <c r="E74" s="85">
        <v>0</v>
      </c>
      <c r="F74" s="216">
        <f t="shared" ref="F74:F98" si="62">SUM(C74:E74)</f>
        <v>0</v>
      </c>
      <c r="G74" s="223">
        <v>0</v>
      </c>
      <c r="H74" s="85">
        <v>0</v>
      </c>
      <c r="I74" s="85">
        <v>0</v>
      </c>
      <c r="J74" s="85">
        <f t="shared" si="59"/>
        <v>0</v>
      </c>
      <c r="K74" s="223">
        <v>0</v>
      </c>
      <c r="L74" s="85">
        <v>0</v>
      </c>
      <c r="M74" s="85">
        <v>0</v>
      </c>
      <c r="N74" s="85">
        <f t="shared" si="60"/>
        <v>0</v>
      </c>
      <c r="O74" s="223">
        <v>0</v>
      </c>
      <c r="P74" s="85">
        <v>0</v>
      </c>
      <c r="Q74" s="85">
        <v>0</v>
      </c>
      <c r="R74" s="85">
        <f t="shared" si="61"/>
        <v>0</v>
      </c>
    </row>
    <row r="75" spans="1:18" ht="15" customHeight="1" x14ac:dyDescent="0.25">
      <c r="A75" s="15" t="s">
        <v>522</v>
      </c>
      <c r="B75" s="7" t="s">
        <v>348</v>
      </c>
      <c r="C75" s="88">
        <v>0</v>
      </c>
      <c r="D75" s="88">
        <f t="shared" ref="D75:E75" si="63">SUM(D72:D74)</f>
        <v>0</v>
      </c>
      <c r="E75" s="88">
        <f t="shared" si="63"/>
        <v>0</v>
      </c>
      <c r="F75" s="217">
        <f t="shared" si="62"/>
        <v>0</v>
      </c>
      <c r="G75" s="224">
        <v>0</v>
      </c>
      <c r="H75" s="88">
        <f t="shared" ref="H75:I75" si="64">SUM(H72:H74)</f>
        <v>0</v>
      </c>
      <c r="I75" s="88">
        <f t="shared" si="64"/>
        <v>0</v>
      </c>
      <c r="J75" s="88">
        <f t="shared" si="59"/>
        <v>0</v>
      </c>
      <c r="K75" s="224">
        <v>0</v>
      </c>
      <c r="L75" s="88">
        <f t="shared" ref="L75:M75" si="65">SUM(L72:L74)</f>
        <v>0</v>
      </c>
      <c r="M75" s="88">
        <f t="shared" si="65"/>
        <v>0</v>
      </c>
      <c r="N75" s="88">
        <f t="shared" si="60"/>
        <v>0</v>
      </c>
      <c r="O75" s="224">
        <v>0</v>
      </c>
      <c r="P75" s="88">
        <f t="shared" ref="P75:Q75" si="66">SUM(P72:P74)</f>
        <v>0</v>
      </c>
      <c r="Q75" s="88">
        <f t="shared" si="66"/>
        <v>0</v>
      </c>
      <c r="R75" s="88">
        <f t="shared" si="61"/>
        <v>0</v>
      </c>
    </row>
    <row r="76" spans="1:18" ht="15" customHeight="1" x14ac:dyDescent="0.25">
      <c r="A76" s="13" t="s">
        <v>504</v>
      </c>
      <c r="B76" s="5" t="s">
        <v>349</v>
      </c>
      <c r="C76" s="85">
        <v>0</v>
      </c>
      <c r="D76" s="85">
        <v>0</v>
      </c>
      <c r="E76" s="85">
        <v>0</v>
      </c>
      <c r="F76" s="216">
        <f t="shared" si="62"/>
        <v>0</v>
      </c>
      <c r="G76" s="223">
        <v>0</v>
      </c>
      <c r="H76" s="85">
        <v>0</v>
      </c>
      <c r="I76" s="85">
        <v>0</v>
      </c>
      <c r="J76" s="85">
        <f t="shared" si="59"/>
        <v>0</v>
      </c>
      <c r="K76" s="223">
        <v>0</v>
      </c>
      <c r="L76" s="85">
        <v>0</v>
      </c>
      <c r="M76" s="85">
        <v>0</v>
      </c>
      <c r="N76" s="85">
        <f t="shared" si="60"/>
        <v>0</v>
      </c>
      <c r="O76" s="223">
        <v>0</v>
      </c>
      <c r="P76" s="85">
        <v>0</v>
      </c>
      <c r="Q76" s="85">
        <v>0</v>
      </c>
      <c r="R76" s="85">
        <f t="shared" si="61"/>
        <v>0</v>
      </c>
    </row>
    <row r="77" spans="1:18" ht="15" customHeight="1" x14ac:dyDescent="0.25">
      <c r="A77" s="33" t="s">
        <v>350</v>
      </c>
      <c r="B77" s="5" t="s">
        <v>351</v>
      </c>
      <c r="C77" s="85">
        <v>0</v>
      </c>
      <c r="D77" s="85">
        <v>0</v>
      </c>
      <c r="E77" s="85">
        <v>0</v>
      </c>
      <c r="F77" s="216">
        <f t="shared" si="62"/>
        <v>0</v>
      </c>
      <c r="G77" s="223">
        <v>0</v>
      </c>
      <c r="H77" s="85">
        <v>0</v>
      </c>
      <c r="I77" s="85">
        <v>0</v>
      </c>
      <c r="J77" s="85">
        <f t="shared" si="59"/>
        <v>0</v>
      </c>
      <c r="K77" s="223">
        <v>0</v>
      </c>
      <c r="L77" s="85">
        <v>0</v>
      </c>
      <c r="M77" s="85">
        <v>0</v>
      </c>
      <c r="N77" s="85">
        <f t="shared" si="60"/>
        <v>0</v>
      </c>
      <c r="O77" s="223">
        <v>0</v>
      </c>
      <c r="P77" s="85">
        <v>0</v>
      </c>
      <c r="Q77" s="85">
        <v>0</v>
      </c>
      <c r="R77" s="85">
        <f t="shared" si="61"/>
        <v>0</v>
      </c>
    </row>
    <row r="78" spans="1:18" ht="15" customHeight="1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216">
        <f t="shared" si="62"/>
        <v>0</v>
      </c>
      <c r="G78" s="223">
        <v>0</v>
      </c>
      <c r="H78" s="85">
        <v>0</v>
      </c>
      <c r="I78" s="85">
        <v>0</v>
      </c>
      <c r="J78" s="85">
        <f t="shared" si="59"/>
        <v>0</v>
      </c>
      <c r="K78" s="223">
        <v>0</v>
      </c>
      <c r="L78" s="85">
        <v>0</v>
      </c>
      <c r="M78" s="85">
        <v>0</v>
      </c>
      <c r="N78" s="85">
        <f t="shared" si="60"/>
        <v>0</v>
      </c>
      <c r="O78" s="223">
        <v>0</v>
      </c>
      <c r="P78" s="85">
        <v>0</v>
      </c>
      <c r="Q78" s="85">
        <v>0</v>
      </c>
      <c r="R78" s="85">
        <f t="shared" si="61"/>
        <v>0</v>
      </c>
    </row>
    <row r="79" spans="1:18" ht="15" customHeight="1" x14ac:dyDescent="0.25">
      <c r="A79" s="33" t="s">
        <v>353</v>
      </c>
      <c r="B79" s="5" t="s">
        <v>354</v>
      </c>
      <c r="C79" s="85">
        <v>0</v>
      </c>
      <c r="D79" s="85">
        <v>0</v>
      </c>
      <c r="E79" s="85">
        <v>0</v>
      </c>
      <c r="F79" s="216">
        <f t="shared" si="62"/>
        <v>0</v>
      </c>
      <c r="G79" s="223">
        <v>0</v>
      </c>
      <c r="H79" s="85">
        <v>0</v>
      </c>
      <c r="I79" s="85">
        <v>0</v>
      </c>
      <c r="J79" s="85">
        <f t="shared" si="59"/>
        <v>0</v>
      </c>
      <c r="K79" s="223">
        <v>0</v>
      </c>
      <c r="L79" s="85">
        <v>0</v>
      </c>
      <c r="M79" s="85">
        <v>0</v>
      </c>
      <c r="N79" s="85">
        <f t="shared" si="60"/>
        <v>0</v>
      </c>
      <c r="O79" s="223">
        <v>0</v>
      </c>
      <c r="P79" s="85">
        <v>0</v>
      </c>
      <c r="Q79" s="85">
        <v>0</v>
      </c>
      <c r="R79" s="85">
        <f t="shared" si="61"/>
        <v>0</v>
      </c>
    </row>
    <row r="80" spans="1:18" ht="15" customHeight="1" x14ac:dyDescent="0.25">
      <c r="A80" s="14" t="s">
        <v>523</v>
      </c>
      <c r="B80" s="7" t="s">
        <v>355</v>
      </c>
      <c r="C80" s="88">
        <v>0</v>
      </c>
      <c r="D80" s="88">
        <f t="shared" ref="D80:E80" si="67">SUM(D76:D79)</f>
        <v>0</v>
      </c>
      <c r="E80" s="88">
        <f t="shared" si="67"/>
        <v>0</v>
      </c>
      <c r="F80" s="217">
        <f t="shared" si="62"/>
        <v>0</v>
      </c>
      <c r="G80" s="224">
        <v>0</v>
      </c>
      <c r="H80" s="88">
        <f t="shared" ref="H80:I80" si="68">SUM(H76:H79)</f>
        <v>0</v>
      </c>
      <c r="I80" s="88">
        <f t="shared" si="68"/>
        <v>0</v>
      </c>
      <c r="J80" s="88">
        <f t="shared" si="59"/>
        <v>0</v>
      </c>
      <c r="K80" s="224">
        <v>0</v>
      </c>
      <c r="L80" s="88">
        <f t="shared" ref="L80:M80" si="69">SUM(L76:L79)</f>
        <v>0</v>
      </c>
      <c r="M80" s="88">
        <f t="shared" si="69"/>
        <v>0</v>
      </c>
      <c r="N80" s="88">
        <f t="shared" si="60"/>
        <v>0</v>
      </c>
      <c r="O80" s="224">
        <v>0</v>
      </c>
      <c r="P80" s="88">
        <f t="shared" ref="P80:Q80" si="70">SUM(P76:P79)</f>
        <v>0</v>
      </c>
      <c r="Q80" s="88">
        <f t="shared" si="70"/>
        <v>0</v>
      </c>
      <c r="R80" s="88">
        <f t="shared" si="61"/>
        <v>0</v>
      </c>
    </row>
    <row r="81" spans="1:18" ht="15" customHeight="1" x14ac:dyDescent="0.25">
      <c r="A81" s="5" t="s">
        <v>630</v>
      </c>
      <c r="B81" s="5" t="s">
        <v>356</v>
      </c>
      <c r="C81" s="85">
        <v>0</v>
      </c>
      <c r="D81" s="85">
        <v>0</v>
      </c>
      <c r="E81" s="85">
        <v>0</v>
      </c>
      <c r="F81" s="216">
        <f t="shared" si="62"/>
        <v>0</v>
      </c>
      <c r="G81" s="223">
        <v>0</v>
      </c>
      <c r="H81" s="85">
        <v>0</v>
      </c>
      <c r="I81" s="85">
        <v>0</v>
      </c>
      <c r="J81" s="85">
        <f t="shared" si="59"/>
        <v>0</v>
      </c>
      <c r="K81" s="223">
        <v>0</v>
      </c>
      <c r="L81" s="85">
        <v>0</v>
      </c>
      <c r="M81" s="85">
        <v>0</v>
      </c>
      <c r="N81" s="85">
        <f t="shared" si="60"/>
        <v>0</v>
      </c>
      <c r="O81" s="223">
        <v>0</v>
      </c>
      <c r="P81" s="85">
        <v>0</v>
      </c>
      <c r="Q81" s="85">
        <v>0</v>
      </c>
      <c r="R81" s="85">
        <f t="shared" si="61"/>
        <v>0</v>
      </c>
    </row>
    <row r="82" spans="1:18" ht="15" customHeight="1" x14ac:dyDescent="0.25">
      <c r="A82" s="5" t="s">
        <v>631</v>
      </c>
      <c r="B82" s="5" t="s">
        <v>356</v>
      </c>
      <c r="C82" s="85">
        <v>0</v>
      </c>
      <c r="D82" s="85">
        <v>0</v>
      </c>
      <c r="E82" s="85">
        <v>0</v>
      </c>
      <c r="F82" s="216">
        <f t="shared" si="62"/>
        <v>0</v>
      </c>
      <c r="G82" s="223">
        <v>0</v>
      </c>
      <c r="H82" s="85">
        <v>0</v>
      </c>
      <c r="I82" s="85">
        <v>0</v>
      </c>
      <c r="J82" s="85">
        <f t="shared" si="59"/>
        <v>0</v>
      </c>
      <c r="K82" s="223">
        <v>0</v>
      </c>
      <c r="L82" s="85">
        <v>0</v>
      </c>
      <c r="M82" s="85">
        <v>0</v>
      </c>
      <c r="N82" s="85">
        <f t="shared" si="60"/>
        <v>0</v>
      </c>
      <c r="O82" s="223">
        <v>0</v>
      </c>
      <c r="P82" s="85">
        <v>0</v>
      </c>
      <c r="Q82" s="85">
        <v>0</v>
      </c>
      <c r="R82" s="85">
        <f t="shared" si="61"/>
        <v>0</v>
      </c>
    </row>
    <row r="83" spans="1:18" ht="15" customHeight="1" x14ac:dyDescent="0.25">
      <c r="A83" s="5" t="s">
        <v>628</v>
      </c>
      <c r="B83" s="5" t="s">
        <v>357</v>
      </c>
      <c r="C83" s="85">
        <v>0</v>
      </c>
      <c r="D83" s="85">
        <v>0</v>
      </c>
      <c r="E83" s="85">
        <v>0</v>
      </c>
      <c r="F83" s="216">
        <f t="shared" si="62"/>
        <v>0</v>
      </c>
      <c r="G83" s="223">
        <v>0</v>
      </c>
      <c r="H83" s="85">
        <v>0</v>
      </c>
      <c r="I83" s="85">
        <v>0</v>
      </c>
      <c r="J83" s="85">
        <f t="shared" si="59"/>
        <v>0</v>
      </c>
      <c r="K83" s="223">
        <v>0</v>
      </c>
      <c r="L83" s="85">
        <v>0</v>
      </c>
      <c r="M83" s="85">
        <v>0</v>
      </c>
      <c r="N83" s="85">
        <f t="shared" si="60"/>
        <v>0</v>
      </c>
      <c r="O83" s="223">
        <v>0</v>
      </c>
      <c r="P83" s="85">
        <v>0</v>
      </c>
      <c r="Q83" s="85">
        <v>0</v>
      </c>
      <c r="R83" s="85">
        <f t="shared" si="61"/>
        <v>0</v>
      </c>
    </row>
    <row r="84" spans="1:18" ht="15" customHeight="1" x14ac:dyDescent="0.25">
      <c r="A84" s="5" t="s">
        <v>629</v>
      </c>
      <c r="B84" s="5" t="s">
        <v>357</v>
      </c>
      <c r="C84" s="85">
        <v>0</v>
      </c>
      <c r="D84" s="85">
        <v>0</v>
      </c>
      <c r="E84" s="85">
        <v>0</v>
      </c>
      <c r="F84" s="216">
        <f t="shared" si="62"/>
        <v>0</v>
      </c>
      <c r="G84" s="223">
        <v>0</v>
      </c>
      <c r="H84" s="85">
        <v>0</v>
      </c>
      <c r="I84" s="85">
        <v>0</v>
      </c>
      <c r="J84" s="85">
        <f t="shared" si="59"/>
        <v>0</v>
      </c>
      <c r="K84" s="223">
        <v>0</v>
      </c>
      <c r="L84" s="85">
        <v>0</v>
      </c>
      <c r="M84" s="85">
        <v>0</v>
      </c>
      <c r="N84" s="85">
        <f t="shared" si="60"/>
        <v>0</v>
      </c>
      <c r="O84" s="223">
        <v>0</v>
      </c>
      <c r="P84" s="85">
        <v>0</v>
      </c>
      <c r="Q84" s="85">
        <v>0</v>
      </c>
      <c r="R84" s="85">
        <f t="shared" si="61"/>
        <v>0</v>
      </c>
    </row>
    <row r="85" spans="1:18" ht="15" customHeight="1" x14ac:dyDescent="0.25">
      <c r="A85" s="7" t="s">
        <v>524</v>
      </c>
      <c r="B85" s="7" t="s">
        <v>358</v>
      </c>
      <c r="C85" s="88">
        <f>SUM(C81:C84)</f>
        <v>0</v>
      </c>
      <c r="D85" s="88">
        <f t="shared" ref="D85:E85" si="71">SUM(D81:D84)</f>
        <v>0</v>
      </c>
      <c r="E85" s="88">
        <f t="shared" si="71"/>
        <v>0</v>
      </c>
      <c r="F85" s="217">
        <f t="shared" si="62"/>
        <v>0</v>
      </c>
      <c r="G85" s="224">
        <f>SUM(G81:G84)</f>
        <v>0</v>
      </c>
      <c r="H85" s="88">
        <f t="shared" ref="H85:I85" si="72">SUM(H81:H84)</f>
        <v>0</v>
      </c>
      <c r="I85" s="88">
        <f t="shared" si="72"/>
        <v>0</v>
      </c>
      <c r="J85" s="88">
        <f t="shared" si="59"/>
        <v>0</v>
      </c>
      <c r="K85" s="224">
        <f>SUM(K81:K84)</f>
        <v>0</v>
      </c>
      <c r="L85" s="88">
        <f t="shared" ref="L85:M85" si="73">SUM(L81:L84)</f>
        <v>0</v>
      </c>
      <c r="M85" s="88">
        <f t="shared" si="73"/>
        <v>0</v>
      </c>
      <c r="N85" s="88">
        <f t="shared" si="60"/>
        <v>0</v>
      </c>
      <c r="O85" s="224">
        <f>SUM(O81:O84)</f>
        <v>0</v>
      </c>
      <c r="P85" s="88">
        <f t="shared" ref="P85:Q85" si="74">SUM(P81:P84)</f>
        <v>0</v>
      </c>
      <c r="Q85" s="88">
        <f t="shared" si="74"/>
        <v>0</v>
      </c>
      <c r="R85" s="88">
        <f t="shared" si="61"/>
        <v>0</v>
      </c>
    </row>
    <row r="86" spans="1:18" ht="15" customHeight="1" x14ac:dyDescent="0.25">
      <c r="A86" s="14" t="s">
        <v>359</v>
      </c>
      <c r="B86" s="7" t="s">
        <v>360</v>
      </c>
      <c r="C86" s="88">
        <v>0</v>
      </c>
      <c r="D86" s="88">
        <v>0</v>
      </c>
      <c r="E86" s="88">
        <v>0</v>
      </c>
      <c r="F86" s="217">
        <f t="shared" si="62"/>
        <v>0</v>
      </c>
      <c r="G86" s="224">
        <v>0</v>
      </c>
      <c r="H86" s="88">
        <v>0</v>
      </c>
      <c r="I86" s="88">
        <v>0</v>
      </c>
      <c r="J86" s="88">
        <f t="shared" si="59"/>
        <v>0</v>
      </c>
      <c r="K86" s="224">
        <v>0</v>
      </c>
      <c r="L86" s="88">
        <v>0</v>
      </c>
      <c r="M86" s="88">
        <v>0</v>
      </c>
      <c r="N86" s="88">
        <f t="shared" si="60"/>
        <v>0</v>
      </c>
      <c r="O86" s="224">
        <v>0</v>
      </c>
      <c r="P86" s="88">
        <v>0</v>
      </c>
      <c r="Q86" s="88">
        <v>0</v>
      </c>
      <c r="R86" s="88">
        <f t="shared" si="61"/>
        <v>0</v>
      </c>
    </row>
    <row r="87" spans="1:18" ht="15" customHeight="1" x14ac:dyDescent="0.25">
      <c r="A87" s="14" t="s">
        <v>361</v>
      </c>
      <c r="B87" s="7" t="s">
        <v>362</v>
      </c>
      <c r="C87" s="88">
        <v>0</v>
      </c>
      <c r="D87" s="88">
        <v>0</v>
      </c>
      <c r="E87" s="88">
        <v>0</v>
      </c>
      <c r="F87" s="217">
        <f t="shared" si="62"/>
        <v>0</v>
      </c>
      <c r="G87" s="224">
        <v>0</v>
      </c>
      <c r="H87" s="88">
        <v>0</v>
      </c>
      <c r="I87" s="88">
        <v>0</v>
      </c>
      <c r="J87" s="88">
        <f t="shared" si="59"/>
        <v>0</v>
      </c>
      <c r="K87" s="224">
        <v>0</v>
      </c>
      <c r="L87" s="88">
        <v>0</v>
      </c>
      <c r="M87" s="88">
        <v>0</v>
      </c>
      <c r="N87" s="88">
        <f t="shared" si="60"/>
        <v>0</v>
      </c>
      <c r="O87" s="224">
        <v>0</v>
      </c>
      <c r="P87" s="88">
        <v>0</v>
      </c>
      <c r="Q87" s="88">
        <v>0</v>
      </c>
      <c r="R87" s="88">
        <f t="shared" si="61"/>
        <v>0</v>
      </c>
    </row>
    <row r="88" spans="1:18" ht="15" customHeight="1" x14ac:dyDescent="0.25">
      <c r="A88" s="14" t="s">
        <v>363</v>
      </c>
      <c r="B88" s="7" t="s">
        <v>364</v>
      </c>
      <c r="C88" s="88">
        <v>39723683</v>
      </c>
      <c r="D88" s="88">
        <v>0</v>
      </c>
      <c r="E88" s="88">
        <v>0</v>
      </c>
      <c r="F88" s="217">
        <f t="shared" si="62"/>
        <v>39723683</v>
      </c>
      <c r="G88" s="249">
        <v>54992917</v>
      </c>
      <c r="H88" s="88">
        <v>0</v>
      </c>
      <c r="I88" s="88">
        <v>0</v>
      </c>
      <c r="J88" s="88">
        <f t="shared" si="59"/>
        <v>54992917</v>
      </c>
      <c r="K88" s="249">
        <v>54992917</v>
      </c>
      <c r="L88" s="88">
        <v>0</v>
      </c>
      <c r="M88" s="88">
        <v>0</v>
      </c>
      <c r="N88" s="88">
        <f t="shared" si="60"/>
        <v>54992917</v>
      </c>
      <c r="O88" s="249">
        <v>55318203</v>
      </c>
      <c r="P88" s="88">
        <v>0</v>
      </c>
      <c r="Q88" s="88">
        <v>0</v>
      </c>
      <c r="R88" s="88">
        <f t="shared" si="61"/>
        <v>55318203</v>
      </c>
    </row>
    <row r="89" spans="1:18" ht="15" customHeight="1" x14ac:dyDescent="0.25">
      <c r="A89" s="14" t="s">
        <v>365</v>
      </c>
      <c r="B89" s="7" t="s">
        <v>366</v>
      </c>
      <c r="C89" s="88">
        <v>0</v>
      </c>
      <c r="D89" s="88">
        <v>0</v>
      </c>
      <c r="E89" s="88">
        <v>0</v>
      </c>
      <c r="F89" s="217">
        <f t="shared" si="62"/>
        <v>0</v>
      </c>
      <c r="G89" s="224">
        <v>0</v>
      </c>
      <c r="H89" s="88">
        <v>0</v>
      </c>
      <c r="I89" s="88">
        <v>0</v>
      </c>
      <c r="J89" s="88">
        <f t="shared" si="59"/>
        <v>0</v>
      </c>
      <c r="K89" s="224">
        <v>0</v>
      </c>
      <c r="L89" s="88">
        <v>0</v>
      </c>
      <c r="M89" s="88">
        <v>0</v>
      </c>
      <c r="N89" s="88">
        <f t="shared" si="60"/>
        <v>0</v>
      </c>
      <c r="O89" s="224">
        <v>0</v>
      </c>
      <c r="P89" s="88">
        <v>0</v>
      </c>
      <c r="Q89" s="88">
        <v>0</v>
      </c>
      <c r="R89" s="88">
        <f t="shared" si="61"/>
        <v>0</v>
      </c>
    </row>
    <row r="90" spans="1:18" ht="15" customHeight="1" x14ac:dyDescent="0.25">
      <c r="A90" s="15" t="s">
        <v>506</v>
      </c>
      <c r="B90" s="7" t="s">
        <v>367</v>
      </c>
      <c r="C90" s="88">
        <v>0</v>
      </c>
      <c r="D90" s="88">
        <v>0</v>
      </c>
      <c r="E90" s="88">
        <v>0</v>
      </c>
      <c r="F90" s="217">
        <f t="shared" si="62"/>
        <v>0</v>
      </c>
      <c r="G90" s="224">
        <v>0</v>
      </c>
      <c r="H90" s="88">
        <v>0</v>
      </c>
      <c r="I90" s="88">
        <v>0</v>
      </c>
      <c r="J90" s="88">
        <f t="shared" si="59"/>
        <v>0</v>
      </c>
      <c r="K90" s="224">
        <v>0</v>
      </c>
      <c r="L90" s="88">
        <v>0</v>
      </c>
      <c r="M90" s="88">
        <v>0</v>
      </c>
      <c r="N90" s="88">
        <f t="shared" si="60"/>
        <v>0</v>
      </c>
      <c r="O90" s="224">
        <v>0</v>
      </c>
      <c r="P90" s="88">
        <v>0</v>
      </c>
      <c r="Q90" s="88">
        <v>0</v>
      </c>
      <c r="R90" s="88">
        <f t="shared" si="61"/>
        <v>0</v>
      </c>
    </row>
    <row r="91" spans="1:18" ht="15" customHeight="1" x14ac:dyDescent="0.25">
      <c r="A91" s="42" t="s">
        <v>525</v>
      </c>
      <c r="B91" s="35" t="s">
        <v>369</v>
      </c>
      <c r="C91" s="115">
        <f>C75+C80+C85+C86+C87+C88+C89+C90</f>
        <v>39723683</v>
      </c>
      <c r="D91" s="115">
        <f t="shared" ref="D91:E91" si="75">D75+D80+D85+D86+D88+D87+D89+D90</f>
        <v>0</v>
      </c>
      <c r="E91" s="115">
        <f t="shared" si="75"/>
        <v>0</v>
      </c>
      <c r="F91" s="218">
        <f t="shared" si="62"/>
        <v>39723683</v>
      </c>
      <c r="G91" s="225">
        <f>G75+G80+G85+G86+G87+G88+G89+G90</f>
        <v>54992917</v>
      </c>
      <c r="H91" s="115">
        <f t="shared" ref="H91:I91" si="76">H75+H80+H85+H86+H88+H87+H89+H90</f>
        <v>0</v>
      </c>
      <c r="I91" s="115">
        <f t="shared" si="76"/>
        <v>0</v>
      </c>
      <c r="J91" s="115">
        <f t="shared" si="59"/>
        <v>54992917</v>
      </c>
      <c r="K91" s="225">
        <f>K75+K80+K85+K86+K87+K88+K89+K90</f>
        <v>54992917</v>
      </c>
      <c r="L91" s="115">
        <f t="shared" ref="L91:M91" si="77">L75+L80+L85+L86+L88+L87+L89+L90</f>
        <v>0</v>
      </c>
      <c r="M91" s="115">
        <f t="shared" si="77"/>
        <v>0</v>
      </c>
      <c r="N91" s="115">
        <f t="shared" si="60"/>
        <v>54992917</v>
      </c>
      <c r="O91" s="225">
        <f>O75+O80+O85+O86+O87+O88+O89+O90</f>
        <v>55318203</v>
      </c>
      <c r="P91" s="115">
        <f t="shared" ref="P91:Q91" si="78">P75+P80+P85+P86+P88+P87+P89+P90</f>
        <v>0</v>
      </c>
      <c r="Q91" s="115">
        <f t="shared" si="78"/>
        <v>0</v>
      </c>
      <c r="R91" s="115">
        <f t="shared" si="61"/>
        <v>55318203</v>
      </c>
    </row>
    <row r="92" spans="1:18" ht="15" customHeight="1" x14ac:dyDescent="0.25">
      <c r="A92" s="13" t="s">
        <v>370</v>
      </c>
      <c r="B92" s="5" t="s">
        <v>371</v>
      </c>
      <c r="C92" s="85">
        <v>0</v>
      </c>
      <c r="D92" s="85">
        <v>0</v>
      </c>
      <c r="E92" s="85">
        <v>0</v>
      </c>
      <c r="F92" s="216">
        <f t="shared" si="62"/>
        <v>0</v>
      </c>
      <c r="G92" s="223">
        <v>0</v>
      </c>
      <c r="H92" s="85">
        <v>0</v>
      </c>
      <c r="I92" s="85">
        <v>0</v>
      </c>
      <c r="J92" s="85">
        <f t="shared" si="59"/>
        <v>0</v>
      </c>
      <c r="K92" s="223">
        <v>0</v>
      </c>
      <c r="L92" s="85">
        <v>0</v>
      </c>
      <c r="M92" s="85">
        <v>0</v>
      </c>
      <c r="N92" s="85">
        <f t="shared" si="60"/>
        <v>0</v>
      </c>
      <c r="O92" s="223">
        <v>0</v>
      </c>
      <c r="P92" s="85">
        <v>0</v>
      </c>
      <c r="Q92" s="85">
        <v>0</v>
      </c>
      <c r="R92" s="85">
        <f t="shared" si="61"/>
        <v>0</v>
      </c>
    </row>
    <row r="93" spans="1:18" ht="15" customHeight="1" x14ac:dyDescent="0.25">
      <c r="A93" s="13" t="s">
        <v>372</v>
      </c>
      <c r="B93" s="5" t="s">
        <v>373</v>
      </c>
      <c r="C93" s="85">
        <v>0</v>
      </c>
      <c r="D93" s="85">
        <v>0</v>
      </c>
      <c r="E93" s="85">
        <v>0</v>
      </c>
      <c r="F93" s="216">
        <f t="shared" si="62"/>
        <v>0</v>
      </c>
      <c r="G93" s="223">
        <v>0</v>
      </c>
      <c r="H93" s="85">
        <v>0</v>
      </c>
      <c r="I93" s="85">
        <v>0</v>
      </c>
      <c r="J93" s="85">
        <f t="shared" si="59"/>
        <v>0</v>
      </c>
      <c r="K93" s="223">
        <v>0</v>
      </c>
      <c r="L93" s="85">
        <v>0</v>
      </c>
      <c r="M93" s="85">
        <v>0</v>
      </c>
      <c r="N93" s="85">
        <f t="shared" si="60"/>
        <v>0</v>
      </c>
      <c r="O93" s="223">
        <v>0</v>
      </c>
      <c r="P93" s="85">
        <v>0</v>
      </c>
      <c r="Q93" s="85">
        <v>0</v>
      </c>
      <c r="R93" s="85">
        <f t="shared" si="61"/>
        <v>0</v>
      </c>
    </row>
    <row r="94" spans="1:18" ht="15" customHeight="1" x14ac:dyDescent="0.25">
      <c r="A94" s="33" t="s">
        <v>374</v>
      </c>
      <c r="B94" s="5" t="s">
        <v>375</v>
      </c>
      <c r="C94" s="85">
        <v>0</v>
      </c>
      <c r="D94" s="85">
        <v>0</v>
      </c>
      <c r="E94" s="85">
        <v>0</v>
      </c>
      <c r="F94" s="216">
        <f t="shared" si="62"/>
        <v>0</v>
      </c>
      <c r="G94" s="223">
        <v>0</v>
      </c>
      <c r="H94" s="85">
        <v>0</v>
      </c>
      <c r="I94" s="85">
        <v>0</v>
      </c>
      <c r="J94" s="85">
        <f t="shared" si="59"/>
        <v>0</v>
      </c>
      <c r="K94" s="223">
        <v>0</v>
      </c>
      <c r="L94" s="85">
        <v>0</v>
      </c>
      <c r="M94" s="85">
        <v>0</v>
      </c>
      <c r="N94" s="85">
        <f t="shared" si="60"/>
        <v>0</v>
      </c>
      <c r="O94" s="223">
        <v>0</v>
      </c>
      <c r="P94" s="85">
        <v>0</v>
      </c>
      <c r="Q94" s="85">
        <v>0</v>
      </c>
      <c r="R94" s="85">
        <f t="shared" si="61"/>
        <v>0</v>
      </c>
    </row>
    <row r="95" spans="1:18" ht="15" customHeight="1" x14ac:dyDescent="0.25">
      <c r="A95" s="33" t="s">
        <v>507</v>
      </c>
      <c r="B95" s="5" t="s">
        <v>376</v>
      </c>
      <c r="C95" s="85">
        <v>0</v>
      </c>
      <c r="D95" s="85">
        <v>0</v>
      </c>
      <c r="E95" s="85">
        <v>0</v>
      </c>
      <c r="F95" s="216">
        <f t="shared" si="62"/>
        <v>0</v>
      </c>
      <c r="G95" s="223">
        <v>0</v>
      </c>
      <c r="H95" s="85">
        <v>0</v>
      </c>
      <c r="I95" s="85">
        <v>0</v>
      </c>
      <c r="J95" s="85">
        <f t="shared" si="59"/>
        <v>0</v>
      </c>
      <c r="K95" s="223">
        <v>0</v>
      </c>
      <c r="L95" s="85">
        <v>0</v>
      </c>
      <c r="M95" s="85">
        <v>0</v>
      </c>
      <c r="N95" s="85">
        <f t="shared" si="60"/>
        <v>0</v>
      </c>
      <c r="O95" s="223">
        <v>0</v>
      </c>
      <c r="P95" s="85">
        <v>0</v>
      </c>
      <c r="Q95" s="85">
        <v>0</v>
      </c>
      <c r="R95" s="85">
        <f t="shared" si="61"/>
        <v>0</v>
      </c>
    </row>
    <row r="96" spans="1:18" ht="15" customHeight="1" x14ac:dyDescent="0.25">
      <c r="A96" s="14" t="s">
        <v>526</v>
      </c>
      <c r="B96" s="7" t="s">
        <v>377</v>
      </c>
      <c r="C96" s="88">
        <v>0</v>
      </c>
      <c r="D96" s="88">
        <v>0</v>
      </c>
      <c r="E96" s="88">
        <v>0</v>
      </c>
      <c r="F96" s="217">
        <f t="shared" si="62"/>
        <v>0</v>
      </c>
      <c r="G96" s="224">
        <v>0</v>
      </c>
      <c r="H96" s="88">
        <v>0</v>
      </c>
      <c r="I96" s="88">
        <v>0</v>
      </c>
      <c r="J96" s="88">
        <f t="shared" si="59"/>
        <v>0</v>
      </c>
      <c r="K96" s="224">
        <v>0</v>
      </c>
      <c r="L96" s="88">
        <v>0</v>
      </c>
      <c r="M96" s="88">
        <v>0</v>
      </c>
      <c r="N96" s="88">
        <f t="shared" si="60"/>
        <v>0</v>
      </c>
      <c r="O96" s="224">
        <v>0</v>
      </c>
      <c r="P96" s="88">
        <v>0</v>
      </c>
      <c r="Q96" s="88">
        <v>0</v>
      </c>
      <c r="R96" s="88">
        <f t="shared" si="61"/>
        <v>0</v>
      </c>
    </row>
    <row r="97" spans="1:18" ht="15" customHeight="1" x14ac:dyDescent="0.25">
      <c r="A97" s="15" t="s">
        <v>378</v>
      </c>
      <c r="B97" s="7" t="s">
        <v>379</v>
      </c>
      <c r="C97" s="88">
        <v>0</v>
      </c>
      <c r="D97" s="88">
        <v>0</v>
      </c>
      <c r="E97" s="88">
        <v>0</v>
      </c>
      <c r="F97" s="217">
        <f t="shared" si="62"/>
        <v>0</v>
      </c>
      <c r="G97" s="224">
        <v>0</v>
      </c>
      <c r="H97" s="88">
        <v>0</v>
      </c>
      <c r="I97" s="88">
        <v>0</v>
      </c>
      <c r="J97" s="88">
        <f t="shared" si="59"/>
        <v>0</v>
      </c>
      <c r="K97" s="224">
        <v>0</v>
      </c>
      <c r="L97" s="88">
        <v>0</v>
      </c>
      <c r="M97" s="88">
        <v>0</v>
      </c>
      <c r="N97" s="88">
        <f t="shared" si="60"/>
        <v>0</v>
      </c>
      <c r="O97" s="224">
        <v>0</v>
      </c>
      <c r="P97" s="88">
        <v>0</v>
      </c>
      <c r="Q97" s="88">
        <v>0</v>
      </c>
      <c r="R97" s="88">
        <f t="shared" si="61"/>
        <v>0</v>
      </c>
    </row>
    <row r="98" spans="1:18" ht="15.75" x14ac:dyDescent="0.25">
      <c r="A98" s="125" t="s">
        <v>527</v>
      </c>
      <c r="B98" s="126" t="s">
        <v>380</v>
      </c>
      <c r="C98" s="124">
        <f>C91+C96+C97</f>
        <v>39723683</v>
      </c>
      <c r="D98" s="124">
        <f t="shared" ref="D98:E98" si="79">D91+D96+D97</f>
        <v>0</v>
      </c>
      <c r="E98" s="124">
        <f t="shared" si="79"/>
        <v>0</v>
      </c>
      <c r="F98" s="220">
        <f t="shared" si="62"/>
        <v>39723683</v>
      </c>
      <c r="G98" s="227">
        <f>G91+G96+G97</f>
        <v>54992917</v>
      </c>
      <c r="H98" s="124">
        <f t="shared" ref="H98:I98" si="80">H91+H96+H97</f>
        <v>0</v>
      </c>
      <c r="I98" s="124">
        <f t="shared" si="80"/>
        <v>0</v>
      </c>
      <c r="J98" s="124">
        <f t="shared" si="59"/>
        <v>54992917</v>
      </c>
      <c r="K98" s="227">
        <f>K91+K96+K97</f>
        <v>54992917</v>
      </c>
      <c r="L98" s="124">
        <f t="shared" ref="L98:M98" si="81">L91+L96+L97</f>
        <v>0</v>
      </c>
      <c r="M98" s="124">
        <f t="shared" si="81"/>
        <v>0</v>
      </c>
      <c r="N98" s="124">
        <f t="shared" si="60"/>
        <v>54992917</v>
      </c>
      <c r="O98" s="227">
        <f>O91+O96+O97</f>
        <v>55318203</v>
      </c>
      <c r="P98" s="124">
        <f t="shared" ref="P98:Q98" si="82">P91+P96+P97</f>
        <v>0</v>
      </c>
      <c r="Q98" s="124">
        <f t="shared" si="82"/>
        <v>0</v>
      </c>
      <c r="R98" s="124">
        <f t="shared" si="61"/>
        <v>55318203</v>
      </c>
    </row>
    <row r="99" spans="1:18" ht="17.25" x14ac:dyDescent="0.3">
      <c r="A99" s="127" t="s">
        <v>509</v>
      </c>
      <c r="B99" s="127"/>
      <c r="C99" s="129">
        <f>C69+C98</f>
        <v>39723683</v>
      </c>
      <c r="D99" s="129">
        <f t="shared" ref="D99:E99" si="83">D69+D98</f>
        <v>0</v>
      </c>
      <c r="E99" s="129">
        <f t="shared" si="83"/>
        <v>0</v>
      </c>
      <c r="F99" s="222">
        <f>SUM(C99:E99)</f>
        <v>39723683</v>
      </c>
      <c r="G99" s="229">
        <f>G69+G98</f>
        <v>54992917</v>
      </c>
      <c r="H99" s="129">
        <f t="shared" ref="H99:I99" si="84">H69+H98</f>
        <v>0</v>
      </c>
      <c r="I99" s="129">
        <f t="shared" si="84"/>
        <v>0</v>
      </c>
      <c r="J99" s="130">
        <f>SUM(G99:I99)</f>
        <v>54992917</v>
      </c>
      <c r="K99" s="229">
        <f>K69+K98</f>
        <v>54992917</v>
      </c>
      <c r="L99" s="129">
        <f t="shared" ref="L99:M99" si="85">L69+L98</f>
        <v>0</v>
      </c>
      <c r="M99" s="129">
        <f t="shared" si="85"/>
        <v>0</v>
      </c>
      <c r="N99" s="130">
        <f>SUM(K99:M99)</f>
        <v>54992917</v>
      </c>
      <c r="O99" s="229">
        <f>O69+O98</f>
        <v>55506787</v>
      </c>
      <c r="P99" s="129">
        <f t="shared" ref="P99:Q99" si="86">P69+P98</f>
        <v>0</v>
      </c>
      <c r="Q99" s="129">
        <f t="shared" si="86"/>
        <v>0</v>
      </c>
      <c r="R99" s="130">
        <f>SUM(O99:Q99)</f>
        <v>55506787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55B3-44A4-4E82-AC6E-D6AF234A4CDB}">
  <sheetPr>
    <tabColor theme="7" tint="-0.499984740745262"/>
  </sheetPr>
  <dimension ref="A1:R100"/>
  <sheetViews>
    <sheetView topLeftCell="B1" workbookViewId="0">
      <selection activeCell="B2" sqref="B2"/>
    </sheetView>
  </sheetViews>
  <sheetFormatPr defaultRowHeight="15" x14ac:dyDescent="0.25"/>
  <cols>
    <col min="1" max="1" width="75.7109375" bestFit="1" customWidth="1"/>
    <col min="2" max="2" width="8.5703125" bestFit="1" customWidth="1"/>
    <col min="3" max="4" width="14.140625" bestFit="1" customWidth="1"/>
    <col min="5" max="5" width="15.7109375" customWidth="1"/>
    <col min="6" max="6" width="14.140625" bestFit="1" customWidth="1"/>
    <col min="7" max="7" width="14.28515625" style="239" bestFit="1" customWidth="1"/>
    <col min="8" max="8" width="9.7109375" style="239" bestFit="1" customWidth="1"/>
    <col min="9" max="9" width="9.28515625" style="239" bestFit="1" customWidth="1"/>
    <col min="10" max="11" width="14.28515625" style="239" bestFit="1" customWidth="1"/>
    <col min="12" max="12" width="9.5703125" style="239" bestFit="1" customWidth="1"/>
    <col min="13" max="13" width="9.28515625" style="239" bestFit="1" customWidth="1"/>
    <col min="14" max="14" width="14.28515625" style="239" bestFit="1" customWidth="1"/>
    <col min="15" max="15" width="14.140625" bestFit="1" customWidth="1"/>
    <col min="16" max="16" width="9.5703125" bestFit="1" customWidth="1"/>
    <col min="18" max="18" width="14.140625" bestFit="1" customWidth="1"/>
  </cols>
  <sheetData>
    <row r="1" spans="1:18" x14ac:dyDescent="0.25">
      <c r="B1" s="275" t="s">
        <v>743</v>
      </c>
      <c r="C1" s="275"/>
      <c r="D1" s="275"/>
      <c r="E1" s="275"/>
      <c r="F1" s="275"/>
      <c r="G1" s="275"/>
      <c r="H1" s="275"/>
      <c r="I1" s="275"/>
      <c r="J1" s="275"/>
    </row>
    <row r="3" spans="1:18" x14ac:dyDescent="0.25">
      <c r="A3" s="269" t="s">
        <v>706</v>
      </c>
      <c r="B3" s="276"/>
      <c r="C3" s="276"/>
      <c r="D3" s="276"/>
      <c r="E3" s="276"/>
      <c r="F3" s="271"/>
    </row>
    <row r="4" spans="1:18" x14ac:dyDescent="0.25">
      <c r="A4" s="272" t="s">
        <v>663</v>
      </c>
      <c r="B4" s="270"/>
      <c r="C4" s="270"/>
      <c r="D4" s="270"/>
      <c r="E4" s="270"/>
      <c r="F4" s="271"/>
      <c r="H4" s="250"/>
    </row>
    <row r="5" spans="1:18" ht="18" x14ac:dyDescent="0.25">
      <c r="A5" s="97"/>
    </row>
    <row r="6" spans="1:18" x14ac:dyDescent="0.25">
      <c r="A6" s="86" t="s">
        <v>711</v>
      </c>
      <c r="C6" s="267" t="s">
        <v>647</v>
      </c>
      <c r="D6" s="267"/>
      <c r="E6" s="267"/>
      <c r="F6" s="268"/>
      <c r="G6" s="265" t="s">
        <v>730</v>
      </c>
      <c r="H6" s="266"/>
      <c r="I6" s="266"/>
      <c r="J6" s="266"/>
      <c r="K6" s="265" t="s">
        <v>731</v>
      </c>
      <c r="L6" s="266"/>
      <c r="M6" s="266"/>
      <c r="N6" s="266"/>
      <c r="O6" s="265" t="s">
        <v>731</v>
      </c>
      <c r="P6" s="266"/>
      <c r="Q6" s="266"/>
      <c r="R6" s="266"/>
    </row>
    <row r="7" spans="1:18" ht="60" x14ac:dyDescent="0.3">
      <c r="A7" s="2" t="s">
        <v>80</v>
      </c>
      <c r="B7" s="3" t="s">
        <v>32</v>
      </c>
      <c r="C7" s="98" t="s">
        <v>582</v>
      </c>
      <c r="D7" s="98" t="s">
        <v>583</v>
      </c>
      <c r="E7" s="98" t="s">
        <v>39</v>
      </c>
      <c r="F7" s="202" t="s">
        <v>23</v>
      </c>
      <c r="G7" s="240" t="s">
        <v>582</v>
      </c>
      <c r="H7" s="241" t="s">
        <v>583</v>
      </c>
      <c r="I7" s="241" t="s">
        <v>39</v>
      </c>
      <c r="J7" s="242" t="s">
        <v>23</v>
      </c>
      <c r="K7" s="240" t="s">
        <v>582</v>
      </c>
      <c r="L7" s="241" t="s">
        <v>583</v>
      </c>
      <c r="M7" s="241" t="s">
        <v>39</v>
      </c>
      <c r="N7" s="242" t="s">
        <v>23</v>
      </c>
      <c r="O7" s="240" t="s">
        <v>582</v>
      </c>
      <c r="P7" s="241" t="s">
        <v>583</v>
      </c>
      <c r="Q7" s="241" t="s">
        <v>39</v>
      </c>
      <c r="R7" s="242" t="s">
        <v>23</v>
      </c>
    </row>
    <row r="8" spans="1:18" ht="15" customHeight="1" x14ac:dyDescent="0.25">
      <c r="A8" s="29" t="s">
        <v>260</v>
      </c>
      <c r="B8" s="6" t="s">
        <v>261</v>
      </c>
      <c r="C8" s="85">
        <v>16994381</v>
      </c>
      <c r="D8" s="85">
        <v>0</v>
      </c>
      <c r="E8" s="85">
        <v>0</v>
      </c>
      <c r="F8" s="216">
        <f>SUM(C8:E8)</f>
        <v>16994381</v>
      </c>
      <c r="G8" s="238">
        <v>71987298</v>
      </c>
      <c r="H8" s="107">
        <v>0</v>
      </c>
      <c r="I8" s="107">
        <v>0</v>
      </c>
      <c r="J8" s="107">
        <f>SUM(G8:I8)</f>
        <v>71987298</v>
      </c>
      <c r="K8" s="238">
        <v>72008213</v>
      </c>
      <c r="L8" s="107">
        <v>0</v>
      </c>
      <c r="M8" s="107">
        <v>0</v>
      </c>
      <c r="N8" s="107">
        <f>SUM(K8:M8)</f>
        <v>72008213</v>
      </c>
      <c r="O8" s="238">
        <v>72039587</v>
      </c>
      <c r="P8" s="107">
        <v>0</v>
      </c>
      <c r="Q8" s="107">
        <v>0</v>
      </c>
      <c r="R8" s="107">
        <f>SUM(O8:Q8)</f>
        <v>72039587</v>
      </c>
    </row>
    <row r="9" spans="1:18" ht="15" customHeight="1" x14ac:dyDescent="0.25">
      <c r="A9" s="5" t="s">
        <v>262</v>
      </c>
      <c r="B9" s="6" t="s">
        <v>263</v>
      </c>
      <c r="C9" s="85">
        <v>19665870</v>
      </c>
      <c r="D9" s="85">
        <v>0</v>
      </c>
      <c r="E9" s="85">
        <v>0</v>
      </c>
      <c r="F9" s="216">
        <f t="shared" ref="F9:F74" si="0">SUM(C9:E9)</f>
        <v>19665870</v>
      </c>
      <c r="G9" s="238">
        <v>19665870</v>
      </c>
      <c r="H9" s="107">
        <v>0</v>
      </c>
      <c r="I9" s="107">
        <v>0</v>
      </c>
      <c r="J9" s="107">
        <f t="shared" ref="J9:J44" si="1">SUM(G9:I9)</f>
        <v>19665870</v>
      </c>
      <c r="K9" s="238">
        <v>19665870</v>
      </c>
      <c r="L9" s="107">
        <v>0</v>
      </c>
      <c r="M9" s="107">
        <v>0</v>
      </c>
      <c r="N9" s="107">
        <f t="shared" ref="N9:N44" si="2">SUM(K9:M9)</f>
        <v>19665870</v>
      </c>
      <c r="O9" s="238">
        <v>19946447</v>
      </c>
      <c r="P9" s="107">
        <v>0</v>
      </c>
      <c r="Q9" s="107">
        <v>0</v>
      </c>
      <c r="R9" s="107">
        <f t="shared" ref="R9:R44" si="3">SUM(O9:Q9)</f>
        <v>19946447</v>
      </c>
    </row>
    <row r="10" spans="1:18" ht="15" customHeight="1" x14ac:dyDescent="0.25">
      <c r="A10" s="5"/>
      <c r="B10" s="6" t="s">
        <v>732</v>
      </c>
      <c r="C10" s="85"/>
      <c r="D10" s="85"/>
      <c r="E10" s="85"/>
      <c r="F10" s="216"/>
      <c r="G10" s="238"/>
      <c r="H10" s="107"/>
      <c r="I10" s="107"/>
      <c r="J10" s="107"/>
      <c r="K10" s="238">
        <v>4563000</v>
      </c>
      <c r="L10" s="107"/>
      <c r="M10" s="107"/>
      <c r="N10" s="107">
        <f t="shared" si="2"/>
        <v>4563000</v>
      </c>
      <c r="O10" s="238">
        <v>4563000</v>
      </c>
      <c r="P10" s="107"/>
      <c r="Q10" s="107"/>
      <c r="R10" s="107">
        <f t="shared" si="3"/>
        <v>4563000</v>
      </c>
    </row>
    <row r="11" spans="1:18" ht="15" customHeight="1" x14ac:dyDescent="0.25">
      <c r="A11" s="5" t="s">
        <v>264</v>
      </c>
      <c r="B11" s="6" t="s">
        <v>733</v>
      </c>
      <c r="C11" s="85">
        <v>20258172</v>
      </c>
      <c r="D11" s="85">
        <v>0</v>
      </c>
      <c r="E11" s="85">
        <v>0</v>
      </c>
      <c r="F11" s="216">
        <f t="shared" si="0"/>
        <v>20258172</v>
      </c>
      <c r="G11" s="238">
        <v>20258172</v>
      </c>
      <c r="H11" s="107">
        <v>0</v>
      </c>
      <c r="I11" s="107">
        <v>0</v>
      </c>
      <c r="J11" s="107">
        <f t="shared" si="1"/>
        <v>20258172</v>
      </c>
      <c r="K11" s="238">
        <v>15695172</v>
      </c>
      <c r="L11" s="107">
        <v>0</v>
      </c>
      <c r="M11" s="107">
        <v>0</v>
      </c>
      <c r="N11" s="107">
        <f t="shared" si="2"/>
        <v>15695172</v>
      </c>
      <c r="O11" s="238">
        <v>13341849</v>
      </c>
      <c r="P11" s="107">
        <v>0</v>
      </c>
      <c r="Q11" s="107">
        <v>0</v>
      </c>
      <c r="R11" s="107">
        <f t="shared" si="3"/>
        <v>13341849</v>
      </c>
    </row>
    <row r="12" spans="1:18" ht="15" customHeight="1" x14ac:dyDescent="0.25">
      <c r="A12" s="5" t="s">
        <v>266</v>
      </c>
      <c r="B12" s="6" t="s">
        <v>267</v>
      </c>
      <c r="C12" s="85">
        <v>1800000</v>
      </c>
      <c r="D12" s="85">
        <v>0</v>
      </c>
      <c r="E12" s="85">
        <v>0</v>
      </c>
      <c r="F12" s="216">
        <f t="shared" si="0"/>
        <v>1800000</v>
      </c>
      <c r="G12" s="238">
        <v>1800000</v>
      </c>
      <c r="H12" s="107">
        <v>0</v>
      </c>
      <c r="I12" s="107">
        <v>0</v>
      </c>
      <c r="J12" s="107">
        <f t="shared" si="1"/>
        <v>1800000</v>
      </c>
      <c r="K12" s="238">
        <v>1800000</v>
      </c>
      <c r="L12" s="107">
        <v>0</v>
      </c>
      <c r="M12" s="107">
        <v>0</v>
      </c>
      <c r="N12" s="107">
        <f t="shared" si="2"/>
        <v>1800000</v>
      </c>
      <c r="O12" s="238">
        <v>1800000</v>
      </c>
      <c r="P12" s="107">
        <v>0</v>
      </c>
      <c r="Q12" s="107">
        <v>0</v>
      </c>
      <c r="R12" s="107">
        <f t="shared" si="3"/>
        <v>1800000</v>
      </c>
    </row>
    <row r="13" spans="1:18" ht="15" customHeight="1" x14ac:dyDescent="0.25">
      <c r="A13" s="5" t="s">
        <v>268</v>
      </c>
      <c r="B13" s="6" t="s">
        <v>269</v>
      </c>
      <c r="C13" s="85">
        <v>0</v>
      </c>
      <c r="D13" s="85">
        <v>0</v>
      </c>
      <c r="E13" s="85">
        <v>0</v>
      </c>
      <c r="F13" s="216">
        <f t="shared" si="0"/>
        <v>0</v>
      </c>
      <c r="G13" s="238">
        <v>0</v>
      </c>
      <c r="H13" s="107">
        <v>0</v>
      </c>
      <c r="I13" s="107">
        <v>0</v>
      </c>
      <c r="J13" s="107">
        <f t="shared" si="1"/>
        <v>0</v>
      </c>
      <c r="K13" s="238">
        <v>0</v>
      </c>
      <c r="L13" s="107">
        <v>0</v>
      </c>
      <c r="M13" s="107">
        <v>0</v>
      </c>
      <c r="N13" s="107">
        <f t="shared" si="2"/>
        <v>0</v>
      </c>
      <c r="O13" s="238">
        <v>0</v>
      </c>
      <c r="P13" s="107">
        <v>0</v>
      </c>
      <c r="Q13" s="107">
        <v>0</v>
      </c>
      <c r="R13" s="107">
        <f t="shared" si="3"/>
        <v>0</v>
      </c>
    </row>
    <row r="14" spans="1:18" ht="15" customHeight="1" x14ac:dyDescent="0.25">
      <c r="A14" s="5" t="s">
        <v>660</v>
      </c>
      <c r="B14" s="6" t="s">
        <v>270</v>
      </c>
      <c r="C14" s="85">
        <v>0</v>
      </c>
      <c r="D14" s="85">
        <v>0</v>
      </c>
      <c r="E14" s="85">
        <v>0</v>
      </c>
      <c r="F14" s="216">
        <f t="shared" si="0"/>
        <v>0</v>
      </c>
      <c r="G14" s="238">
        <v>0</v>
      </c>
      <c r="H14" s="107">
        <v>0</v>
      </c>
      <c r="I14" s="107">
        <v>0</v>
      </c>
      <c r="J14" s="107">
        <f t="shared" si="1"/>
        <v>0</v>
      </c>
      <c r="K14" s="238">
        <v>0</v>
      </c>
      <c r="L14" s="107">
        <v>0</v>
      </c>
      <c r="M14" s="107">
        <v>0</v>
      </c>
      <c r="N14" s="107">
        <f t="shared" si="2"/>
        <v>0</v>
      </c>
      <c r="O14" s="238">
        <v>844083</v>
      </c>
      <c r="P14" s="107">
        <v>0</v>
      </c>
      <c r="Q14" s="107">
        <v>0</v>
      </c>
      <c r="R14" s="107">
        <f t="shared" si="3"/>
        <v>844083</v>
      </c>
    </row>
    <row r="15" spans="1:18" ht="15" customHeight="1" x14ac:dyDescent="0.25">
      <c r="A15" s="7" t="s">
        <v>511</v>
      </c>
      <c r="B15" s="8" t="s">
        <v>271</v>
      </c>
      <c r="C15" s="88">
        <f>SUM(C8:C14)</f>
        <v>58718423</v>
      </c>
      <c r="D15" s="88">
        <f>SUM(D8:D14)</f>
        <v>0</v>
      </c>
      <c r="E15" s="88">
        <f>SUM(E8:E14)</f>
        <v>0</v>
      </c>
      <c r="F15" s="217">
        <f t="shared" si="0"/>
        <v>58718423</v>
      </c>
      <c r="G15" s="249">
        <f>SUM(G8:G14)</f>
        <v>113711340</v>
      </c>
      <c r="H15" s="119">
        <f>SUM(H8:H14)</f>
        <v>0</v>
      </c>
      <c r="I15" s="119">
        <f>SUM(I8:I14)</f>
        <v>0</v>
      </c>
      <c r="J15" s="119">
        <f t="shared" si="1"/>
        <v>113711340</v>
      </c>
      <c r="K15" s="249">
        <f>SUM(K8:K14)</f>
        <v>113732255</v>
      </c>
      <c r="L15" s="119">
        <f t="shared" ref="L15:M15" si="4">SUM(L8:L14)</f>
        <v>0</v>
      </c>
      <c r="M15" s="119">
        <f t="shared" si="4"/>
        <v>0</v>
      </c>
      <c r="N15" s="119">
        <f t="shared" si="2"/>
        <v>113732255</v>
      </c>
      <c r="O15" s="249">
        <f>SUM(O8:O14)</f>
        <v>112534966</v>
      </c>
      <c r="P15" s="119">
        <f t="shared" ref="P15:Q15" si="5">SUM(P8:P14)</f>
        <v>0</v>
      </c>
      <c r="Q15" s="119">
        <f t="shared" si="5"/>
        <v>0</v>
      </c>
      <c r="R15" s="119">
        <f t="shared" si="3"/>
        <v>112534966</v>
      </c>
    </row>
    <row r="16" spans="1:18" ht="15" customHeight="1" x14ac:dyDescent="0.25">
      <c r="A16" s="5" t="s">
        <v>272</v>
      </c>
      <c r="B16" s="6" t="s">
        <v>273</v>
      </c>
      <c r="C16" s="85">
        <v>0</v>
      </c>
      <c r="D16" s="85">
        <v>0</v>
      </c>
      <c r="E16" s="85">
        <v>0</v>
      </c>
      <c r="F16" s="216">
        <f t="shared" si="0"/>
        <v>0</v>
      </c>
      <c r="G16" s="238">
        <v>0</v>
      </c>
      <c r="H16" s="107">
        <v>0</v>
      </c>
      <c r="I16" s="107">
        <v>0</v>
      </c>
      <c r="J16" s="107">
        <f t="shared" si="1"/>
        <v>0</v>
      </c>
      <c r="K16" s="238">
        <v>0</v>
      </c>
      <c r="L16" s="107">
        <v>0</v>
      </c>
      <c r="M16" s="107">
        <v>0</v>
      </c>
      <c r="N16" s="107">
        <f t="shared" si="2"/>
        <v>0</v>
      </c>
      <c r="O16" s="238">
        <v>0</v>
      </c>
      <c r="P16" s="107">
        <v>0</v>
      </c>
      <c r="Q16" s="107">
        <v>0</v>
      </c>
      <c r="R16" s="107">
        <f t="shared" si="3"/>
        <v>0</v>
      </c>
    </row>
    <row r="17" spans="1:18" ht="15" customHeight="1" x14ac:dyDescent="0.25">
      <c r="A17" s="5" t="s">
        <v>274</v>
      </c>
      <c r="B17" s="6" t="s">
        <v>275</v>
      </c>
      <c r="C17" s="85">
        <v>0</v>
      </c>
      <c r="D17" s="85">
        <v>0</v>
      </c>
      <c r="E17" s="85">
        <v>0</v>
      </c>
      <c r="F17" s="216">
        <f t="shared" si="0"/>
        <v>0</v>
      </c>
      <c r="G17" s="238">
        <v>0</v>
      </c>
      <c r="H17" s="107">
        <v>0</v>
      </c>
      <c r="I17" s="107">
        <v>0</v>
      </c>
      <c r="J17" s="107">
        <f t="shared" si="1"/>
        <v>0</v>
      </c>
      <c r="K17" s="238">
        <v>0</v>
      </c>
      <c r="L17" s="107">
        <v>0</v>
      </c>
      <c r="M17" s="107">
        <v>0</v>
      </c>
      <c r="N17" s="107">
        <f t="shared" si="2"/>
        <v>0</v>
      </c>
      <c r="O17" s="238">
        <v>0</v>
      </c>
      <c r="P17" s="107">
        <v>0</v>
      </c>
      <c r="Q17" s="107">
        <v>0</v>
      </c>
      <c r="R17" s="107">
        <f t="shared" si="3"/>
        <v>0</v>
      </c>
    </row>
    <row r="18" spans="1:18" ht="15" customHeight="1" x14ac:dyDescent="0.25">
      <c r="A18" s="5" t="s">
        <v>473</v>
      </c>
      <c r="B18" s="6" t="s">
        <v>276</v>
      </c>
      <c r="C18" s="85">
        <v>0</v>
      </c>
      <c r="D18" s="85">
        <v>0</v>
      </c>
      <c r="E18" s="85">
        <v>0</v>
      </c>
      <c r="F18" s="216">
        <f t="shared" si="0"/>
        <v>0</v>
      </c>
      <c r="G18" s="238">
        <v>0</v>
      </c>
      <c r="H18" s="107">
        <v>0</v>
      </c>
      <c r="I18" s="107">
        <v>0</v>
      </c>
      <c r="J18" s="107">
        <f t="shared" si="1"/>
        <v>0</v>
      </c>
      <c r="K18" s="238">
        <v>0</v>
      </c>
      <c r="L18" s="107">
        <v>0</v>
      </c>
      <c r="M18" s="107">
        <v>0</v>
      </c>
      <c r="N18" s="107">
        <f t="shared" si="2"/>
        <v>0</v>
      </c>
      <c r="O18" s="238">
        <v>0</v>
      </c>
      <c r="P18" s="107">
        <v>0</v>
      </c>
      <c r="Q18" s="107">
        <v>0</v>
      </c>
      <c r="R18" s="107">
        <f t="shared" si="3"/>
        <v>0</v>
      </c>
    </row>
    <row r="19" spans="1:18" ht="15" customHeight="1" x14ac:dyDescent="0.25">
      <c r="A19" s="5" t="s">
        <v>474</v>
      </c>
      <c r="B19" s="6" t="s">
        <v>277</v>
      </c>
      <c r="C19" s="85">
        <v>0</v>
      </c>
      <c r="D19" s="85">
        <v>0</v>
      </c>
      <c r="E19" s="85">
        <v>0</v>
      </c>
      <c r="F19" s="216">
        <f t="shared" si="0"/>
        <v>0</v>
      </c>
      <c r="G19" s="238">
        <v>0</v>
      </c>
      <c r="H19" s="107">
        <v>0</v>
      </c>
      <c r="I19" s="107">
        <v>0</v>
      </c>
      <c r="J19" s="107">
        <f t="shared" si="1"/>
        <v>0</v>
      </c>
      <c r="K19" s="238">
        <v>0</v>
      </c>
      <c r="L19" s="107">
        <v>0</v>
      </c>
      <c r="M19" s="107">
        <v>0</v>
      </c>
      <c r="N19" s="107">
        <f t="shared" si="2"/>
        <v>0</v>
      </c>
      <c r="O19" s="238">
        <v>0</v>
      </c>
      <c r="P19" s="107">
        <v>0</v>
      </c>
      <c r="Q19" s="107">
        <v>0</v>
      </c>
      <c r="R19" s="107">
        <f t="shared" si="3"/>
        <v>0</v>
      </c>
    </row>
    <row r="20" spans="1:18" ht="15" customHeight="1" x14ac:dyDescent="0.25">
      <c r="A20" s="5" t="s">
        <v>475</v>
      </c>
      <c r="B20" s="6" t="s">
        <v>278</v>
      </c>
      <c r="C20" s="85">
        <v>45286058</v>
      </c>
      <c r="D20" s="85">
        <v>0</v>
      </c>
      <c r="E20" s="85">
        <v>0</v>
      </c>
      <c r="F20" s="216">
        <f t="shared" si="0"/>
        <v>45286058</v>
      </c>
      <c r="G20" s="238">
        <v>5562375</v>
      </c>
      <c r="H20" s="107">
        <v>0</v>
      </c>
      <c r="I20" s="107">
        <v>0</v>
      </c>
      <c r="J20" s="107">
        <f t="shared" si="1"/>
        <v>5562375</v>
      </c>
      <c r="K20" s="238">
        <v>5562375</v>
      </c>
      <c r="L20" s="107">
        <v>0</v>
      </c>
      <c r="M20" s="107">
        <v>0</v>
      </c>
      <c r="N20" s="107">
        <f t="shared" si="2"/>
        <v>5562375</v>
      </c>
      <c r="O20" s="238">
        <v>7250957</v>
      </c>
      <c r="P20" s="107">
        <v>0</v>
      </c>
      <c r="Q20" s="107">
        <v>0</v>
      </c>
      <c r="R20" s="107">
        <f t="shared" si="3"/>
        <v>7250957</v>
      </c>
    </row>
    <row r="21" spans="1:18" ht="15" customHeight="1" x14ac:dyDescent="0.25">
      <c r="A21" s="35" t="s">
        <v>512</v>
      </c>
      <c r="B21" s="43" t="s">
        <v>279</v>
      </c>
      <c r="C21" s="115">
        <f>SUM(C15:C20)</f>
        <v>104004481</v>
      </c>
      <c r="D21" s="115">
        <f t="shared" ref="D21:E21" si="6">SUM(D15:D20)</f>
        <v>0</v>
      </c>
      <c r="E21" s="115">
        <f t="shared" si="6"/>
        <v>0</v>
      </c>
      <c r="F21" s="217">
        <f t="shared" si="0"/>
        <v>104004481</v>
      </c>
      <c r="G21" s="251">
        <f>SUM(G15:G20)</f>
        <v>119273715</v>
      </c>
      <c r="H21" s="252">
        <f t="shared" ref="H21:I21" si="7">SUM(H15:H20)</f>
        <v>0</v>
      </c>
      <c r="I21" s="252">
        <f t="shared" si="7"/>
        <v>0</v>
      </c>
      <c r="J21" s="119">
        <f t="shared" si="1"/>
        <v>119273715</v>
      </c>
      <c r="K21" s="251">
        <f>SUM(K15:K20)</f>
        <v>119294630</v>
      </c>
      <c r="L21" s="252">
        <f t="shared" ref="L21:M21" si="8">SUM(L15:L20)</f>
        <v>0</v>
      </c>
      <c r="M21" s="252">
        <f t="shared" si="8"/>
        <v>0</v>
      </c>
      <c r="N21" s="119">
        <f t="shared" si="2"/>
        <v>119294630</v>
      </c>
      <c r="O21" s="251">
        <f>SUM(O15:O20)</f>
        <v>119785923</v>
      </c>
      <c r="P21" s="252">
        <f t="shared" ref="P21:Q21" si="9">SUM(P15:P20)</f>
        <v>0</v>
      </c>
      <c r="Q21" s="252">
        <f t="shared" si="9"/>
        <v>0</v>
      </c>
      <c r="R21" s="119">
        <f t="shared" si="3"/>
        <v>119785923</v>
      </c>
    </row>
    <row r="22" spans="1:18" ht="15" customHeight="1" x14ac:dyDescent="0.25">
      <c r="A22" s="5" t="s">
        <v>479</v>
      </c>
      <c r="B22" s="6" t="s">
        <v>288</v>
      </c>
      <c r="C22" s="85">
        <v>0</v>
      </c>
      <c r="D22" s="85">
        <v>0</v>
      </c>
      <c r="E22" s="85">
        <v>0</v>
      </c>
      <c r="F22" s="216">
        <f t="shared" si="0"/>
        <v>0</v>
      </c>
      <c r="G22" s="238">
        <v>0</v>
      </c>
      <c r="H22" s="107">
        <v>0</v>
      </c>
      <c r="I22" s="107">
        <v>0</v>
      </c>
      <c r="J22" s="107">
        <f t="shared" si="1"/>
        <v>0</v>
      </c>
      <c r="K22" s="238">
        <v>0</v>
      </c>
      <c r="L22" s="107">
        <v>0</v>
      </c>
      <c r="M22" s="107">
        <v>0</v>
      </c>
      <c r="N22" s="107">
        <f t="shared" si="2"/>
        <v>0</v>
      </c>
      <c r="O22" s="238">
        <v>0</v>
      </c>
      <c r="P22" s="107">
        <v>0</v>
      </c>
      <c r="Q22" s="107">
        <v>0</v>
      </c>
      <c r="R22" s="107">
        <f t="shared" si="3"/>
        <v>0</v>
      </c>
    </row>
    <row r="23" spans="1:18" ht="15" customHeight="1" x14ac:dyDescent="0.25">
      <c r="A23" s="5" t="s">
        <v>480</v>
      </c>
      <c r="B23" s="6" t="s">
        <v>289</v>
      </c>
      <c r="C23" s="85">
        <v>0</v>
      </c>
      <c r="D23" s="85">
        <v>0</v>
      </c>
      <c r="E23" s="85">
        <v>0</v>
      </c>
      <c r="F23" s="216">
        <f t="shared" si="0"/>
        <v>0</v>
      </c>
      <c r="G23" s="238">
        <v>0</v>
      </c>
      <c r="H23" s="107">
        <v>0</v>
      </c>
      <c r="I23" s="107">
        <v>0</v>
      </c>
      <c r="J23" s="107">
        <f t="shared" si="1"/>
        <v>0</v>
      </c>
      <c r="K23" s="238">
        <v>0</v>
      </c>
      <c r="L23" s="107">
        <v>0</v>
      </c>
      <c r="M23" s="107">
        <v>0</v>
      </c>
      <c r="N23" s="107">
        <f t="shared" si="2"/>
        <v>0</v>
      </c>
      <c r="O23" s="238">
        <v>0</v>
      </c>
      <c r="P23" s="107">
        <v>0</v>
      </c>
      <c r="Q23" s="107">
        <v>0</v>
      </c>
      <c r="R23" s="107">
        <f t="shared" si="3"/>
        <v>0</v>
      </c>
    </row>
    <row r="24" spans="1:18" ht="15" customHeight="1" x14ac:dyDescent="0.25">
      <c r="A24" s="7" t="s">
        <v>514</v>
      </c>
      <c r="B24" s="8" t="s">
        <v>290</v>
      </c>
      <c r="C24" s="88">
        <v>0</v>
      </c>
      <c r="D24" s="88">
        <f t="shared" ref="D24:E24" si="10">SUM(D22:D23)</f>
        <v>0</v>
      </c>
      <c r="E24" s="88">
        <f t="shared" si="10"/>
        <v>0</v>
      </c>
      <c r="F24" s="217">
        <f t="shared" si="0"/>
        <v>0</v>
      </c>
      <c r="G24" s="249">
        <v>0</v>
      </c>
      <c r="H24" s="119">
        <f t="shared" ref="H24:I24" si="11">SUM(H22:H23)</f>
        <v>0</v>
      </c>
      <c r="I24" s="119">
        <f t="shared" si="11"/>
        <v>0</v>
      </c>
      <c r="J24" s="119">
        <f t="shared" si="1"/>
        <v>0</v>
      </c>
      <c r="K24" s="249">
        <v>0</v>
      </c>
      <c r="L24" s="119">
        <f t="shared" ref="L24:M24" si="12">SUM(L22:L23)</f>
        <v>0</v>
      </c>
      <c r="M24" s="119">
        <f t="shared" si="12"/>
        <v>0</v>
      </c>
      <c r="N24" s="119">
        <f t="shared" si="2"/>
        <v>0</v>
      </c>
      <c r="O24" s="249">
        <v>0</v>
      </c>
      <c r="P24" s="119">
        <f t="shared" ref="P24:Q24" si="13">SUM(P22:P23)</f>
        <v>0</v>
      </c>
      <c r="Q24" s="119">
        <f t="shared" si="13"/>
        <v>0</v>
      </c>
      <c r="R24" s="119">
        <f t="shared" si="3"/>
        <v>0</v>
      </c>
    </row>
    <row r="25" spans="1:18" ht="15" customHeight="1" x14ac:dyDescent="0.25">
      <c r="A25" s="7" t="s">
        <v>481</v>
      </c>
      <c r="B25" s="8" t="s">
        <v>291</v>
      </c>
      <c r="C25" s="88">
        <v>0</v>
      </c>
      <c r="D25" s="88">
        <v>0</v>
      </c>
      <c r="E25" s="88">
        <v>0</v>
      </c>
      <c r="F25" s="217">
        <f t="shared" si="0"/>
        <v>0</v>
      </c>
      <c r="G25" s="249">
        <v>0</v>
      </c>
      <c r="H25" s="119">
        <v>0</v>
      </c>
      <c r="I25" s="119">
        <v>0</v>
      </c>
      <c r="J25" s="119">
        <f t="shared" si="1"/>
        <v>0</v>
      </c>
      <c r="K25" s="249">
        <v>0</v>
      </c>
      <c r="L25" s="119">
        <v>0</v>
      </c>
      <c r="M25" s="119">
        <v>0</v>
      </c>
      <c r="N25" s="119">
        <f t="shared" si="2"/>
        <v>0</v>
      </c>
      <c r="O25" s="249">
        <v>0</v>
      </c>
      <c r="P25" s="119">
        <v>0</v>
      </c>
      <c r="Q25" s="119">
        <v>0</v>
      </c>
      <c r="R25" s="119">
        <f t="shared" si="3"/>
        <v>0</v>
      </c>
    </row>
    <row r="26" spans="1:18" ht="15" customHeight="1" x14ac:dyDescent="0.25">
      <c r="A26" s="7" t="s">
        <v>482</v>
      </c>
      <c r="B26" s="8" t="s">
        <v>292</v>
      </c>
      <c r="C26" s="88">
        <v>0</v>
      </c>
      <c r="D26" s="88">
        <v>0</v>
      </c>
      <c r="E26" s="88">
        <v>0</v>
      </c>
      <c r="F26" s="217">
        <f t="shared" si="0"/>
        <v>0</v>
      </c>
      <c r="G26" s="249">
        <v>0</v>
      </c>
      <c r="H26" s="119">
        <v>0</v>
      </c>
      <c r="I26" s="119">
        <v>0</v>
      </c>
      <c r="J26" s="119">
        <f t="shared" si="1"/>
        <v>0</v>
      </c>
      <c r="K26" s="249">
        <v>0</v>
      </c>
      <c r="L26" s="119">
        <v>0</v>
      </c>
      <c r="M26" s="119">
        <v>0</v>
      </c>
      <c r="N26" s="119">
        <f t="shared" si="2"/>
        <v>0</v>
      </c>
      <c r="O26" s="249">
        <v>0</v>
      </c>
      <c r="P26" s="119">
        <v>0</v>
      </c>
      <c r="Q26" s="119">
        <v>0</v>
      </c>
      <c r="R26" s="119">
        <f t="shared" si="3"/>
        <v>0</v>
      </c>
    </row>
    <row r="27" spans="1:18" ht="15" customHeight="1" x14ac:dyDescent="0.25">
      <c r="A27" s="7" t="s">
        <v>483</v>
      </c>
      <c r="B27" s="8" t="s">
        <v>293</v>
      </c>
      <c r="C27" s="88">
        <v>630000</v>
      </c>
      <c r="D27" s="88">
        <v>0</v>
      </c>
      <c r="E27" s="88">
        <v>0</v>
      </c>
      <c r="F27" s="217">
        <f t="shared" si="0"/>
        <v>630000</v>
      </c>
      <c r="G27" s="249">
        <v>630000</v>
      </c>
      <c r="H27" s="119">
        <v>0</v>
      </c>
      <c r="I27" s="119">
        <v>0</v>
      </c>
      <c r="J27" s="119">
        <f t="shared" si="1"/>
        <v>630000</v>
      </c>
      <c r="K27" s="249">
        <v>630000</v>
      </c>
      <c r="L27" s="119">
        <v>0</v>
      </c>
      <c r="M27" s="119">
        <v>0</v>
      </c>
      <c r="N27" s="119">
        <f t="shared" si="2"/>
        <v>630000</v>
      </c>
      <c r="O27" s="249">
        <v>630000</v>
      </c>
      <c r="P27" s="119">
        <v>0</v>
      </c>
      <c r="Q27" s="119">
        <v>0</v>
      </c>
      <c r="R27" s="119">
        <f t="shared" si="3"/>
        <v>630000</v>
      </c>
    </row>
    <row r="28" spans="1:18" ht="15" customHeight="1" x14ac:dyDescent="0.25">
      <c r="A28" s="5" t="s">
        <v>484</v>
      </c>
      <c r="B28" s="6" t="s">
        <v>294</v>
      </c>
      <c r="C28" s="85">
        <v>5000000</v>
      </c>
      <c r="D28" s="85">
        <v>0</v>
      </c>
      <c r="E28" s="85">
        <v>0</v>
      </c>
      <c r="F28" s="216">
        <f t="shared" si="0"/>
        <v>5000000</v>
      </c>
      <c r="G28" s="238">
        <v>5000000</v>
      </c>
      <c r="H28" s="107">
        <v>0</v>
      </c>
      <c r="I28" s="107">
        <v>0</v>
      </c>
      <c r="J28" s="107">
        <f t="shared" si="1"/>
        <v>5000000</v>
      </c>
      <c r="K28" s="238">
        <v>5000000</v>
      </c>
      <c r="L28" s="107">
        <v>0</v>
      </c>
      <c r="M28" s="107">
        <v>0</v>
      </c>
      <c r="N28" s="107">
        <f t="shared" si="2"/>
        <v>5000000</v>
      </c>
      <c r="O28" s="238">
        <v>5000000</v>
      </c>
      <c r="P28" s="107">
        <v>0</v>
      </c>
      <c r="Q28" s="107">
        <v>0</v>
      </c>
      <c r="R28" s="107">
        <f t="shared" si="3"/>
        <v>5000000</v>
      </c>
    </row>
    <row r="29" spans="1:18" ht="15" customHeight="1" x14ac:dyDescent="0.25">
      <c r="A29" s="5" t="s">
        <v>485</v>
      </c>
      <c r="B29" s="6" t="s">
        <v>297</v>
      </c>
      <c r="C29" s="85">
        <v>0</v>
      </c>
      <c r="D29" s="85">
        <v>0</v>
      </c>
      <c r="E29" s="85">
        <v>0</v>
      </c>
      <c r="F29" s="216">
        <f t="shared" si="0"/>
        <v>0</v>
      </c>
      <c r="G29" s="238">
        <v>0</v>
      </c>
      <c r="H29" s="107">
        <v>0</v>
      </c>
      <c r="I29" s="107">
        <v>0</v>
      </c>
      <c r="J29" s="107">
        <f t="shared" si="1"/>
        <v>0</v>
      </c>
      <c r="K29" s="238">
        <v>0</v>
      </c>
      <c r="L29" s="107">
        <v>0</v>
      </c>
      <c r="M29" s="107">
        <v>0</v>
      </c>
      <c r="N29" s="107">
        <f t="shared" si="2"/>
        <v>0</v>
      </c>
      <c r="O29" s="238">
        <v>0</v>
      </c>
      <c r="P29" s="107">
        <v>0</v>
      </c>
      <c r="Q29" s="107">
        <v>0</v>
      </c>
      <c r="R29" s="107">
        <f t="shared" si="3"/>
        <v>0</v>
      </c>
    </row>
    <row r="30" spans="1:18" ht="15" customHeight="1" x14ac:dyDescent="0.25">
      <c r="A30" s="5" t="s">
        <v>298</v>
      </c>
      <c r="B30" s="6" t="s">
        <v>299</v>
      </c>
      <c r="C30" s="85">
        <v>0</v>
      </c>
      <c r="D30" s="85">
        <v>0</v>
      </c>
      <c r="E30" s="85">
        <v>0</v>
      </c>
      <c r="F30" s="216">
        <f t="shared" si="0"/>
        <v>0</v>
      </c>
      <c r="G30" s="238">
        <v>0</v>
      </c>
      <c r="H30" s="107">
        <v>0</v>
      </c>
      <c r="I30" s="107">
        <v>0</v>
      </c>
      <c r="J30" s="107">
        <f t="shared" si="1"/>
        <v>0</v>
      </c>
      <c r="K30" s="238">
        <v>0</v>
      </c>
      <c r="L30" s="107">
        <v>0</v>
      </c>
      <c r="M30" s="107">
        <v>0</v>
      </c>
      <c r="N30" s="107">
        <f t="shared" si="2"/>
        <v>0</v>
      </c>
      <c r="O30" s="238">
        <v>0</v>
      </c>
      <c r="P30" s="107">
        <v>0</v>
      </c>
      <c r="Q30" s="107">
        <v>0</v>
      </c>
      <c r="R30" s="107">
        <f t="shared" si="3"/>
        <v>0</v>
      </c>
    </row>
    <row r="31" spans="1:18" ht="15" customHeight="1" x14ac:dyDescent="0.25">
      <c r="A31" s="5" t="s">
        <v>486</v>
      </c>
      <c r="B31" s="6" t="s">
        <v>300</v>
      </c>
      <c r="C31" s="85">
        <v>1600000</v>
      </c>
      <c r="D31" s="85">
        <v>0</v>
      </c>
      <c r="E31" s="85">
        <v>0</v>
      </c>
      <c r="F31" s="216">
        <f t="shared" si="0"/>
        <v>1600000</v>
      </c>
      <c r="G31" s="238">
        <v>1600000</v>
      </c>
      <c r="H31" s="107">
        <v>0</v>
      </c>
      <c r="I31" s="107">
        <v>0</v>
      </c>
      <c r="J31" s="107">
        <f t="shared" si="1"/>
        <v>1600000</v>
      </c>
      <c r="K31" s="238">
        <v>0</v>
      </c>
      <c r="L31" s="107">
        <v>0</v>
      </c>
      <c r="M31" s="107">
        <v>0</v>
      </c>
      <c r="N31" s="107">
        <f t="shared" si="2"/>
        <v>0</v>
      </c>
      <c r="O31" s="238">
        <v>0</v>
      </c>
      <c r="P31" s="107">
        <v>0</v>
      </c>
      <c r="Q31" s="107">
        <v>0</v>
      </c>
      <c r="R31" s="107">
        <f t="shared" si="3"/>
        <v>0</v>
      </c>
    </row>
    <row r="32" spans="1:18" ht="15" customHeight="1" x14ac:dyDescent="0.25">
      <c r="A32" s="5" t="s">
        <v>487</v>
      </c>
      <c r="B32" s="6" t="s">
        <v>305</v>
      </c>
      <c r="C32" s="85">
        <v>0</v>
      </c>
      <c r="D32" s="85">
        <v>0</v>
      </c>
      <c r="E32" s="85">
        <v>0</v>
      </c>
      <c r="F32" s="216">
        <f t="shared" si="0"/>
        <v>0</v>
      </c>
      <c r="G32" s="238">
        <v>0</v>
      </c>
      <c r="H32" s="107">
        <v>0</v>
      </c>
      <c r="I32" s="107">
        <v>0</v>
      </c>
      <c r="J32" s="107">
        <f t="shared" si="1"/>
        <v>0</v>
      </c>
      <c r="K32" s="238">
        <v>0</v>
      </c>
      <c r="L32" s="107">
        <v>0</v>
      </c>
      <c r="M32" s="107">
        <v>0</v>
      </c>
      <c r="N32" s="107">
        <f t="shared" si="2"/>
        <v>0</v>
      </c>
      <c r="O32" s="238">
        <v>0</v>
      </c>
      <c r="P32" s="107">
        <v>0</v>
      </c>
      <c r="Q32" s="107">
        <v>0</v>
      </c>
      <c r="R32" s="107">
        <f t="shared" si="3"/>
        <v>0</v>
      </c>
    </row>
    <row r="33" spans="1:18" ht="15" customHeight="1" x14ac:dyDescent="0.25">
      <c r="A33" s="7" t="s">
        <v>515</v>
      </c>
      <c r="B33" s="8" t="s">
        <v>308</v>
      </c>
      <c r="C33" s="88">
        <f>SUM(C28:C32)</f>
        <v>6600000</v>
      </c>
      <c r="D33" s="88">
        <f t="shared" ref="D33:E33" si="14">SUM(D28:D32)</f>
        <v>0</v>
      </c>
      <c r="E33" s="88">
        <f t="shared" si="14"/>
        <v>0</v>
      </c>
      <c r="F33" s="217">
        <f t="shared" si="0"/>
        <v>6600000</v>
      </c>
      <c r="G33" s="249">
        <f>SUM(G28:G32)</f>
        <v>6600000</v>
      </c>
      <c r="H33" s="119">
        <f t="shared" ref="H33:I33" si="15">SUM(H28:H32)</f>
        <v>0</v>
      </c>
      <c r="I33" s="119">
        <f t="shared" si="15"/>
        <v>0</v>
      </c>
      <c r="J33" s="119">
        <f t="shared" si="1"/>
        <v>6600000</v>
      </c>
      <c r="K33" s="249">
        <f>SUM(K28:K32)</f>
        <v>5000000</v>
      </c>
      <c r="L33" s="119">
        <f t="shared" ref="L33:M33" si="16">SUM(L28:L32)</f>
        <v>0</v>
      </c>
      <c r="M33" s="119">
        <f t="shared" si="16"/>
        <v>0</v>
      </c>
      <c r="N33" s="119">
        <f t="shared" si="2"/>
        <v>5000000</v>
      </c>
      <c r="O33" s="249">
        <f>SUM(O28:O32)</f>
        <v>5000000</v>
      </c>
      <c r="P33" s="119">
        <f t="shared" ref="P33:Q33" si="17">SUM(P28:P32)</f>
        <v>0</v>
      </c>
      <c r="Q33" s="119">
        <f t="shared" si="17"/>
        <v>0</v>
      </c>
      <c r="R33" s="119">
        <f t="shared" si="3"/>
        <v>5000000</v>
      </c>
    </row>
    <row r="34" spans="1:18" ht="15" customHeight="1" x14ac:dyDescent="0.25">
      <c r="A34" s="7" t="s">
        <v>488</v>
      </c>
      <c r="B34" s="8" t="s">
        <v>309</v>
      </c>
      <c r="C34" s="88">
        <v>165000</v>
      </c>
      <c r="D34" s="88">
        <v>0</v>
      </c>
      <c r="E34" s="88">
        <v>10000</v>
      </c>
      <c r="F34" s="217">
        <f t="shared" si="0"/>
        <v>175000</v>
      </c>
      <c r="G34" s="249">
        <v>165000</v>
      </c>
      <c r="H34" s="119">
        <v>0</v>
      </c>
      <c r="I34" s="119">
        <v>10000</v>
      </c>
      <c r="J34" s="119">
        <f t="shared" si="1"/>
        <v>175000</v>
      </c>
      <c r="K34" s="249">
        <v>165000</v>
      </c>
      <c r="L34" s="119">
        <v>0</v>
      </c>
      <c r="M34" s="119">
        <v>10000</v>
      </c>
      <c r="N34" s="119">
        <f t="shared" si="2"/>
        <v>175000</v>
      </c>
      <c r="O34" s="249">
        <v>165000</v>
      </c>
      <c r="P34" s="119">
        <v>0</v>
      </c>
      <c r="Q34" s="119">
        <v>10000</v>
      </c>
      <c r="R34" s="119">
        <f t="shared" si="3"/>
        <v>175000</v>
      </c>
    </row>
    <row r="35" spans="1:18" ht="15" customHeight="1" x14ac:dyDescent="0.25">
      <c r="A35" s="35" t="s">
        <v>516</v>
      </c>
      <c r="B35" s="43" t="s">
        <v>310</v>
      </c>
      <c r="C35" s="115">
        <f>C24+C25+C26+C27+C33+C34</f>
        <v>7395000</v>
      </c>
      <c r="D35" s="115">
        <f t="shared" ref="D35:E35" si="18">D24+D25+D26+D27+D33+D34</f>
        <v>0</v>
      </c>
      <c r="E35" s="115">
        <f t="shared" si="18"/>
        <v>10000</v>
      </c>
      <c r="F35" s="218">
        <f t="shared" si="0"/>
        <v>7405000</v>
      </c>
      <c r="G35" s="251">
        <f>G24+G25+G26+G27+G33+G34</f>
        <v>7395000</v>
      </c>
      <c r="H35" s="252">
        <f t="shared" ref="H35:I35" si="19">H24+H25+H26+H27+H33+H34</f>
        <v>0</v>
      </c>
      <c r="I35" s="252">
        <f t="shared" si="19"/>
        <v>10000</v>
      </c>
      <c r="J35" s="252">
        <f t="shared" si="1"/>
        <v>7405000</v>
      </c>
      <c r="K35" s="251">
        <f>K24+K25+K26+K27+K33+K34</f>
        <v>5795000</v>
      </c>
      <c r="L35" s="252">
        <f t="shared" ref="L35:M35" si="20">L24+L25+L26+L27+L33+L34</f>
        <v>0</v>
      </c>
      <c r="M35" s="252">
        <f t="shared" si="20"/>
        <v>10000</v>
      </c>
      <c r="N35" s="252">
        <f t="shared" si="2"/>
        <v>5805000</v>
      </c>
      <c r="O35" s="251">
        <f>O24+O25+O26+O27+O33+O34</f>
        <v>5795000</v>
      </c>
      <c r="P35" s="252">
        <f t="shared" ref="P35:Q35" si="21">P24+P25+P26+P27+P33+P34</f>
        <v>0</v>
      </c>
      <c r="Q35" s="252">
        <f t="shared" si="21"/>
        <v>10000</v>
      </c>
      <c r="R35" s="252">
        <f t="shared" si="3"/>
        <v>5805000</v>
      </c>
    </row>
    <row r="36" spans="1:18" ht="15" customHeight="1" x14ac:dyDescent="0.25">
      <c r="A36" s="13" t="s">
        <v>311</v>
      </c>
      <c r="B36" s="6" t="s">
        <v>312</v>
      </c>
      <c r="C36" s="85">
        <v>0</v>
      </c>
      <c r="D36" s="85">
        <v>0</v>
      </c>
      <c r="E36" s="85">
        <v>0</v>
      </c>
      <c r="F36" s="216">
        <f t="shared" si="0"/>
        <v>0</v>
      </c>
      <c r="G36" s="238">
        <v>0</v>
      </c>
      <c r="H36" s="107">
        <v>0</v>
      </c>
      <c r="I36" s="107">
        <v>0</v>
      </c>
      <c r="J36" s="107">
        <f t="shared" si="1"/>
        <v>0</v>
      </c>
      <c r="K36" s="238">
        <v>0</v>
      </c>
      <c r="L36" s="107">
        <v>0</v>
      </c>
      <c r="M36" s="107">
        <v>0</v>
      </c>
      <c r="N36" s="107">
        <f t="shared" si="2"/>
        <v>0</v>
      </c>
      <c r="O36" s="238">
        <v>0</v>
      </c>
      <c r="P36" s="107">
        <v>0</v>
      </c>
      <c r="Q36" s="107">
        <v>0</v>
      </c>
      <c r="R36" s="107">
        <f t="shared" si="3"/>
        <v>0</v>
      </c>
    </row>
    <row r="37" spans="1:18" ht="15" customHeight="1" x14ac:dyDescent="0.25">
      <c r="A37" s="13" t="s">
        <v>489</v>
      </c>
      <c r="B37" s="6" t="s">
        <v>313</v>
      </c>
      <c r="C37" s="85">
        <v>0</v>
      </c>
      <c r="D37" s="85">
        <v>0</v>
      </c>
      <c r="E37" s="85">
        <v>0</v>
      </c>
      <c r="F37" s="216">
        <f t="shared" si="0"/>
        <v>0</v>
      </c>
      <c r="G37" s="238">
        <v>0</v>
      </c>
      <c r="H37" s="107">
        <v>0</v>
      </c>
      <c r="I37" s="107">
        <v>0</v>
      </c>
      <c r="J37" s="107">
        <f t="shared" si="1"/>
        <v>0</v>
      </c>
      <c r="K37" s="238">
        <v>0</v>
      </c>
      <c r="L37" s="107">
        <v>0</v>
      </c>
      <c r="M37" s="107">
        <v>0</v>
      </c>
      <c r="N37" s="107">
        <f t="shared" si="2"/>
        <v>0</v>
      </c>
      <c r="O37" s="230">
        <v>997205</v>
      </c>
      <c r="P37" s="107">
        <v>0</v>
      </c>
      <c r="Q37" s="107">
        <v>0</v>
      </c>
      <c r="R37" s="107">
        <f t="shared" si="3"/>
        <v>997205</v>
      </c>
    </row>
    <row r="38" spans="1:18" ht="15" customHeight="1" x14ac:dyDescent="0.25">
      <c r="A38" s="13" t="s">
        <v>490</v>
      </c>
      <c r="B38" s="6" t="s">
        <v>314</v>
      </c>
      <c r="C38" s="85">
        <v>700000</v>
      </c>
      <c r="D38" s="85">
        <v>0</v>
      </c>
      <c r="E38" s="85">
        <v>0</v>
      </c>
      <c r="F38" s="216">
        <f t="shared" si="0"/>
        <v>700000</v>
      </c>
      <c r="G38" s="238">
        <v>700000</v>
      </c>
      <c r="H38" s="107">
        <v>0</v>
      </c>
      <c r="I38" s="107">
        <v>0</v>
      </c>
      <c r="J38" s="107">
        <f t="shared" si="1"/>
        <v>700000</v>
      </c>
      <c r="K38" s="238">
        <v>2550000</v>
      </c>
      <c r="L38" s="107">
        <v>0</v>
      </c>
      <c r="M38" s="107">
        <v>0</v>
      </c>
      <c r="N38" s="107">
        <f t="shared" si="2"/>
        <v>2550000</v>
      </c>
      <c r="O38" s="230">
        <v>2200000</v>
      </c>
      <c r="P38" s="107">
        <v>0</v>
      </c>
      <c r="Q38" s="107">
        <v>0</v>
      </c>
      <c r="R38" s="107">
        <f t="shared" si="3"/>
        <v>2200000</v>
      </c>
    </row>
    <row r="39" spans="1:18" ht="15" customHeight="1" x14ac:dyDescent="0.25">
      <c r="A39" s="13" t="s">
        <v>491</v>
      </c>
      <c r="B39" s="6" t="s">
        <v>315</v>
      </c>
      <c r="C39" s="85">
        <v>2970000</v>
      </c>
      <c r="D39" s="85">
        <v>300000</v>
      </c>
      <c r="E39" s="85">
        <v>0</v>
      </c>
      <c r="F39" s="216">
        <f t="shared" si="0"/>
        <v>3270000</v>
      </c>
      <c r="G39" s="238">
        <v>2970000</v>
      </c>
      <c r="H39" s="107">
        <v>300000</v>
      </c>
      <c r="I39" s="107">
        <v>0</v>
      </c>
      <c r="J39" s="107">
        <f t="shared" si="1"/>
        <v>3270000</v>
      </c>
      <c r="K39" s="238">
        <v>2970000</v>
      </c>
      <c r="L39" s="107">
        <v>300000</v>
      </c>
      <c r="M39" s="107">
        <v>0</v>
      </c>
      <c r="N39" s="107">
        <f t="shared" si="2"/>
        <v>3270000</v>
      </c>
      <c r="O39" s="230">
        <v>1000000</v>
      </c>
      <c r="P39" s="107">
        <v>300000</v>
      </c>
      <c r="Q39" s="107">
        <v>0</v>
      </c>
      <c r="R39" s="107">
        <f t="shared" si="3"/>
        <v>1300000</v>
      </c>
    </row>
    <row r="40" spans="1:18" ht="15" customHeight="1" x14ac:dyDescent="0.25">
      <c r="A40" s="13" t="s">
        <v>316</v>
      </c>
      <c r="B40" s="6" t="s">
        <v>317</v>
      </c>
      <c r="C40" s="85">
        <v>5150000</v>
      </c>
      <c r="D40" s="85">
        <v>0</v>
      </c>
      <c r="E40" s="85">
        <v>0</v>
      </c>
      <c r="F40" s="216">
        <f t="shared" si="0"/>
        <v>5150000</v>
      </c>
      <c r="G40" s="238">
        <v>5150000</v>
      </c>
      <c r="H40" s="107">
        <v>0</v>
      </c>
      <c r="I40" s="107">
        <v>0</v>
      </c>
      <c r="J40" s="107">
        <f t="shared" si="1"/>
        <v>5150000</v>
      </c>
      <c r="K40" s="238">
        <v>5150000</v>
      </c>
      <c r="L40" s="107">
        <v>0</v>
      </c>
      <c r="M40" s="107">
        <v>0</v>
      </c>
      <c r="N40" s="107">
        <f t="shared" si="2"/>
        <v>5150000</v>
      </c>
      <c r="O40" s="230">
        <v>4150000</v>
      </c>
      <c r="P40" s="107">
        <v>0</v>
      </c>
      <c r="Q40" s="107">
        <v>0</v>
      </c>
      <c r="R40" s="107">
        <f t="shared" si="3"/>
        <v>4150000</v>
      </c>
    </row>
    <row r="41" spans="1:18" ht="15" customHeight="1" x14ac:dyDescent="0.25">
      <c r="A41" s="13" t="s">
        <v>318</v>
      </c>
      <c r="B41" s="6" t="s">
        <v>319</v>
      </c>
      <c r="C41" s="85">
        <v>0</v>
      </c>
      <c r="D41" s="85">
        <v>0</v>
      </c>
      <c r="E41" s="85">
        <v>0</v>
      </c>
      <c r="F41" s="216">
        <f t="shared" si="0"/>
        <v>0</v>
      </c>
      <c r="G41" s="238">
        <v>0</v>
      </c>
      <c r="H41" s="107">
        <v>0</v>
      </c>
      <c r="I41" s="107">
        <v>0</v>
      </c>
      <c r="J41" s="107">
        <f t="shared" si="1"/>
        <v>0</v>
      </c>
      <c r="K41" s="238">
        <v>0</v>
      </c>
      <c r="L41" s="107">
        <v>0</v>
      </c>
      <c r="M41" s="107">
        <v>0</v>
      </c>
      <c r="N41" s="107">
        <f t="shared" si="2"/>
        <v>0</v>
      </c>
      <c r="O41" s="238">
        <v>0</v>
      </c>
      <c r="P41" s="107">
        <v>0</v>
      </c>
      <c r="Q41" s="107">
        <v>0</v>
      </c>
      <c r="R41" s="107">
        <f t="shared" si="3"/>
        <v>0</v>
      </c>
    </row>
    <row r="42" spans="1:18" ht="15" customHeight="1" x14ac:dyDescent="0.25">
      <c r="A42" s="13" t="s">
        <v>320</v>
      </c>
      <c r="B42" s="6" t="s">
        <v>321</v>
      </c>
      <c r="C42" s="85">
        <v>0</v>
      </c>
      <c r="D42" s="85">
        <v>0</v>
      </c>
      <c r="E42" s="85">
        <v>0</v>
      </c>
      <c r="F42" s="216">
        <f t="shared" si="0"/>
        <v>0</v>
      </c>
      <c r="G42" s="238">
        <v>0</v>
      </c>
      <c r="H42" s="107">
        <v>0</v>
      </c>
      <c r="I42" s="107">
        <v>0</v>
      </c>
      <c r="J42" s="107">
        <f t="shared" si="1"/>
        <v>0</v>
      </c>
      <c r="K42" s="238">
        <v>0</v>
      </c>
      <c r="L42" s="107">
        <v>0</v>
      </c>
      <c r="M42" s="107">
        <v>0</v>
      </c>
      <c r="N42" s="107">
        <f t="shared" si="2"/>
        <v>0</v>
      </c>
      <c r="O42" s="238">
        <v>0</v>
      </c>
      <c r="P42" s="107">
        <v>0</v>
      </c>
      <c r="Q42" s="107">
        <v>0</v>
      </c>
      <c r="R42" s="107">
        <f t="shared" si="3"/>
        <v>0</v>
      </c>
    </row>
    <row r="43" spans="1:18" ht="15" customHeight="1" x14ac:dyDescent="0.25">
      <c r="A43" s="13" t="s">
        <v>492</v>
      </c>
      <c r="B43" s="6" t="s">
        <v>322</v>
      </c>
      <c r="C43" s="85">
        <v>0</v>
      </c>
      <c r="D43" s="85">
        <v>0</v>
      </c>
      <c r="E43" s="85">
        <v>0</v>
      </c>
      <c r="F43" s="216">
        <f t="shared" si="0"/>
        <v>0</v>
      </c>
      <c r="G43" s="238">
        <v>0</v>
      </c>
      <c r="H43" s="107">
        <v>0</v>
      </c>
      <c r="I43" s="107">
        <v>0</v>
      </c>
      <c r="J43" s="107">
        <f t="shared" si="1"/>
        <v>0</v>
      </c>
      <c r="K43" s="238">
        <v>0</v>
      </c>
      <c r="L43" s="107">
        <v>0</v>
      </c>
      <c r="M43" s="107">
        <v>0</v>
      </c>
      <c r="N43" s="107">
        <f t="shared" si="2"/>
        <v>0</v>
      </c>
      <c r="O43" s="238">
        <v>2</v>
      </c>
      <c r="P43" s="107">
        <v>0</v>
      </c>
      <c r="Q43" s="107">
        <v>0</v>
      </c>
      <c r="R43" s="107">
        <f t="shared" si="3"/>
        <v>2</v>
      </c>
    </row>
    <row r="44" spans="1:18" ht="15" customHeight="1" x14ac:dyDescent="0.25">
      <c r="A44" s="13" t="s">
        <v>493</v>
      </c>
      <c r="B44" s="6" t="s">
        <v>323</v>
      </c>
      <c r="C44" s="85">
        <v>0</v>
      </c>
      <c r="D44" s="85">
        <v>0</v>
      </c>
      <c r="E44" s="85">
        <v>0</v>
      </c>
      <c r="F44" s="216">
        <f t="shared" si="0"/>
        <v>0</v>
      </c>
      <c r="G44" s="238">
        <v>0</v>
      </c>
      <c r="H44" s="107">
        <v>0</v>
      </c>
      <c r="I44" s="107">
        <v>0</v>
      </c>
      <c r="J44" s="107">
        <f t="shared" si="1"/>
        <v>0</v>
      </c>
      <c r="K44" s="238">
        <v>0</v>
      </c>
      <c r="L44" s="107">
        <v>0</v>
      </c>
      <c r="M44" s="107">
        <v>0</v>
      </c>
      <c r="N44" s="107">
        <f t="shared" si="2"/>
        <v>0</v>
      </c>
      <c r="O44" s="238">
        <v>0</v>
      </c>
      <c r="P44" s="107">
        <v>0</v>
      </c>
      <c r="Q44" s="107">
        <v>0</v>
      </c>
      <c r="R44" s="107">
        <f t="shared" si="3"/>
        <v>0</v>
      </c>
    </row>
    <row r="45" spans="1:18" ht="15" customHeight="1" x14ac:dyDescent="0.25">
      <c r="A45" s="13" t="s">
        <v>695</v>
      </c>
      <c r="B45" s="6" t="s">
        <v>324</v>
      </c>
      <c r="C45" s="85">
        <v>0</v>
      </c>
      <c r="D45" s="85"/>
      <c r="E45" s="85"/>
      <c r="F45" s="216"/>
      <c r="G45" s="238">
        <v>0</v>
      </c>
      <c r="H45" s="107"/>
      <c r="I45" s="107"/>
      <c r="J45" s="107"/>
      <c r="K45" s="238">
        <v>0</v>
      </c>
      <c r="L45" s="107"/>
      <c r="M45" s="107"/>
      <c r="N45" s="107"/>
      <c r="O45" s="238">
        <v>0</v>
      </c>
      <c r="P45" s="107"/>
      <c r="Q45" s="107"/>
      <c r="R45" s="107"/>
    </row>
    <row r="46" spans="1:18" ht="15" customHeight="1" x14ac:dyDescent="0.25">
      <c r="A46" s="13" t="s">
        <v>494</v>
      </c>
      <c r="B46" s="6" t="s">
        <v>694</v>
      </c>
      <c r="C46" s="85">
        <v>0</v>
      </c>
      <c r="D46" s="85">
        <v>0</v>
      </c>
      <c r="E46" s="85">
        <v>0</v>
      </c>
      <c r="F46" s="216">
        <f t="shared" si="0"/>
        <v>0</v>
      </c>
      <c r="G46" s="238">
        <v>0</v>
      </c>
      <c r="H46" s="107">
        <v>0</v>
      </c>
      <c r="I46" s="107">
        <v>0</v>
      </c>
      <c r="J46" s="107">
        <f t="shared" ref="J46:J69" si="22">SUM(G46:I46)</f>
        <v>0</v>
      </c>
      <c r="K46" s="238">
        <v>120000</v>
      </c>
      <c r="L46" s="107">
        <v>0</v>
      </c>
      <c r="M46" s="107">
        <v>0</v>
      </c>
      <c r="N46" s="107">
        <f t="shared" ref="N46:N69" si="23">SUM(K46:M46)</f>
        <v>120000</v>
      </c>
      <c r="O46" s="230">
        <v>880699</v>
      </c>
      <c r="P46" s="107">
        <v>0</v>
      </c>
      <c r="Q46" s="107">
        <v>0</v>
      </c>
      <c r="R46" s="107">
        <f t="shared" ref="R46:R69" si="24">SUM(O46:Q46)</f>
        <v>880699</v>
      </c>
    </row>
    <row r="47" spans="1:18" ht="15" customHeight="1" x14ac:dyDescent="0.25">
      <c r="A47" s="42" t="s">
        <v>517</v>
      </c>
      <c r="B47" s="43" t="s">
        <v>325</v>
      </c>
      <c r="C47" s="115">
        <f>SUM(C36:C46)</f>
        <v>8820000</v>
      </c>
      <c r="D47" s="115">
        <f t="shared" ref="D47:E47" si="25">SUM(D36:D46)</f>
        <v>300000</v>
      </c>
      <c r="E47" s="115">
        <f t="shared" si="25"/>
        <v>0</v>
      </c>
      <c r="F47" s="218">
        <f t="shared" si="0"/>
        <v>9120000</v>
      </c>
      <c r="G47" s="251">
        <f>SUM(G36:G46)</f>
        <v>8820000</v>
      </c>
      <c r="H47" s="252">
        <f t="shared" ref="H47:I47" si="26">SUM(H36:H46)</f>
        <v>300000</v>
      </c>
      <c r="I47" s="252">
        <f t="shared" si="26"/>
        <v>0</v>
      </c>
      <c r="J47" s="252">
        <f t="shared" si="22"/>
        <v>9120000</v>
      </c>
      <c r="K47" s="251">
        <f>SUM(K36:K46)</f>
        <v>10790000</v>
      </c>
      <c r="L47" s="252">
        <f t="shared" ref="L47:M47" si="27">SUM(L36:L46)</f>
        <v>300000</v>
      </c>
      <c r="M47" s="252">
        <f t="shared" si="27"/>
        <v>0</v>
      </c>
      <c r="N47" s="252">
        <f t="shared" si="23"/>
        <v>11090000</v>
      </c>
      <c r="O47" s="251">
        <f>SUM(O36:O46)</f>
        <v>9227906</v>
      </c>
      <c r="P47" s="252">
        <f t="shared" ref="P47:Q47" si="28">SUM(P36:P46)</f>
        <v>300000</v>
      </c>
      <c r="Q47" s="252">
        <f t="shared" si="28"/>
        <v>0</v>
      </c>
      <c r="R47" s="252">
        <f t="shared" si="24"/>
        <v>9527906</v>
      </c>
    </row>
    <row r="48" spans="1:18" ht="15" customHeight="1" x14ac:dyDescent="0.25">
      <c r="A48" s="13" t="s">
        <v>334</v>
      </c>
      <c r="B48" s="6" t="s">
        <v>335</v>
      </c>
      <c r="C48" s="85">
        <v>0</v>
      </c>
      <c r="D48" s="85">
        <v>0</v>
      </c>
      <c r="E48" s="85">
        <v>0</v>
      </c>
      <c r="F48" s="216">
        <f t="shared" si="0"/>
        <v>0</v>
      </c>
      <c r="G48" s="238">
        <v>0</v>
      </c>
      <c r="H48" s="107">
        <v>0</v>
      </c>
      <c r="I48" s="107">
        <v>0</v>
      </c>
      <c r="J48" s="107">
        <f t="shared" si="22"/>
        <v>0</v>
      </c>
      <c r="K48" s="238">
        <v>0</v>
      </c>
      <c r="L48" s="107">
        <v>0</v>
      </c>
      <c r="M48" s="107">
        <v>0</v>
      </c>
      <c r="N48" s="107">
        <f t="shared" si="23"/>
        <v>0</v>
      </c>
      <c r="O48" s="238">
        <v>0</v>
      </c>
      <c r="P48" s="107">
        <v>0</v>
      </c>
      <c r="Q48" s="107">
        <v>0</v>
      </c>
      <c r="R48" s="107">
        <f t="shared" si="24"/>
        <v>0</v>
      </c>
    </row>
    <row r="49" spans="1:18" ht="15" customHeight="1" x14ac:dyDescent="0.25">
      <c r="A49" s="5" t="s">
        <v>498</v>
      </c>
      <c r="B49" s="6" t="s">
        <v>336</v>
      </c>
      <c r="C49" s="85">
        <v>0</v>
      </c>
      <c r="D49" s="85">
        <v>0</v>
      </c>
      <c r="E49" s="85">
        <v>0</v>
      </c>
      <c r="F49" s="216">
        <f t="shared" si="0"/>
        <v>0</v>
      </c>
      <c r="G49" s="238">
        <v>0</v>
      </c>
      <c r="H49" s="107">
        <v>0</v>
      </c>
      <c r="I49" s="107">
        <v>0</v>
      </c>
      <c r="J49" s="107">
        <f t="shared" si="22"/>
        <v>0</v>
      </c>
      <c r="K49" s="238">
        <v>0</v>
      </c>
      <c r="L49" s="107">
        <v>0</v>
      </c>
      <c r="M49" s="107">
        <v>0</v>
      </c>
      <c r="N49" s="107">
        <f t="shared" si="23"/>
        <v>0</v>
      </c>
      <c r="O49" s="238">
        <v>0</v>
      </c>
      <c r="P49" s="107">
        <v>0</v>
      </c>
      <c r="Q49" s="107">
        <v>0</v>
      </c>
      <c r="R49" s="107">
        <f t="shared" si="24"/>
        <v>0</v>
      </c>
    </row>
    <row r="50" spans="1:18" ht="15" customHeight="1" x14ac:dyDescent="0.25">
      <c r="A50" s="13" t="s">
        <v>499</v>
      </c>
      <c r="B50" s="6" t="s">
        <v>661</v>
      </c>
      <c r="C50" s="85">
        <v>0</v>
      </c>
      <c r="D50" s="85">
        <v>0</v>
      </c>
      <c r="E50" s="85">
        <v>0</v>
      </c>
      <c r="F50" s="216">
        <f t="shared" si="0"/>
        <v>0</v>
      </c>
      <c r="G50" s="238">
        <v>0</v>
      </c>
      <c r="H50" s="107">
        <v>0</v>
      </c>
      <c r="I50" s="107">
        <v>0</v>
      </c>
      <c r="J50" s="107">
        <f t="shared" si="22"/>
        <v>0</v>
      </c>
      <c r="K50" s="238">
        <v>0</v>
      </c>
      <c r="L50" s="107">
        <v>0</v>
      </c>
      <c r="M50" s="107">
        <v>0</v>
      </c>
      <c r="N50" s="107">
        <f t="shared" si="23"/>
        <v>0</v>
      </c>
      <c r="O50" s="238">
        <v>0</v>
      </c>
      <c r="P50" s="107">
        <v>0</v>
      </c>
      <c r="Q50" s="107">
        <v>0</v>
      </c>
      <c r="R50" s="107">
        <f t="shared" si="24"/>
        <v>0</v>
      </c>
    </row>
    <row r="51" spans="1:18" ht="15" customHeight="1" x14ac:dyDescent="0.25">
      <c r="A51" s="35" t="s">
        <v>519</v>
      </c>
      <c r="B51" s="43" t="s">
        <v>337</v>
      </c>
      <c r="C51" s="115">
        <f>SUM(C48:C50)</f>
        <v>0</v>
      </c>
      <c r="D51" s="115">
        <f t="shared" ref="D51:E51" si="29">SUM(D48:D50)</f>
        <v>0</v>
      </c>
      <c r="E51" s="115">
        <f t="shared" si="29"/>
        <v>0</v>
      </c>
      <c r="F51" s="218">
        <f t="shared" si="0"/>
        <v>0</v>
      </c>
      <c r="G51" s="251">
        <f>SUM(G48:G50)</f>
        <v>0</v>
      </c>
      <c r="H51" s="252">
        <f t="shared" ref="H51:I51" si="30">SUM(H48:H50)</f>
        <v>0</v>
      </c>
      <c r="I51" s="252">
        <f t="shared" si="30"/>
        <v>0</v>
      </c>
      <c r="J51" s="252">
        <f t="shared" si="22"/>
        <v>0</v>
      </c>
      <c r="K51" s="251">
        <f>SUM(K48:K50)</f>
        <v>0</v>
      </c>
      <c r="L51" s="252">
        <f t="shared" ref="L51:M51" si="31">SUM(L48:L50)</f>
        <v>0</v>
      </c>
      <c r="M51" s="252">
        <f t="shared" si="31"/>
        <v>0</v>
      </c>
      <c r="N51" s="252">
        <f t="shared" si="23"/>
        <v>0</v>
      </c>
      <c r="O51" s="251">
        <f>SUM(O48:O50)</f>
        <v>0</v>
      </c>
      <c r="P51" s="252">
        <f t="shared" ref="P51:Q51" si="32">SUM(P48:P50)</f>
        <v>0</v>
      </c>
      <c r="Q51" s="252">
        <f t="shared" si="32"/>
        <v>0</v>
      </c>
      <c r="R51" s="252">
        <f t="shared" si="24"/>
        <v>0</v>
      </c>
    </row>
    <row r="52" spans="1:18" ht="15" customHeight="1" x14ac:dyDescent="0.25">
      <c r="A52" s="170" t="s">
        <v>40</v>
      </c>
      <c r="B52" s="174"/>
      <c r="C52" s="176">
        <f>C21+C35+C47+C51</f>
        <v>120219481</v>
      </c>
      <c r="D52" s="176">
        <f t="shared" ref="D52:E52" si="33">D21+D35+D47+D51</f>
        <v>300000</v>
      </c>
      <c r="E52" s="176">
        <f t="shared" si="33"/>
        <v>10000</v>
      </c>
      <c r="F52" s="219">
        <f t="shared" si="0"/>
        <v>120529481</v>
      </c>
      <c r="G52" s="253">
        <f>G21+G35+G47+G51</f>
        <v>135488715</v>
      </c>
      <c r="H52" s="254">
        <f t="shared" ref="H52:I52" si="34">H21+H35+H47+H51</f>
        <v>300000</v>
      </c>
      <c r="I52" s="254">
        <f t="shared" si="34"/>
        <v>10000</v>
      </c>
      <c r="J52" s="255">
        <f t="shared" si="22"/>
        <v>135798715</v>
      </c>
      <c r="K52" s="253">
        <f>K21+K35+K47+K51</f>
        <v>135879630</v>
      </c>
      <c r="L52" s="254">
        <f t="shared" ref="L52:M52" si="35">L21+L35+L47+L51</f>
        <v>300000</v>
      </c>
      <c r="M52" s="254">
        <f t="shared" si="35"/>
        <v>10000</v>
      </c>
      <c r="N52" s="255">
        <f t="shared" si="23"/>
        <v>136189630</v>
      </c>
      <c r="O52" s="253">
        <f>O21+O35+O47+O51</f>
        <v>134808829</v>
      </c>
      <c r="P52" s="254">
        <f t="shared" ref="P52:Q52" si="36">P21+P35+P47+P51</f>
        <v>300000</v>
      </c>
      <c r="Q52" s="254">
        <f t="shared" si="36"/>
        <v>10000</v>
      </c>
      <c r="R52" s="255">
        <f t="shared" si="24"/>
        <v>135118829</v>
      </c>
    </row>
    <row r="53" spans="1:18" ht="15" customHeight="1" x14ac:dyDescent="0.25">
      <c r="A53" s="5" t="s">
        <v>280</v>
      </c>
      <c r="B53" s="6" t="s">
        <v>281</v>
      </c>
      <c r="C53" s="85">
        <v>0</v>
      </c>
      <c r="D53" s="85">
        <v>0</v>
      </c>
      <c r="E53" s="85">
        <v>0</v>
      </c>
      <c r="F53" s="216">
        <f t="shared" si="0"/>
        <v>0</v>
      </c>
      <c r="G53" s="238">
        <v>0</v>
      </c>
      <c r="H53" s="107">
        <v>0</v>
      </c>
      <c r="I53" s="107">
        <v>0</v>
      </c>
      <c r="J53" s="107">
        <f t="shared" si="22"/>
        <v>0</v>
      </c>
      <c r="K53" s="238">
        <v>0</v>
      </c>
      <c r="L53" s="107">
        <v>0</v>
      </c>
      <c r="M53" s="107">
        <v>0</v>
      </c>
      <c r="N53" s="107">
        <f t="shared" si="23"/>
        <v>0</v>
      </c>
      <c r="O53" s="238">
        <v>0</v>
      </c>
      <c r="P53" s="107">
        <v>0</v>
      </c>
      <c r="Q53" s="107">
        <v>0</v>
      </c>
      <c r="R53" s="107">
        <f t="shared" si="24"/>
        <v>0</v>
      </c>
    </row>
    <row r="54" spans="1:18" ht="15" customHeight="1" x14ac:dyDescent="0.25">
      <c r="A54" s="5" t="s">
        <v>282</v>
      </c>
      <c r="B54" s="6" t="s">
        <v>283</v>
      </c>
      <c r="C54" s="85">
        <v>0</v>
      </c>
      <c r="D54" s="85">
        <v>0</v>
      </c>
      <c r="E54" s="85">
        <v>0</v>
      </c>
      <c r="F54" s="216">
        <f t="shared" si="0"/>
        <v>0</v>
      </c>
      <c r="G54" s="238">
        <v>0</v>
      </c>
      <c r="H54" s="107">
        <v>0</v>
      </c>
      <c r="I54" s="107">
        <v>0</v>
      </c>
      <c r="J54" s="107">
        <f t="shared" si="22"/>
        <v>0</v>
      </c>
      <c r="K54" s="238">
        <v>0</v>
      </c>
      <c r="L54" s="107">
        <v>0</v>
      </c>
      <c r="M54" s="107">
        <v>0</v>
      </c>
      <c r="N54" s="107">
        <f t="shared" si="23"/>
        <v>0</v>
      </c>
      <c r="O54" s="238">
        <v>0</v>
      </c>
      <c r="P54" s="107">
        <v>0</v>
      </c>
      <c r="Q54" s="107">
        <v>0</v>
      </c>
      <c r="R54" s="107">
        <f t="shared" si="24"/>
        <v>0</v>
      </c>
    </row>
    <row r="55" spans="1:18" ht="15" customHeight="1" x14ac:dyDescent="0.25">
      <c r="A55" s="5" t="s">
        <v>476</v>
      </c>
      <c r="B55" s="6" t="s">
        <v>284</v>
      </c>
      <c r="C55" s="85">
        <v>0</v>
      </c>
      <c r="D55" s="85">
        <v>0</v>
      </c>
      <c r="E55" s="85">
        <v>0</v>
      </c>
      <c r="F55" s="216">
        <f t="shared" si="0"/>
        <v>0</v>
      </c>
      <c r="G55" s="238">
        <v>0</v>
      </c>
      <c r="H55" s="107">
        <v>0</v>
      </c>
      <c r="I55" s="107">
        <v>0</v>
      </c>
      <c r="J55" s="107">
        <f t="shared" si="22"/>
        <v>0</v>
      </c>
      <c r="K55" s="238">
        <v>0</v>
      </c>
      <c r="L55" s="107">
        <v>0</v>
      </c>
      <c r="M55" s="107">
        <v>0</v>
      </c>
      <c r="N55" s="107">
        <f t="shared" si="23"/>
        <v>0</v>
      </c>
      <c r="O55" s="238">
        <v>0</v>
      </c>
      <c r="P55" s="107">
        <v>0</v>
      </c>
      <c r="Q55" s="107">
        <v>0</v>
      </c>
      <c r="R55" s="107">
        <f t="shared" si="24"/>
        <v>0</v>
      </c>
    </row>
    <row r="56" spans="1:18" ht="15" customHeight="1" x14ac:dyDescent="0.25">
      <c r="A56" s="5" t="s">
        <v>477</v>
      </c>
      <c r="B56" s="6" t="s">
        <v>285</v>
      </c>
      <c r="C56" s="85">
        <v>0</v>
      </c>
      <c r="D56" s="85">
        <v>0</v>
      </c>
      <c r="E56" s="85">
        <v>0</v>
      </c>
      <c r="F56" s="216">
        <f t="shared" si="0"/>
        <v>0</v>
      </c>
      <c r="G56" s="238">
        <v>0</v>
      </c>
      <c r="H56" s="107">
        <v>0</v>
      </c>
      <c r="I56" s="107">
        <v>0</v>
      </c>
      <c r="J56" s="107">
        <f t="shared" si="22"/>
        <v>0</v>
      </c>
      <c r="K56" s="238">
        <v>0</v>
      </c>
      <c r="L56" s="107">
        <v>0</v>
      </c>
      <c r="M56" s="107">
        <v>0</v>
      </c>
      <c r="N56" s="107">
        <f t="shared" si="23"/>
        <v>0</v>
      </c>
      <c r="O56" s="238">
        <v>0</v>
      </c>
      <c r="P56" s="107">
        <v>0</v>
      </c>
      <c r="Q56" s="107">
        <v>0</v>
      </c>
      <c r="R56" s="107">
        <f t="shared" si="24"/>
        <v>0</v>
      </c>
    </row>
    <row r="57" spans="1:18" ht="15" customHeight="1" x14ac:dyDescent="0.25">
      <c r="A57" s="5" t="s">
        <v>478</v>
      </c>
      <c r="B57" s="6" t="s">
        <v>286</v>
      </c>
      <c r="C57" s="85">
        <v>1351547</v>
      </c>
      <c r="D57" s="85">
        <v>0</v>
      </c>
      <c r="E57" s="85">
        <v>0</v>
      </c>
      <c r="F57" s="216">
        <f t="shared" si="0"/>
        <v>1351547</v>
      </c>
      <c r="G57" s="238">
        <v>1351547</v>
      </c>
      <c r="H57" s="107">
        <v>0</v>
      </c>
      <c r="I57" s="107">
        <v>0</v>
      </c>
      <c r="J57" s="107">
        <f t="shared" si="22"/>
        <v>1351547</v>
      </c>
      <c r="K57" s="238">
        <v>1351547</v>
      </c>
      <c r="L57" s="107">
        <v>0</v>
      </c>
      <c r="M57" s="107">
        <v>0</v>
      </c>
      <c r="N57" s="107">
        <f t="shared" si="23"/>
        <v>1351547</v>
      </c>
      <c r="O57" s="230">
        <v>27016214</v>
      </c>
      <c r="P57" s="107">
        <v>0</v>
      </c>
      <c r="Q57" s="107">
        <v>0</v>
      </c>
      <c r="R57" s="107">
        <f t="shared" si="24"/>
        <v>27016214</v>
      </c>
    </row>
    <row r="58" spans="1:18" ht="15" customHeight="1" x14ac:dyDescent="0.25">
      <c r="A58" s="35" t="s">
        <v>513</v>
      </c>
      <c r="B58" s="43" t="s">
        <v>287</v>
      </c>
      <c r="C58" s="88">
        <f>SUM(C53:C57)</f>
        <v>1351547</v>
      </c>
      <c r="D58" s="88">
        <f t="shared" ref="D58:E58" si="37">SUM(D53:D57)</f>
        <v>0</v>
      </c>
      <c r="E58" s="88">
        <f t="shared" si="37"/>
        <v>0</v>
      </c>
      <c r="F58" s="217">
        <f t="shared" si="0"/>
        <v>1351547</v>
      </c>
      <c r="G58" s="249">
        <f>SUM(G53:G57)</f>
        <v>1351547</v>
      </c>
      <c r="H58" s="119">
        <f t="shared" ref="H58:I58" si="38">SUM(H53:H57)</f>
        <v>0</v>
      </c>
      <c r="I58" s="119">
        <f t="shared" si="38"/>
        <v>0</v>
      </c>
      <c r="J58" s="119">
        <f t="shared" si="22"/>
        <v>1351547</v>
      </c>
      <c r="K58" s="249">
        <f>SUM(K53:K57)</f>
        <v>1351547</v>
      </c>
      <c r="L58" s="119">
        <f t="shared" ref="L58:M58" si="39">SUM(L53:L57)</f>
        <v>0</v>
      </c>
      <c r="M58" s="119">
        <f t="shared" si="39"/>
        <v>0</v>
      </c>
      <c r="N58" s="119">
        <f t="shared" si="23"/>
        <v>1351547</v>
      </c>
      <c r="O58" s="249">
        <f>SUM(O53:O57)</f>
        <v>27016214</v>
      </c>
      <c r="P58" s="119">
        <f t="shared" ref="P58:Q58" si="40">SUM(P53:P57)</f>
        <v>0</v>
      </c>
      <c r="Q58" s="119">
        <f t="shared" si="40"/>
        <v>0</v>
      </c>
      <c r="R58" s="119">
        <f t="shared" si="24"/>
        <v>27016214</v>
      </c>
    </row>
    <row r="59" spans="1:18" ht="15" customHeight="1" x14ac:dyDescent="0.25">
      <c r="A59" s="13" t="s">
        <v>495</v>
      </c>
      <c r="B59" s="6" t="s">
        <v>326</v>
      </c>
      <c r="C59" s="85">
        <v>0</v>
      </c>
      <c r="D59" s="85">
        <v>0</v>
      </c>
      <c r="E59" s="85">
        <v>0</v>
      </c>
      <c r="F59" s="216">
        <f t="shared" si="0"/>
        <v>0</v>
      </c>
      <c r="G59" s="238">
        <v>0</v>
      </c>
      <c r="H59" s="107">
        <v>0</v>
      </c>
      <c r="I59" s="107">
        <v>0</v>
      </c>
      <c r="J59" s="107">
        <f t="shared" si="22"/>
        <v>0</v>
      </c>
      <c r="K59" s="238">
        <v>0</v>
      </c>
      <c r="L59" s="107">
        <v>0</v>
      </c>
      <c r="M59" s="107">
        <v>0</v>
      </c>
      <c r="N59" s="107">
        <f t="shared" si="23"/>
        <v>0</v>
      </c>
      <c r="O59" s="238">
        <v>0</v>
      </c>
      <c r="P59" s="107">
        <v>0</v>
      </c>
      <c r="Q59" s="107">
        <v>0</v>
      </c>
      <c r="R59" s="107">
        <f t="shared" si="24"/>
        <v>0</v>
      </c>
    </row>
    <row r="60" spans="1:18" ht="15" customHeight="1" x14ac:dyDescent="0.25">
      <c r="A60" s="13" t="s">
        <v>496</v>
      </c>
      <c r="B60" s="6" t="s">
        <v>327</v>
      </c>
      <c r="C60" s="85">
        <v>0</v>
      </c>
      <c r="D60" s="85">
        <v>0</v>
      </c>
      <c r="E60" s="85">
        <v>0</v>
      </c>
      <c r="F60" s="216">
        <f t="shared" si="0"/>
        <v>0</v>
      </c>
      <c r="G60" s="238">
        <v>0</v>
      </c>
      <c r="H60" s="107">
        <v>0</v>
      </c>
      <c r="I60" s="107">
        <v>0</v>
      </c>
      <c r="J60" s="107">
        <f t="shared" si="22"/>
        <v>0</v>
      </c>
      <c r="K60" s="238">
        <v>0</v>
      </c>
      <c r="L60" s="107">
        <v>0</v>
      </c>
      <c r="M60" s="107">
        <v>0</v>
      </c>
      <c r="N60" s="107">
        <f t="shared" si="23"/>
        <v>0</v>
      </c>
      <c r="O60" s="238">
        <v>0</v>
      </c>
      <c r="P60" s="107">
        <v>0</v>
      </c>
      <c r="Q60" s="107">
        <v>0</v>
      </c>
      <c r="R60" s="107">
        <f t="shared" si="24"/>
        <v>0</v>
      </c>
    </row>
    <row r="61" spans="1:18" ht="15" customHeight="1" x14ac:dyDescent="0.25">
      <c r="A61" s="13" t="s">
        <v>328</v>
      </c>
      <c r="B61" s="6" t="s">
        <v>329</v>
      </c>
      <c r="C61" s="85">
        <v>0</v>
      </c>
      <c r="D61" s="85">
        <v>0</v>
      </c>
      <c r="E61" s="85">
        <v>0</v>
      </c>
      <c r="F61" s="216">
        <f t="shared" si="0"/>
        <v>0</v>
      </c>
      <c r="G61" s="238">
        <v>0</v>
      </c>
      <c r="H61" s="107">
        <v>0</v>
      </c>
      <c r="I61" s="107">
        <v>0</v>
      </c>
      <c r="J61" s="107">
        <f t="shared" si="22"/>
        <v>0</v>
      </c>
      <c r="K61" s="238">
        <v>0</v>
      </c>
      <c r="L61" s="107">
        <v>0</v>
      </c>
      <c r="M61" s="107">
        <v>0</v>
      </c>
      <c r="N61" s="107">
        <f t="shared" si="23"/>
        <v>0</v>
      </c>
      <c r="O61" s="238">
        <v>0</v>
      </c>
      <c r="P61" s="107">
        <v>0</v>
      </c>
      <c r="Q61" s="107">
        <v>0</v>
      </c>
      <c r="R61" s="107">
        <f t="shared" si="24"/>
        <v>0</v>
      </c>
    </row>
    <row r="62" spans="1:18" ht="15" customHeight="1" x14ac:dyDescent="0.25">
      <c r="A62" s="13" t="s">
        <v>497</v>
      </c>
      <c r="B62" s="6" t="s">
        <v>330</v>
      </c>
      <c r="C62" s="85">
        <v>0</v>
      </c>
      <c r="D62" s="85">
        <v>0</v>
      </c>
      <c r="E62" s="85">
        <v>0</v>
      </c>
      <c r="F62" s="216">
        <f t="shared" si="0"/>
        <v>0</v>
      </c>
      <c r="G62" s="238">
        <v>0</v>
      </c>
      <c r="H62" s="107">
        <v>0</v>
      </c>
      <c r="I62" s="107">
        <v>0</v>
      </c>
      <c r="J62" s="107">
        <f t="shared" si="22"/>
        <v>0</v>
      </c>
      <c r="K62" s="238">
        <v>0</v>
      </c>
      <c r="L62" s="107">
        <v>0</v>
      </c>
      <c r="M62" s="107">
        <v>0</v>
      </c>
      <c r="N62" s="107">
        <f t="shared" si="23"/>
        <v>0</v>
      </c>
      <c r="O62" s="238">
        <v>0</v>
      </c>
      <c r="P62" s="107">
        <v>0</v>
      </c>
      <c r="Q62" s="107">
        <v>0</v>
      </c>
      <c r="R62" s="107">
        <f t="shared" si="24"/>
        <v>0</v>
      </c>
    </row>
    <row r="63" spans="1:18" ht="15" customHeight="1" x14ac:dyDescent="0.25">
      <c r="A63" s="13" t="s">
        <v>331</v>
      </c>
      <c r="B63" s="6" t="s">
        <v>332</v>
      </c>
      <c r="C63" s="85">
        <v>0</v>
      </c>
      <c r="D63" s="85">
        <v>0</v>
      </c>
      <c r="E63" s="85">
        <v>0</v>
      </c>
      <c r="F63" s="216">
        <f t="shared" si="0"/>
        <v>0</v>
      </c>
      <c r="G63" s="238">
        <v>0</v>
      </c>
      <c r="H63" s="107">
        <v>0</v>
      </c>
      <c r="I63" s="107">
        <v>0</v>
      </c>
      <c r="J63" s="107">
        <f t="shared" si="22"/>
        <v>0</v>
      </c>
      <c r="K63" s="238">
        <v>0</v>
      </c>
      <c r="L63" s="107">
        <v>0</v>
      </c>
      <c r="M63" s="107">
        <v>0</v>
      </c>
      <c r="N63" s="107">
        <f t="shared" si="23"/>
        <v>0</v>
      </c>
      <c r="O63" s="238">
        <v>0</v>
      </c>
      <c r="P63" s="107">
        <v>0</v>
      </c>
      <c r="Q63" s="107">
        <v>0</v>
      </c>
      <c r="R63" s="107">
        <f t="shared" si="24"/>
        <v>0</v>
      </c>
    </row>
    <row r="64" spans="1:18" ht="15" customHeight="1" x14ac:dyDescent="0.25">
      <c r="A64" s="35" t="s">
        <v>518</v>
      </c>
      <c r="B64" s="43" t="s">
        <v>333</v>
      </c>
      <c r="C64" s="88">
        <f>SUM(C59:C63)</f>
        <v>0</v>
      </c>
      <c r="D64" s="88">
        <f t="shared" ref="D64:E64" si="41">SUM(D59:D63)</f>
        <v>0</v>
      </c>
      <c r="E64" s="88">
        <f t="shared" si="41"/>
        <v>0</v>
      </c>
      <c r="F64" s="217">
        <f t="shared" si="0"/>
        <v>0</v>
      </c>
      <c r="G64" s="249">
        <f>SUM(G59:G63)</f>
        <v>0</v>
      </c>
      <c r="H64" s="119">
        <f t="shared" ref="H64:I64" si="42">SUM(H59:H63)</f>
        <v>0</v>
      </c>
      <c r="I64" s="119">
        <f t="shared" si="42"/>
        <v>0</v>
      </c>
      <c r="J64" s="119">
        <f t="shared" si="22"/>
        <v>0</v>
      </c>
      <c r="K64" s="249">
        <f>SUM(K59:K63)</f>
        <v>0</v>
      </c>
      <c r="L64" s="119">
        <f t="shared" ref="L64:M64" si="43">SUM(L59:L63)</f>
        <v>0</v>
      </c>
      <c r="M64" s="119">
        <f t="shared" si="43"/>
        <v>0</v>
      </c>
      <c r="N64" s="119">
        <f t="shared" si="23"/>
        <v>0</v>
      </c>
      <c r="O64" s="249">
        <f>SUM(O59:O63)</f>
        <v>0</v>
      </c>
      <c r="P64" s="119">
        <f t="shared" ref="P64:Q64" si="44">SUM(P59:P63)</f>
        <v>0</v>
      </c>
      <c r="Q64" s="119">
        <f t="shared" si="44"/>
        <v>0</v>
      </c>
      <c r="R64" s="119">
        <f t="shared" si="24"/>
        <v>0</v>
      </c>
    </row>
    <row r="65" spans="1:18" ht="15" customHeight="1" x14ac:dyDescent="0.25">
      <c r="A65" s="13" t="s">
        <v>338</v>
      </c>
      <c r="B65" s="6" t="s">
        <v>339</v>
      </c>
      <c r="C65" s="85">
        <v>0</v>
      </c>
      <c r="D65" s="85">
        <v>0</v>
      </c>
      <c r="E65" s="85">
        <v>0</v>
      </c>
      <c r="F65" s="216">
        <f t="shared" si="0"/>
        <v>0</v>
      </c>
      <c r="G65" s="238">
        <v>0</v>
      </c>
      <c r="H65" s="107">
        <v>0</v>
      </c>
      <c r="I65" s="107">
        <v>0</v>
      </c>
      <c r="J65" s="107">
        <f t="shared" si="22"/>
        <v>0</v>
      </c>
      <c r="K65" s="238">
        <v>0</v>
      </c>
      <c r="L65" s="107">
        <v>0</v>
      </c>
      <c r="M65" s="107">
        <v>0</v>
      </c>
      <c r="N65" s="107">
        <f t="shared" si="23"/>
        <v>0</v>
      </c>
      <c r="O65" s="238">
        <v>0</v>
      </c>
      <c r="P65" s="107">
        <v>0</v>
      </c>
      <c r="Q65" s="107">
        <v>0</v>
      </c>
      <c r="R65" s="107">
        <f t="shared" si="24"/>
        <v>0</v>
      </c>
    </row>
    <row r="66" spans="1:18" ht="15" customHeight="1" x14ac:dyDescent="0.25">
      <c r="A66" s="5" t="s">
        <v>500</v>
      </c>
      <c r="B66" s="6" t="s">
        <v>340</v>
      </c>
      <c r="C66" s="85">
        <v>0</v>
      </c>
      <c r="D66" s="85">
        <v>0</v>
      </c>
      <c r="E66" s="85">
        <v>0</v>
      </c>
      <c r="F66" s="216">
        <f t="shared" si="0"/>
        <v>0</v>
      </c>
      <c r="G66" s="238">
        <v>0</v>
      </c>
      <c r="H66" s="107">
        <v>0</v>
      </c>
      <c r="I66" s="107">
        <v>0</v>
      </c>
      <c r="J66" s="107">
        <f t="shared" si="22"/>
        <v>0</v>
      </c>
      <c r="K66" s="238">
        <v>0</v>
      </c>
      <c r="L66" s="107">
        <v>0</v>
      </c>
      <c r="M66" s="107">
        <v>0</v>
      </c>
      <c r="N66" s="107">
        <f t="shared" si="23"/>
        <v>0</v>
      </c>
      <c r="O66" s="238">
        <v>0</v>
      </c>
      <c r="P66" s="107">
        <v>0</v>
      </c>
      <c r="Q66" s="107">
        <v>0</v>
      </c>
      <c r="R66" s="107">
        <f t="shared" si="24"/>
        <v>0</v>
      </c>
    </row>
    <row r="67" spans="1:18" ht="15" customHeight="1" x14ac:dyDescent="0.25">
      <c r="A67" s="13" t="s">
        <v>501</v>
      </c>
      <c r="B67" s="6" t="s">
        <v>341</v>
      </c>
      <c r="C67" s="85">
        <v>0</v>
      </c>
      <c r="D67" s="85">
        <v>0</v>
      </c>
      <c r="E67" s="85">
        <v>0</v>
      </c>
      <c r="F67" s="216">
        <f t="shared" si="0"/>
        <v>0</v>
      </c>
      <c r="G67" s="238">
        <v>0</v>
      </c>
      <c r="H67" s="107">
        <v>0</v>
      </c>
      <c r="I67" s="107">
        <v>0</v>
      </c>
      <c r="J67" s="107">
        <f t="shared" si="22"/>
        <v>0</v>
      </c>
      <c r="K67" s="238">
        <v>0</v>
      </c>
      <c r="L67" s="107">
        <v>0</v>
      </c>
      <c r="M67" s="107">
        <v>0</v>
      </c>
      <c r="N67" s="107">
        <f t="shared" si="23"/>
        <v>0</v>
      </c>
      <c r="O67" s="238">
        <v>0</v>
      </c>
      <c r="P67" s="107">
        <v>0</v>
      </c>
      <c r="Q67" s="107">
        <v>0</v>
      </c>
      <c r="R67" s="107">
        <f t="shared" si="24"/>
        <v>0</v>
      </c>
    </row>
    <row r="68" spans="1:18" ht="15" customHeight="1" x14ac:dyDescent="0.25">
      <c r="A68" s="35" t="s">
        <v>521</v>
      </c>
      <c r="B68" s="43" t="s">
        <v>342</v>
      </c>
      <c r="C68" s="88">
        <f>SUM(C65:C67)</f>
        <v>0</v>
      </c>
      <c r="D68" s="88">
        <f t="shared" ref="D68:E68" si="45">SUM(D65:D67)</f>
        <v>0</v>
      </c>
      <c r="E68" s="88">
        <f t="shared" si="45"/>
        <v>0</v>
      </c>
      <c r="F68" s="217">
        <f t="shared" si="0"/>
        <v>0</v>
      </c>
      <c r="G68" s="249">
        <f>SUM(G65:G67)</f>
        <v>0</v>
      </c>
      <c r="H68" s="119">
        <f t="shared" ref="H68:I68" si="46">SUM(H65:H67)</f>
        <v>0</v>
      </c>
      <c r="I68" s="119">
        <f t="shared" si="46"/>
        <v>0</v>
      </c>
      <c r="J68" s="119">
        <f t="shared" si="22"/>
        <v>0</v>
      </c>
      <c r="K68" s="249">
        <f>SUM(K65:K67)</f>
        <v>0</v>
      </c>
      <c r="L68" s="119">
        <f t="shared" ref="L68:M68" si="47">SUM(L65:L67)</f>
        <v>0</v>
      </c>
      <c r="M68" s="119">
        <f t="shared" si="47"/>
        <v>0</v>
      </c>
      <c r="N68" s="119">
        <f t="shared" si="23"/>
        <v>0</v>
      </c>
      <c r="O68" s="249">
        <f>SUM(O65:O67)</f>
        <v>0</v>
      </c>
      <c r="P68" s="119">
        <f t="shared" ref="P68:Q68" si="48">SUM(P65:P67)</f>
        <v>0</v>
      </c>
      <c r="Q68" s="119">
        <f t="shared" si="48"/>
        <v>0</v>
      </c>
      <c r="R68" s="119">
        <f t="shared" si="24"/>
        <v>0</v>
      </c>
    </row>
    <row r="69" spans="1:18" ht="15" customHeight="1" x14ac:dyDescent="0.25">
      <c r="A69" s="170" t="s">
        <v>41</v>
      </c>
      <c r="B69" s="174"/>
      <c r="C69" s="176">
        <f>C58+C64+C68</f>
        <v>1351547</v>
      </c>
      <c r="D69" s="176">
        <f t="shared" ref="D69:E69" si="49">D58+D64+D68</f>
        <v>0</v>
      </c>
      <c r="E69" s="176">
        <f t="shared" si="49"/>
        <v>0</v>
      </c>
      <c r="F69" s="219">
        <f t="shared" si="0"/>
        <v>1351547</v>
      </c>
      <c r="G69" s="253">
        <f>G58+G64+G68</f>
        <v>1351547</v>
      </c>
      <c r="H69" s="254">
        <f t="shared" ref="H69:I69" si="50">H58+H64+H68</f>
        <v>0</v>
      </c>
      <c r="I69" s="254">
        <f t="shared" si="50"/>
        <v>0</v>
      </c>
      <c r="J69" s="255">
        <f t="shared" si="22"/>
        <v>1351547</v>
      </c>
      <c r="K69" s="253">
        <f>K58+K64+K68</f>
        <v>1351547</v>
      </c>
      <c r="L69" s="254">
        <f t="shared" ref="L69:M69" si="51">L58+L64+L68</f>
        <v>0</v>
      </c>
      <c r="M69" s="254">
        <f t="shared" si="51"/>
        <v>0</v>
      </c>
      <c r="N69" s="255">
        <f t="shared" si="23"/>
        <v>1351547</v>
      </c>
      <c r="O69" s="253">
        <f>O58+O64+O68</f>
        <v>27016214</v>
      </c>
      <c r="P69" s="254">
        <f t="shared" ref="P69:Q69" si="52">P58+P64+P68</f>
        <v>0</v>
      </c>
      <c r="Q69" s="254">
        <f t="shared" si="52"/>
        <v>0</v>
      </c>
      <c r="R69" s="255">
        <f t="shared" si="24"/>
        <v>27016214</v>
      </c>
    </row>
    <row r="70" spans="1:18" ht="15" customHeight="1" x14ac:dyDescent="0.25">
      <c r="A70" s="128" t="s">
        <v>520</v>
      </c>
      <c r="B70" s="122" t="s">
        <v>343</v>
      </c>
      <c r="C70" s="124">
        <f>C21+C35+C47+C51+C58+C64+C68</f>
        <v>121571028</v>
      </c>
      <c r="D70" s="124">
        <f t="shared" ref="D70:E70" si="53">D21+D35+D47+D51+D58+D64+D68</f>
        <v>300000</v>
      </c>
      <c r="E70" s="124">
        <f t="shared" si="53"/>
        <v>10000</v>
      </c>
      <c r="F70" s="220">
        <f>SUM(C70:E70)</f>
        <v>121881028</v>
      </c>
      <c r="G70" s="256">
        <f>G21+G35+G47+G51+G58+G64+G68</f>
        <v>136840262</v>
      </c>
      <c r="H70" s="257">
        <f t="shared" ref="H70:I70" si="54">H21+H35+H47+H51+H58+H64+H68</f>
        <v>300000</v>
      </c>
      <c r="I70" s="257">
        <f t="shared" si="54"/>
        <v>10000</v>
      </c>
      <c r="J70" s="257">
        <f>SUM(G70:I70)</f>
        <v>137150262</v>
      </c>
      <c r="K70" s="256">
        <f>K21+K35+K47+K51+K58+K64+K68</f>
        <v>137231177</v>
      </c>
      <c r="L70" s="257">
        <f t="shared" ref="L70:M70" si="55">L21+L35+L47+L51+L58+L64+L68</f>
        <v>300000</v>
      </c>
      <c r="M70" s="257">
        <f t="shared" si="55"/>
        <v>10000</v>
      </c>
      <c r="N70" s="257">
        <f>SUM(K70:M70)</f>
        <v>137541177</v>
      </c>
      <c r="O70" s="256">
        <f>O21+O35+O47+O51+O58+O64+O68</f>
        <v>161825043</v>
      </c>
      <c r="P70" s="257">
        <f t="shared" ref="P70:Q70" si="56">P21+P35+P47+P51+P58+P64+P68</f>
        <v>300000</v>
      </c>
      <c r="Q70" s="257">
        <f t="shared" si="56"/>
        <v>10000</v>
      </c>
      <c r="R70" s="257">
        <f>SUM(O70:Q70)</f>
        <v>162135043</v>
      </c>
    </row>
    <row r="71" spans="1:18" ht="15" customHeight="1" x14ac:dyDescent="0.25">
      <c r="A71" s="177" t="s">
        <v>42</v>
      </c>
      <c r="B71" s="178"/>
      <c r="C71" s="179">
        <f>C52-'1A. melléklet'!C76</f>
        <v>34002966</v>
      </c>
      <c r="D71" s="179">
        <f>D52-'1A. melléklet'!D76</f>
        <v>0</v>
      </c>
      <c r="E71" s="179">
        <f>E52-'1A. melléklet'!E76</f>
        <v>1000</v>
      </c>
      <c r="F71" s="221">
        <f>SUM(C71:E71)</f>
        <v>34003966</v>
      </c>
      <c r="G71" s="258">
        <f>G52-'1A. melléklet'!G76</f>
        <v>49272200</v>
      </c>
      <c r="H71" s="259">
        <f>H52-'1A. melléklet'!H76</f>
        <v>0</v>
      </c>
      <c r="I71" s="259">
        <f>I52-'1A. melléklet'!I76</f>
        <v>1000</v>
      </c>
      <c r="J71" s="259">
        <f>SUM(G71:I71)</f>
        <v>49273200</v>
      </c>
      <c r="K71" s="258">
        <f>K52-'1A. melléklet'!K76</f>
        <v>52819567</v>
      </c>
      <c r="L71" s="259">
        <f>L52-'1A. melléklet'!L76</f>
        <v>0</v>
      </c>
      <c r="M71" s="259">
        <f>M52-'1A. melléklet'!M76</f>
        <v>1000</v>
      </c>
      <c r="N71" s="259">
        <f>SUM(K71:M71)</f>
        <v>52820567</v>
      </c>
      <c r="O71" s="258">
        <f>O52-'1A. melléklet'!O76</f>
        <v>32267852</v>
      </c>
      <c r="P71" s="259">
        <f>P52-'1A. melléklet'!P76</f>
        <v>0</v>
      </c>
      <c r="Q71" s="259">
        <f>Q52-'1A. melléklet'!Q76</f>
        <v>1000</v>
      </c>
      <c r="R71" s="259">
        <f>SUM(O71:Q71)</f>
        <v>32268852</v>
      </c>
    </row>
    <row r="72" spans="1:18" ht="15" customHeight="1" x14ac:dyDescent="0.25">
      <c r="A72" s="177" t="s">
        <v>43</v>
      </c>
      <c r="B72" s="178"/>
      <c r="C72" s="179">
        <f>C69-'1A. melléklet'!C100</f>
        <v>-160846713</v>
      </c>
      <c r="D72" s="179">
        <f>D69-'1A. melléklet'!D100</f>
        <v>0</v>
      </c>
      <c r="E72" s="179">
        <f>E69-'1A. melléklet'!E100</f>
        <v>0</v>
      </c>
      <c r="F72" s="221">
        <f>SUM(C72:E72)</f>
        <v>-160846713</v>
      </c>
      <c r="G72" s="258">
        <f>G69-'1A. melléklet'!G100</f>
        <v>-160846713</v>
      </c>
      <c r="H72" s="259">
        <f>H69-'1A. melléklet'!H100</f>
        <v>0</v>
      </c>
      <c r="I72" s="259">
        <f>I69-'1A. melléklet'!I100</f>
        <v>0</v>
      </c>
      <c r="J72" s="259">
        <f>SUM(G72:I72)</f>
        <v>-160846713</v>
      </c>
      <c r="K72" s="258">
        <f>K69-'1A. melléklet'!K100</f>
        <v>-160179963</v>
      </c>
      <c r="L72" s="259">
        <f>L69-'1A. melléklet'!L100</f>
        <v>0</v>
      </c>
      <c r="M72" s="259">
        <f>M69-'1A. melléklet'!M100</f>
        <v>0</v>
      </c>
      <c r="N72" s="259">
        <f>SUM(K72:M72)</f>
        <v>-160179963</v>
      </c>
      <c r="O72" s="258">
        <f>O69-'1A. melléklet'!O100</f>
        <v>-139114378</v>
      </c>
      <c r="P72" s="259">
        <f>P69-'1A. melléklet'!P100</f>
        <v>0</v>
      </c>
      <c r="Q72" s="259">
        <f>Q69-'1A. melléklet'!Q100</f>
        <v>0</v>
      </c>
      <c r="R72" s="259">
        <f>SUM(O72:Q72)</f>
        <v>-139114378</v>
      </c>
    </row>
    <row r="73" spans="1:18" ht="15" customHeight="1" x14ac:dyDescent="0.25">
      <c r="A73" s="33" t="s">
        <v>502</v>
      </c>
      <c r="B73" s="5" t="s">
        <v>344</v>
      </c>
      <c r="C73" s="85">
        <v>0</v>
      </c>
      <c r="D73" s="85">
        <v>0</v>
      </c>
      <c r="E73" s="85">
        <v>0</v>
      </c>
      <c r="F73" s="216">
        <f t="shared" si="0"/>
        <v>0</v>
      </c>
      <c r="G73" s="238">
        <v>0</v>
      </c>
      <c r="H73" s="107">
        <v>0</v>
      </c>
      <c r="I73" s="107">
        <v>0</v>
      </c>
      <c r="J73" s="107">
        <f t="shared" ref="J73:J99" si="57">SUM(G73:I73)</f>
        <v>0</v>
      </c>
      <c r="K73" s="238">
        <v>0</v>
      </c>
      <c r="L73" s="107">
        <v>0</v>
      </c>
      <c r="M73" s="107">
        <v>0</v>
      </c>
      <c r="N73" s="107">
        <f t="shared" ref="N73:N99" si="58">SUM(K73:M73)</f>
        <v>0</v>
      </c>
      <c r="O73" s="238">
        <v>0</v>
      </c>
      <c r="P73" s="107">
        <v>0</v>
      </c>
      <c r="Q73" s="107">
        <v>0</v>
      </c>
      <c r="R73" s="107">
        <f t="shared" ref="R73:R99" si="59">SUM(O73:Q73)</f>
        <v>0</v>
      </c>
    </row>
    <row r="74" spans="1:18" ht="15" customHeight="1" x14ac:dyDescent="0.25">
      <c r="A74" s="13" t="s">
        <v>345</v>
      </c>
      <c r="B74" s="5" t="s">
        <v>346</v>
      </c>
      <c r="C74" s="85">
        <v>0</v>
      </c>
      <c r="D74" s="85">
        <v>0</v>
      </c>
      <c r="E74" s="85">
        <v>0</v>
      </c>
      <c r="F74" s="216">
        <f t="shared" si="0"/>
        <v>0</v>
      </c>
      <c r="G74" s="238">
        <v>0</v>
      </c>
      <c r="H74" s="107">
        <v>0</v>
      </c>
      <c r="I74" s="107">
        <v>0</v>
      </c>
      <c r="J74" s="107">
        <f t="shared" si="57"/>
        <v>0</v>
      </c>
      <c r="K74" s="238">
        <v>0</v>
      </c>
      <c r="L74" s="107">
        <v>0</v>
      </c>
      <c r="M74" s="107">
        <v>0</v>
      </c>
      <c r="N74" s="107">
        <f t="shared" si="58"/>
        <v>0</v>
      </c>
      <c r="O74" s="238">
        <v>0</v>
      </c>
      <c r="P74" s="107">
        <v>0</v>
      </c>
      <c r="Q74" s="107">
        <v>0</v>
      </c>
      <c r="R74" s="107">
        <f t="shared" si="59"/>
        <v>0</v>
      </c>
    </row>
    <row r="75" spans="1:18" ht="15" customHeight="1" x14ac:dyDescent="0.25">
      <c r="A75" s="33" t="s">
        <v>503</v>
      </c>
      <c r="B75" s="5" t="s">
        <v>347</v>
      </c>
      <c r="C75" s="85">
        <v>0</v>
      </c>
      <c r="D75" s="85">
        <v>0</v>
      </c>
      <c r="E75" s="85">
        <v>0</v>
      </c>
      <c r="F75" s="216">
        <f t="shared" ref="F75:F99" si="60">SUM(C75:E75)</f>
        <v>0</v>
      </c>
      <c r="G75" s="238">
        <v>0</v>
      </c>
      <c r="H75" s="107">
        <v>0</v>
      </c>
      <c r="I75" s="107">
        <v>0</v>
      </c>
      <c r="J75" s="107">
        <f t="shared" si="57"/>
        <v>0</v>
      </c>
      <c r="K75" s="238">
        <v>0</v>
      </c>
      <c r="L75" s="107">
        <v>0</v>
      </c>
      <c r="M75" s="107">
        <v>0</v>
      </c>
      <c r="N75" s="107">
        <f t="shared" si="58"/>
        <v>0</v>
      </c>
      <c r="O75" s="238">
        <v>0</v>
      </c>
      <c r="P75" s="107">
        <v>0</v>
      </c>
      <c r="Q75" s="107">
        <v>0</v>
      </c>
      <c r="R75" s="107">
        <f t="shared" si="59"/>
        <v>0</v>
      </c>
    </row>
    <row r="76" spans="1:18" ht="15" customHeight="1" x14ac:dyDescent="0.25">
      <c r="A76" s="15" t="s">
        <v>522</v>
      </c>
      <c r="B76" s="7" t="s">
        <v>348</v>
      </c>
      <c r="C76" s="88">
        <v>0</v>
      </c>
      <c r="D76" s="88">
        <f t="shared" ref="D76:E76" si="61">SUM(D73:D75)</f>
        <v>0</v>
      </c>
      <c r="E76" s="88">
        <f t="shared" si="61"/>
        <v>0</v>
      </c>
      <c r="F76" s="217">
        <f t="shared" si="60"/>
        <v>0</v>
      </c>
      <c r="G76" s="249">
        <v>0</v>
      </c>
      <c r="H76" s="119">
        <f t="shared" ref="H76:I76" si="62">SUM(H73:H75)</f>
        <v>0</v>
      </c>
      <c r="I76" s="119">
        <f t="shared" si="62"/>
        <v>0</v>
      </c>
      <c r="J76" s="119">
        <f t="shared" si="57"/>
        <v>0</v>
      </c>
      <c r="K76" s="249">
        <v>0</v>
      </c>
      <c r="L76" s="119">
        <f t="shared" ref="L76:M76" si="63">SUM(L73:L75)</f>
        <v>0</v>
      </c>
      <c r="M76" s="119">
        <f t="shared" si="63"/>
        <v>0</v>
      </c>
      <c r="N76" s="119">
        <f t="shared" si="58"/>
        <v>0</v>
      </c>
      <c r="O76" s="249">
        <v>0</v>
      </c>
      <c r="P76" s="119">
        <f t="shared" ref="P76:Q76" si="64">SUM(P73:P75)</f>
        <v>0</v>
      </c>
      <c r="Q76" s="119">
        <f t="shared" si="64"/>
        <v>0</v>
      </c>
      <c r="R76" s="119">
        <f t="shared" si="59"/>
        <v>0</v>
      </c>
    </row>
    <row r="77" spans="1:18" ht="15" customHeight="1" x14ac:dyDescent="0.25">
      <c r="A77" s="13" t="s">
        <v>504</v>
      </c>
      <c r="B77" s="5" t="s">
        <v>349</v>
      </c>
      <c r="C77" s="85">
        <v>0</v>
      </c>
      <c r="D77" s="85">
        <v>0</v>
      </c>
      <c r="E77" s="85">
        <v>0</v>
      </c>
      <c r="F77" s="216">
        <f t="shared" si="60"/>
        <v>0</v>
      </c>
      <c r="G77" s="238">
        <v>0</v>
      </c>
      <c r="H77" s="107">
        <v>0</v>
      </c>
      <c r="I77" s="107">
        <v>0</v>
      </c>
      <c r="J77" s="107">
        <f t="shared" si="57"/>
        <v>0</v>
      </c>
      <c r="K77" s="238">
        <v>0</v>
      </c>
      <c r="L77" s="107">
        <v>0</v>
      </c>
      <c r="M77" s="107">
        <v>0</v>
      </c>
      <c r="N77" s="107">
        <f t="shared" si="58"/>
        <v>0</v>
      </c>
      <c r="O77" s="238">
        <v>0</v>
      </c>
      <c r="P77" s="107">
        <v>0</v>
      </c>
      <c r="Q77" s="107">
        <v>0</v>
      </c>
      <c r="R77" s="107">
        <f t="shared" si="59"/>
        <v>0</v>
      </c>
    </row>
    <row r="78" spans="1:18" ht="15" customHeight="1" x14ac:dyDescent="0.25">
      <c r="A78" s="33" t="s">
        <v>350</v>
      </c>
      <c r="B78" s="5" t="s">
        <v>351</v>
      </c>
      <c r="C78" s="85">
        <v>0</v>
      </c>
      <c r="D78" s="85">
        <v>0</v>
      </c>
      <c r="E78" s="85">
        <v>0</v>
      </c>
      <c r="F78" s="216">
        <f t="shared" si="60"/>
        <v>0</v>
      </c>
      <c r="G78" s="238">
        <v>0</v>
      </c>
      <c r="H78" s="107">
        <v>0</v>
      </c>
      <c r="I78" s="107">
        <v>0</v>
      </c>
      <c r="J78" s="107">
        <f t="shared" si="57"/>
        <v>0</v>
      </c>
      <c r="K78" s="238">
        <v>0</v>
      </c>
      <c r="L78" s="107">
        <v>0</v>
      </c>
      <c r="M78" s="107">
        <v>0</v>
      </c>
      <c r="N78" s="107">
        <f t="shared" si="58"/>
        <v>0</v>
      </c>
      <c r="O78" s="238">
        <v>0</v>
      </c>
      <c r="P78" s="107">
        <v>0</v>
      </c>
      <c r="Q78" s="107">
        <v>0</v>
      </c>
      <c r="R78" s="107">
        <f t="shared" si="59"/>
        <v>0</v>
      </c>
    </row>
    <row r="79" spans="1:18" ht="15" customHeight="1" x14ac:dyDescent="0.25">
      <c r="A79" s="13" t="s">
        <v>505</v>
      </c>
      <c r="B79" s="5" t="s">
        <v>352</v>
      </c>
      <c r="C79" s="85">
        <v>0</v>
      </c>
      <c r="D79" s="85">
        <v>0</v>
      </c>
      <c r="E79" s="85">
        <v>0</v>
      </c>
      <c r="F79" s="216">
        <f t="shared" si="60"/>
        <v>0</v>
      </c>
      <c r="G79" s="238">
        <v>0</v>
      </c>
      <c r="H79" s="107">
        <v>0</v>
      </c>
      <c r="I79" s="107">
        <v>0</v>
      </c>
      <c r="J79" s="107">
        <f t="shared" si="57"/>
        <v>0</v>
      </c>
      <c r="K79" s="238">
        <v>0</v>
      </c>
      <c r="L79" s="107">
        <v>0</v>
      </c>
      <c r="M79" s="107">
        <v>0</v>
      </c>
      <c r="N79" s="107">
        <f t="shared" si="58"/>
        <v>0</v>
      </c>
      <c r="O79" s="238">
        <v>0</v>
      </c>
      <c r="P79" s="107">
        <v>0</v>
      </c>
      <c r="Q79" s="107">
        <v>0</v>
      </c>
      <c r="R79" s="107">
        <f t="shared" si="59"/>
        <v>0</v>
      </c>
    </row>
    <row r="80" spans="1:18" ht="15" customHeight="1" x14ac:dyDescent="0.25">
      <c r="A80" s="33" t="s">
        <v>353</v>
      </c>
      <c r="B80" s="5" t="s">
        <v>354</v>
      </c>
      <c r="C80" s="85">
        <v>0</v>
      </c>
      <c r="D80" s="85">
        <v>0</v>
      </c>
      <c r="E80" s="85">
        <v>0</v>
      </c>
      <c r="F80" s="216">
        <f t="shared" si="60"/>
        <v>0</v>
      </c>
      <c r="G80" s="238">
        <v>0</v>
      </c>
      <c r="H80" s="107">
        <v>0</v>
      </c>
      <c r="I80" s="107">
        <v>0</v>
      </c>
      <c r="J80" s="107">
        <f t="shared" si="57"/>
        <v>0</v>
      </c>
      <c r="K80" s="238">
        <v>0</v>
      </c>
      <c r="L80" s="107">
        <v>0</v>
      </c>
      <c r="M80" s="107">
        <v>0</v>
      </c>
      <c r="N80" s="107">
        <f t="shared" si="58"/>
        <v>0</v>
      </c>
      <c r="O80" s="238">
        <v>0</v>
      </c>
      <c r="P80" s="107">
        <v>0</v>
      </c>
      <c r="Q80" s="107">
        <v>0</v>
      </c>
      <c r="R80" s="107">
        <f t="shared" si="59"/>
        <v>0</v>
      </c>
    </row>
    <row r="81" spans="1:18" ht="15" customHeight="1" x14ac:dyDescent="0.25">
      <c r="A81" s="14" t="s">
        <v>523</v>
      </c>
      <c r="B81" s="7" t="s">
        <v>355</v>
      </c>
      <c r="C81" s="88">
        <v>0</v>
      </c>
      <c r="D81" s="88">
        <f t="shared" ref="D81:E81" si="65">SUM(D77:D80)</f>
        <v>0</v>
      </c>
      <c r="E81" s="88">
        <f t="shared" si="65"/>
        <v>0</v>
      </c>
      <c r="F81" s="217">
        <f t="shared" si="60"/>
        <v>0</v>
      </c>
      <c r="G81" s="249">
        <v>0</v>
      </c>
      <c r="H81" s="119">
        <f t="shared" ref="H81:I81" si="66">SUM(H77:H80)</f>
        <v>0</v>
      </c>
      <c r="I81" s="119">
        <f t="shared" si="66"/>
        <v>0</v>
      </c>
      <c r="J81" s="119">
        <f t="shared" si="57"/>
        <v>0</v>
      </c>
      <c r="K81" s="249">
        <v>0</v>
      </c>
      <c r="L81" s="119">
        <f t="shared" ref="L81:M81" si="67">SUM(L77:L80)</f>
        <v>0</v>
      </c>
      <c r="M81" s="119">
        <f t="shared" si="67"/>
        <v>0</v>
      </c>
      <c r="N81" s="119">
        <f t="shared" si="58"/>
        <v>0</v>
      </c>
      <c r="O81" s="249">
        <v>0</v>
      </c>
      <c r="P81" s="119">
        <f t="shared" ref="P81:Q81" si="68">SUM(P77:P80)</f>
        <v>0</v>
      </c>
      <c r="Q81" s="119">
        <f t="shared" si="68"/>
        <v>0</v>
      </c>
      <c r="R81" s="119">
        <f t="shared" si="59"/>
        <v>0</v>
      </c>
    </row>
    <row r="82" spans="1:18" ht="15" customHeight="1" x14ac:dyDescent="0.25">
      <c r="A82" s="5" t="s">
        <v>630</v>
      </c>
      <c r="B82" s="5" t="s">
        <v>356</v>
      </c>
      <c r="C82" s="85">
        <v>168915167</v>
      </c>
      <c r="D82" s="85">
        <v>0</v>
      </c>
      <c r="E82" s="85">
        <v>0</v>
      </c>
      <c r="F82" s="216">
        <f t="shared" si="60"/>
        <v>168915167</v>
      </c>
      <c r="G82" s="238">
        <v>168915167</v>
      </c>
      <c r="H82" s="107">
        <v>0</v>
      </c>
      <c r="I82" s="107">
        <v>0</v>
      </c>
      <c r="J82" s="107">
        <f t="shared" si="57"/>
        <v>168915167</v>
      </c>
      <c r="K82" s="238">
        <v>164701050</v>
      </c>
      <c r="L82" s="107">
        <v>0</v>
      </c>
      <c r="M82" s="107">
        <v>0</v>
      </c>
      <c r="N82" s="107">
        <f t="shared" si="58"/>
        <v>164701050</v>
      </c>
      <c r="O82" s="238">
        <v>164701050</v>
      </c>
      <c r="P82" s="107">
        <v>0</v>
      </c>
      <c r="Q82" s="107">
        <v>0</v>
      </c>
      <c r="R82" s="107">
        <f t="shared" si="59"/>
        <v>164701050</v>
      </c>
    </row>
    <row r="83" spans="1:18" ht="15" customHeight="1" x14ac:dyDescent="0.25">
      <c r="A83" s="5" t="s">
        <v>631</v>
      </c>
      <c r="B83" s="5" t="s">
        <v>356</v>
      </c>
      <c r="C83" s="85">
        <v>0</v>
      </c>
      <c r="D83" s="85">
        <v>0</v>
      </c>
      <c r="E83" s="85">
        <v>0</v>
      </c>
      <c r="F83" s="216">
        <f t="shared" si="60"/>
        <v>0</v>
      </c>
      <c r="G83" s="238">
        <v>0</v>
      </c>
      <c r="H83" s="107">
        <v>0</v>
      </c>
      <c r="I83" s="107">
        <v>0</v>
      </c>
      <c r="J83" s="107">
        <f t="shared" si="57"/>
        <v>0</v>
      </c>
      <c r="K83" s="238">
        <v>0</v>
      </c>
      <c r="L83" s="107">
        <v>0</v>
      </c>
      <c r="M83" s="107">
        <v>0</v>
      </c>
      <c r="N83" s="107">
        <f t="shared" si="58"/>
        <v>0</v>
      </c>
      <c r="O83" s="238">
        <v>0</v>
      </c>
      <c r="P83" s="107">
        <v>0</v>
      </c>
      <c r="Q83" s="107">
        <v>0</v>
      </c>
      <c r="R83" s="107">
        <f t="shared" si="59"/>
        <v>0</v>
      </c>
    </row>
    <row r="84" spans="1:18" ht="15" customHeight="1" x14ac:dyDescent="0.25">
      <c r="A84" s="5" t="s">
        <v>628</v>
      </c>
      <c r="B84" s="5" t="s">
        <v>357</v>
      </c>
      <c r="C84" s="85">
        <v>0</v>
      </c>
      <c r="D84" s="85">
        <v>0</v>
      </c>
      <c r="E84" s="85">
        <v>0</v>
      </c>
      <c r="F84" s="216">
        <f t="shared" si="60"/>
        <v>0</v>
      </c>
      <c r="G84" s="238">
        <v>0</v>
      </c>
      <c r="H84" s="107">
        <v>0</v>
      </c>
      <c r="I84" s="107">
        <v>0</v>
      </c>
      <c r="J84" s="107">
        <f t="shared" si="57"/>
        <v>0</v>
      </c>
      <c r="K84" s="238">
        <v>0</v>
      </c>
      <c r="L84" s="107">
        <v>0</v>
      </c>
      <c r="M84" s="107">
        <v>0</v>
      </c>
      <c r="N84" s="107">
        <f t="shared" si="58"/>
        <v>0</v>
      </c>
      <c r="O84" s="238">
        <v>0</v>
      </c>
      <c r="P84" s="107">
        <v>0</v>
      </c>
      <c r="Q84" s="107">
        <v>0</v>
      </c>
      <c r="R84" s="107">
        <f t="shared" si="59"/>
        <v>0</v>
      </c>
    </row>
    <row r="85" spans="1:18" ht="15" customHeight="1" x14ac:dyDescent="0.25">
      <c r="A85" s="5" t="s">
        <v>629</v>
      </c>
      <c r="B85" s="5" t="s">
        <v>357</v>
      </c>
      <c r="C85" s="85">
        <v>0</v>
      </c>
      <c r="D85" s="85">
        <v>0</v>
      </c>
      <c r="E85" s="85">
        <v>0</v>
      </c>
      <c r="F85" s="216">
        <f t="shared" si="60"/>
        <v>0</v>
      </c>
      <c r="G85" s="238">
        <v>0</v>
      </c>
      <c r="H85" s="107">
        <v>0</v>
      </c>
      <c r="I85" s="107">
        <v>0</v>
      </c>
      <c r="J85" s="107">
        <f t="shared" si="57"/>
        <v>0</v>
      </c>
      <c r="K85" s="238">
        <v>0</v>
      </c>
      <c r="L85" s="107">
        <v>0</v>
      </c>
      <c r="M85" s="107">
        <v>0</v>
      </c>
      <c r="N85" s="107">
        <f t="shared" si="58"/>
        <v>0</v>
      </c>
      <c r="O85" s="238">
        <v>0</v>
      </c>
      <c r="P85" s="107">
        <v>0</v>
      </c>
      <c r="Q85" s="107">
        <v>0</v>
      </c>
      <c r="R85" s="107">
        <f t="shared" si="59"/>
        <v>0</v>
      </c>
    </row>
    <row r="86" spans="1:18" ht="15" customHeight="1" x14ac:dyDescent="0.25">
      <c r="A86" s="7" t="s">
        <v>524</v>
      </c>
      <c r="B86" s="7" t="s">
        <v>358</v>
      </c>
      <c r="C86" s="88">
        <f>SUM(C82:C85)</f>
        <v>168915167</v>
      </c>
      <c r="D86" s="88">
        <f t="shared" ref="D86:E86" si="69">SUM(D82:D85)</f>
        <v>0</v>
      </c>
      <c r="E86" s="88">
        <f t="shared" si="69"/>
        <v>0</v>
      </c>
      <c r="F86" s="217">
        <f t="shared" si="60"/>
        <v>168915167</v>
      </c>
      <c r="G86" s="249">
        <f>SUM(G82:G85)</f>
        <v>168915167</v>
      </c>
      <c r="H86" s="119">
        <f t="shared" ref="H86:I86" si="70">SUM(H82:H85)</f>
        <v>0</v>
      </c>
      <c r="I86" s="119">
        <f t="shared" si="70"/>
        <v>0</v>
      </c>
      <c r="J86" s="119">
        <f t="shared" si="57"/>
        <v>168915167</v>
      </c>
      <c r="K86" s="249">
        <f>SUM(K82:K85)</f>
        <v>164701050</v>
      </c>
      <c r="L86" s="119">
        <f t="shared" ref="L86:M86" si="71">SUM(L82:L85)</f>
        <v>0</v>
      </c>
      <c r="M86" s="119">
        <f t="shared" si="71"/>
        <v>0</v>
      </c>
      <c r="N86" s="119">
        <f t="shared" si="58"/>
        <v>164701050</v>
      </c>
      <c r="O86" s="249">
        <f>SUM(O82:O85)</f>
        <v>164701050</v>
      </c>
      <c r="P86" s="119">
        <f t="shared" ref="P86:Q86" si="72">SUM(P82:P85)</f>
        <v>0</v>
      </c>
      <c r="Q86" s="119">
        <f t="shared" si="72"/>
        <v>0</v>
      </c>
      <c r="R86" s="119">
        <f t="shared" si="59"/>
        <v>164701050</v>
      </c>
    </row>
    <row r="87" spans="1:18" ht="15" customHeight="1" x14ac:dyDescent="0.25">
      <c r="A87" s="14" t="s">
        <v>359</v>
      </c>
      <c r="B87" s="7" t="s">
        <v>360</v>
      </c>
      <c r="C87" s="88">
        <v>0</v>
      </c>
      <c r="D87" s="88">
        <v>0</v>
      </c>
      <c r="E87" s="88">
        <v>0</v>
      </c>
      <c r="F87" s="217">
        <f t="shared" si="60"/>
        <v>0</v>
      </c>
      <c r="G87" s="249">
        <v>0</v>
      </c>
      <c r="H87" s="119">
        <v>0</v>
      </c>
      <c r="I87" s="119">
        <v>0</v>
      </c>
      <c r="J87" s="119">
        <f t="shared" si="57"/>
        <v>0</v>
      </c>
      <c r="K87" s="249">
        <v>0</v>
      </c>
      <c r="L87" s="119">
        <v>0</v>
      </c>
      <c r="M87" s="119">
        <v>0</v>
      </c>
      <c r="N87" s="119">
        <f t="shared" si="58"/>
        <v>0</v>
      </c>
      <c r="O87" s="249">
        <v>0</v>
      </c>
      <c r="P87" s="119">
        <v>0</v>
      </c>
      <c r="Q87" s="119">
        <v>0</v>
      </c>
      <c r="R87" s="119">
        <f t="shared" si="59"/>
        <v>0</v>
      </c>
    </row>
    <row r="88" spans="1:18" ht="15" customHeight="1" x14ac:dyDescent="0.25">
      <c r="A88" s="14" t="s">
        <v>361</v>
      </c>
      <c r="B88" s="7" t="s">
        <v>362</v>
      </c>
      <c r="C88" s="88">
        <v>0</v>
      </c>
      <c r="D88" s="88">
        <v>0</v>
      </c>
      <c r="E88" s="88">
        <v>0</v>
      </c>
      <c r="F88" s="217">
        <f t="shared" si="60"/>
        <v>0</v>
      </c>
      <c r="G88" s="249">
        <v>0</v>
      </c>
      <c r="H88" s="119">
        <v>0</v>
      </c>
      <c r="I88" s="119">
        <v>0</v>
      </c>
      <c r="J88" s="119">
        <f t="shared" si="57"/>
        <v>0</v>
      </c>
      <c r="K88" s="249">
        <v>0</v>
      </c>
      <c r="L88" s="119">
        <v>0</v>
      </c>
      <c r="M88" s="119">
        <v>0</v>
      </c>
      <c r="N88" s="119">
        <f t="shared" si="58"/>
        <v>0</v>
      </c>
      <c r="O88" s="249">
        <v>0</v>
      </c>
      <c r="P88" s="119">
        <v>0</v>
      </c>
      <c r="Q88" s="119">
        <v>0</v>
      </c>
      <c r="R88" s="119">
        <f t="shared" si="59"/>
        <v>0</v>
      </c>
    </row>
    <row r="89" spans="1:18" ht="15" customHeight="1" x14ac:dyDescent="0.25">
      <c r="A89" s="14" t="s">
        <v>363</v>
      </c>
      <c r="B89" s="7" t="s">
        <v>364</v>
      </c>
      <c r="C89" s="88">
        <v>0</v>
      </c>
      <c r="D89" s="88">
        <v>0</v>
      </c>
      <c r="E89" s="88">
        <v>0</v>
      </c>
      <c r="F89" s="217">
        <f t="shared" si="60"/>
        <v>0</v>
      </c>
      <c r="G89" s="249">
        <v>0</v>
      </c>
      <c r="H89" s="119">
        <v>0</v>
      </c>
      <c r="I89" s="119">
        <v>0</v>
      </c>
      <c r="J89" s="119">
        <f t="shared" si="57"/>
        <v>0</v>
      </c>
      <c r="K89" s="249">
        <v>0</v>
      </c>
      <c r="L89" s="119">
        <v>0</v>
      </c>
      <c r="M89" s="119">
        <v>0</v>
      </c>
      <c r="N89" s="119">
        <f t="shared" si="58"/>
        <v>0</v>
      </c>
      <c r="O89" s="249">
        <v>0</v>
      </c>
      <c r="P89" s="119">
        <v>0</v>
      </c>
      <c r="Q89" s="119">
        <v>0</v>
      </c>
      <c r="R89" s="119">
        <f t="shared" si="59"/>
        <v>0</v>
      </c>
    </row>
    <row r="90" spans="1:18" ht="15" customHeight="1" x14ac:dyDescent="0.25">
      <c r="A90" s="14" t="s">
        <v>365</v>
      </c>
      <c r="B90" s="7" t="s">
        <v>366</v>
      </c>
      <c r="C90" s="88">
        <v>0</v>
      </c>
      <c r="D90" s="88">
        <v>0</v>
      </c>
      <c r="E90" s="88">
        <v>0</v>
      </c>
      <c r="F90" s="217">
        <f t="shared" si="60"/>
        <v>0</v>
      </c>
      <c r="G90" s="249">
        <v>0</v>
      </c>
      <c r="H90" s="119">
        <v>0</v>
      </c>
      <c r="I90" s="119">
        <v>0</v>
      </c>
      <c r="J90" s="119">
        <f t="shared" si="57"/>
        <v>0</v>
      </c>
      <c r="K90" s="249">
        <v>0</v>
      </c>
      <c r="L90" s="119">
        <v>0</v>
      </c>
      <c r="M90" s="119">
        <v>0</v>
      </c>
      <c r="N90" s="119">
        <f t="shared" si="58"/>
        <v>0</v>
      </c>
      <c r="O90" s="249">
        <v>0</v>
      </c>
      <c r="P90" s="119">
        <v>0</v>
      </c>
      <c r="Q90" s="119">
        <v>0</v>
      </c>
      <c r="R90" s="119">
        <f t="shared" si="59"/>
        <v>0</v>
      </c>
    </row>
    <row r="91" spans="1:18" ht="15" customHeight="1" x14ac:dyDescent="0.25">
      <c r="A91" s="15" t="s">
        <v>506</v>
      </c>
      <c r="B91" s="7" t="s">
        <v>367</v>
      </c>
      <c r="C91" s="88">
        <v>0</v>
      </c>
      <c r="D91" s="88">
        <v>0</v>
      </c>
      <c r="E91" s="88">
        <v>0</v>
      </c>
      <c r="F91" s="217">
        <f t="shared" si="60"/>
        <v>0</v>
      </c>
      <c r="G91" s="249">
        <v>0</v>
      </c>
      <c r="H91" s="119">
        <v>0</v>
      </c>
      <c r="I91" s="119">
        <v>0</v>
      </c>
      <c r="J91" s="119">
        <f t="shared" si="57"/>
        <v>0</v>
      </c>
      <c r="K91" s="249">
        <v>0</v>
      </c>
      <c r="L91" s="119">
        <v>0</v>
      </c>
      <c r="M91" s="119">
        <v>0</v>
      </c>
      <c r="N91" s="119">
        <f t="shared" si="58"/>
        <v>0</v>
      </c>
      <c r="O91" s="249">
        <v>0</v>
      </c>
      <c r="P91" s="119">
        <v>0</v>
      </c>
      <c r="Q91" s="119">
        <v>0</v>
      </c>
      <c r="R91" s="119">
        <f t="shared" si="59"/>
        <v>0</v>
      </c>
    </row>
    <row r="92" spans="1:18" ht="15" customHeight="1" x14ac:dyDescent="0.25">
      <c r="A92" s="42" t="s">
        <v>525</v>
      </c>
      <c r="B92" s="35" t="s">
        <v>369</v>
      </c>
      <c r="C92" s="115">
        <f>C76+C81+C86+C87+C88+C89+C90+C91</f>
        <v>168915167</v>
      </c>
      <c r="D92" s="115">
        <f t="shared" ref="D92:E92" si="73">D76+D81+D86+D87+D89+D88+D90+D91</f>
        <v>0</v>
      </c>
      <c r="E92" s="115">
        <f t="shared" si="73"/>
        <v>0</v>
      </c>
      <c r="F92" s="218">
        <f t="shared" si="60"/>
        <v>168915167</v>
      </c>
      <c r="G92" s="251">
        <f>G76+G81+G86+G87+G88+G89+G90+G91</f>
        <v>168915167</v>
      </c>
      <c r="H92" s="252">
        <f t="shared" ref="H92:I92" si="74">H76+H81+H86+H87+H89+H88+H90+H91</f>
        <v>0</v>
      </c>
      <c r="I92" s="252">
        <f t="shared" si="74"/>
        <v>0</v>
      </c>
      <c r="J92" s="252">
        <f t="shared" si="57"/>
        <v>168915167</v>
      </c>
      <c r="K92" s="251">
        <f>K76+K81+K86+K87+K88+K89+K90+K91</f>
        <v>164701050</v>
      </c>
      <c r="L92" s="252">
        <f t="shared" ref="L92:M92" si="75">L76+L81+L86+L87+L89+L88+L90+L91</f>
        <v>0</v>
      </c>
      <c r="M92" s="252">
        <f t="shared" si="75"/>
        <v>0</v>
      </c>
      <c r="N92" s="252">
        <f t="shared" si="58"/>
        <v>164701050</v>
      </c>
      <c r="O92" s="251">
        <f>O76+O81+O86+O87+O88+O89+O90+O91</f>
        <v>164701050</v>
      </c>
      <c r="P92" s="252">
        <f t="shared" ref="P92:Q92" si="76">P76+P81+P86+P87+P89+P88+P90+P91</f>
        <v>0</v>
      </c>
      <c r="Q92" s="252">
        <f t="shared" si="76"/>
        <v>0</v>
      </c>
      <c r="R92" s="252">
        <f t="shared" si="59"/>
        <v>164701050</v>
      </c>
    </row>
    <row r="93" spans="1:18" ht="15" customHeight="1" x14ac:dyDescent="0.25">
      <c r="A93" s="13" t="s">
        <v>370</v>
      </c>
      <c r="B93" s="5" t="s">
        <v>371</v>
      </c>
      <c r="C93" s="85">
        <v>0</v>
      </c>
      <c r="D93" s="85">
        <v>0</v>
      </c>
      <c r="E93" s="85">
        <v>0</v>
      </c>
      <c r="F93" s="216">
        <f t="shared" si="60"/>
        <v>0</v>
      </c>
      <c r="G93" s="238">
        <v>0</v>
      </c>
      <c r="H93" s="107">
        <v>0</v>
      </c>
      <c r="I93" s="107">
        <v>0</v>
      </c>
      <c r="J93" s="107">
        <f t="shared" si="57"/>
        <v>0</v>
      </c>
      <c r="K93" s="238">
        <v>0</v>
      </c>
      <c r="L93" s="107">
        <v>0</v>
      </c>
      <c r="M93" s="107">
        <v>0</v>
      </c>
      <c r="N93" s="107">
        <f t="shared" si="58"/>
        <v>0</v>
      </c>
      <c r="O93" s="238">
        <v>0</v>
      </c>
      <c r="P93" s="107">
        <v>0</v>
      </c>
      <c r="Q93" s="107">
        <v>0</v>
      </c>
      <c r="R93" s="107">
        <f t="shared" si="59"/>
        <v>0</v>
      </c>
    </row>
    <row r="94" spans="1:18" ht="15" customHeight="1" x14ac:dyDescent="0.25">
      <c r="A94" s="13" t="s">
        <v>372</v>
      </c>
      <c r="B94" s="5" t="s">
        <v>373</v>
      </c>
      <c r="C94" s="85">
        <v>0</v>
      </c>
      <c r="D94" s="85">
        <v>0</v>
      </c>
      <c r="E94" s="85">
        <v>0</v>
      </c>
      <c r="F94" s="216">
        <f t="shared" si="60"/>
        <v>0</v>
      </c>
      <c r="G94" s="238">
        <v>0</v>
      </c>
      <c r="H94" s="107">
        <v>0</v>
      </c>
      <c r="I94" s="107">
        <v>0</v>
      </c>
      <c r="J94" s="107">
        <f t="shared" si="57"/>
        <v>0</v>
      </c>
      <c r="K94" s="238">
        <v>0</v>
      </c>
      <c r="L94" s="107">
        <v>0</v>
      </c>
      <c r="M94" s="107">
        <v>0</v>
      </c>
      <c r="N94" s="107">
        <f t="shared" si="58"/>
        <v>0</v>
      </c>
      <c r="O94" s="238">
        <v>0</v>
      </c>
      <c r="P94" s="107">
        <v>0</v>
      </c>
      <c r="Q94" s="107">
        <v>0</v>
      </c>
      <c r="R94" s="107">
        <f t="shared" si="59"/>
        <v>0</v>
      </c>
    </row>
    <row r="95" spans="1:18" ht="15" customHeight="1" x14ac:dyDescent="0.25">
      <c r="A95" s="33" t="s">
        <v>374</v>
      </c>
      <c r="B95" s="5" t="s">
        <v>375</v>
      </c>
      <c r="C95" s="85">
        <v>0</v>
      </c>
      <c r="D95" s="85">
        <v>0</v>
      </c>
      <c r="E95" s="85">
        <v>0</v>
      </c>
      <c r="F95" s="216">
        <f t="shared" si="60"/>
        <v>0</v>
      </c>
      <c r="G95" s="238">
        <v>0</v>
      </c>
      <c r="H95" s="107">
        <v>0</v>
      </c>
      <c r="I95" s="107">
        <v>0</v>
      </c>
      <c r="J95" s="107">
        <f t="shared" si="57"/>
        <v>0</v>
      </c>
      <c r="K95" s="238">
        <v>0</v>
      </c>
      <c r="L95" s="107">
        <v>0</v>
      </c>
      <c r="M95" s="107">
        <v>0</v>
      </c>
      <c r="N95" s="107">
        <f t="shared" si="58"/>
        <v>0</v>
      </c>
      <c r="O95" s="238">
        <v>0</v>
      </c>
      <c r="P95" s="107">
        <v>0</v>
      </c>
      <c r="Q95" s="107">
        <v>0</v>
      </c>
      <c r="R95" s="107">
        <f t="shared" si="59"/>
        <v>0</v>
      </c>
    </row>
    <row r="96" spans="1:18" ht="15" customHeight="1" x14ac:dyDescent="0.25">
      <c r="A96" s="33" t="s">
        <v>507</v>
      </c>
      <c r="B96" s="5" t="s">
        <v>376</v>
      </c>
      <c r="C96" s="85">
        <v>0</v>
      </c>
      <c r="D96" s="85">
        <v>0</v>
      </c>
      <c r="E96" s="85">
        <v>0</v>
      </c>
      <c r="F96" s="216">
        <f t="shared" si="60"/>
        <v>0</v>
      </c>
      <c r="G96" s="238">
        <v>0</v>
      </c>
      <c r="H96" s="107">
        <v>0</v>
      </c>
      <c r="I96" s="107">
        <v>0</v>
      </c>
      <c r="J96" s="107">
        <f t="shared" si="57"/>
        <v>0</v>
      </c>
      <c r="K96" s="238">
        <v>0</v>
      </c>
      <c r="L96" s="107">
        <v>0</v>
      </c>
      <c r="M96" s="107">
        <v>0</v>
      </c>
      <c r="N96" s="107">
        <f t="shared" si="58"/>
        <v>0</v>
      </c>
      <c r="O96" s="238">
        <v>0</v>
      </c>
      <c r="P96" s="107">
        <v>0</v>
      </c>
      <c r="Q96" s="107">
        <v>0</v>
      </c>
      <c r="R96" s="107">
        <f t="shared" si="59"/>
        <v>0</v>
      </c>
    </row>
    <row r="97" spans="1:18" ht="15" customHeight="1" x14ac:dyDescent="0.25">
      <c r="A97" s="14" t="s">
        <v>526</v>
      </c>
      <c r="B97" s="7" t="s">
        <v>377</v>
      </c>
      <c r="C97" s="88">
        <v>0</v>
      </c>
      <c r="D97" s="88">
        <v>0</v>
      </c>
      <c r="E97" s="88">
        <v>0</v>
      </c>
      <c r="F97" s="217">
        <f t="shared" si="60"/>
        <v>0</v>
      </c>
      <c r="G97" s="249">
        <v>0</v>
      </c>
      <c r="H97" s="119">
        <v>0</v>
      </c>
      <c r="I97" s="119">
        <v>0</v>
      </c>
      <c r="J97" s="119">
        <f t="shared" si="57"/>
        <v>0</v>
      </c>
      <c r="K97" s="249">
        <v>0</v>
      </c>
      <c r="L97" s="119">
        <v>0</v>
      </c>
      <c r="M97" s="119">
        <v>0</v>
      </c>
      <c r="N97" s="119">
        <f t="shared" si="58"/>
        <v>0</v>
      </c>
      <c r="O97" s="249">
        <v>0</v>
      </c>
      <c r="P97" s="119">
        <v>0</v>
      </c>
      <c r="Q97" s="119">
        <v>0</v>
      </c>
      <c r="R97" s="119">
        <f t="shared" si="59"/>
        <v>0</v>
      </c>
    </row>
    <row r="98" spans="1:18" x14ac:dyDescent="0.25">
      <c r="A98" s="15" t="s">
        <v>378</v>
      </c>
      <c r="B98" s="7" t="s">
        <v>379</v>
      </c>
      <c r="C98" s="88">
        <v>0</v>
      </c>
      <c r="D98" s="88">
        <v>0</v>
      </c>
      <c r="E98" s="88">
        <v>0</v>
      </c>
      <c r="F98" s="217">
        <f t="shared" si="60"/>
        <v>0</v>
      </c>
      <c r="G98" s="249">
        <v>0</v>
      </c>
      <c r="H98" s="119">
        <v>0</v>
      </c>
      <c r="I98" s="119">
        <v>0</v>
      </c>
      <c r="J98" s="119">
        <f t="shared" si="57"/>
        <v>0</v>
      </c>
      <c r="K98" s="249">
        <v>0</v>
      </c>
      <c r="L98" s="119">
        <v>0</v>
      </c>
      <c r="M98" s="119">
        <v>0</v>
      </c>
      <c r="N98" s="119">
        <f t="shared" si="58"/>
        <v>0</v>
      </c>
      <c r="O98" s="249">
        <v>0</v>
      </c>
      <c r="P98" s="119">
        <v>0</v>
      </c>
      <c r="Q98" s="119">
        <v>0</v>
      </c>
      <c r="R98" s="119">
        <f t="shared" si="59"/>
        <v>0</v>
      </c>
    </row>
    <row r="99" spans="1:18" ht="15.75" x14ac:dyDescent="0.25">
      <c r="A99" s="125" t="s">
        <v>527</v>
      </c>
      <c r="B99" s="126" t="s">
        <v>380</v>
      </c>
      <c r="C99" s="124">
        <f>C92+C97+C98</f>
        <v>168915167</v>
      </c>
      <c r="D99" s="124">
        <f t="shared" ref="D99:E99" si="77">D92+D97+D98</f>
        <v>0</v>
      </c>
      <c r="E99" s="124">
        <f t="shared" si="77"/>
        <v>0</v>
      </c>
      <c r="F99" s="220">
        <f t="shared" si="60"/>
        <v>168915167</v>
      </c>
      <c r="G99" s="256">
        <f>G92+G97+G98</f>
        <v>168915167</v>
      </c>
      <c r="H99" s="257">
        <f t="shared" ref="H99:I99" si="78">H92+H97+H98</f>
        <v>0</v>
      </c>
      <c r="I99" s="257">
        <f t="shared" si="78"/>
        <v>0</v>
      </c>
      <c r="J99" s="257">
        <f t="shared" si="57"/>
        <v>168915167</v>
      </c>
      <c r="K99" s="256">
        <f>K92+K97+K98</f>
        <v>164701050</v>
      </c>
      <c r="L99" s="257">
        <f t="shared" ref="L99:M99" si="79">L92+L97+L98</f>
        <v>0</v>
      </c>
      <c r="M99" s="257">
        <f t="shared" si="79"/>
        <v>0</v>
      </c>
      <c r="N99" s="257">
        <f t="shared" si="58"/>
        <v>164701050</v>
      </c>
      <c r="O99" s="256">
        <f>O92+O97+O98</f>
        <v>164701050</v>
      </c>
      <c r="P99" s="257">
        <f t="shared" ref="P99:Q99" si="80">P92+P97+P98</f>
        <v>0</v>
      </c>
      <c r="Q99" s="257">
        <f t="shared" si="80"/>
        <v>0</v>
      </c>
      <c r="R99" s="257">
        <f t="shared" si="59"/>
        <v>164701050</v>
      </c>
    </row>
    <row r="100" spans="1:18" ht="17.25" x14ac:dyDescent="0.3">
      <c r="A100" s="127" t="s">
        <v>509</v>
      </c>
      <c r="B100" s="127"/>
      <c r="C100" s="129">
        <f>C70+C99</f>
        <v>290486195</v>
      </c>
      <c r="D100" s="129">
        <f t="shared" ref="D100:E100" si="81">D70+D99</f>
        <v>300000</v>
      </c>
      <c r="E100" s="129">
        <f t="shared" si="81"/>
        <v>10000</v>
      </c>
      <c r="F100" s="222">
        <f>SUM(C100:E100)</f>
        <v>290796195</v>
      </c>
      <c r="G100" s="260">
        <f>G70+G99</f>
        <v>305755429</v>
      </c>
      <c r="H100" s="261">
        <f t="shared" ref="H100:I100" si="82">H70+H99</f>
        <v>300000</v>
      </c>
      <c r="I100" s="261">
        <f t="shared" si="82"/>
        <v>10000</v>
      </c>
      <c r="J100" s="262">
        <f>SUM(G100:I100)</f>
        <v>306065429</v>
      </c>
      <c r="K100" s="260">
        <f>K70+K99</f>
        <v>301932227</v>
      </c>
      <c r="L100" s="261">
        <f t="shared" ref="L100:M100" si="83">L70+L99</f>
        <v>300000</v>
      </c>
      <c r="M100" s="261">
        <f t="shared" si="83"/>
        <v>10000</v>
      </c>
      <c r="N100" s="262">
        <f>SUM(K100:M100)</f>
        <v>302242227</v>
      </c>
      <c r="O100" s="260">
        <f>O70+O99</f>
        <v>326526093</v>
      </c>
      <c r="P100" s="261">
        <f t="shared" ref="P100:Q100" si="84">P70+P99</f>
        <v>300000</v>
      </c>
      <c r="Q100" s="261">
        <f t="shared" si="84"/>
        <v>10000</v>
      </c>
      <c r="R100" s="262">
        <f>SUM(O100:Q100)</f>
        <v>326836093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499984740745262"/>
    <pageSetUpPr fitToPage="1"/>
  </sheetPr>
  <dimension ref="A1:F64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16" customWidth="1"/>
    <col min="7" max="7" width="10.85546875" bestFit="1" customWidth="1"/>
    <col min="255" max="255" width="64.7109375" customWidth="1"/>
    <col min="256" max="256" width="9.42578125" customWidth="1"/>
    <col min="257" max="257" width="22.42578125" customWidth="1"/>
    <col min="258" max="258" width="18.85546875" customWidth="1"/>
    <col min="259" max="259" width="18.7109375" customWidth="1"/>
    <col min="260" max="260" width="18.28515625" customWidth="1"/>
    <col min="261" max="261" width="18" customWidth="1"/>
    <col min="262" max="262" width="18.7109375" customWidth="1"/>
    <col min="511" max="511" width="64.7109375" customWidth="1"/>
    <col min="512" max="512" width="9.42578125" customWidth="1"/>
    <col min="513" max="513" width="22.42578125" customWidth="1"/>
    <col min="514" max="514" width="18.85546875" customWidth="1"/>
    <col min="515" max="515" width="18.7109375" customWidth="1"/>
    <col min="516" max="516" width="18.28515625" customWidth="1"/>
    <col min="517" max="517" width="18" customWidth="1"/>
    <col min="518" max="518" width="18.7109375" customWidth="1"/>
    <col min="767" max="767" width="64.7109375" customWidth="1"/>
    <col min="768" max="768" width="9.42578125" customWidth="1"/>
    <col min="769" max="769" width="22.42578125" customWidth="1"/>
    <col min="770" max="770" width="18.85546875" customWidth="1"/>
    <col min="771" max="771" width="18.7109375" customWidth="1"/>
    <col min="772" max="772" width="18.28515625" customWidth="1"/>
    <col min="773" max="773" width="18" customWidth="1"/>
    <col min="774" max="774" width="18.7109375" customWidth="1"/>
    <col min="1023" max="1023" width="64.7109375" customWidth="1"/>
    <col min="1024" max="1024" width="9.42578125" customWidth="1"/>
    <col min="1025" max="1025" width="22.42578125" customWidth="1"/>
    <col min="1026" max="1026" width="18.85546875" customWidth="1"/>
    <col min="1027" max="1027" width="18.7109375" customWidth="1"/>
    <col min="1028" max="1028" width="18.28515625" customWidth="1"/>
    <col min="1029" max="1029" width="18" customWidth="1"/>
    <col min="1030" max="1030" width="18.7109375" customWidth="1"/>
    <col min="1279" max="1279" width="64.7109375" customWidth="1"/>
    <col min="1280" max="1280" width="9.42578125" customWidth="1"/>
    <col min="1281" max="1281" width="22.42578125" customWidth="1"/>
    <col min="1282" max="1282" width="18.85546875" customWidth="1"/>
    <col min="1283" max="1283" width="18.7109375" customWidth="1"/>
    <col min="1284" max="1284" width="18.28515625" customWidth="1"/>
    <col min="1285" max="1285" width="18" customWidth="1"/>
    <col min="1286" max="1286" width="18.7109375" customWidth="1"/>
    <col min="1535" max="1535" width="64.7109375" customWidth="1"/>
    <col min="1536" max="1536" width="9.42578125" customWidth="1"/>
    <col min="1537" max="1537" width="22.42578125" customWidth="1"/>
    <col min="1538" max="1538" width="18.85546875" customWidth="1"/>
    <col min="1539" max="1539" width="18.7109375" customWidth="1"/>
    <col min="1540" max="1540" width="18.28515625" customWidth="1"/>
    <col min="1541" max="1541" width="18" customWidth="1"/>
    <col min="1542" max="1542" width="18.7109375" customWidth="1"/>
    <col min="1791" max="1791" width="64.7109375" customWidth="1"/>
    <col min="1792" max="1792" width="9.42578125" customWidth="1"/>
    <col min="1793" max="1793" width="22.42578125" customWidth="1"/>
    <col min="1794" max="1794" width="18.85546875" customWidth="1"/>
    <col min="1795" max="1795" width="18.7109375" customWidth="1"/>
    <col min="1796" max="1796" width="18.28515625" customWidth="1"/>
    <col min="1797" max="1797" width="18" customWidth="1"/>
    <col min="1798" max="1798" width="18.7109375" customWidth="1"/>
    <col min="2047" max="2047" width="64.7109375" customWidth="1"/>
    <col min="2048" max="2048" width="9.42578125" customWidth="1"/>
    <col min="2049" max="2049" width="22.42578125" customWidth="1"/>
    <col min="2050" max="2050" width="18.85546875" customWidth="1"/>
    <col min="2051" max="2051" width="18.7109375" customWidth="1"/>
    <col min="2052" max="2052" width="18.28515625" customWidth="1"/>
    <col min="2053" max="2053" width="18" customWidth="1"/>
    <col min="2054" max="2054" width="18.7109375" customWidth="1"/>
    <col min="2303" max="2303" width="64.7109375" customWidth="1"/>
    <col min="2304" max="2304" width="9.42578125" customWidth="1"/>
    <col min="2305" max="2305" width="22.42578125" customWidth="1"/>
    <col min="2306" max="2306" width="18.85546875" customWidth="1"/>
    <col min="2307" max="2307" width="18.7109375" customWidth="1"/>
    <col min="2308" max="2308" width="18.28515625" customWidth="1"/>
    <col min="2309" max="2309" width="18" customWidth="1"/>
    <col min="2310" max="2310" width="18.7109375" customWidth="1"/>
    <col min="2559" max="2559" width="64.7109375" customWidth="1"/>
    <col min="2560" max="2560" width="9.42578125" customWidth="1"/>
    <col min="2561" max="2561" width="22.42578125" customWidth="1"/>
    <col min="2562" max="2562" width="18.85546875" customWidth="1"/>
    <col min="2563" max="2563" width="18.7109375" customWidth="1"/>
    <col min="2564" max="2564" width="18.28515625" customWidth="1"/>
    <col min="2565" max="2565" width="18" customWidth="1"/>
    <col min="2566" max="2566" width="18.7109375" customWidth="1"/>
    <col min="2815" max="2815" width="64.7109375" customWidth="1"/>
    <col min="2816" max="2816" width="9.42578125" customWidth="1"/>
    <col min="2817" max="2817" width="22.42578125" customWidth="1"/>
    <col min="2818" max="2818" width="18.85546875" customWidth="1"/>
    <col min="2819" max="2819" width="18.7109375" customWidth="1"/>
    <col min="2820" max="2820" width="18.28515625" customWidth="1"/>
    <col min="2821" max="2821" width="18" customWidth="1"/>
    <col min="2822" max="2822" width="18.7109375" customWidth="1"/>
    <col min="3071" max="3071" width="64.7109375" customWidth="1"/>
    <col min="3072" max="3072" width="9.42578125" customWidth="1"/>
    <col min="3073" max="3073" width="22.42578125" customWidth="1"/>
    <col min="3074" max="3074" width="18.85546875" customWidth="1"/>
    <col min="3075" max="3075" width="18.7109375" customWidth="1"/>
    <col min="3076" max="3076" width="18.28515625" customWidth="1"/>
    <col min="3077" max="3077" width="18" customWidth="1"/>
    <col min="3078" max="3078" width="18.7109375" customWidth="1"/>
    <col min="3327" max="3327" width="64.7109375" customWidth="1"/>
    <col min="3328" max="3328" width="9.42578125" customWidth="1"/>
    <col min="3329" max="3329" width="22.42578125" customWidth="1"/>
    <col min="3330" max="3330" width="18.85546875" customWidth="1"/>
    <col min="3331" max="3331" width="18.7109375" customWidth="1"/>
    <col min="3332" max="3332" width="18.28515625" customWidth="1"/>
    <col min="3333" max="3333" width="18" customWidth="1"/>
    <col min="3334" max="3334" width="18.7109375" customWidth="1"/>
    <col min="3583" max="3583" width="64.7109375" customWidth="1"/>
    <col min="3584" max="3584" width="9.42578125" customWidth="1"/>
    <col min="3585" max="3585" width="22.42578125" customWidth="1"/>
    <col min="3586" max="3586" width="18.85546875" customWidth="1"/>
    <col min="3587" max="3587" width="18.7109375" customWidth="1"/>
    <col min="3588" max="3588" width="18.28515625" customWidth="1"/>
    <col min="3589" max="3589" width="18" customWidth="1"/>
    <col min="3590" max="3590" width="18.7109375" customWidth="1"/>
    <col min="3839" max="3839" width="64.7109375" customWidth="1"/>
    <col min="3840" max="3840" width="9.42578125" customWidth="1"/>
    <col min="3841" max="3841" width="22.42578125" customWidth="1"/>
    <col min="3842" max="3842" width="18.85546875" customWidth="1"/>
    <col min="3843" max="3843" width="18.7109375" customWidth="1"/>
    <col min="3844" max="3844" width="18.28515625" customWidth="1"/>
    <col min="3845" max="3845" width="18" customWidth="1"/>
    <col min="3846" max="3846" width="18.7109375" customWidth="1"/>
    <col min="4095" max="4095" width="64.7109375" customWidth="1"/>
    <col min="4096" max="4096" width="9.42578125" customWidth="1"/>
    <col min="4097" max="4097" width="22.42578125" customWidth="1"/>
    <col min="4098" max="4098" width="18.85546875" customWidth="1"/>
    <col min="4099" max="4099" width="18.7109375" customWidth="1"/>
    <col min="4100" max="4100" width="18.28515625" customWidth="1"/>
    <col min="4101" max="4101" width="18" customWidth="1"/>
    <col min="4102" max="4102" width="18.7109375" customWidth="1"/>
    <col min="4351" max="4351" width="64.7109375" customWidth="1"/>
    <col min="4352" max="4352" width="9.42578125" customWidth="1"/>
    <col min="4353" max="4353" width="22.42578125" customWidth="1"/>
    <col min="4354" max="4354" width="18.85546875" customWidth="1"/>
    <col min="4355" max="4355" width="18.7109375" customWidth="1"/>
    <col min="4356" max="4356" width="18.28515625" customWidth="1"/>
    <col min="4357" max="4357" width="18" customWidth="1"/>
    <col min="4358" max="4358" width="18.7109375" customWidth="1"/>
    <col min="4607" max="4607" width="64.7109375" customWidth="1"/>
    <col min="4608" max="4608" width="9.42578125" customWidth="1"/>
    <col min="4609" max="4609" width="22.42578125" customWidth="1"/>
    <col min="4610" max="4610" width="18.85546875" customWidth="1"/>
    <col min="4611" max="4611" width="18.7109375" customWidth="1"/>
    <col min="4612" max="4612" width="18.28515625" customWidth="1"/>
    <col min="4613" max="4613" width="18" customWidth="1"/>
    <col min="4614" max="4614" width="18.7109375" customWidth="1"/>
    <col min="4863" max="4863" width="64.7109375" customWidth="1"/>
    <col min="4864" max="4864" width="9.42578125" customWidth="1"/>
    <col min="4865" max="4865" width="22.42578125" customWidth="1"/>
    <col min="4866" max="4866" width="18.85546875" customWidth="1"/>
    <col min="4867" max="4867" width="18.7109375" customWidth="1"/>
    <col min="4868" max="4868" width="18.28515625" customWidth="1"/>
    <col min="4869" max="4869" width="18" customWidth="1"/>
    <col min="4870" max="4870" width="18.7109375" customWidth="1"/>
    <col min="5119" max="5119" width="64.7109375" customWidth="1"/>
    <col min="5120" max="5120" width="9.42578125" customWidth="1"/>
    <col min="5121" max="5121" width="22.42578125" customWidth="1"/>
    <col min="5122" max="5122" width="18.85546875" customWidth="1"/>
    <col min="5123" max="5123" width="18.7109375" customWidth="1"/>
    <col min="5124" max="5124" width="18.28515625" customWidth="1"/>
    <col min="5125" max="5125" width="18" customWidth="1"/>
    <col min="5126" max="5126" width="18.7109375" customWidth="1"/>
    <col min="5375" max="5375" width="64.7109375" customWidth="1"/>
    <col min="5376" max="5376" width="9.42578125" customWidth="1"/>
    <col min="5377" max="5377" width="22.42578125" customWidth="1"/>
    <col min="5378" max="5378" width="18.85546875" customWidth="1"/>
    <col min="5379" max="5379" width="18.7109375" customWidth="1"/>
    <col min="5380" max="5380" width="18.28515625" customWidth="1"/>
    <col min="5381" max="5381" width="18" customWidth="1"/>
    <col min="5382" max="5382" width="18.7109375" customWidth="1"/>
    <col min="5631" max="5631" width="64.7109375" customWidth="1"/>
    <col min="5632" max="5632" width="9.42578125" customWidth="1"/>
    <col min="5633" max="5633" width="22.42578125" customWidth="1"/>
    <col min="5634" max="5634" width="18.85546875" customWidth="1"/>
    <col min="5635" max="5635" width="18.7109375" customWidth="1"/>
    <col min="5636" max="5636" width="18.28515625" customWidth="1"/>
    <col min="5637" max="5637" width="18" customWidth="1"/>
    <col min="5638" max="5638" width="18.7109375" customWidth="1"/>
    <col min="5887" max="5887" width="64.7109375" customWidth="1"/>
    <col min="5888" max="5888" width="9.42578125" customWidth="1"/>
    <col min="5889" max="5889" width="22.42578125" customWidth="1"/>
    <col min="5890" max="5890" width="18.85546875" customWidth="1"/>
    <col min="5891" max="5891" width="18.7109375" customWidth="1"/>
    <col min="5892" max="5892" width="18.28515625" customWidth="1"/>
    <col min="5893" max="5893" width="18" customWidth="1"/>
    <col min="5894" max="5894" width="18.7109375" customWidth="1"/>
    <col min="6143" max="6143" width="64.7109375" customWidth="1"/>
    <col min="6144" max="6144" width="9.42578125" customWidth="1"/>
    <col min="6145" max="6145" width="22.42578125" customWidth="1"/>
    <col min="6146" max="6146" width="18.85546875" customWidth="1"/>
    <col min="6147" max="6147" width="18.7109375" customWidth="1"/>
    <col min="6148" max="6148" width="18.28515625" customWidth="1"/>
    <col min="6149" max="6149" width="18" customWidth="1"/>
    <col min="6150" max="6150" width="18.7109375" customWidth="1"/>
    <col min="6399" max="6399" width="64.7109375" customWidth="1"/>
    <col min="6400" max="6400" width="9.42578125" customWidth="1"/>
    <col min="6401" max="6401" width="22.42578125" customWidth="1"/>
    <col min="6402" max="6402" width="18.85546875" customWidth="1"/>
    <col min="6403" max="6403" width="18.7109375" customWidth="1"/>
    <col min="6404" max="6404" width="18.28515625" customWidth="1"/>
    <col min="6405" max="6405" width="18" customWidth="1"/>
    <col min="6406" max="6406" width="18.7109375" customWidth="1"/>
    <col min="6655" max="6655" width="64.7109375" customWidth="1"/>
    <col min="6656" max="6656" width="9.42578125" customWidth="1"/>
    <col min="6657" max="6657" width="22.42578125" customWidth="1"/>
    <col min="6658" max="6658" width="18.85546875" customWidth="1"/>
    <col min="6659" max="6659" width="18.7109375" customWidth="1"/>
    <col min="6660" max="6660" width="18.28515625" customWidth="1"/>
    <col min="6661" max="6661" width="18" customWidth="1"/>
    <col min="6662" max="6662" width="18.7109375" customWidth="1"/>
    <col min="6911" max="6911" width="64.7109375" customWidth="1"/>
    <col min="6912" max="6912" width="9.42578125" customWidth="1"/>
    <col min="6913" max="6913" width="22.42578125" customWidth="1"/>
    <col min="6914" max="6914" width="18.85546875" customWidth="1"/>
    <col min="6915" max="6915" width="18.7109375" customWidth="1"/>
    <col min="6916" max="6916" width="18.28515625" customWidth="1"/>
    <col min="6917" max="6917" width="18" customWidth="1"/>
    <col min="6918" max="6918" width="18.7109375" customWidth="1"/>
    <col min="7167" max="7167" width="64.7109375" customWidth="1"/>
    <col min="7168" max="7168" width="9.42578125" customWidth="1"/>
    <col min="7169" max="7169" width="22.42578125" customWidth="1"/>
    <col min="7170" max="7170" width="18.85546875" customWidth="1"/>
    <col min="7171" max="7171" width="18.7109375" customWidth="1"/>
    <col min="7172" max="7172" width="18.28515625" customWidth="1"/>
    <col min="7173" max="7173" width="18" customWidth="1"/>
    <col min="7174" max="7174" width="18.7109375" customWidth="1"/>
    <col min="7423" max="7423" width="64.7109375" customWidth="1"/>
    <col min="7424" max="7424" width="9.42578125" customWidth="1"/>
    <col min="7425" max="7425" width="22.42578125" customWidth="1"/>
    <col min="7426" max="7426" width="18.85546875" customWidth="1"/>
    <col min="7427" max="7427" width="18.7109375" customWidth="1"/>
    <col min="7428" max="7428" width="18.28515625" customWidth="1"/>
    <col min="7429" max="7429" width="18" customWidth="1"/>
    <col min="7430" max="7430" width="18.7109375" customWidth="1"/>
    <col min="7679" max="7679" width="64.7109375" customWidth="1"/>
    <col min="7680" max="7680" width="9.42578125" customWidth="1"/>
    <col min="7681" max="7681" width="22.42578125" customWidth="1"/>
    <col min="7682" max="7682" width="18.85546875" customWidth="1"/>
    <col min="7683" max="7683" width="18.7109375" customWidth="1"/>
    <col min="7684" max="7684" width="18.28515625" customWidth="1"/>
    <col min="7685" max="7685" width="18" customWidth="1"/>
    <col min="7686" max="7686" width="18.7109375" customWidth="1"/>
    <col min="7935" max="7935" width="64.7109375" customWidth="1"/>
    <col min="7936" max="7936" width="9.42578125" customWidth="1"/>
    <col min="7937" max="7937" width="22.42578125" customWidth="1"/>
    <col min="7938" max="7938" width="18.85546875" customWidth="1"/>
    <col min="7939" max="7939" width="18.7109375" customWidth="1"/>
    <col min="7940" max="7940" width="18.28515625" customWidth="1"/>
    <col min="7941" max="7941" width="18" customWidth="1"/>
    <col min="7942" max="7942" width="18.7109375" customWidth="1"/>
    <col min="8191" max="8191" width="64.7109375" customWidth="1"/>
    <col min="8192" max="8192" width="9.42578125" customWidth="1"/>
    <col min="8193" max="8193" width="22.42578125" customWidth="1"/>
    <col min="8194" max="8194" width="18.85546875" customWidth="1"/>
    <col min="8195" max="8195" width="18.7109375" customWidth="1"/>
    <col min="8196" max="8196" width="18.28515625" customWidth="1"/>
    <col min="8197" max="8197" width="18" customWidth="1"/>
    <col min="8198" max="8198" width="18.7109375" customWidth="1"/>
    <col min="8447" max="8447" width="64.7109375" customWidth="1"/>
    <col min="8448" max="8448" width="9.42578125" customWidth="1"/>
    <col min="8449" max="8449" width="22.42578125" customWidth="1"/>
    <col min="8450" max="8450" width="18.85546875" customWidth="1"/>
    <col min="8451" max="8451" width="18.7109375" customWidth="1"/>
    <col min="8452" max="8452" width="18.28515625" customWidth="1"/>
    <col min="8453" max="8453" width="18" customWidth="1"/>
    <col min="8454" max="8454" width="18.7109375" customWidth="1"/>
    <col min="8703" max="8703" width="64.7109375" customWidth="1"/>
    <col min="8704" max="8704" width="9.42578125" customWidth="1"/>
    <col min="8705" max="8705" width="22.42578125" customWidth="1"/>
    <col min="8706" max="8706" width="18.85546875" customWidth="1"/>
    <col min="8707" max="8707" width="18.7109375" customWidth="1"/>
    <col min="8708" max="8708" width="18.28515625" customWidth="1"/>
    <col min="8709" max="8709" width="18" customWidth="1"/>
    <col min="8710" max="8710" width="18.7109375" customWidth="1"/>
    <col min="8959" max="8959" width="64.7109375" customWidth="1"/>
    <col min="8960" max="8960" width="9.42578125" customWidth="1"/>
    <col min="8961" max="8961" width="22.42578125" customWidth="1"/>
    <col min="8962" max="8962" width="18.85546875" customWidth="1"/>
    <col min="8963" max="8963" width="18.7109375" customWidth="1"/>
    <col min="8964" max="8964" width="18.28515625" customWidth="1"/>
    <col min="8965" max="8965" width="18" customWidth="1"/>
    <col min="8966" max="8966" width="18.7109375" customWidth="1"/>
    <col min="9215" max="9215" width="64.7109375" customWidth="1"/>
    <col min="9216" max="9216" width="9.42578125" customWidth="1"/>
    <col min="9217" max="9217" width="22.42578125" customWidth="1"/>
    <col min="9218" max="9218" width="18.85546875" customWidth="1"/>
    <col min="9219" max="9219" width="18.7109375" customWidth="1"/>
    <col min="9220" max="9220" width="18.28515625" customWidth="1"/>
    <col min="9221" max="9221" width="18" customWidth="1"/>
    <col min="9222" max="9222" width="18.7109375" customWidth="1"/>
    <col min="9471" max="9471" width="64.7109375" customWidth="1"/>
    <col min="9472" max="9472" width="9.42578125" customWidth="1"/>
    <col min="9473" max="9473" width="22.42578125" customWidth="1"/>
    <col min="9474" max="9474" width="18.85546875" customWidth="1"/>
    <col min="9475" max="9475" width="18.7109375" customWidth="1"/>
    <col min="9476" max="9476" width="18.28515625" customWidth="1"/>
    <col min="9477" max="9477" width="18" customWidth="1"/>
    <col min="9478" max="9478" width="18.7109375" customWidth="1"/>
    <col min="9727" max="9727" width="64.7109375" customWidth="1"/>
    <col min="9728" max="9728" width="9.42578125" customWidth="1"/>
    <col min="9729" max="9729" width="22.42578125" customWidth="1"/>
    <col min="9730" max="9730" width="18.85546875" customWidth="1"/>
    <col min="9731" max="9731" width="18.7109375" customWidth="1"/>
    <col min="9732" max="9732" width="18.28515625" customWidth="1"/>
    <col min="9733" max="9733" width="18" customWidth="1"/>
    <col min="9734" max="9734" width="18.7109375" customWidth="1"/>
    <col min="9983" max="9983" width="64.7109375" customWidth="1"/>
    <col min="9984" max="9984" width="9.42578125" customWidth="1"/>
    <col min="9985" max="9985" width="22.42578125" customWidth="1"/>
    <col min="9986" max="9986" width="18.85546875" customWidth="1"/>
    <col min="9987" max="9987" width="18.7109375" customWidth="1"/>
    <col min="9988" max="9988" width="18.28515625" customWidth="1"/>
    <col min="9989" max="9989" width="18" customWidth="1"/>
    <col min="9990" max="9990" width="18.7109375" customWidth="1"/>
    <col min="10239" max="10239" width="64.7109375" customWidth="1"/>
    <col min="10240" max="10240" width="9.42578125" customWidth="1"/>
    <col min="10241" max="10241" width="22.42578125" customWidth="1"/>
    <col min="10242" max="10242" width="18.85546875" customWidth="1"/>
    <col min="10243" max="10243" width="18.7109375" customWidth="1"/>
    <col min="10244" max="10244" width="18.28515625" customWidth="1"/>
    <col min="10245" max="10245" width="18" customWidth="1"/>
    <col min="10246" max="10246" width="18.7109375" customWidth="1"/>
    <col min="10495" max="10495" width="64.7109375" customWidth="1"/>
    <col min="10496" max="10496" width="9.42578125" customWidth="1"/>
    <col min="10497" max="10497" width="22.42578125" customWidth="1"/>
    <col min="10498" max="10498" width="18.85546875" customWidth="1"/>
    <col min="10499" max="10499" width="18.7109375" customWidth="1"/>
    <col min="10500" max="10500" width="18.28515625" customWidth="1"/>
    <col min="10501" max="10501" width="18" customWidth="1"/>
    <col min="10502" max="10502" width="18.7109375" customWidth="1"/>
    <col min="10751" max="10751" width="64.7109375" customWidth="1"/>
    <col min="10752" max="10752" width="9.42578125" customWidth="1"/>
    <col min="10753" max="10753" width="22.42578125" customWidth="1"/>
    <col min="10754" max="10754" width="18.85546875" customWidth="1"/>
    <col min="10755" max="10755" width="18.7109375" customWidth="1"/>
    <col min="10756" max="10756" width="18.28515625" customWidth="1"/>
    <col min="10757" max="10757" width="18" customWidth="1"/>
    <col min="10758" max="10758" width="18.7109375" customWidth="1"/>
    <col min="11007" max="11007" width="64.7109375" customWidth="1"/>
    <col min="11008" max="11008" width="9.42578125" customWidth="1"/>
    <col min="11009" max="11009" width="22.42578125" customWidth="1"/>
    <col min="11010" max="11010" width="18.85546875" customWidth="1"/>
    <col min="11011" max="11011" width="18.7109375" customWidth="1"/>
    <col min="11012" max="11012" width="18.28515625" customWidth="1"/>
    <col min="11013" max="11013" width="18" customWidth="1"/>
    <col min="11014" max="11014" width="18.7109375" customWidth="1"/>
    <col min="11263" max="11263" width="64.7109375" customWidth="1"/>
    <col min="11264" max="11264" width="9.42578125" customWidth="1"/>
    <col min="11265" max="11265" width="22.42578125" customWidth="1"/>
    <col min="11266" max="11266" width="18.85546875" customWidth="1"/>
    <col min="11267" max="11267" width="18.7109375" customWidth="1"/>
    <col min="11268" max="11268" width="18.28515625" customWidth="1"/>
    <col min="11269" max="11269" width="18" customWidth="1"/>
    <col min="11270" max="11270" width="18.7109375" customWidth="1"/>
    <col min="11519" max="11519" width="64.7109375" customWidth="1"/>
    <col min="11520" max="11520" width="9.42578125" customWidth="1"/>
    <col min="11521" max="11521" width="22.42578125" customWidth="1"/>
    <col min="11522" max="11522" width="18.85546875" customWidth="1"/>
    <col min="11523" max="11523" width="18.7109375" customWidth="1"/>
    <col min="11524" max="11524" width="18.28515625" customWidth="1"/>
    <col min="11525" max="11525" width="18" customWidth="1"/>
    <col min="11526" max="11526" width="18.7109375" customWidth="1"/>
    <col min="11775" max="11775" width="64.7109375" customWidth="1"/>
    <col min="11776" max="11776" width="9.42578125" customWidth="1"/>
    <col min="11777" max="11777" width="22.42578125" customWidth="1"/>
    <col min="11778" max="11778" width="18.85546875" customWidth="1"/>
    <col min="11779" max="11779" width="18.7109375" customWidth="1"/>
    <col min="11780" max="11780" width="18.28515625" customWidth="1"/>
    <col min="11781" max="11781" width="18" customWidth="1"/>
    <col min="11782" max="11782" width="18.7109375" customWidth="1"/>
    <col min="12031" max="12031" width="64.7109375" customWidth="1"/>
    <col min="12032" max="12032" width="9.42578125" customWidth="1"/>
    <col min="12033" max="12033" width="22.42578125" customWidth="1"/>
    <col min="12034" max="12034" width="18.85546875" customWidth="1"/>
    <col min="12035" max="12035" width="18.7109375" customWidth="1"/>
    <col min="12036" max="12036" width="18.28515625" customWidth="1"/>
    <col min="12037" max="12037" width="18" customWidth="1"/>
    <col min="12038" max="12038" width="18.7109375" customWidth="1"/>
    <col min="12287" max="12287" width="64.7109375" customWidth="1"/>
    <col min="12288" max="12288" width="9.42578125" customWidth="1"/>
    <col min="12289" max="12289" width="22.42578125" customWidth="1"/>
    <col min="12290" max="12290" width="18.85546875" customWidth="1"/>
    <col min="12291" max="12291" width="18.7109375" customWidth="1"/>
    <col min="12292" max="12292" width="18.28515625" customWidth="1"/>
    <col min="12293" max="12293" width="18" customWidth="1"/>
    <col min="12294" max="12294" width="18.7109375" customWidth="1"/>
    <col min="12543" max="12543" width="64.7109375" customWidth="1"/>
    <col min="12544" max="12544" width="9.42578125" customWidth="1"/>
    <col min="12545" max="12545" width="22.42578125" customWidth="1"/>
    <col min="12546" max="12546" width="18.85546875" customWidth="1"/>
    <col min="12547" max="12547" width="18.7109375" customWidth="1"/>
    <col min="12548" max="12548" width="18.28515625" customWidth="1"/>
    <col min="12549" max="12549" width="18" customWidth="1"/>
    <col min="12550" max="12550" width="18.7109375" customWidth="1"/>
    <col min="12799" max="12799" width="64.7109375" customWidth="1"/>
    <col min="12800" max="12800" width="9.42578125" customWidth="1"/>
    <col min="12801" max="12801" width="22.42578125" customWidth="1"/>
    <col min="12802" max="12802" width="18.85546875" customWidth="1"/>
    <col min="12803" max="12803" width="18.7109375" customWidth="1"/>
    <col min="12804" max="12804" width="18.28515625" customWidth="1"/>
    <col min="12805" max="12805" width="18" customWidth="1"/>
    <col min="12806" max="12806" width="18.7109375" customWidth="1"/>
    <col min="13055" max="13055" width="64.7109375" customWidth="1"/>
    <col min="13056" max="13056" width="9.42578125" customWidth="1"/>
    <col min="13057" max="13057" width="22.42578125" customWidth="1"/>
    <col min="13058" max="13058" width="18.85546875" customWidth="1"/>
    <col min="13059" max="13059" width="18.7109375" customWidth="1"/>
    <col min="13060" max="13060" width="18.28515625" customWidth="1"/>
    <col min="13061" max="13061" width="18" customWidth="1"/>
    <col min="13062" max="13062" width="18.7109375" customWidth="1"/>
    <col min="13311" max="13311" width="64.7109375" customWidth="1"/>
    <col min="13312" max="13312" width="9.42578125" customWidth="1"/>
    <col min="13313" max="13313" width="22.42578125" customWidth="1"/>
    <col min="13314" max="13314" width="18.85546875" customWidth="1"/>
    <col min="13315" max="13315" width="18.7109375" customWidth="1"/>
    <col min="13316" max="13316" width="18.28515625" customWidth="1"/>
    <col min="13317" max="13317" width="18" customWidth="1"/>
    <col min="13318" max="13318" width="18.7109375" customWidth="1"/>
    <col min="13567" max="13567" width="64.7109375" customWidth="1"/>
    <col min="13568" max="13568" width="9.42578125" customWidth="1"/>
    <col min="13569" max="13569" width="22.42578125" customWidth="1"/>
    <col min="13570" max="13570" width="18.85546875" customWidth="1"/>
    <col min="13571" max="13571" width="18.7109375" customWidth="1"/>
    <col min="13572" max="13572" width="18.28515625" customWidth="1"/>
    <col min="13573" max="13573" width="18" customWidth="1"/>
    <col min="13574" max="13574" width="18.7109375" customWidth="1"/>
    <col min="13823" max="13823" width="64.7109375" customWidth="1"/>
    <col min="13824" max="13824" width="9.42578125" customWidth="1"/>
    <col min="13825" max="13825" width="22.42578125" customWidth="1"/>
    <col min="13826" max="13826" width="18.85546875" customWidth="1"/>
    <col min="13827" max="13827" width="18.7109375" customWidth="1"/>
    <col min="13828" max="13828" width="18.28515625" customWidth="1"/>
    <col min="13829" max="13829" width="18" customWidth="1"/>
    <col min="13830" max="13830" width="18.7109375" customWidth="1"/>
    <col min="14079" max="14079" width="64.7109375" customWidth="1"/>
    <col min="14080" max="14080" width="9.42578125" customWidth="1"/>
    <col min="14081" max="14081" width="22.42578125" customWidth="1"/>
    <col min="14082" max="14082" width="18.85546875" customWidth="1"/>
    <col min="14083" max="14083" width="18.7109375" customWidth="1"/>
    <col min="14084" max="14084" width="18.28515625" customWidth="1"/>
    <col min="14085" max="14085" width="18" customWidth="1"/>
    <col min="14086" max="14086" width="18.7109375" customWidth="1"/>
    <col min="14335" max="14335" width="64.7109375" customWidth="1"/>
    <col min="14336" max="14336" width="9.42578125" customWidth="1"/>
    <col min="14337" max="14337" width="22.42578125" customWidth="1"/>
    <col min="14338" max="14338" width="18.85546875" customWidth="1"/>
    <col min="14339" max="14339" width="18.7109375" customWidth="1"/>
    <col min="14340" max="14340" width="18.28515625" customWidth="1"/>
    <col min="14341" max="14341" width="18" customWidth="1"/>
    <col min="14342" max="14342" width="18.7109375" customWidth="1"/>
    <col min="14591" max="14591" width="64.7109375" customWidth="1"/>
    <col min="14592" max="14592" width="9.42578125" customWidth="1"/>
    <col min="14593" max="14593" width="22.42578125" customWidth="1"/>
    <col min="14594" max="14594" width="18.85546875" customWidth="1"/>
    <col min="14595" max="14595" width="18.7109375" customWidth="1"/>
    <col min="14596" max="14596" width="18.28515625" customWidth="1"/>
    <col min="14597" max="14597" width="18" customWidth="1"/>
    <col min="14598" max="14598" width="18.7109375" customWidth="1"/>
    <col min="14847" max="14847" width="64.7109375" customWidth="1"/>
    <col min="14848" max="14848" width="9.42578125" customWidth="1"/>
    <col min="14849" max="14849" width="22.42578125" customWidth="1"/>
    <col min="14850" max="14850" width="18.85546875" customWidth="1"/>
    <col min="14851" max="14851" width="18.7109375" customWidth="1"/>
    <col min="14852" max="14852" width="18.28515625" customWidth="1"/>
    <col min="14853" max="14853" width="18" customWidth="1"/>
    <col min="14854" max="14854" width="18.7109375" customWidth="1"/>
    <col min="15103" max="15103" width="64.7109375" customWidth="1"/>
    <col min="15104" max="15104" width="9.42578125" customWidth="1"/>
    <col min="15105" max="15105" width="22.42578125" customWidth="1"/>
    <col min="15106" max="15106" width="18.85546875" customWidth="1"/>
    <col min="15107" max="15107" width="18.7109375" customWidth="1"/>
    <col min="15108" max="15108" width="18.28515625" customWidth="1"/>
    <col min="15109" max="15109" width="18" customWidth="1"/>
    <col min="15110" max="15110" width="18.7109375" customWidth="1"/>
    <col min="15359" max="15359" width="64.7109375" customWidth="1"/>
    <col min="15360" max="15360" width="9.42578125" customWidth="1"/>
    <col min="15361" max="15361" width="22.42578125" customWidth="1"/>
    <col min="15362" max="15362" width="18.85546875" customWidth="1"/>
    <col min="15363" max="15363" width="18.7109375" customWidth="1"/>
    <col min="15364" max="15364" width="18.28515625" customWidth="1"/>
    <col min="15365" max="15365" width="18" customWidth="1"/>
    <col min="15366" max="15366" width="18.7109375" customWidth="1"/>
    <col min="15615" max="15615" width="64.7109375" customWidth="1"/>
    <col min="15616" max="15616" width="9.42578125" customWidth="1"/>
    <col min="15617" max="15617" width="22.42578125" customWidth="1"/>
    <col min="15618" max="15618" width="18.85546875" customWidth="1"/>
    <col min="15619" max="15619" width="18.7109375" customWidth="1"/>
    <col min="15620" max="15620" width="18.28515625" customWidth="1"/>
    <col min="15621" max="15621" width="18" customWidth="1"/>
    <col min="15622" max="15622" width="18.7109375" customWidth="1"/>
    <col min="15871" max="15871" width="64.7109375" customWidth="1"/>
    <col min="15872" max="15872" width="9.42578125" customWidth="1"/>
    <col min="15873" max="15873" width="22.42578125" customWidth="1"/>
    <col min="15874" max="15874" width="18.85546875" customWidth="1"/>
    <col min="15875" max="15875" width="18.7109375" customWidth="1"/>
    <col min="15876" max="15876" width="18.28515625" customWidth="1"/>
    <col min="15877" max="15877" width="18" customWidth="1"/>
    <col min="15878" max="15878" width="18.7109375" customWidth="1"/>
    <col min="16127" max="16127" width="64.7109375" customWidth="1"/>
    <col min="16128" max="16128" width="9.42578125" customWidth="1"/>
    <col min="16129" max="16129" width="22.42578125" customWidth="1"/>
    <col min="16130" max="16130" width="18.85546875" customWidth="1"/>
    <col min="16131" max="16131" width="18.7109375" customWidth="1"/>
    <col min="16132" max="16132" width="18.28515625" customWidth="1"/>
    <col min="16133" max="16133" width="18" customWidth="1"/>
    <col min="16134" max="16134" width="18.7109375" customWidth="1"/>
  </cols>
  <sheetData>
    <row r="1" spans="1:6" x14ac:dyDescent="0.25">
      <c r="A1" s="273" t="s">
        <v>744</v>
      </c>
      <c r="B1" s="273"/>
      <c r="C1" s="273"/>
      <c r="D1" s="273"/>
      <c r="E1" s="273"/>
      <c r="F1" s="273"/>
    </row>
    <row r="3" spans="1:6" ht="21.75" customHeight="1" x14ac:dyDescent="0.25">
      <c r="A3" s="269" t="s">
        <v>706</v>
      </c>
      <c r="B3" s="276"/>
      <c r="C3" s="276"/>
      <c r="D3" s="276"/>
      <c r="E3" s="276"/>
      <c r="F3" s="276"/>
    </row>
    <row r="4" spans="1:6" ht="26.25" customHeight="1" x14ac:dyDescent="0.25">
      <c r="A4" s="272" t="s">
        <v>664</v>
      </c>
      <c r="B4" s="270"/>
      <c r="C4" s="270"/>
      <c r="D4" s="270"/>
      <c r="E4" s="270"/>
      <c r="F4" s="270"/>
    </row>
    <row r="6" spans="1:6" ht="30" x14ac:dyDescent="0.3">
      <c r="A6" s="2" t="s">
        <v>80</v>
      </c>
      <c r="B6" s="3" t="s">
        <v>81</v>
      </c>
      <c r="C6" s="98" t="s">
        <v>1</v>
      </c>
      <c r="D6" s="98" t="s">
        <v>712</v>
      </c>
      <c r="E6" s="100" t="s">
        <v>3</v>
      </c>
    </row>
    <row r="7" spans="1:6" x14ac:dyDescent="0.25">
      <c r="A7" s="25"/>
      <c r="B7" s="25"/>
      <c r="C7" s="85"/>
      <c r="D7" s="85"/>
      <c r="E7" s="85"/>
    </row>
    <row r="8" spans="1:6" x14ac:dyDescent="0.25">
      <c r="A8" s="25"/>
      <c r="B8" s="25"/>
      <c r="C8" s="85"/>
      <c r="D8" s="85"/>
      <c r="E8" s="85"/>
    </row>
    <row r="9" spans="1:6" x14ac:dyDescent="0.25">
      <c r="A9" s="13" t="s">
        <v>183</v>
      </c>
      <c r="B9" s="6" t="s">
        <v>184</v>
      </c>
      <c r="C9" s="85">
        <v>0</v>
      </c>
      <c r="D9" s="85">
        <v>0</v>
      </c>
      <c r="E9" s="85">
        <f>C9</f>
        <v>0</v>
      </c>
    </row>
    <row r="10" spans="1:6" x14ac:dyDescent="0.25">
      <c r="A10" s="13"/>
      <c r="B10" s="6"/>
      <c r="C10" s="85"/>
      <c r="D10" s="85"/>
      <c r="E10" s="85"/>
    </row>
    <row r="11" spans="1:6" x14ac:dyDescent="0.25">
      <c r="A11" s="13"/>
      <c r="B11" s="6"/>
      <c r="C11" s="85"/>
      <c r="D11" s="85"/>
      <c r="E11" s="85"/>
    </row>
    <row r="12" spans="1:6" x14ac:dyDescent="0.25">
      <c r="A12" s="13" t="s">
        <v>423</v>
      </c>
      <c r="B12" s="6" t="s">
        <v>185</v>
      </c>
      <c r="C12" s="85">
        <v>0</v>
      </c>
      <c r="D12" s="85">
        <v>0</v>
      </c>
      <c r="E12" s="85">
        <f>C12</f>
        <v>0</v>
      </c>
    </row>
    <row r="13" spans="1:6" x14ac:dyDescent="0.25">
      <c r="A13" s="13"/>
      <c r="B13" s="6"/>
      <c r="C13" s="85"/>
      <c r="D13" s="85"/>
      <c r="E13" s="85"/>
    </row>
    <row r="14" spans="1:6" x14ac:dyDescent="0.25">
      <c r="A14" s="13"/>
      <c r="B14" s="6"/>
      <c r="C14" s="85"/>
      <c r="D14" s="85"/>
      <c r="E14" s="85"/>
    </row>
    <row r="15" spans="1:6" x14ac:dyDescent="0.25">
      <c r="A15" s="5" t="s">
        <v>186</v>
      </c>
      <c r="B15" s="6" t="s">
        <v>187</v>
      </c>
      <c r="C15" s="85">
        <v>0</v>
      </c>
      <c r="D15" s="85">
        <v>0</v>
      </c>
      <c r="E15" s="85">
        <f>C15</f>
        <v>0</v>
      </c>
    </row>
    <row r="16" spans="1:6" x14ac:dyDescent="0.25">
      <c r="A16" s="5"/>
      <c r="B16" s="6"/>
      <c r="C16" s="85"/>
      <c r="D16" s="85"/>
      <c r="E16" s="85"/>
    </row>
    <row r="17" spans="1:5" x14ac:dyDescent="0.25">
      <c r="A17" s="5"/>
      <c r="B17" s="6"/>
      <c r="C17" s="85"/>
      <c r="D17" s="85"/>
      <c r="E17" s="106"/>
    </row>
    <row r="18" spans="1:5" x14ac:dyDescent="0.25">
      <c r="A18" s="13" t="s">
        <v>188</v>
      </c>
      <c r="B18" s="6" t="s">
        <v>189</v>
      </c>
      <c r="C18" s="85">
        <v>4452033</v>
      </c>
      <c r="D18" s="85">
        <v>142913</v>
      </c>
      <c r="E18" s="107">
        <f>SUM(C18:D18)</f>
        <v>4594946</v>
      </c>
    </row>
    <row r="19" spans="1:5" x14ac:dyDescent="0.25">
      <c r="A19" s="131" t="s">
        <v>737</v>
      </c>
      <c r="B19" s="6"/>
      <c r="C19" s="184"/>
      <c r="D19" s="184"/>
      <c r="E19" s="184"/>
    </row>
    <row r="20" spans="1:5" x14ac:dyDescent="0.25">
      <c r="A20" s="131"/>
      <c r="B20" s="6"/>
      <c r="C20" s="184"/>
      <c r="D20" s="184"/>
      <c r="E20" s="184"/>
    </row>
    <row r="21" spans="1:5" x14ac:dyDescent="0.25">
      <c r="A21" s="13" t="s">
        <v>190</v>
      </c>
      <c r="B21" s="6" t="s">
        <v>191</v>
      </c>
      <c r="C21" s="85">
        <v>0</v>
      </c>
      <c r="D21" s="85">
        <v>0</v>
      </c>
      <c r="E21" s="85">
        <f>C21</f>
        <v>0</v>
      </c>
    </row>
    <row r="22" spans="1:5" x14ac:dyDescent="0.25">
      <c r="A22" s="13"/>
      <c r="B22" s="6"/>
      <c r="C22" s="85"/>
      <c r="D22" s="85"/>
      <c r="E22" s="85"/>
    </row>
    <row r="23" spans="1:5" x14ac:dyDescent="0.25">
      <c r="A23" s="13"/>
      <c r="B23" s="6"/>
      <c r="C23" s="85"/>
      <c r="D23" s="85"/>
      <c r="E23" s="85"/>
    </row>
    <row r="24" spans="1:5" x14ac:dyDescent="0.25">
      <c r="A24" s="5" t="s">
        <v>192</v>
      </c>
      <c r="B24" s="6" t="s">
        <v>193</v>
      </c>
      <c r="C24" s="85">
        <v>0</v>
      </c>
      <c r="D24" s="85">
        <v>0</v>
      </c>
      <c r="E24" s="85">
        <f>C24</f>
        <v>0</v>
      </c>
    </row>
    <row r="25" spans="1:5" x14ac:dyDescent="0.25">
      <c r="A25" s="5" t="s">
        <v>194</v>
      </c>
      <c r="B25" s="6" t="s">
        <v>195</v>
      </c>
      <c r="C25" s="107">
        <v>1202049</v>
      </c>
      <c r="D25" s="107">
        <v>38587</v>
      </c>
      <c r="E25" s="107">
        <f>SUM(C25:D25)</f>
        <v>1240636</v>
      </c>
    </row>
    <row r="26" spans="1:5" s="87" customFormat="1" ht="15.75" x14ac:dyDescent="0.25">
      <c r="A26" s="20" t="s">
        <v>424</v>
      </c>
      <c r="B26" s="9" t="s">
        <v>196</v>
      </c>
      <c r="C26" s="119">
        <f>SUM(C9+C12+C15+C18+C21+C24+C25)</f>
        <v>5654082</v>
      </c>
      <c r="D26" s="119">
        <f>D18+D25</f>
        <v>181500</v>
      </c>
      <c r="E26" s="119">
        <f>SUM(C26:D26)</f>
        <v>5835582</v>
      </c>
    </row>
    <row r="27" spans="1:5" ht="15.75" x14ac:dyDescent="0.25">
      <c r="A27" s="23"/>
      <c r="B27" s="8"/>
      <c r="C27" s="85"/>
      <c r="D27" s="85"/>
      <c r="E27" s="85"/>
    </row>
    <row r="28" spans="1:5" x14ac:dyDescent="0.25">
      <c r="A28" s="13" t="s">
        <v>197</v>
      </c>
      <c r="B28" s="6" t="s">
        <v>198</v>
      </c>
      <c r="C28" s="107">
        <v>126258800</v>
      </c>
      <c r="D28" s="107"/>
      <c r="E28" s="85">
        <f>C28</f>
        <v>126258800</v>
      </c>
    </row>
    <row r="29" spans="1:5" x14ac:dyDescent="0.25">
      <c r="A29" s="131" t="s">
        <v>700</v>
      </c>
      <c r="B29" s="132"/>
      <c r="C29" s="133">
        <v>3675000</v>
      </c>
      <c r="D29" s="133"/>
      <c r="E29" s="133">
        <f>SUM(C29)</f>
        <v>3675000</v>
      </c>
    </row>
    <row r="30" spans="1:5" x14ac:dyDescent="0.25">
      <c r="A30" s="131" t="s">
        <v>702</v>
      </c>
      <c r="B30" s="6"/>
      <c r="C30" s="184">
        <v>24090800</v>
      </c>
      <c r="D30" s="184"/>
      <c r="E30" s="184">
        <f>SUM(C30)</f>
        <v>24090800</v>
      </c>
    </row>
    <row r="31" spans="1:5" x14ac:dyDescent="0.25">
      <c r="A31" s="131" t="s">
        <v>703</v>
      </c>
      <c r="B31" s="6"/>
      <c r="C31" s="184">
        <v>98493000</v>
      </c>
      <c r="D31" s="184"/>
      <c r="E31" s="184">
        <f>SUM(C31)</f>
        <v>98493000</v>
      </c>
    </row>
    <row r="32" spans="1:5" x14ac:dyDescent="0.25">
      <c r="A32" s="13" t="s">
        <v>199</v>
      </c>
      <c r="B32" s="6" t="s">
        <v>200</v>
      </c>
      <c r="C32" s="85">
        <v>0</v>
      </c>
      <c r="D32" s="85"/>
      <c r="E32" s="85">
        <f>C32</f>
        <v>0</v>
      </c>
    </row>
    <row r="33" spans="1:6" x14ac:dyDescent="0.25">
      <c r="A33" s="13"/>
      <c r="B33" s="6"/>
      <c r="C33" s="85"/>
      <c r="D33" s="85"/>
      <c r="E33" s="85"/>
    </row>
    <row r="34" spans="1:6" x14ac:dyDescent="0.25">
      <c r="A34" s="13"/>
      <c r="B34" s="6"/>
      <c r="C34" s="85"/>
      <c r="D34" s="85"/>
      <c r="E34" s="85"/>
    </row>
    <row r="35" spans="1:6" x14ac:dyDescent="0.25">
      <c r="A35" s="13" t="s">
        <v>201</v>
      </c>
      <c r="B35" s="6" t="s">
        <v>202</v>
      </c>
      <c r="C35" s="85">
        <v>0</v>
      </c>
      <c r="D35" s="85"/>
      <c r="E35" s="85">
        <f>C35</f>
        <v>0</v>
      </c>
    </row>
    <row r="36" spans="1:6" x14ac:dyDescent="0.25">
      <c r="A36" s="13" t="s">
        <v>203</v>
      </c>
      <c r="B36" s="6" t="s">
        <v>204</v>
      </c>
      <c r="C36" s="85">
        <v>34217710</v>
      </c>
      <c r="D36" s="85"/>
      <c r="E36" s="85">
        <f>C36</f>
        <v>34217710</v>
      </c>
    </row>
    <row r="37" spans="1:6" s="87" customFormat="1" ht="15.75" x14ac:dyDescent="0.25">
      <c r="A37" s="20" t="s">
        <v>425</v>
      </c>
      <c r="B37" s="9" t="s">
        <v>205</v>
      </c>
      <c r="C37" s="115">
        <f>C28+C32+C35+C36</f>
        <v>160476510</v>
      </c>
      <c r="D37" s="115"/>
      <c r="E37" s="115">
        <f>C37</f>
        <v>160476510</v>
      </c>
    </row>
    <row r="40" spans="1:6" x14ac:dyDescent="0.25">
      <c r="A40" s="90" t="s">
        <v>633</v>
      </c>
      <c r="B40" s="90" t="s">
        <v>648</v>
      </c>
      <c r="C40" s="90" t="s">
        <v>634</v>
      </c>
      <c r="D40" s="90" t="s">
        <v>635</v>
      </c>
      <c r="E40" s="117" t="s">
        <v>636</v>
      </c>
      <c r="F40"/>
    </row>
    <row r="41" spans="1:6" x14ac:dyDescent="0.25">
      <c r="A41" s="101"/>
      <c r="B41" s="101"/>
      <c r="C41" s="111"/>
      <c r="D41" s="111"/>
      <c r="E41" s="112"/>
      <c r="F41"/>
    </row>
    <row r="42" spans="1:6" x14ac:dyDescent="0.25">
      <c r="A42" s="101"/>
      <c r="B42" s="101"/>
      <c r="C42" s="111"/>
      <c r="D42" s="111"/>
      <c r="E42" s="112"/>
      <c r="F42"/>
    </row>
    <row r="43" spans="1:6" x14ac:dyDescent="0.25">
      <c r="A43" s="13" t="s">
        <v>183</v>
      </c>
      <c r="B43" s="6" t="s">
        <v>184</v>
      </c>
      <c r="C43" s="111">
        <v>0</v>
      </c>
      <c r="D43" s="111">
        <v>0</v>
      </c>
      <c r="E43" s="112">
        <f>SUM(C43:D43)</f>
        <v>0</v>
      </c>
      <c r="F43"/>
    </row>
    <row r="44" spans="1:6" x14ac:dyDescent="0.25">
      <c r="A44" s="13"/>
      <c r="B44" s="6"/>
      <c r="C44" s="111"/>
      <c r="D44" s="111"/>
      <c r="E44" s="112"/>
      <c r="F44"/>
    </row>
    <row r="45" spans="1:6" x14ac:dyDescent="0.25">
      <c r="A45" s="13"/>
      <c r="B45" s="6"/>
      <c r="C45" s="111"/>
      <c r="D45" s="111"/>
      <c r="E45" s="112"/>
      <c r="F45"/>
    </row>
    <row r="46" spans="1:6" x14ac:dyDescent="0.25">
      <c r="A46" s="13" t="s">
        <v>423</v>
      </c>
      <c r="B46" s="6" t="s">
        <v>185</v>
      </c>
      <c r="C46" s="111">
        <v>0</v>
      </c>
      <c r="D46" s="111">
        <v>0</v>
      </c>
      <c r="E46" s="112">
        <f>SUM(C46:D46)</f>
        <v>0</v>
      </c>
      <c r="F46"/>
    </row>
    <row r="47" spans="1:6" x14ac:dyDescent="0.25">
      <c r="A47" s="13"/>
      <c r="B47" s="6"/>
      <c r="C47" s="111"/>
      <c r="D47" s="111"/>
      <c r="E47" s="112"/>
      <c r="F47"/>
    </row>
    <row r="48" spans="1:6" x14ac:dyDescent="0.25">
      <c r="A48" s="5" t="s">
        <v>186</v>
      </c>
      <c r="B48" s="6" t="s">
        <v>187</v>
      </c>
      <c r="C48" s="111">
        <v>0</v>
      </c>
      <c r="D48" s="111">
        <v>0</v>
      </c>
      <c r="E48" s="112">
        <f>SUM(C48:D48)</f>
        <v>0</v>
      </c>
      <c r="F48"/>
    </row>
    <row r="49" spans="1:6" x14ac:dyDescent="0.25">
      <c r="A49" s="5"/>
      <c r="B49" s="6"/>
      <c r="C49" s="111"/>
      <c r="D49" s="111"/>
      <c r="E49" s="112"/>
      <c r="F49"/>
    </row>
    <row r="50" spans="1:6" x14ac:dyDescent="0.25">
      <c r="A50" s="13" t="s">
        <v>188</v>
      </c>
      <c r="B50" s="6" t="s">
        <v>189</v>
      </c>
      <c r="C50" s="107">
        <f>E18</f>
        <v>4594946</v>
      </c>
      <c r="D50" s="107">
        <f>E25</f>
        <v>1240636</v>
      </c>
      <c r="E50" s="107">
        <f>SUM(C50:D50)</f>
        <v>5835582</v>
      </c>
      <c r="F50"/>
    </row>
    <row r="51" spans="1:6" s="87" customFormat="1" ht="15.75" x14ac:dyDescent="0.25">
      <c r="A51" s="20" t="s">
        <v>424</v>
      </c>
      <c r="B51" s="9" t="s">
        <v>196</v>
      </c>
      <c r="C51" s="113">
        <f>C43+C46+C48+C50</f>
        <v>4594946</v>
      </c>
      <c r="D51" s="113">
        <f>D43+D46+D48+D50</f>
        <v>1240636</v>
      </c>
      <c r="E51" s="113">
        <f>SUM(C51:D51)</f>
        <v>5835582</v>
      </c>
    </row>
    <row r="52" spans="1:6" ht="15.75" x14ac:dyDescent="0.25">
      <c r="A52" s="23"/>
      <c r="B52" s="8"/>
      <c r="C52" s="111"/>
      <c r="D52" s="111"/>
      <c r="E52" s="112"/>
      <c r="F52"/>
    </row>
    <row r="53" spans="1:6" x14ac:dyDescent="0.25">
      <c r="A53" s="13" t="s">
        <v>197</v>
      </c>
      <c r="B53" s="6" t="s">
        <v>198</v>
      </c>
      <c r="C53" s="111">
        <f>E28</f>
        <v>126258800</v>
      </c>
      <c r="D53" s="111">
        <v>34217710</v>
      </c>
      <c r="E53" s="112">
        <f>SUM(C53:D53)</f>
        <v>160476510</v>
      </c>
      <c r="F53"/>
    </row>
    <row r="54" spans="1:6" x14ac:dyDescent="0.25">
      <c r="A54" s="131"/>
      <c r="B54" s="132"/>
      <c r="C54" s="134"/>
      <c r="D54" s="134"/>
      <c r="E54" s="133"/>
      <c r="F54"/>
    </row>
    <row r="55" spans="1:6" x14ac:dyDescent="0.25">
      <c r="A55" s="13" t="s">
        <v>199</v>
      </c>
      <c r="B55" s="6" t="s">
        <v>200</v>
      </c>
      <c r="C55" s="111">
        <v>0</v>
      </c>
      <c r="D55" s="111">
        <v>0</v>
      </c>
      <c r="E55" s="112">
        <f>SUM(C55:D55)</f>
        <v>0</v>
      </c>
      <c r="F55"/>
    </row>
    <row r="56" spans="1:6" x14ac:dyDescent="0.25">
      <c r="A56" s="13"/>
      <c r="B56" s="6"/>
      <c r="C56" s="111"/>
      <c r="D56" s="111"/>
      <c r="E56" s="112"/>
      <c r="F56"/>
    </row>
    <row r="57" spans="1:6" x14ac:dyDescent="0.25">
      <c r="A57" s="13" t="s">
        <v>201</v>
      </c>
      <c r="B57" s="6" t="s">
        <v>202</v>
      </c>
      <c r="C57" s="111">
        <v>0</v>
      </c>
      <c r="D57" s="111">
        <v>0</v>
      </c>
      <c r="E57" s="112">
        <f>SUM(C57:D57)</f>
        <v>0</v>
      </c>
      <c r="F57"/>
    </row>
    <row r="58" spans="1:6" s="87" customFormat="1" ht="15.75" x14ac:dyDescent="0.25">
      <c r="A58" s="20" t="s">
        <v>425</v>
      </c>
      <c r="B58" s="9" t="s">
        <v>205</v>
      </c>
      <c r="C58" s="114">
        <f>C53+C55+C57</f>
        <v>126258800</v>
      </c>
      <c r="D58" s="114">
        <f>D53+D55+D57</f>
        <v>34217710</v>
      </c>
      <c r="E58" s="115">
        <f>SUM(C58:D58)</f>
        <v>160476510</v>
      </c>
    </row>
    <row r="59" spans="1:6" x14ac:dyDescent="0.25">
      <c r="A59" s="86"/>
      <c r="B59" s="86"/>
      <c r="C59" s="86"/>
      <c r="D59" s="86"/>
      <c r="E59" s="86"/>
    </row>
    <row r="60" spans="1:6" x14ac:dyDescent="0.25">
      <c r="A60" s="86"/>
      <c r="B60" s="86"/>
      <c r="C60" s="86"/>
      <c r="D60" s="86"/>
      <c r="E60" s="86"/>
    </row>
    <row r="61" spans="1:6" x14ac:dyDescent="0.25">
      <c r="A61" s="86"/>
      <c r="B61" s="86"/>
      <c r="C61" s="86"/>
      <c r="D61" s="86"/>
      <c r="E61" s="86"/>
    </row>
    <row r="62" spans="1:6" x14ac:dyDescent="0.25">
      <c r="A62" s="86"/>
      <c r="B62" s="86"/>
      <c r="C62" s="86"/>
      <c r="D62" s="86"/>
      <c r="E62" s="86"/>
    </row>
    <row r="63" spans="1:6" x14ac:dyDescent="0.25">
      <c r="A63" s="86"/>
      <c r="B63" s="86"/>
      <c r="C63" s="86"/>
      <c r="D63" s="86"/>
      <c r="E63" s="86"/>
    </row>
    <row r="64" spans="1:6" x14ac:dyDescent="0.25">
      <c r="A64" s="86"/>
      <c r="B64" s="86"/>
      <c r="C64" s="86"/>
      <c r="D64" s="86"/>
      <c r="E64" s="86"/>
    </row>
  </sheetData>
  <mergeCells count="3"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36"/>
  <sheetViews>
    <sheetView topLeftCell="A22" zoomScaleNormal="100" workbookViewId="0">
      <selection activeCell="E1" sqref="E1:H1"/>
    </sheetView>
  </sheetViews>
  <sheetFormatPr defaultRowHeight="15" x14ac:dyDescent="0.25"/>
  <cols>
    <col min="1" max="1" width="86.28515625" customWidth="1"/>
    <col min="2" max="3" width="28.28515625" customWidth="1"/>
    <col min="4" max="4" width="18.42578125" customWidth="1"/>
  </cols>
  <sheetData>
    <row r="1" spans="1:4" x14ac:dyDescent="0.25">
      <c r="D1" s="120"/>
    </row>
    <row r="2" spans="1:4" x14ac:dyDescent="0.25">
      <c r="B2" t="s">
        <v>722</v>
      </c>
    </row>
    <row r="3" spans="1:4" ht="25.5" customHeight="1" x14ac:dyDescent="0.25">
      <c r="A3" s="269" t="s">
        <v>706</v>
      </c>
      <c r="B3" s="276"/>
      <c r="C3" s="276"/>
      <c r="D3" s="276"/>
    </row>
    <row r="4" spans="1:4" ht="23.25" customHeight="1" x14ac:dyDescent="0.25">
      <c r="A4" s="280" t="s">
        <v>581</v>
      </c>
      <c r="B4" s="281"/>
      <c r="C4" s="281"/>
      <c r="D4" s="281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140" t="s">
        <v>580</v>
      </c>
      <c r="B7" s="141" t="s">
        <v>627</v>
      </c>
      <c r="C7" s="141" t="s">
        <v>713</v>
      </c>
      <c r="D7" s="142" t="s">
        <v>3</v>
      </c>
    </row>
    <row r="8" spans="1:4" ht="15" customHeight="1" x14ac:dyDescent="0.25">
      <c r="A8" s="50" t="s">
        <v>554</v>
      </c>
      <c r="B8" s="135">
        <v>0</v>
      </c>
      <c r="C8" s="135">
        <v>1</v>
      </c>
      <c r="D8" s="137">
        <f>SUM(B8:C8)</f>
        <v>1</v>
      </c>
    </row>
    <row r="9" spans="1:4" ht="15" customHeight="1" x14ac:dyDescent="0.25">
      <c r="A9" s="50" t="s">
        <v>555</v>
      </c>
      <c r="B9" s="135">
        <v>0</v>
      </c>
      <c r="C9" s="236">
        <v>3</v>
      </c>
      <c r="D9" s="137">
        <f t="shared" ref="D9:D34" si="0">SUM(B9:C9)</f>
        <v>3</v>
      </c>
    </row>
    <row r="10" spans="1:4" ht="15" customHeight="1" x14ac:dyDescent="0.25">
      <c r="A10" s="50" t="s">
        <v>556</v>
      </c>
      <c r="B10" s="135">
        <v>0</v>
      </c>
      <c r="C10" s="135">
        <v>5</v>
      </c>
      <c r="D10" s="137">
        <f t="shared" si="0"/>
        <v>5</v>
      </c>
    </row>
    <row r="11" spans="1:4" ht="15" customHeight="1" x14ac:dyDescent="0.25">
      <c r="A11" s="50" t="s">
        <v>557</v>
      </c>
      <c r="B11" s="135">
        <v>0</v>
      </c>
      <c r="C11" s="135">
        <v>0</v>
      </c>
      <c r="D11" s="137">
        <f t="shared" si="0"/>
        <v>0</v>
      </c>
    </row>
    <row r="12" spans="1:4" s="87" customFormat="1" ht="15" customHeight="1" x14ac:dyDescent="0.25">
      <c r="A12" s="49" t="s">
        <v>575</v>
      </c>
      <c r="B12" s="136">
        <f>SUM(B8:B11)</f>
        <v>0</v>
      </c>
      <c r="C12" s="136">
        <v>9</v>
      </c>
      <c r="D12" s="138">
        <f t="shared" si="0"/>
        <v>9</v>
      </c>
    </row>
    <row r="13" spans="1:4" ht="15" customHeight="1" x14ac:dyDescent="0.25">
      <c r="A13" s="50" t="s">
        <v>558</v>
      </c>
      <c r="B13" s="135">
        <v>0</v>
      </c>
      <c r="C13" s="135">
        <v>0</v>
      </c>
      <c r="D13" s="137">
        <f t="shared" si="0"/>
        <v>0</v>
      </c>
    </row>
    <row r="14" spans="1:4" ht="33" customHeight="1" x14ac:dyDescent="0.25">
      <c r="A14" s="50" t="s">
        <v>559</v>
      </c>
      <c r="B14" s="135">
        <v>0</v>
      </c>
      <c r="C14" s="135">
        <v>0</v>
      </c>
      <c r="D14" s="137">
        <f t="shared" si="0"/>
        <v>0</v>
      </c>
    </row>
    <row r="15" spans="1:4" ht="15" customHeight="1" x14ac:dyDescent="0.25">
      <c r="A15" s="50" t="s">
        <v>560</v>
      </c>
      <c r="B15" s="135">
        <v>0</v>
      </c>
      <c r="C15" s="135">
        <v>0</v>
      </c>
      <c r="D15" s="137">
        <f t="shared" si="0"/>
        <v>0</v>
      </c>
    </row>
    <row r="16" spans="1:4" ht="15" customHeight="1" x14ac:dyDescent="0.25">
      <c r="A16" s="50" t="s">
        <v>561</v>
      </c>
      <c r="B16" s="135">
        <v>0</v>
      </c>
      <c r="C16" s="135">
        <v>0</v>
      </c>
      <c r="D16" s="137">
        <f t="shared" si="0"/>
        <v>0</v>
      </c>
    </row>
    <row r="17" spans="1:4" ht="15" customHeight="1" x14ac:dyDescent="0.25">
      <c r="A17" s="50" t="s">
        <v>562</v>
      </c>
      <c r="B17" s="135">
        <v>1</v>
      </c>
      <c r="C17" s="135">
        <v>0</v>
      </c>
      <c r="D17" s="137">
        <f t="shared" si="0"/>
        <v>1</v>
      </c>
    </row>
    <row r="18" spans="1:4" ht="15" customHeight="1" x14ac:dyDescent="0.25">
      <c r="A18" s="50" t="s">
        <v>563</v>
      </c>
      <c r="B18" s="135">
        <v>1</v>
      </c>
      <c r="C18" s="135">
        <v>0</v>
      </c>
      <c r="D18" s="137">
        <f t="shared" si="0"/>
        <v>1</v>
      </c>
    </row>
    <row r="19" spans="1:4" ht="15" customHeight="1" x14ac:dyDescent="0.25">
      <c r="A19" s="50" t="s">
        <v>564</v>
      </c>
      <c r="B19" s="135">
        <v>0</v>
      </c>
      <c r="C19" s="135">
        <v>0</v>
      </c>
      <c r="D19" s="137">
        <f t="shared" si="0"/>
        <v>0</v>
      </c>
    </row>
    <row r="20" spans="1:4" s="87" customFormat="1" ht="15" customHeight="1" x14ac:dyDescent="0.25">
      <c r="A20" s="49" t="s">
        <v>576</v>
      </c>
      <c r="B20" s="136">
        <f>SUM(B13:B19)</f>
        <v>2</v>
      </c>
      <c r="C20" s="136">
        <v>0</v>
      </c>
      <c r="D20" s="138">
        <f t="shared" si="0"/>
        <v>2</v>
      </c>
    </row>
    <row r="21" spans="1:4" ht="15" customHeight="1" x14ac:dyDescent="0.25">
      <c r="A21" s="50" t="s">
        <v>565</v>
      </c>
      <c r="B21" s="135">
        <v>0</v>
      </c>
      <c r="C21" s="135">
        <v>0</v>
      </c>
      <c r="D21" s="137">
        <f t="shared" si="0"/>
        <v>0</v>
      </c>
    </row>
    <row r="22" spans="1:4" ht="15" customHeight="1" x14ac:dyDescent="0.25">
      <c r="A22" s="50" t="s">
        <v>566</v>
      </c>
      <c r="B22" s="135">
        <v>0</v>
      </c>
      <c r="C22" s="135">
        <v>0</v>
      </c>
      <c r="D22" s="137">
        <f t="shared" si="0"/>
        <v>0</v>
      </c>
    </row>
    <row r="23" spans="1:4" ht="15" customHeight="1" x14ac:dyDescent="0.25">
      <c r="A23" s="50" t="s">
        <v>567</v>
      </c>
      <c r="B23" s="135">
        <v>0</v>
      </c>
      <c r="C23" s="135">
        <v>0</v>
      </c>
      <c r="D23" s="137">
        <f t="shared" si="0"/>
        <v>0</v>
      </c>
    </row>
    <row r="24" spans="1:4" s="87" customFormat="1" ht="15" customHeight="1" x14ac:dyDescent="0.25">
      <c r="A24" s="49" t="s">
        <v>577</v>
      </c>
      <c r="B24" s="136">
        <f>SUM(B21:B23)</f>
        <v>0</v>
      </c>
      <c r="C24" s="136">
        <v>0</v>
      </c>
      <c r="D24" s="138">
        <f t="shared" si="0"/>
        <v>0</v>
      </c>
    </row>
    <row r="25" spans="1:4" ht="15" customHeight="1" x14ac:dyDescent="0.25">
      <c r="A25" s="50" t="s">
        <v>568</v>
      </c>
      <c r="B25" s="135">
        <v>1</v>
      </c>
      <c r="C25" s="135">
        <v>0</v>
      </c>
      <c r="D25" s="137">
        <f t="shared" si="0"/>
        <v>1</v>
      </c>
    </row>
    <row r="26" spans="1:4" ht="15" customHeight="1" x14ac:dyDescent="0.25">
      <c r="A26" s="50" t="s">
        <v>569</v>
      </c>
      <c r="B26" s="135">
        <v>3</v>
      </c>
      <c r="C26" s="135">
        <v>0</v>
      </c>
      <c r="D26" s="137">
        <f t="shared" si="0"/>
        <v>3</v>
      </c>
    </row>
    <row r="27" spans="1:4" ht="15" customHeight="1" x14ac:dyDescent="0.25">
      <c r="A27" s="50" t="s">
        <v>570</v>
      </c>
      <c r="B27" s="135">
        <v>1</v>
      </c>
      <c r="C27" s="135">
        <v>0</v>
      </c>
      <c r="D27" s="137">
        <f t="shared" si="0"/>
        <v>1</v>
      </c>
    </row>
    <row r="28" spans="1:4" s="87" customFormat="1" ht="15" customHeight="1" x14ac:dyDescent="0.25">
      <c r="A28" s="49" t="s">
        <v>578</v>
      </c>
      <c r="B28" s="136">
        <f>SUM(B25:B27)</f>
        <v>5</v>
      </c>
      <c r="C28" s="136">
        <v>0</v>
      </c>
      <c r="D28" s="138">
        <f t="shared" si="0"/>
        <v>5</v>
      </c>
    </row>
    <row r="29" spans="1:4" s="87" customFormat="1" ht="37.5" customHeight="1" x14ac:dyDescent="0.25">
      <c r="A29" s="49" t="s">
        <v>579</v>
      </c>
      <c r="B29" s="66">
        <f>SUM(B28,B24,B20,B12)</f>
        <v>7</v>
      </c>
      <c r="C29" s="66">
        <v>9</v>
      </c>
      <c r="D29" s="138">
        <f t="shared" si="0"/>
        <v>16</v>
      </c>
    </row>
    <row r="30" spans="1:4" ht="30" x14ac:dyDescent="0.25">
      <c r="A30" s="50" t="s">
        <v>571</v>
      </c>
      <c r="B30" s="135">
        <v>0</v>
      </c>
      <c r="C30" s="135">
        <v>0</v>
      </c>
      <c r="D30" s="137">
        <f t="shared" si="0"/>
        <v>0</v>
      </c>
    </row>
    <row r="31" spans="1:4" ht="43.5" customHeight="1" x14ac:dyDescent="0.25">
      <c r="A31" s="50" t="s">
        <v>572</v>
      </c>
      <c r="B31" s="135">
        <v>0</v>
      </c>
      <c r="C31" s="135">
        <v>0</v>
      </c>
      <c r="D31" s="137">
        <f t="shared" si="0"/>
        <v>0</v>
      </c>
    </row>
    <row r="32" spans="1:4" ht="33.75" customHeight="1" x14ac:dyDescent="0.25">
      <c r="A32" s="50" t="s">
        <v>573</v>
      </c>
      <c r="B32" s="135">
        <v>0</v>
      </c>
      <c r="C32" s="135">
        <v>0</v>
      </c>
      <c r="D32" s="137">
        <f t="shared" si="0"/>
        <v>0</v>
      </c>
    </row>
    <row r="33" spans="1:4" ht="18.75" customHeight="1" x14ac:dyDescent="0.25">
      <c r="A33" s="50" t="s">
        <v>574</v>
      </c>
      <c r="B33" s="135">
        <v>0</v>
      </c>
      <c r="C33" s="135">
        <v>0</v>
      </c>
      <c r="D33" s="137">
        <f t="shared" si="0"/>
        <v>0</v>
      </c>
    </row>
    <row r="34" spans="1:4" s="87" customFormat="1" ht="33" customHeight="1" x14ac:dyDescent="0.25">
      <c r="A34" s="49" t="s">
        <v>44</v>
      </c>
      <c r="B34" s="136">
        <f>SUM(B30:B33)</f>
        <v>0</v>
      </c>
      <c r="C34" s="136">
        <v>0</v>
      </c>
      <c r="D34" s="138">
        <f t="shared" si="0"/>
        <v>0</v>
      </c>
    </row>
    <row r="35" spans="1:4" x14ac:dyDescent="0.25">
      <c r="A35" s="277"/>
      <c r="B35" s="278"/>
      <c r="C35" s="196"/>
    </row>
    <row r="36" spans="1:4" x14ac:dyDescent="0.25">
      <c r="A36" s="279"/>
      <c r="B36" s="278"/>
      <c r="C36" s="196"/>
    </row>
  </sheetData>
  <mergeCells count="4">
    <mergeCell ref="A35:B35"/>
    <mergeCell ref="A36:B36"/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1A. melléklet</vt:lpstr>
      <vt:lpstr>1B melléklet</vt:lpstr>
      <vt:lpstr>1 melléklet</vt:lpstr>
      <vt:lpstr>2A. melléklet</vt:lpstr>
      <vt:lpstr>2B melléklet</vt:lpstr>
      <vt:lpstr>2.melléklet</vt:lpstr>
      <vt:lpstr>3. melléklet</vt:lpstr>
      <vt:lpstr>5. melléklet</vt:lpstr>
      <vt:lpstr>6. melléklet</vt:lpstr>
      <vt:lpstr>7. melléklet</vt:lpstr>
      <vt:lpstr>8. melléklet</vt:lpstr>
      <vt:lpstr>4. melléklet</vt:lpstr>
      <vt:lpstr>10. melléklet</vt:lpstr>
      <vt:lpstr>5 melléklet</vt:lpstr>
      <vt:lpstr>6 melléklet</vt:lpstr>
      <vt:lpstr>13. melléklet</vt:lpstr>
      <vt:lpstr>14. melléklet</vt:lpstr>
      <vt:lpstr>7 melléklet</vt:lpstr>
      <vt:lpstr>16.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Önkormányzat Sorkifalud</cp:lastModifiedBy>
  <cp:lastPrinted>2020-05-18T08:59:54Z</cp:lastPrinted>
  <dcterms:created xsi:type="dcterms:W3CDTF">2014-01-03T21:48:14Z</dcterms:created>
  <dcterms:modified xsi:type="dcterms:W3CDTF">2020-11-17T07:30:04Z</dcterms:modified>
</cp:coreProperties>
</file>