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9">'10'!$A$2:$O$30</definedName>
    <definedName name="_xlnm.Print_Area" localSheetId="3">'4'!$A$1:$M$128</definedName>
    <definedName name="_xlnm.Print_Area" localSheetId="6">'7'!$A$2:$G$23</definedName>
  </definedNames>
  <calcPr fullCalcOnLoad="1"/>
</workbook>
</file>

<file path=xl/sharedStrings.xml><?xml version="1.0" encoding="utf-8"?>
<sst xmlns="http://schemas.openxmlformats.org/spreadsheetml/2006/main" count="1447" uniqueCount="671">
  <si>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</si>
  <si>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</si>
  <si>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</si>
  <si>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</si>
  <si>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</si>
  <si>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</si>
  <si>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</si>
  <si>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</si>
  <si>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</si>
  <si>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</si>
  <si>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</si>
  <si>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</si>
  <si>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</si>
  <si>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</si>
  <si>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</si>
  <si>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</si>
  <si>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</si>
  <si>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</si>
  <si>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</si>
  <si>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</si>
  <si>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</si>
  <si>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</si>
  <si>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</si>
  <si>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</si>
  <si>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</si>
  <si>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</si>
  <si>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</si>
  <si>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Egyesített Egészségügyi Intézmény és Rendelőintézet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</si>
  <si>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</si>
  <si>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</si>
  <si>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</si>
  <si>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</si>
  <si>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</si>
  <si>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</si>
  <si>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</si>
  <si>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</si>
  <si>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</si>
  <si>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</si>
  <si>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</si>
  <si>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</si>
  <si>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</si>
  <si>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</si>
  <si>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</si>
  <si>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</si>
  <si>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</si>
  <si>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</si>
  <si>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</si>
  <si>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</si>
  <si>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</si>
  <si>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</si>
  <si>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</si>
  <si>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</si>
  <si>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</si>
  <si>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</si>
  <si>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</si>
  <si>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</si>
  <si>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</si>
  <si>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EFt</t>
  </si>
  <si>
    <t>5.</t>
  </si>
  <si>
    <t>Munkaadókat terhelő járulékok</t>
  </si>
  <si>
    <t>6.</t>
  </si>
  <si>
    <t>Tartalékok, működési célú</t>
  </si>
  <si>
    <t>Működési bevételek összsen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</si>
  <si>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</si>
  <si>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</si>
  <si>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</si>
  <si>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</si>
  <si>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</si>
  <si>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</si>
  <si>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</si>
  <si>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</si>
  <si>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</si>
  <si>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</si>
  <si>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</si>
  <si>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</si>
  <si>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</si>
  <si>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</si>
  <si>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</si>
  <si>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</si>
  <si>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</si>
  <si>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</si>
  <si>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</si>
  <si>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</si>
  <si>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</si>
  <si>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</si>
  <si>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G</t>
  </si>
  <si>
    <t>feladatonkénti bontásban</t>
  </si>
  <si>
    <t>ezer Ft-ban</t>
  </si>
  <si>
    <t>I.</t>
  </si>
  <si>
    <t>Belvízrendezés az élhetőbb településekért (DAOP)</t>
  </si>
  <si>
    <t>II.</t>
  </si>
  <si>
    <t>Önkormányzat:</t>
  </si>
  <si>
    <t>Szennyvíz bekötővezetékek építése</t>
  </si>
  <si>
    <t>Polgármesteri Hivatal:</t>
  </si>
  <si>
    <t>Gyepmesteri telepen kenelek építése</t>
  </si>
  <si>
    <t>III.</t>
  </si>
  <si>
    <t>Lakosságnak nyújtott kamatmentes kölcsönök</t>
  </si>
  <si>
    <t>"Krízisalap"-ból nyújtott kölcsönök</t>
  </si>
  <si>
    <t>Vállalkozóknak nyújtott kölcsönök</t>
  </si>
  <si>
    <t>MEGNEVEZÉS</t>
  </si>
  <si>
    <t>I. Működési céltartalékok</t>
  </si>
  <si>
    <t>II. Fejlesztési céltartalékok</t>
  </si>
  <si>
    <t>Tartalékok  mindösszesen:(I + II)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</si>
  <si>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</si>
  <si>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</si>
  <si>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</si>
  <si>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</si>
  <si>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</si>
  <si>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</si>
  <si>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</si>
  <si>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</si>
  <si>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</si>
  <si>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</si>
  <si>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</si>
  <si>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</si>
  <si>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</si>
  <si>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</si>
  <si>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</si>
  <si>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Közfoglalkoztatottak létszámkerete</t>
  </si>
  <si>
    <t>Pénzeszközátadások és Egyéb működési célú kiadások</t>
  </si>
  <si>
    <t xml:space="preserve">Békés Város Önkormányzata és intézményei  2014. évi költségvetési mérlege </t>
  </si>
  <si>
    <t>Működési költségvetés 2014.</t>
  </si>
  <si>
    <t>Felhalmozási költségvetés 2014.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</si>
  <si>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</si>
  <si>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</si>
  <si>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</si>
  <si>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Békés Város Önkormányzata és intézményei 2014. évi jóváhagyott</t>
  </si>
  <si>
    <t>Közterület használati díj</t>
  </si>
  <si>
    <t>Talajterhelési díj</t>
  </si>
  <si>
    <t>V.</t>
  </si>
  <si>
    <t>Szennyvíztelep korszerűsítése (KEOP)2014. évi ütem</t>
  </si>
  <si>
    <t>Épületenergetikai fejlesztés (KEOP)</t>
  </si>
  <si>
    <t>Ivóvízjavító programhoz önerő átadás 2014. évi ütem</t>
  </si>
  <si>
    <t>Turisztikai attrakciók és szolgáltatások fejlesztése (DAOP) 2014. évi ütem</t>
  </si>
  <si>
    <t>Ótemető utcai óvoda építéséhez saját erő átadásia az IFT-nak</t>
  </si>
  <si>
    <t>Ügyelet kialakítása (Kossuth u. 16.)</t>
  </si>
  <si>
    <t>Vashalmi ABC gyalogátkelőhely kialakítás</t>
  </si>
  <si>
    <t>Városi járdák felújítása</t>
  </si>
  <si>
    <t>B112. kút vízhűtés kialakítása a Fürdőnél</t>
  </si>
  <si>
    <t>Közvilágítási hálózat bővítése</t>
  </si>
  <si>
    <t>Csabai úti ivóvízvezeték kivitelezése</t>
  </si>
  <si>
    <t>Csabai úti ivóvízvezeték vízjogi engedélyezési terve</t>
  </si>
  <si>
    <t>Önkormányzat összesen</t>
  </si>
  <si>
    <t>Polgármesteri Hivatal összesen:</t>
  </si>
  <si>
    <t xml:space="preserve">IV. </t>
  </si>
  <si>
    <t>Utca névtáblák</t>
  </si>
  <si>
    <t>Téli közfoglalkoztatás (START) eszközbeszerzései</t>
  </si>
  <si>
    <t>Tájékoztató táblák</t>
  </si>
  <si>
    <t>Kisértékű tárgyi eszközök összesen:</t>
  </si>
  <si>
    <t>Polgárvédelmi feladatokra</t>
  </si>
  <si>
    <t>Szociális Szövetkezet alapítására</t>
  </si>
  <si>
    <t>Intézmények nem tervezett működési kiadásaira</t>
  </si>
  <si>
    <t>Jantyik Mátyás szobor állítására</t>
  </si>
  <si>
    <t>Közvilágítás korszerűsítése (KEOP)</t>
  </si>
  <si>
    <t>Fejlesztési célú pályázatok önerejére</t>
  </si>
  <si>
    <t>Lakossági útalap építése</t>
  </si>
  <si>
    <t>Szénmonoxid érzékelők</t>
  </si>
  <si>
    <t>Összege</t>
  </si>
  <si>
    <t>Utcanév táblák, tájékoztató táblák</t>
  </si>
  <si>
    <t>Településrendezési terv módosítása és egységes szerkezetbe foglalása</t>
  </si>
  <si>
    <t xml:space="preserve">Felhalmozási kiadásokból </t>
  </si>
  <si>
    <t>A Békés város Önkormányzata feladatainak minősítése és 2013. évi jóváhagyott előirányzatai az Áht 23.§ a), b) pontjai alapján</t>
  </si>
  <si>
    <t>Az önkormányzat feladatai</t>
  </si>
  <si>
    <t>Államigazgatási</t>
  </si>
  <si>
    <t>Kötelező</t>
  </si>
  <si>
    <t>Önként vállalt</t>
  </si>
  <si>
    <t>Eredeti költségvetés összesen</t>
  </si>
  <si>
    <t xml:space="preserve">Mindösszesen 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</si>
  <si>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</si>
  <si>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</si>
  <si>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</si>
  <si>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</si>
  <si>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</si>
  <si>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Mentesség</t>
  </si>
  <si>
    <t>Önkéntes tűzoltó</t>
  </si>
  <si>
    <t>Helyi iparűzési adó</t>
  </si>
  <si>
    <t>Idegenforgalmi adó</t>
  </si>
  <si>
    <t>70 év felettiek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</si>
  <si>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</si>
  <si>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</si>
  <si>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</si>
  <si>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</si>
  <si>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</si>
  <si>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</si>
  <si>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</si>
  <si>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Békés Város Önkormányzata hosszútávú kötelezettségeinek évenkénti alakulása</t>
  </si>
  <si>
    <t>TÁJÉKOZTATÓ</t>
  </si>
  <si>
    <t>Feladat</t>
  </si>
  <si>
    <t>2014.</t>
  </si>
  <si>
    <t>2015.</t>
  </si>
  <si>
    <t>2016.</t>
  </si>
  <si>
    <t>2017.</t>
  </si>
  <si>
    <t>2018.</t>
  </si>
  <si>
    <t>2019.</t>
  </si>
  <si>
    <t>További évek</t>
  </si>
  <si>
    <t>DAOP-5.2.1/D-2008-0002 Belvízrendezés az élhetőbb településekért</t>
  </si>
  <si>
    <t>KEOP-1.3.0/09-11-2011-0032 Békés Megyei Ivóvíz-minőség Javító Program-Közép-békési projektelem</t>
  </si>
  <si>
    <t>KEOP 1.2.0/B/10-2010-0040 Békés város szennyvíztisztító telepének korszerűsítése</t>
  </si>
  <si>
    <t>Turisztikai attrakciók és szolgáltatások  fejlesztése (DAOP)</t>
  </si>
  <si>
    <t>Beruházásokhoz kapcsolódó kötelezettségek összesen (1+2+3)</t>
  </si>
  <si>
    <t>Adósságot keletkeztető ügyletek finanszírozásának középtávú terve</t>
  </si>
  <si>
    <t>Saját bevételek</t>
  </si>
  <si>
    <t>főlkönyvi számla</t>
  </si>
  <si>
    <t>Intézményi működési bevétel kamatbevételekkel</t>
  </si>
  <si>
    <t>Sajátos működési bevételekből</t>
  </si>
  <si>
    <t>-Kommunális adó</t>
  </si>
  <si>
    <t>-idegenforgalmi adó</t>
  </si>
  <si>
    <t>-Iparűzési adó</t>
  </si>
  <si>
    <t>-Pótlék</t>
  </si>
  <si>
    <t>-Bírság</t>
  </si>
  <si>
    <t>Helyszíni és szabálysértési bírság</t>
  </si>
  <si>
    <t>Mezőőri járulék</t>
  </si>
  <si>
    <t>Saját bevételek összesen</t>
  </si>
  <si>
    <t>Saját bevétel 50 %-a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</si>
  <si>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</si>
  <si>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</si>
  <si>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</si>
  <si>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</si>
  <si>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</si>
  <si>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</si>
  <si>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</si>
  <si>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</si>
  <si>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</si>
  <si>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</si>
  <si>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</si>
  <si>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</si>
  <si>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</si>
  <si>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</si>
  <si>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</si>
  <si>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</si>
  <si>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</si>
  <si>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</si>
  <si>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</si>
  <si>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</si>
  <si>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Előző évi pénzmaradvány</t>
  </si>
  <si>
    <t>Bevételek összesen: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</si>
  <si>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</si>
  <si>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</si>
  <si>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</si>
  <si>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</si>
  <si>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</si>
  <si>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</si>
  <si>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</si>
  <si>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I. A Polgármesteri Hivatal költségvetésében tervezett,  államigazgatási (jegyzői) hatáskörben adható szociális juttatások</t>
  </si>
  <si>
    <t>Jogcím</t>
  </si>
  <si>
    <t>Nem foglalkoztatott személyek rendszeres  szociális segélye</t>
  </si>
  <si>
    <t>67 %-ban egészségkárosodott személyek rendszeres szociális segélye</t>
  </si>
  <si>
    <t>Foglalkoztatást helyettesítő támogatás</t>
  </si>
  <si>
    <t>Eredeti előirányzat</t>
  </si>
  <si>
    <t>Átmeneti segély (kölcsön)</t>
  </si>
  <si>
    <t>Temetési segély (kölcsön)</t>
  </si>
  <si>
    <t>Adósságkezelési támogatás</t>
  </si>
  <si>
    <t>Otthoni szakápolás</t>
  </si>
  <si>
    <t>Kommunális adó támogatás</t>
  </si>
  <si>
    <t>50%-os étkezési támogatás</t>
  </si>
  <si>
    <t>Köztemetés</t>
  </si>
  <si>
    <t>Mindösszesen (I+II):</t>
  </si>
  <si>
    <t>Békés Város Önkormányzata 2014. évi közvetett támogatásai</t>
  </si>
  <si>
    <t>Békés Város Önkormányzata 2014. évi előirányzat-felhasználási ütemterve</t>
  </si>
  <si>
    <t>Egyes felhalmozási célú kiadások finanszírozására bevonható álló önkormányzati források bemutatása</t>
  </si>
  <si>
    <t xml:space="preserve">Összege </t>
  </si>
  <si>
    <t>Fejlesztési forrás megnevezése</t>
  </si>
  <si>
    <t>Dologi kiadások</t>
  </si>
  <si>
    <t xml:space="preserve"> 600 EFt alatti adóalap</t>
  </si>
  <si>
    <t>Katasztrófa védelem</t>
  </si>
  <si>
    <t>Kiegészítő gyermekvédelmi támogatás</t>
  </si>
  <si>
    <t>Közművesítési támogatás</t>
  </si>
  <si>
    <t>Továbbtanulási támogatás</t>
  </si>
  <si>
    <t>Életkezdési támogatás</t>
  </si>
  <si>
    <t>Projekt célokra elkülönített alszámla</t>
  </si>
  <si>
    <t>Ingatlanértékesítések bevétele alszámla</t>
  </si>
  <si>
    <t>Alföldvíz bérleti díj bevételi számla</t>
  </si>
  <si>
    <t>Működési célú támogatások és átvett pénzeszközök</t>
  </si>
  <si>
    <t>Felhalmozási célú  támogatások és egyéb átvett pénzeszközök</t>
  </si>
  <si>
    <t>Személyi jjuttaások</t>
  </si>
  <si>
    <t>Ellátoittak pénzbeli juttatásai</t>
  </si>
  <si>
    <t>Dologi  kiadások</t>
  </si>
  <si>
    <t>A Kttv., Kjt., és  az Mt. hatálya alá tartozó munkavállalók</t>
  </si>
  <si>
    <t>Az államháztartásról szóló 2011. évi CXCV. törvény 29. § (3) bekezdése alapján</t>
  </si>
  <si>
    <t>Adósságot keletkeztető ügyletek a Stabilitási tv.3. § (1) a) pont szerint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</si>
  <si>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</si>
  <si>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</si>
  <si>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</si>
  <si>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</si>
  <si>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</si>
  <si>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</si>
  <si>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</si>
  <si>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</si>
  <si>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</si>
  <si>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</si>
  <si>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</si>
  <si>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</si>
  <si>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</si>
  <si>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</si>
  <si>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</si>
  <si>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</si>
  <si>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</si>
  <si>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</si>
  <si>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</si>
  <si>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Pénzmaradvány igénybevétele működési célra</t>
  </si>
  <si>
    <t>Külső finanszírozás</t>
  </si>
  <si>
    <t>Módosított előirányzat</t>
  </si>
  <si>
    <t>Telejsítés</t>
  </si>
  <si>
    <t>Teljesítés %-a</t>
  </si>
  <si>
    <t>Békési Városgondnokság</t>
  </si>
  <si>
    <t>P</t>
  </si>
  <si>
    <t>W</t>
  </si>
  <si>
    <t>AB</t>
  </si>
  <si>
    <t>AC</t>
  </si>
  <si>
    <t>Munkaadókat terhelő járulékok és szociális hozzájárulási adó</t>
  </si>
  <si>
    <t>Ellátottak pénzbeni juttatásai</t>
  </si>
  <si>
    <t>Hitel, kölcsön törlesztése</t>
  </si>
  <si>
    <t>Eredeti előírányzat</t>
  </si>
  <si>
    <t>Módosított előírányzat</t>
  </si>
  <si>
    <t xml:space="preserve">Létszámkeret </t>
  </si>
  <si>
    <t>Mindösszesen:</t>
  </si>
  <si>
    <t xml:space="preserve">Békés Város </t>
  </si>
  <si>
    <t>Eredeti</t>
  </si>
  <si>
    <t xml:space="preserve">Módosított </t>
  </si>
  <si>
    <t>előirányzat</t>
  </si>
  <si>
    <t>Európai Uniós támogatással megvalósuló programok, fejlesztések</t>
  </si>
  <si>
    <t>Szennyvíztelep korszerűsítése (KEOP) 2014. évi ütem</t>
  </si>
  <si>
    <t>Ótemető utcai óvoda építéséhez saját erő átadásai az IFT-nak</t>
  </si>
  <si>
    <t>EU-s fejlesztések összesen (1+…7) :</t>
  </si>
  <si>
    <t xml:space="preserve">Saját forrásból megvalósuló beruházások, felújítások  </t>
  </si>
  <si>
    <t>Rendezési terv készítés</t>
  </si>
  <si>
    <t>Villamos hálózat felújítása (József A. u.5.)</t>
  </si>
  <si>
    <t>B112. kút vízhűtése kialakítása a Fürdőnél</t>
  </si>
  <si>
    <t>Településrendezési terv módosítás</t>
  </si>
  <si>
    <t>Településrendezési terv egysége szerkezetbe foglalás</t>
  </si>
  <si>
    <t>Ügyviteli- és számítástechnikai eszközök beszerzése</t>
  </si>
  <si>
    <t>Saját forrásból megvalósuló beruházások, felújítások összesen:</t>
  </si>
  <si>
    <t xml:space="preserve">                                          </t>
  </si>
  <si>
    <t>Egyéb felhalmozási kiadások (1+…3):</t>
  </si>
  <si>
    <t xml:space="preserve">Kisértékű tárgyi eszközök </t>
  </si>
  <si>
    <t>Hivatali étkezdébe eszközök vásárlása</t>
  </si>
  <si>
    <t>Gyepmesteri telepre eszközök vásárlása</t>
  </si>
  <si>
    <t>Polgármesteri Hivatal informatikai eszközbeszerzés</t>
  </si>
  <si>
    <t>Városgondnokság forrásátadása Társasházak felújítási alapjához</t>
  </si>
  <si>
    <t>A.</t>
  </si>
  <si>
    <t>Költségvetésben tervezett kiadások összesen:</t>
  </si>
  <si>
    <t>B.</t>
  </si>
  <si>
    <t>Költségvetésben  nem tervezett beruházások felújítások</t>
  </si>
  <si>
    <t>Egyesített Egészségügyi Intézmény és Rendelőintézet összesen:</t>
  </si>
  <si>
    <t>Kecskeméti Gábor Kulturális Központ összesen:</t>
  </si>
  <si>
    <t>Robbanómotoros fűnyíró</t>
  </si>
  <si>
    <t>Számítógép</t>
  </si>
  <si>
    <t>Végfok, reflektor (20 db)</t>
  </si>
  <si>
    <t>Informatikai eszközök</t>
  </si>
  <si>
    <t>Salgó állvány iktatóba</t>
  </si>
  <si>
    <t>Önkormányzat összesen:</t>
  </si>
  <si>
    <t>Jantyik u. 5. sz. épület helyreállítása</t>
  </si>
  <si>
    <t>Üzletviteli tervezői munka (ÁROP)</t>
  </si>
  <si>
    <t>Búvárszivattyú</t>
  </si>
  <si>
    <t>Felszámolásból származó irodabútorok</t>
  </si>
  <si>
    <t>Szennyvízhálózat felújítása</t>
  </si>
  <si>
    <t>Költségvetésben nem tervezett beruházások, felújítások összesen:</t>
  </si>
  <si>
    <t>C.</t>
  </si>
  <si>
    <t>Költségvetésben nem tervezett egyéb felhalmozási kiadások, kölcsönök</t>
  </si>
  <si>
    <t>Szociális Szövetkezet részjegytőke</t>
  </si>
  <si>
    <t>Lakossági közműfejlesztés támogatása</t>
  </si>
  <si>
    <t>Intézményfenntartó Társulás és Önkormányzat közötti elszámolás (Bóbita Óvoda)</t>
  </si>
  <si>
    <t>Költségvetésben nem tervezett egyéb felhalmozási kiadások, részesedések, kölcsönök összesen:</t>
  </si>
  <si>
    <t>Felhalmozási kiadások mindösszesen (A+B+C):</t>
  </si>
  <si>
    <t>tartalék előirányzata célonként</t>
  </si>
  <si>
    <t>Oktatást kiegészítő tevékenységekre</t>
  </si>
  <si>
    <t>2013. évi normatíva visszafizetésére</t>
  </si>
  <si>
    <t>KAB-KEF. pályázat saját erő</t>
  </si>
  <si>
    <t>2014. évi bérkompenzációs előleg</t>
  </si>
  <si>
    <t>E-útdíj bevezetésével kapcsolatos bevételkiesésre</t>
  </si>
  <si>
    <t>Önkormányzati lakások és nem lakás célú ingatlanok felújítására</t>
  </si>
  <si>
    <t>Intézményi ingatlanok felújítására</t>
  </si>
  <si>
    <t>Dr. Püski Sándor mellszobor állításához hozzájárulás</t>
  </si>
  <si>
    <t>Jantyik Mátyás szobor állítás</t>
  </si>
  <si>
    <t>Előző év(ek) pénzmaradványának tartaléka</t>
  </si>
  <si>
    <t>Békés Város 2014. évi szociális pénzeszközeinek</t>
  </si>
  <si>
    <t>ezer forintban</t>
  </si>
  <si>
    <t>Állami támogatás+önerő együtt</t>
  </si>
  <si>
    <t>Módosított előirányzatból</t>
  </si>
  <si>
    <t>Önerő maradványa</t>
  </si>
  <si>
    <t>Önerő %</t>
  </si>
  <si>
    <t xml:space="preserve"> Önerő összege</t>
  </si>
  <si>
    <t xml:space="preserve">Lakásfenntartási támogatás </t>
  </si>
  <si>
    <t>Helyi megállapítású közgyógy ellátás</t>
  </si>
  <si>
    <t xml:space="preserve">Óvodáztatási támogatás </t>
  </si>
  <si>
    <t>II. Az Önkormányzat költségvetésében tervezett, a Képviselő-testület hatósági jogkörében adható szociális juttatások</t>
  </si>
  <si>
    <t xml:space="preserve">Ápolási díj (méltányossági) </t>
  </si>
  <si>
    <t>Önkormányzati segély (rendkiv.gyvt.,átmeneti, temetési)</t>
  </si>
  <si>
    <t>Közgyógyellátás</t>
  </si>
  <si>
    <t>"Arany János" tehetséggond.támogatás</t>
  </si>
  <si>
    <t>Helyi autóbuszbérlet támogatása</t>
  </si>
  <si>
    <t>-</t>
  </si>
  <si>
    <t>személyi juttatásokból</t>
  </si>
  <si>
    <t>munkaadót terhelő járulékokból</t>
  </si>
  <si>
    <t>dologi kiadásokra</t>
  </si>
  <si>
    <t>egyéb működési célú kiadásokra</t>
  </si>
  <si>
    <t>működési célú tartalékokból</t>
  </si>
  <si>
    <t>beruházások, felújításokra</t>
  </si>
  <si>
    <t>egyéb felhalmozási célú kiadásokra</t>
  </si>
  <si>
    <t>I. Az önkormányzat bevételi előirányzatának módosítása összesen:</t>
  </si>
  <si>
    <t>személyi juttatásokra</t>
  </si>
  <si>
    <t>munkaadót terhelő járulékokra</t>
  </si>
  <si>
    <t>1.) Egyesített Egészségügyi Intézmény és Rendelőintézet</t>
  </si>
  <si>
    <t>dologi és egyéb folyó kiadásokra</t>
  </si>
  <si>
    <t>2.) Békési Városgondnokság</t>
  </si>
  <si>
    <t>Intézmények kiemelt kiadási előirányzatok közötti átcsoportosítása</t>
  </si>
  <si>
    <t>dologi kiadásokból</t>
  </si>
  <si>
    <t>felhalmozási kiadásokra</t>
  </si>
  <si>
    <t>beruházásokra</t>
  </si>
  <si>
    <t>ebből:</t>
  </si>
  <si>
    <t>dologi és egyéb folyó kiadásokból</t>
  </si>
  <si>
    <t>Intézmények saját hatáskörben kezdeményezett bevételi előirányzat módosításai összesen:</t>
  </si>
  <si>
    <t>Állami és önkormányzati támogatásból biztosított feladatokra előirányzat módosítás összesen:</t>
  </si>
  <si>
    <t>II. Intézmények összesen:</t>
  </si>
  <si>
    <t>Mindösszesen: I. +II.</t>
  </si>
  <si>
    <t>III. negyedévi előirányzat módosítás mindösszesen: I. + II.</t>
  </si>
  <si>
    <t>3. melléklet az  3/2014.(II.17.) önkormányzati rendelethez</t>
  </si>
  <si>
    <t>7. melléklet a  3/2014.(II.17.) önkormányzati rendelethez</t>
  </si>
  <si>
    <t>8. melléklet az  3/2014.(II.17.) önkormányzati rendelethez</t>
  </si>
  <si>
    <t>9. melléklet az  3/2014.(II.17.) önkormányzati rendelethez</t>
  </si>
  <si>
    <t>10. melléklet az  3/2014.(II.17.)  önkormányzati rendelethez</t>
  </si>
  <si>
    <t>11. melléklet az  3/2014.(II.17.) önkormányzati rendelethez</t>
  </si>
  <si>
    <t>13. melléklet az  3/2014.(II.17.)  önkormányzati rendelethez</t>
  </si>
  <si>
    <t>14 melléklet a  3/2014.(II.17.) önkormámnyzati rendelethez</t>
  </si>
  <si>
    <t>AO</t>
  </si>
  <si>
    <t>AP</t>
  </si>
  <si>
    <t>AQ</t>
  </si>
  <si>
    <t>AR</t>
  </si>
  <si>
    <t>Hitel felvétel és betétek megszüntetése</t>
  </si>
  <si>
    <t>létszámkerete és teljesítésének III. negyedévi alakulása</t>
  </si>
  <si>
    <t>3. melléklet a 3/2014 (II.17.)  önkormányzati rendelethez</t>
  </si>
  <si>
    <t>2014. I.-III. negyedévi felhalmozási előirányzata</t>
  </si>
  <si>
    <t>Mázsa beszerzés (gyepmesteri telep)</t>
  </si>
  <si>
    <t>Falióra</t>
  </si>
  <si>
    <t>Vérnyomásmérő</t>
  </si>
  <si>
    <t>Hajdú centrifuga</t>
  </si>
  <si>
    <t>Tárgyalószék</t>
  </si>
  <si>
    <t>Betegszék</t>
  </si>
  <si>
    <t>Canon lézernyomtató</t>
  </si>
  <si>
    <t>Irodaszék</t>
  </si>
  <si>
    <t>Glysson függesztő</t>
  </si>
  <si>
    <t>Rattan ülőgarnítúra szett</t>
  </si>
  <si>
    <t>Bokamandzsetta</t>
  </si>
  <si>
    <t>Digitális fényképezőgép</t>
  </si>
  <si>
    <t>Sony akkutöltő</t>
  </si>
  <si>
    <t>Íróasztal</t>
  </si>
  <si>
    <t>Érfogó egyenes</t>
  </si>
  <si>
    <t>Érfogó hajlított Csipesz Adison féle</t>
  </si>
  <si>
    <t>Csipesz Adison féle</t>
  </si>
  <si>
    <t>Szálkacsipesz</t>
  </si>
  <si>
    <t>Fogas</t>
  </si>
  <si>
    <t>Asztali lámpa</t>
  </si>
  <si>
    <t>Szék</t>
  </si>
  <si>
    <t>Műszerasztal</t>
  </si>
  <si>
    <t>Vizsgálóágy</t>
  </si>
  <si>
    <t>Masszázságy</t>
  </si>
  <si>
    <t>Nyomtató</t>
  </si>
  <si>
    <t>Kávégép</t>
  </si>
  <si>
    <t>Mikrohullámú sütő</t>
  </si>
  <si>
    <t>LED reflektro (2 db)</t>
  </si>
  <si>
    <t>Szünetmentes tápegység</t>
  </si>
  <si>
    <t>Kávéfőző</t>
  </si>
  <si>
    <t>Mikrofonos fejhallgató</t>
  </si>
  <si>
    <t>Vegyszeradagoló szivattyú (2 db)</t>
  </si>
  <si>
    <t>Fotel</t>
  </si>
  <si>
    <t>Magasnyomású mosó</t>
  </si>
  <si>
    <t>Telefon</t>
  </si>
  <si>
    <t>Irodaszék (3 db)</t>
  </si>
  <si>
    <t>Hajszárító (6 db)</t>
  </si>
  <si>
    <t>Hangtechnikai berendezés</t>
  </si>
  <si>
    <t>Számítógép + monitor</t>
  </si>
  <si>
    <t>Motorikus vetítővászon tartozékokkal</t>
  </si>
  <si>
    <t>Konyhai eszközök és gépkocsi</t>
  </si>
  <si>
    <t>Kisértékű irodai eszközök (8 tétel)</t>
  </si>
  <si>
    <t>Tetőszerkezet átalakítása (Hivatali Étkezde)</t>
  </si>
  <si>
    <t>Csabai u. 81. sz. ingatlan vétlára és  kapcsolódó kiadások</t>
  </si>
  <si>
    <t>Kisértékű tárgyi eszközök (3 tétel)</t>
  </si>
  <si>
    <t>Ivóvízhálózat felújítása</t>
  </si>
  <si>
    <t>Bóbita Óvoda szintezési alappont pótlása</t>
  </si>
  <si>
    <t>Rákóczi u. 8. párkánydeszka felújítása</t>
  </si>
  <si>
    <t>Lánc u. útépítés (tervek, hatósági díjak)</t>
  </si>
  <si>
    <t>Jantyik Mátyás mellszobor</t>
  </si>
  <si>
    <t>Munkáltatói kölcsönnyújtás</t>
  </si>
  <si>
    <t>4. melléklet a 3/2014. (II.17) önkormányzati rendelethez</t>
  </si>
  <si>
    <t>Polgármesteri Hivataltól zárolt összeg (263/2014/VIII.26)</t>
  </si>
  <si>
    <t>2013. évi normatívák elszámolása miatt zárolás (IFT)</t>
  </si>
  <si>
    <t>I.-III. megyedévi felhasználása</t>
  </si>
  <si>
    <t>Természetbeni gyermekvédelmi támogatás</t>
  </si>
  <si>
    <t>12. melléklet a 3/2014(ii.17.) önkormányzati rendelethez</t>
  </si>
  <si>
    <t>működési célú tartalékokra</t>
  </si>
  <si>
    <t>fejlesztési célú tartalékokból</t>
  </si>
  <si>
    <t>működési célú átvett pénzeszközökből és intézményi működési bevételekből összesen:</t>
  </si>
  <si>
    <t>a.) Kulturális Központ</t>
  </si>
  <si>
    <t>Intézmények kiemelt kiadási előirányzatok közötti átcsoportosítása összesen:</t>
  </si>
  <si>
    <t>UV</t>
  </si>
  <si>
    <t>Pénzmaradvány igénybevétele felhalmozási célra</t>
  </si>
  <si>
    <t>Békés Város  Önkormányzata és intézményei 2014. évi kiemelt bevételi előirányzatainak teljesítése</t>
  </si>
  <si>
    <t>AD</t>
  </si>
  <si>
    <t>Békés Város Önkormányzata és intézményei 2014. évi  kiemelt kiadási előirányzatainak teljesítése</t>
  </si>
  <si>
    <t xml:space="preserve">Békés Város Önkormányzata 2014. évi </t>
  </si>
  <si>
    <t>Tartalékba helyezett összegek maradványa</t>
  </si>
  <si>
    <t>Működési céltartalék összesen:(1+…11)</t>
  </si>
  <si>
    <t>Közbiztonságnövelését szolgáló támogatás</t>
  </si>
  <si>
    <t>Fejlesztési céltartalékok összesen(1+…7):</t>
  </si>
  <si>
    <t>1. melléklet a 3/2014. (II.17.) önkormányzati rendelethez</t>
  </si>
  <si>
    <t>2. melléklet a 3/2014. (II.17.) önkormányzati rendelethez</t>
  </si>
  <si>
    <t>5.  melléklet a 3/2014. (II.17.) önkormányzati rendelethez</t>
  </si>
  <si>
    <t>A 2014. IV. negyedévi előirányzat módosítása</t>
  </si>
  <si>
    <t>2014. I.-III. negyedévi módosított előirányzat összesen:</t>
  </si>
  <si>
    <t>.I ÖNKRMÁNYZAT ELŐIRÁNYZATAINAK MÓDOSÍTÁSA</t>
  </si>
  <si>
    <t>1.) Intézményi működési bevéltelekből előirányzat módosítás összesen:</t>
  </si>
  <si>
    <t>Közétkeztetéshez kapcsolódó feladat átadás miatt zárolás a 365/2014.(XI.10.) hat. alapján</t>
  </si>
  <si>
    <t>Tárgyévi végleges követelések miatt</t>
  </si>
  <si>
    <t>2.) Közhatalmi bevételekből előirányzat módosítás összesen:</t>
  </si>
  <si>
    <t>Kiszámlázott ÁFA bevételekből többlet ÁFA befizetésekre</t>
  </si>
  <si>
    <t>3.) Állami támogatás fedezetével előirányzat módosítás összesen:</t>
  </si>
  <si>
    <t xml:space="preserve">Költségvetési szerveknél foglalkoztatottak bérkompenzációja </t>
  </si>
  <si>
    <t>szociális és gyermekvédelmi ágazati pótlék támogatása</t>
  </si>
  <si>
    <t>Békési Intézményfenntartó Társulás október havi lemondása az állami támogatásokról</t>
  </si>
  <si>
    <t>Békési Intézményfenntartó Társulás október havi pótigénylése</t>
  </si>
  <si>
    <t>"Itthon vagy - Magyarország szeretlek" rendezvény támogatása</t>
  </si>
  <si>
    <t>Rendkívüli önkormányzati kiegészítő támogatás</t>
  </si>
  <si>
    <t>Közbiztonság növelését szolgáló önkormányzati fejlesztések támogatása</t>
  </si>
  <si>
    <t>Egyes jövedelempótló támogatások kiegészítésének felhasználása miatt</t>
  </si>
  <si>
    <t>4.) Működési célú átvett pénzeszközökből előirányzat módosítás összesen:</t>
  </si>
  <si>
    <t>Polgármesteri Hivatal szervezetfejlesztési pályázatának támogatására</t>
  </si>
  <si>
    <t xml:space="preserve"> </t>
  </si>
  <si>
    <t>"Remény-híd" Békésen élő hátrányos helyzetű csoportok felzárkóztatása pályázat támogatására</t>
  </si>
  <si>
    <t>Gyermekvédelmi támogatásban részesülők természetbeni támogatására (utalványok)</t>
  </si>
  <si>
    <t>Működési célú kölcsönök megtérülésének tárgyévi végleges követelése miatt</t>
  </si>
  <si>
    <t>Működési célú átvett pénzeszközök tárgyévi alul teljesétése miatti csökkentés</t>
  </si>
  <si>
    <t>5.) Felhalmozási célú átvett pénzeszközökből előirányzat módosítás összesen:</t>
  </si>
  <si>
    <t>Átvett pénzeszközök tárgyévi alulteljesítése miatti csökkentés</t>
  </si>
  <si>
    <t>27.</t>
  </si>
  <si>
    <t>Felhalmozási célú kölcsönök ,megtérülésének tárgyévi végleges követelése miatt</t>
  </si>
  <si>
    <t>28.</t>
  </si>
  <si>
    <t>6.) Felhalmozási és tőkejellegű bevételekből előirányzat módosítás összesen:</t>
  </si>
  <si>
    <t>29.</t>
  </si>
  <si>
    <t>30.</t>
  </si>
  <si>
    <t>7.) Belső finanszírozás elszámolása miatti forrácsere:</t>
  </si>
  <si>
    <t>Osztalék bevételből ( LISZ KFT) a BKSZ KFT részesedésének vásárlására</t>
  </si>
  <si>
    <t>31.</t>
  </si>
  <si>
    <t>Pénzmaradvány igénybevétele</t>
  </si>
  <si>
    <t>32.</t>
  </si>
  <si>
    <t>Betétek megszűntetése (37/2014(XII.10) NGM. rendelet szerint)</t>
  </si>
  <si>
    <t>33.</t>
  </si>
  <si>
    <t>8.) Külső finanszírozási bevételek összesen:</t>
  </si>
  <si>
    <t>34.</t>
  </si>
  <si>
    <t>2015. évi megelőlegezett állami támogatás végleges követelése miatt</t>
  </si>
  <si>
    <t>35.</t>
  </si>
  <si>
    <t>9.) Önkormányzati és állami támogatásból előirányzat módósítás intézményeknek összesen:</t>
  </si>
  <si>
    <t>36.</t>
  </si>
  <si>
    <t>10.) Kiemelt kiadási előirányzatokon közötti nettó átcsoportosítás (végleges kötelezettségvállalások miatt) összesen:</t>
  </si>
  <si>
    <t>37.</t>
  </si>
  <si>
    <t>38.</t>
  </si>
  <si>
    <t>39.</t>
  </si>
  <si>
    <t>munkaadót terhelő járulékból</t>
  </si>
  <si>
    <t>40.</t>
  </si>
  <si>
    <t>41.</t>
  </si>
  <si>
    <t>beruházás, felújításokra</t>
  </si>
  <si>
    <t>42.</t>
  </si>
  <si>
    <t>működési célú kölcsönökre</t>
  </si>
  <si>
    <t>43.</t>
  </si>
  <si>
    <t>felhalmozási célú kölcsönökre</t>
  </si>
  <si>
    <t>44.</t>
  </si>
  <si>
    <t>45.</t>
  </si>
  <si>
    <t>ellátottak juttatásaiból</t>
  </si>
  <si>
    <t>46.</t>
  </si>
  <si>
    <t>47.</t>
  </si>
  <si>
    <t>fejlesztési tartalékokból</t>
  </si>
  <si>
    <t>48.</t>
  </si>
  <si>
    <t>49.</t>
  </si>
  <si>
    <t xml:space="preserve"> I/A. Bevételi előirányzatok fedezetével  módosított kiemelt kiadási előrányaztok módosítása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</si>
  <si>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</si>
  <si>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</si>
  <si>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</si>
  <si>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</si>
  <si>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</si>
  <si>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</si>
  <si>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</si>
  <si>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</si>
  <si>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</si>
  <si>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</si>
  <si>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II. INTÉZMÉNYEK ELŐIRÁNYZATINAK MÓDOSÍTÁSA</t>
  </si>
  <si>
    <t>60.</t>
  </si>
  <si>
    <t>61.</t>
  </si>
  <si>
    <t>működési célú átvett pénzeszközökből és intézm. működési bevételekből: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</si>
  <si>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</si>
  <si>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</si>
  <si>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</si>
  <si>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</si>
  <si>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</si>
  <si>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</si>
  <si>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</si>
  <si>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</si>
  <si>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</si>
  <si>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</si>
  <si>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egyéb működési célú kidásokra</t>
  </si>
  <si>
    <t>72.</t>
  </si>
  <si>
    <t>3.) Kulturális Központ</t>
  </si>
  <si>
    <t>73.</t>
  </si>
  <si>
    <t>74.</t>
  </si>
  <si>
    <t>75.</t>
  </si>
  <si>
    <t>76.</t>
  </si>
  <si>
    <t>77.</t>
  </si>
  <si>
    <t>78.</t>
  </si>
  <si>
    <t>4.) Jantyik Mátyás Múzeum</t>
  </si>
  <si>
    <t>79.</t>
  </si>
  <si>
    <t>80.</t>
  </si>
  <si>
    <t>81.</t>
  </si>
  <si>
    <t>5.) Könyvtár</t>
  </si>
  <si>
    <t>82.</t>
  </si>
  <si>
    <t>működési célú átvett pénzeszközökből int. működési bevételekből:</t>
  </si>
  <si>
    <t>83.</t>
  </si>
  <si>
    <t>84.</t>
  </si>
  <si>
    <t>85.</t>
  </si>
  <si>
    <t>86.</t>
  </si>
  <si>
    <t>6.) Polgármesteri Hivatal</t>
  </si>
  <si>
    <t>87.</t>
  </si>
  <si>
    <t>működési célú átvett pénzeszközökből közhatalmi és intézményi működési bevételekből összesen:</t>
  </si>
  <si>
    <t>pénzmaradványból és intézményi működési bevételekből összesen:</t>
  </si>
  <si>
    <t>88.</t>
  </si>
  <si>
    <t>89.</t>
  </si>
  <si>
    <t>90.</t>
  </si>
  <si>
    <t>dolgoi kiadásokból</t>
  </si>
  <si>
    <t>91.</t>
  </si>
  <si>
    <t>92.</t>
  </si>
  <si>
    <t>93.</t>
  </si>
  <si>
    <t>94.</t>
  </si>
  <si>
    <t>95.</t>
  </si>
  <si>
    <t>b.) Jantyik Mátyás Múzeum</t>
  </si>
  <si>
    <t>96.</t>
  </si>
  <si>
    <t>97.</t>
  </si>
  <si>
    <t>98.</t>
  </si>
  <si>
    <t>99.</t>
  </si>
  <si>
    <t>100.</t>
  </si>
  <si>
    <t>c.) Püski Sándor Könyvtár</t>
  </si>
  <si>
    <t>101.</t>
  </si>
  <si>
    <t>102.</t>
  </si>
  <si>
    <t>103.</t>
  </si>
  <si>
    <t>d.) Egyesített Egészségügyi Intézmény és Rendelőintézet</t>
  </si>
  <si>
    <t>104.</t>
  </si>
  <si>
    <t>105.</t>
  </si>
  <si>
    <t>106.</t>
  </si>
  <si>
    <t>107.</t>
  </si>
  <si>
    <t>e.) Polgármesteri Hivatal</t>
  </si>
  <si>
    <t>108.</t>
  </si>
  <si>
    <t>109.</t>
  </si>
  <si>
    <t>járulékokból</t>
  </si>
  <si>
    <t>110.</t>
  </si>
  <si>
    <t>111.</t>
  </si>
  <si>
    <t>egyéb működési kiadásokra</t>
  </si>
  <si>
    <t>112.</t>
  </si>
  <si>
    <t>beruházuás, felújításokra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</si>
  <si>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</si>
  <si>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</si>
  <si>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</si>
  <si>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</si>
  <si>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</si>
  <si>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</si>
  <si>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</si>
  <si>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</si>
  <si>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</si>
  <si>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</si>
  <si>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</si>
  <si>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Városgondnokság intézményi működési bevételekből (365/2014.(XI.10.) határozat)</t>
  </si>
  <si>
    <t>124.</t>
  </si>
  <si>
    <t>125.</t>
  </si>
  <si>
    <t>126.</t>
  </si>
  <si>
    <t>2014. évi módosított előirányzat mindösszesen:</t>
  </si>
  <si>
    <t>15.  melléklet a 3/2014. (II.17. 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</si>
</sst>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</numFmts>
  <fonts count="92">
    <font>
      <sz val="10"/>
      <name val="Arial"/>
      <family val="0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sz val="8"/>
      <name val="Arial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10"/>
      <name val="Arial CE"/>
      <family val="0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Narrow"/>
      <family val="2"/>
    </font>
    <font>
      <sz val="14"/>
      <name val="Arial CE"/>
      <family val="0"/>
    </font>
    <font>
      <sz val="9"/>
      <name val="Arial CE"/>
      <family val="0"/>
    </font>
    <font>
      <b/>
      <sz val="8"/>
      <name val="Arial Narrow"/>
      <family val="2"/>
    </font>
    <font>
      <b/>
      <sz val="9"/>
      <name val="Arial CE"/>
      <family val="0"/>
    </font>
    <font>
      <b/>
      <sz val="14"/>
      <name val="Times New Roman"/>
      <family val="1"/>
    </font>
    <font>
      <sz val="11"/>
      <name val="Arial Narrow"/>
      <family val="2"/>
    </font>
    <font>
      <sz val="11"/>
      <name val="Arial CE"/>
      <family val="0"/>
    </font>
    <font>
      <sz val="11"/>
      <name val="Arial"/>
      <family val="0"/>
    </font>
    <font>
      <b/>
      <sz val="11"/>
      <name val="Arial Narrow"/>
      <family val="2"/>
    </font>
    <font>
      <b/>
      <u val="single"/>
      <sz val="11"/>
      <name val="Arial CE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CE"/>
      <family val="0"/>
    </font>
    <font>
      <sz val="9"/>
      <name val="Ariel ce"/>
      <family val="0"/>
    </font>
    <font>
      <b/>
      <sz val="14"/>
      <name val="Arial CE"/>
      <family val="0"/>
    </font>
    <font>
      <i/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14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5" fillId="25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7" borderId="7" applyNumberFormat="0" applyFont="0" applyAlignment="0" applyProtection="0"/>
    <xf numFmtId="0" fontId="84" fillId="28" borderId="0" applyNumberFormat="0" applyBorder="0" applyAlignment="0" applyProtection="0"/>
    <xf numFmtId="0" fontId="85" fillId="29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90" fillId="31" borderId="0" applyNumberFormat="0" applyBorder="0" applyAlignment="0" applyProtection="0"/>
    <xf numFmtId="0" fontId="91" fillId="29" borderId="1" applyNumberFormat="0" applyAlignment="0" applyProtection="0"/>
    <xf numFmtId="9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164" fontId="9" fillId="0" borderId="0" xfId="46" applyNumberFormat="1" applyFont="1" applyBorder="1" applyAlignment="1">
      <alignment vertical="center"/>
    </xf>
    <xf numFmtId="164" fontId="8" fillId="0" borderId="0" xfId="0" applyNumberFormat="1" applyFont="1" applyAlignment="1">
      <alignment/>
    </xf>
    <xf numFmtId="164" fontId="8" fillId="0" borderId="0" xfId="46" applyNumberFormat="1" applyFont="1" applyAlignment="1">
      <alignment/>
    </xf>
    <xf numFmtId="164" fontId="3" fillId="0" borderId="10" xfId="46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6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164" fontId="14" fillId="0" borderId="10" xfId="46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6" applyNumberFormat="1" applyFont="1" applyBorder="1" applyAlignment="1">
      <alignment vertical="center"/>
    </xf>
    <xf numFmtId="164" fontId="3" fillId="0" borderId="10" xfId="46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1" fillId="0" borderId="0" xfId="56" applyFont="1" applyAlignment="1">
      <alignment vertical="center"/>
      <protection/>
    </xf>
    <xf numFmtId="0" fontId="0" fillId="0" borderId="0" xfId="59" applyFont="1" applyAlignment="1">
      <alignment horizontal="center" vertical="center"/>
      <protection/>
    </xf>
    <xf numFmtId="0" fontId="0" fillId="0" borderId="0" xfId="59" applyFont="1" applyAlignment="1">
      <alignment horizontal="right" vertical="center"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0" fillId="0" borderId="0" xfId="59" applyFont="1">
      <alignment/>
      <protection/>
    </xf>
    <xf numFmtId="0" fontId="15" fillId="32" borderId="10" xfId="59" applyFont="1" applyFill="1" applyBorder="1" applyAlignment="1">
      <alignment horizontal="center" vertical="center"/>
      <protection/>
    </xf>
    <xf numFmtId="0" fontId="15" fillId="32" borderId="11" xfId="59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 textRotation="90" wrapText="1"/>
      <protection/>
    </xf>
    <xf numFmtId="0" fontId="6" fillId="0" borderId="10" xfId="59" applyFont="1" applyBorder="1" applyAlignment="1">
      <alignment horizontal="center" vertical="center" textRotation="90" wrapText="1"/>
      <protection/>
    </xf>
    <xf numFmtId="0" fontId="5" fillId="0" borderId="10" xfId="56" applyFont="1" applyBorder="1" applyAlignment="1">
      <alignment horizontal="center"/>
      <protection/>
    </xf>
    <xf numFmtId="0" fontId="5" fillId="0" borderId="10" xfId="56" applyFont="1" applyBorder="1" applyAlignment="1">
      <alignment vertical="center" wrapText="1"/>
      <protection/>
    </xf>
    <xf numFmtId="3" fontId="5" fillId="0" borderId="10" xfId="46" applyNumberFormat="1" applyFont="1" applyBorder="1" applyAlignment="1">
      <alignment horizontal="right" vertical="center"/>
    </xf>
    <xf numFmtId="3" fontId="5" fillId="0" borderId="10" xfId="46" applyNumberFormat="1" applyFont="1" applyBorder="1" applyAlignment="1" quotePrefix="1">
      <alignment horizontal="right" vertical="center"/>
    </xf>
    <xf numFmtId="0" fontId="5" fillId="0" borderId="11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3" fontId="5" fillId="0" borderId="10" xfId="46" applyNumberFormat="1" applyFont="1" applyBorder="1" applyAlignment="1">
      <alignment horizontal="right" vertical="center" wrapText="1"/>
    </xf>
    <xf numFmtId="3" fontId="6" fillId="0" borderId="10" xfId="46" applyNumberFormat="1" applyFont="1" applyBorder="1" applyAlignment="1">
      <alignment horizontal="right" vertical="center"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vertical="center" wrapText="1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vertical="center" wrapText="1"/>
      <protection/>
    </xf>
    <xf numFmtId="3" fontId="6" fillId="0" borderId="0" xfId="46" applyNumberFormat="1" applyFont="1" applyBorder="1" applyAlignment="1">
      <alignment horizontal="right" vertical="center"/>
    </xf>
    <xf numFmtId="3" fontId="6" fillId="0" borderId="0" xfId="46" applyNumberFormat="1" applyFont="1" applyBorder="1" applyAlignment="1" quotePrefix="1">
      <alignment horizontal="right" vertical="center"/>
    </xf>
    <xf numFmtId="0" fontId="5" fillId="0" borderId="0" xfId="59" applyFont="1" applyBorder="1" applyAlignment="1">
      <alignment horizontal="center" vertical="center"/>
      <protection/>
    </xf>
    <xf numFmtId="3" fontId="5" fillId="0" borderId="0" xfId="46" applyNumberFormat="1" applyFont="1" applyBorder="1" applyAlignment="1">
      <alignment horizontal="center" vertical="center"/>
    </xf>
    <xf numFmtId="0" fontId="3" fillId="0" borderId="10" xfId="59" applyFont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8" fillId="0" borderId="0" xfId="59" applyFont="1" applyFill="1" applyBorder="1">
      <alignment/>
      <protection/>
    </xf>
    <xf numFmtId="0" fontId="8" fillId="0" borderId="0" xfId="59" applyFont="1">
      <alignment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6" fillId="0" borderId="10" xfId="56" applyFont="1" applyBorder="1" applyAlignment="1">
      <alignment horizontal="center" vertical="center"/>
      <protection/>
    </xf>
    <xf numFmtId="0" fontId="25" fillId="0" borderId="11" xfId="56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25" fillId="0" borderId="0" xfId="56" applyFont="1" applyBorder="1" applyAlignment="1">
      <alignment vertical="center" wrapText="1"/>
      <protection/>
    </xf>
    <xf numFmtId="3" fontId="25" fillId="0" borderId="0" xfId="46" applyNumberFormat="1" applyFont="1" applyBorder="1" applyAlignment="1">
      <alignment horizontal="right" vertical="center"/>
    </xf>
    <xf numFmtId="0" fontId="8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64" fontId="11" fillId="0" borderId="10" xfId="46" applyNumberFormat="1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164" fontId="11" fillId="0" borderId="10" xfId="46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59" applyFont="1" applyBorder="1" applyAlignment="1">
      <alignment horizontal="center" vertical="center" wrapText="1"/>
      <protection/>
    </xf>
    <xf numFmtId="0" fontId="0" fillId="0" borderId="0" xfId="60" applyFont="1" applyFill="1">
      <alignment/>
      <protection/>
    </xf>
    <xf numFmtId="0" fontId="0" fillId="0" borderId="0" xfId="60" applyFont="1">
      <alignment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27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15" fillId="32" borderId="10" xfId="60" applyFont="1" applyFill="1" applyBorder="1" applyAlignment="1">
      <alignment horizontal="center" vertical="center"/>
      <protection/>
    </xf>
    <xf numFmtId="0" fontId="15" fillId="32" borderId="11" xfId="60" applyFont="1" applyFill="1" applyBorder="1" applyAlignment="1">
      <alignment horizontal="center" vertical="center"/>
      <protection/>
    </xf>
    <xf numFmtId="0" fontId="19" fillId="0" borderId="10" xfId="60" applyFont="1" applyBorder="1" applyAlignment="1">
      <alignment horizontal="center" vertical="center"/>
      <protection/>
    </xf>
    <xf numFmtId="0" fontId="0" fillId="0" borderId="10" xfId="60" applyFont="1" applyBorder="1">
      <alignment/>
      <protection/>
    </xf>
    <xf numFmtId="0" fontId="0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 wrapText="1"/>
      <protection/>
    </xf>
    <xf numFmtId="3" fontId="0" fillId="0" borderId="10" xfId="60" applyNumberFormat="1" applyFont="1" applyBorder="1" applyAlignment="1">
      <alignment vertical="center"/>
      <protection/>
    </xf>
    <xf numFmtId="3" fontId="19" fillId="0" borderId="10" xfId="60" applyNumberFormat="1" applyFont="1" applyBorder="1" applyAlignment="1">
      <alignment vertical="center"/>
      <protection/>
    </xf>
    <xf numFmtId="0" fontId="0" fillId="0" borderId="11" xfId="60" applyFont="1" applyBorder="1" applyAlignment="1">
      <alignment vertical="center" wrapText="1"/>
      <protection/>
    </xf>
    <xf numFmtId="0" fontId="0" fillId="0" borderId="13" xfId="60" applyFont="1" applyBorder="1" applyAlignment="1">
      <alignment vertical="center" wrapText="1"/>
      <protection/>
    </xf>
    <xf numFmtId="0" fontId="0" fillId="0" borderId="12" xfId="60" applyFont="1" applyBorder="1" applyAlignment="1">
      <alignment vertical="center" wrapText="1"/>
      <protection/>
    </xf>
    <xf numFmtId="0" fontId="19" fillId="0" borderId="12" xfId="60" applyFont="1" applyBorder="1" applyAlignment="1">
      <alignment vertical="center" wrapText="1"/>
      <protection/>
    </xf>
    <xf numFmtId="0" fontId="19" fillId="0" borderId="10" xfId="60" applyFont="1" applyBorder="1" applyAlignment="1">
      <alignment vertical="center" wrapText="1"/>
      <protection/>
    </xf>
    <xf numFmtId="0" fontId="19" fillId="0" borderId="0" xfId="60" applyFont="1">
      <alignment/>
      <protection/>
    </xf>
    <xf numFmtId="0" fontId="15" fillId="32" borderId="14" xfId="60" applyFont="1" applyFill="1" applyBorder="1" applyAlignment="1">
      <alignment horizontal="center" vertical="center"/>
      <protection/>
    </xf>
    <xf numFmtId="0" fontId="15" fillId="32" borderId="15" xfId="60" applyFont="1" applyFill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18" fillId="0" borderId="10" xfId="46" applyNumberFormat="1" applyFont="1" applyFill="1" applyBorder="1" applyAlignment="1">
      <alignment/>
    </xf>
    <xf numFmtId="0" fontId="0" fillId="33" borderId="0" xfId="60" applyFont="1" applyFill="1">
      <alignment/>
      <protection/>
    </xf>
    <xf numFmtId="3" fontId="18" fillId="0" borderId="10" xfId="46" applyNumberFormat="1" applyFont="1" applyFill="1" applyBorder="1" applyAlignment="1">
      <alignment/>
    </xf>
    <xf numFmtId="3" fontId="18" fillId="33" borderId="10" xfId="46" applyNumberFormat="1" applyFont="1" applyFill="1" applyBorder="1" applyAlignment="1">
      <alignment/>
    </xf>
    <xf numFmtId="3" fontId="19" fillId="33" borderId="10" xfId="46" applyNumberFormat="1" applyFont="1" applyFill="1" applyBorder="1" applyAlignment="1">
      <alignment/>
    </xf>
    <xf numFmtId="0" fontId="19" fillId="33" borderId="0" xfId="60" applyFont="1" applyFill="1">
      <alignment/>
      <protection/>
    </xf>
    <xf numFmtId="0" fontId="0" fillId="0" borderId="0" xfId="60" applyFont="1" applyFill="1">
      <alignment/>
      <protection/>
    </xf>
    <xf numFmtId="0" fontId="5" fillId="0" borderId="0" xfId="56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4" fontId="0" fillId="0" borderId="10" xfId="46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4" fontId="0" fillId="0" borderId="0" xfId="4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19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32" borderId="10" xfId="60" applyFont="1" applyFill="1" applyBorder="1" applyAlignment="1">
      <alignment horizontal="center" vertical="center"/>
      <protection/>
    </xf>
    <xf numFmtId="0" fontId="20" fillId="0" borderId="0" xfId="60" applyFont="1" applyFill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1" fillId="0" borderId="0" xfId="6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32" fillId="32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164" fontId="31" fillId="0" borderId="10" xfId="46" applyNumberFormat="1" applyFont="1" applyFill="1" applyBorder="1" applyAlignment="1">
      <alignment horizontal="center" vertical="center"/>
    </xf>
    <xf numFmtId="3" fontId="33" fillId="0" borderId="10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33" fillId="0" borderId="10" xfId="60" applyNumberFormat="1" applyFont="1" applyFill="1" applyBorder="1" applyAlignment="1">
      <alignment horizontal="center" vertical="center"/>
      <protection/>
    </xf>
    <xf numFmtId="3" fontId="33" fillId="0" borderId="10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32" borderId="10" xfId="59" applyFont="1" applyFill="1" applyBorder="1">
      <alignment/>
      <protection/>
    </xf>
    <xf numFmtId="3" fontId="5" fillId="0" borderId="10" xfId="46" applyNumberFormat="1" applyFont="1" applyFill="1" applyBorder="1" applyAlignment="1">
      <alignment horizontal="right" vertic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5" fillId="32" borderId="16" xfId="5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2" borderId="11" xfId="60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vertical="center"/>
      <protection/>
    </xf>
    <xf numFmtId="0" fontId="23" fillId="32" borderId="17" xfId="59" applyFont="1" applyFill="1" applyBorder="1" applyAlignment="1">
      <alignment horizontal="center" vertical="center"/>
      <protection/>
    </xf>
    <xf numFmtId="0" fontId="0" fillId="32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59" applyNumberFormat="1" applyFont="1" applyBorder="1" applyAlignment="1">
      <alignment horizontal="center" vertical="center"/>
      <protection/>
    </xf>
    <xf numFmtId="0" fontId="0" fillId="32" borderId="10" xfId="58" applyFont="1" applyFill="1" applyBorder="1" applyAlignment="1">
      <alignment horizontal="center" vertical="center" wrapText="1"/>
      <protection/>
    </xf>
    <xf numFmtId="0" fontId="0" fillId="33" borderId="0" xfId="58" applyFill="1" applyBorder="1" applyAlignment="1">
      <alignment horizontal="center"/>
      <protection/>
    </xf>
    <xf numFmtId="0" fontId="0" fillId="0" borderId="0" xfId="58" applyBorder="1" applyAlignment="1">
      <alignment horizontal="center" vertical="center"/>
      <protection/>
    </xf>
    <xf numFmtId="0" fontId="0" fillId="0" borderId="0" xfId="58">
      <alignment/>
      <protection/>
    </xf>
    <xf numFmtId="0" fontId="0" fillId="33" borderId="0" xfId="58" applyFill="1" applyBorder="1">
      <alignment/>
      <protection/>
    </xf>
    <xf numFmtId="0" fontId="0" fillId="0" borderId="0" xfId="59" applyFont="1">
      <alignment/>
      <protection/>
    </xf>
    <xf numFmtId="0" fontId="0" fillId="32" borderId="10" xfId="59" applyFont="1" applyFill="1" applyBorder="1">
      <alignment/>
      <protection/>
    </xf>
    <xf numFmtId="0" fontId="15" fillId="32" borderId="18" xfId="59" applyFont="1" applyFill="1" applyBorder="1" applyAlignment="1">
      <alignment horizontal="center" vertical="center"/>
      <protection/>
    </xf>
    <xf numFmtId="0" fontId="5" fillId="0" borderId="19" xfId="59" applyFont="1" applyBorder="1" applyAlignment="1">
      <alignment horizontal="center" vertical="center" textRotation="90" wrapText="1"/>
      <protection/>
    </xf>
    <xf numFmtId="0" fontId="5" fillId="0" borderId="20" xfId="59" applyFont="1" applyBorder="1" applyAlignment="1">
      <alignment horizontal="center" vertical="center" textRotation="90" wrapText="1"/>
      <protection/>
    </xf>
    <xf numFmtId="0" fontId="5" fillId="0" borderId="19" xfId="56" applyFont="1" applyBorder="1" applyAlignment="1">
      <alignment horizontal="center" vertical="top"/>
      <protection/>
    </xf>
    <xf numFmtId="0" fontId="5" fillId="0" borderId="18" xfId="56" applyFont="1" applyBorder="1" applyAlignment="1">
      <alignment vertical="center" wrapText="1"/>
      <protection/>
    </xf>
    <xf numFmtId="3" fontId="5" fillId="0" borderId="19" xfId="46" applyNumberFormat="1" applyFont="1" applyBorder="1" applyAlignment="1">
      <alignment horizontal="right" vertical="center"/>
    </xf>
    <xf numFmtId="3" fontId="5" fillId="0" borderId="20" xfId="46" applyNumberFormat="1" applyFont="1" applyBorder="1" applyAlignment="1">
      <alignment horizontal="right" vertical="center"/>
    </xf>
    <xf numFmtId="3" fontId="5" fillId="0" borderId="19" xfId="46" applyNumberFormat="1" applyFont="1" applyBorder="1" applyAlignment="1" quotePrefix="1">
      <alignment horizontal="right" vertical="center"/>
    </xf>
    <xf numFmtId="3" fontId="5" fillId="0" borderId="20" xfId="46" applyNumberFormat="1" applyFont="1" applyBorder="1" applyAlignment="1" quotePrefix="1">
      <alignment horizontal="right" vertical="center"/>
    </xf>
    <xf numFmtId="0" fontId="5" fillId="0" borderId="19" xfId="56" applyFont="1" applyBorder="1" applyAlignment="1">
      <alignment horizontal="center" vertical="center"/>
      <protection/>
    </xf>
    <xf numFmtId="3" fontId="5" fillId="0" borderId="19" xfId="46" applyNumberFormat="1" applyFont="1" applyBorder="1" applyAlignment="1">
      <alignment horizontal="right" vertical="center" wrapText="1"/>
    </xf>
    <xf numFmtId="0" fontId="0" fillId="0" borderId="10" xfId="59" applyFont="1" applyBorder="1">
      <alignment/>
      <protection/>
    </xf>
    <xf numFmtId="0" fontId="0" fillId="0" borderId="19" xfId="59" applyFont="1" applyBorder="1">
      <alignment/>
      <protection/>
    </xf>
    <xf numFmtId="0" fontId="0" fillId="0" borderId="20" xfId="59" applyFont="1" applyBorder="1">
      <alignment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vertical="center" wrapText="1"/>
      <protection/>
    </xf>
    <xf numFmtId="3" fontId="6" fillId="0" borderId="19" xfId="46" applyNumberFormat="1" applyFont="1" applyBorder="1" applyAlignment="1">
      <alignment horizontal="right" vertical="center"/>
    </xf>
    <xf numFmtId="3" fontId="6" fillId="0" borderId="19" xfId="46" applyNumberFormat="1" applyFont="1" applyBorder="1" applyAlignment="1" quotePrefix="1">
      <alignment horizontal="right" vertical="center"/>
    </xf>
    <xf numFmtId="0" fontId="6" fillId="0" borderId="21" xfId="56" applyFont="1" applyBorder="1" applyAlignment="1">
      <alignment horizontal="center" vertical="center"/>
      <protection/>
    </xf>
    <xf numFmtId="0" fontId="6" fillId="0" borderId="22" xfId="56" applyFont="1" applyBorder="1" applyAlignment="1">
      <alignment horizontal="center" vertical="center"/>
      <protection/>
    </xf>
    <xf numFmtId="0" fontId="6" fillId="0" borderId="23" xfId="56" applyFont="1" applyBorder="1" applyAlignment="1">
      <alignment vertical="center" wrapText="1"/>
      <protection/>
    </xf>
    <xf numFmtId="3" fontId="6" fillId="0" borderId="21" xfId="46" applyNumberFormat="1" applyFont="1" applyBorder="1" applyAlignment="1">
      <alignment horizontal="right" vertical="center"/>
    </xf>
    <xf numFmtId="3" fontId="6" fillId="0" borderId="22" xfId="46" applyNumberFormat="1" applyFont="1" applyBorder="1" applyAlignment="1">
      <alignment horizontal="right" vertical="center"/>
    </xf>
    <xf numFmtId="3" fontId="6" fillId="0" borderId="24" xfId="46" applyNumberFormat="1" applyFont="1" applyBorder="1" applyAlignment="1">
      <alignment horizontal="right" vertical="center"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right" vertical="center"/>
      <protection/>
    </xf>
    <xf numFmtId="0" fontId="17" fillId="0" borderId="0" xfId="58" applyFont="1" applyAlignment="1">
      <alignment horizontal="right"/>
      <protection/>
    </xf>
    <xf numFmtId="0" fontId="0" fillId="33" borderId="0" xfId="58" applyFill="1" applyBorder="1" applyAlignment="1">
      <alignment horizontal="center" vertical="center"/>
      <protection/>
    </xf>
    <xf numFmtId="0" fontId="36" fillId="32" borderId="17" xfId="58" applyFont="1" applyFill="1" applyBorder="1" applyAlignment="1">
      <alignment horizontal="center" vertical="center"/>
      <protection/>
    </xf>
    <xf numFmtId="0" fontId="37" fillId="0" borderId="0" xfId="58" applyFont="1">
      <alignment/>
      <protection/>
    </xf>
    <xf numFmtId="0" fontId="37" fillId="0" borderId="18" xfId="58" applyFont="1" applyBorder="1">
      <alignment/>
      <protection/>
    </xf>
    <xf numFmtId="0" fontId="37" fillId="0" borderId="25" xfId="58" applyFont="1" applyBorder="1">
      <alignment/>
      <protection/>
    </xf>
    <xf numFmtId="0" fontId="37" fillId="0" borderId="25" xfId="58" applyFont="1" applyBorder="1" applyAlignment="1">
      <alignment horizontal="right"/>
      <protection/>
    </xf>
    <xf numFmtId="0" fontId="37" fillId="0" borderId="11" xfId="58" applyFont="1" applyBorder="1" applyAlignment="1">
      <alignment horizontal="right"/>
      <protection/>
    </xf>
    <xf numFmtId="0" fontId="38" fillId="0" borderId="26" xfId="58" applyFont="1" applyBorder="1" applyAlignment="1">
      <alignment horizontal="center" vertical="center"/>
      <protection/>
    </xf>
    <xf numFmtId="0" fontId="35" fillId="0" borderId="0" xfId="58" applyFont="1">
      <alignment/>
      <protection/>
    </xf>
    <xf numFmtId="0" fontId="35" fillId="0" borderId="27" xfId="58" applyFont="1" applyBorder="1" applyAlignment="1">
      <alignment horizontal="center" vertical="center"/>
      <protection/>
    </xf>
    <xf numFmtId="3" fontId="35" fillId="0" borderId="10" xfId="58" applyNumberFormat="1" applyFont="1" applyBorder="1">
      <alignment/>
      <protection/>
    </xf>
    <xf numFmtId="3" fontId="38" fillId="0" borderId="10" xfId="58" applyNumberFormat="1" applyFont="1" applyBorder="1">
      <alignment/>
      <protection/>
    </xf>
    <xf numFmtId="0" fontId="38" fillId="0" borderId="0" xfId="58" applyFont="1">
      <alignment/>
      <protection/>
    </xf>
    <xf numFmtId="0" fontId="38" fillId="0" borderId="27" xfId="58" applyFont="1" applyBorder="1" applyAlignment="1">
      <alignment horizontal="center" vertical="center"/>
      <protection/>
    </xf>
    <xf numFmtId="3" fontId="38" fillId="0" borderId="10" xfId="56" applyNumberFormat="1" applyFont="1" applyBorder="1" applyAlignment="1">
      <alignment/>
      <protection/>
    </xf>
    <xf numFmtId="0" fontId="35" fillId="0" borderId="0" xfId="56" applyFont="1" applyBorder="1" applyAlignment="1">
      <alignment horizontal="center" vertical="center"/>
      <protection/>
    </xf>
    <xf numFmtId="0" fontId="35" fillId="0" borderId="0" xfId="56" applyFont="1" applyBorder="1" applyAlignment="1">
      <alignment horizontal="left" vertical="center"/>
      <protection/>
    </xf>
    <xf numFmtId="0" fontId="36" fillId="32" borderId="10" xfId="58" applyFont="1" applyFill="1" applyBorder="1" applyAlignment="1">
      <alignment horizontal="center" vertical="center"/>
      <protection/>
    </xf>
    <xf numFmtId="0" fontId="35" fillId="0" borderId="28" xfId="56" applyFont="1" applyBorder="1" applyAlignment="1">
      <alignment horizontal="center" vertical="center"/>
      <protection/>
    </xf>
    <xf numFmtId="0" fontId="35" fillId="0" borderId="28" xfId="56" applyFont="1" applyBorder="1" applyAlignment="1">
      <alignment horizontal="left" vertical="center"/>
      <protection/>
    </xf>
    <xf numFmtId="0" fontId="35" fillId="0" borderId="10" xfId="58" applyFont="1" applyBorder="1" applyAlignment="1">
      <alignment/>
      <protection/>
    </xf>
    <xf numFmtId="0" fontId="35" fillId="0" borderId="0" xfId="58" applyFont="1" applyBorder="1">
      <alignment/>
      <protection/>
    </xf>
    <xf numFmtId="0" fontId="35" fillId="0" borderId="10" xfId="56" applyFont="1" applyBorder="1" applyAlignment="1">
      <alignment horizontal="center" vertical="center"/>
      <protection/>
    </xf>
    <xf numFmtId="0" fontId="38" fillId="0" borderId="16" xfId="56" applyFont="1" applyBorder="1" applyAlignment="1">
      <alignment horizontal="center" vertical="center"/>
      <protection/>
    </xf>
    <xf numFmtId="3" fontId="35" fillId="0" borderId="10" xfId="56" applyNumberFormat="1" applyFont="1" applyBorder="1" applyAlignment="1">
      <alignment vertical="center"/>
      <protection/>
    </xf>
    <xf numFmtId="0" fontId="36" fillId="33" borderId="0" xfId="62" applyFont="1" applyFill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0" fontId="36" fillId="0" borderId="0" xfId="56" applyFont="1" applyBorder="1" applyAlignment="1">
      <alignment vertical="center"/>
      <protection/>
    </xf>
    <xf numFmtId="0" fontId="37" fillId="0" borderId="0" xfId="58" applyFont="1" applyBorder="1" applyAlignment="1">
      <alignment vertical="center"/>
      <protection/>
    </xf>
    <xf numFmtId="3" fontId="36" fillId="0" borderId="0" xfId="56" applyNumberFormat="1" applyFont="1" applyBorder="1" applyAlignment="1">
      <alignment vertical="center"/>
      <protection/>
    </xf>
    <xf numFmtId="0" fontId="37" fillId="0" borderId="0" xfId="58" applyFont="1" applyBorder="1" applyAlignment="1">
      <alignment/>
      <protection/>
    </xf>
    <xf numFmtId="0" fontId="37" fillId="0" borderId="0" xfId="58" applyFont="1" applyBorder="1">
      <alignment/>
      <protection/>
    </xf>
    <xf numFmtId="0" fontId="27" fillId="0" borderId="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vertical="center"/>
      <protection/>
    </xf>
    <xf numFmtId="3" fontId="27" fillId="0" borderId="0" xfId="58" applyNumberFormat="1" applyFont="1" applyBorder="1" applyAlignment="1">
      <alignment/>
      <protection/>
    </xf>
    <xf numFmtId="0" fontId="27" fillId="0" borderId="0" xfId="58" applyFont="1" applyBorder="1" applyAlignment="1">
      <alignment/>
      <protection/>
    </xf>
    <xf numFmtId="0" fontId="39" fillId="0" borderId="0" xfId="58" applyFont="1" applyBorder="1" applyAlignment="1">
      <alignment horizontal="center"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vertical="center"/>
      <protection/>
    </xf>
    <xf numFmtId="0" fontId="27" fillId="0" borderId="0" xfId="58" applyFont="1" applyBorder="1" applyAlignment="1">
      <alignment vertical="center"/>
      <protection/>
    </xf>
    <xf numFmtId="3" fontId="27" fillId="0" borderId="0" xfId="56" applyNumberFormat="1" applyFont="1" applyBorder="1" applyAlignment="1">
      <alignment/>
      <protection/>
    </xf>
    <xf numFmtId="0" fontId="37" fillId="0" borderId="0" xfId="58" applyFont="1" applyBorder="1" applyAlignment="1">
      <alignment horizontal="center" vertical="center"/>
      <protection/>
    </xf>
    <xf numFmtId="0" fontId="37" fillId="0" borderId="0" xfId="58" applyFont="1" applyBorder="1" applyAlignment="1">
      <alignment horizontal="left" vertical="center"/>
      <protection/>
    </xf>
    <xf numFmtId="0" fontId="18" fillId="33" borderId="0" xfId="62" applyFill="1" applyBorder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3" fontId="18" fillId="0" borderId="0" xfId="56" applyNumberFormat="1" applyFont="1" applyBorder="1" applyAlignment="1">
      <alignment vertical="center"/>
      <protection/>
    </xf>
    <xf numFmtId="0" fontId="0" fillId="0" borderId="0" xfId="58" applyBorder="1" applyAlignment="1">
      <alignment/>
      <protection/>
    </xf>
    <xf numFmtId="0" fontId="0" fillId="0" borderId="0" xfId="58" applyBorder="1">
      <alignment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19" fillId="0" borderId="0" xfId="56" applyNumberFormat="1" applyFont="1" applyBorder="1" applyAlignment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0" fillId="0" borderId="0" xfId="58" applyBorder="1" applyAlignment="1">
      <alignment vertical="center" wrapText="1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/>
      <protection/>
    </xf>
    <xf numFmtId="3" fontId="19" fillId="0" borderId="0" xfId="58" applyNumberFormat="1" applyFont="1" applyBorder="1" applyAlignment="1">
      <alignment/>
      <protection/>
    </xf>
    <xf numFmtId="0" fontId="19" fillId="0" borderId="0" xfId="58" applyFont="1" applyBorder="1" applyAlignment="1">
      <alignment horizontal="center" vertical="top"/>
      <protection/>
    </xf>
    <xf numFmtId="0" fontId="19" fillId="0" borderId="0" xfId="58" applyFont="1" applyBorder="1" applyAlignment="1">
      <alignment vertical="center" wrapText="1"/>
      <protection/>
    </xf>
    <xf numFmtId="0" fontId="0" fillId="0" borderId="0" xfId="58" applyBorder="1" applyAlignment="1">
      <alignment horizontal="left" vertical="center"/>
      <protection/>
    </xf>
    <xf numFmtId="3" fontId="19" fillId="0" borderId="0" xfId="56" applyNumberFormat="1" applyFont="1" applyBorder="1" applyAlignment="1">
      <alignment vertical="center"/>
      <protection/>
    </xf>
    <xf numFmtId="0" fontId="0" fillId="0" borderId="0" xfId="58" applyFill="1" applyBorder="1">
      <alignment/>
      <protection/>
    </xf>
    <xf numFmtId="0" fontId="0" fillId="0" borderId="0" xfId="58" applyFill="1">
      <alignment/>
      <protection/>
    </xf>
    <xf numFmtId="0" fontId="0" fillId="0" borderId="0" xfId="58" applyFill="1" applyBorder="1" applyAlignment="1">
      <alignment horizontal="center" vertical="center" wrapText="1"/>
      <protection/>
    </xf>
    <xf numFmtId="0" fontId="0" fillId="0" borderId="29" xfId="58" applyFill="1" applyBorder="1" applyAlignment="1">
      <alignment horizontal="center" vertical="center" wrapText="1"/>
      <protection/>
    </xf>
    <xf numFmtId="0" fontId="15" fillId="0" borderId="0" xfId="58" applyFont="1" applyFill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61" applyFont="1">
      <alignment/>
      <protection/>
    </xf>
    <xf numFmtId="3" fontId="18" fillId="0" borderId="0" xfId="46" applyNumberFormat="1" applyFont="1" applyAlignment="1">
      <alignment horizontal="right"/>
    </xf>
    <xf numFmtId="3" fontId="17" fillId="0" borderId="0" xfId="46" applyNumberFormat="1" applyFont="1" applyAlignment="1">
      <alignment horizontal="right"/>
    </xf>
    <xf numFmtId="0" fontId="18" fillId="0" borderId="0" xfId="61" applyFont="1">
      <alignment/>
      <protection/>
    </xf>
    <xf numFmtId="3" fontId="19" fillId="0" borderId="10" xfId="46" applyNumberFormat="1" applyFont="1" applyBorder="1" applyAlignment="1">
      <alignment vertical="center"/>
    </xf>
    <xf numFmtId="0" fontId="16" fillId="0" borderId="0" xfId="61" applyFont="1">
      <alignment/>
      <protection/>
    </xf>
    <xf numFmtId="0" fontId="16" fillId="0" borderId="10" xfId="61" applyFont="1" applyBorder="1">
      <alignment/>
      <protection/>
    </xf>
    <xf numFmtId="0" fontId="18" fillId="0" borderId="0" xfId="61" applyFont="1" applyBorder="1" quotePrefix="1">
      <alignment/>
      <protection/>
    </xf>
    <xf numFmtId="0" fontId="18" fillId="0" borderId="0" xfId="61" applyFont="1" applyBorder="1" applyAlignment="1" quotePrefix="1">
      <alignment horizontal="right" vertical="center"/>
      <protection/>
    </xf>
    <xf numFmtId="0" fontId="18" fillId="0" borderId="0" xfId="61" applyFont="1" applyBorder="1" applyAlignment="1">
      <alignment vertical="center" wrapText="1"/>
      <protection/>
    </xf>
    <xf numFmtId="0" fontId="18" fillId="0" borderId="0" xfId="61" applyFont="1" applyBorder="1" applyAlignment="1">
      <alignment horizontal="right" vertical="center"/>
      <protection/>
    </xf>
    <xf numFmtId="0" fontId="18" fillId="0" borderId="30" xfId="61" applyFont="1" applyBorder="1">
      <alignment/>
      <protection/>
    </xf>
    <xf numFmtId="0" fontId="18" fillId="0" borderId="0" xfId="61" applyFont="1" applyBorder="1">
      <alignment/>
      <protection/>
    </xf>
    <xf numFmtId="0" fontId="19" fillId="0" borderId="30" xfId="61" applyFont="1" applyBorder="1">
      <alignment/>
      <protection/>
    </xf>
    <xf numFmtId="0" fontId="17" fillId="0" borderId="30" xfId="61" applyFont="1" applyBorder="1">
      <alignment/>
      <protection/>
    </xf>
    <xf numFmtId="3" fontId="19" fillId="0" borderId="0" xfId="46" applyNumberFormat="1" applyFont="1" applyBorder="1" applyAlignment="1">
      <alignment horizontal="right" vertical="center"/>
    </xf>
    <xf numFmtId="0" fontId="45" fillId="0" borderId="0" xfId="61" applyFont="1">
      <alignment/>
      <protection/>
    </xf>
    <xf numFmtId="0" fontId="17" fillId="0" borderId="0" xfId="61" applyFont="1" applyBorder="1">
      <alignment/>
      <protection/>
    </xf>
    <xf numFmtId="0" fontId="35" fillId="0" borderId="10" xfId="58" applyFont="1" applyBorder="1" applyAlignment="1">
      <alignment horizontal="center" vertical="center"/>
      <protection/>
    </xf>
    <xf numFmtId="0" fontId="0" fillId="32" borderId="10" xfId="58" applyFill="1" applyBorder="1" applyAlignment="1">
      <alignment horizontal="center" vertical="center"/>
      <protection/>
    </xf>
    <xf numFmtId="0" fontId="0" fillId="32" borderId="18" xfId="58" applyFill="1" applyBorder="1" applyAlignment="1">
      <alignment horizontal="center" vertical="center"/>
      <protection/>
    </xf>
    <xf numFmtId="0" fontId="0" fillId="0" borderId="10" xfId="59" applyFont="1" applyBorder="1">
      <alignment/>
      <protection/>
    </xf>
    <xf numFmtId="0" fontId="0" fillId="0" borderId="10" xfId="59" applyFont="1" applyBorder="1" applyAlignment="1">
      <alignment horizontal="center"/>
      <protection/>
    </xf>
    <xf numFmtId="0" fontId="11" fillId="0" borderId="10" xfId="59" applyFont="1" applyBorder="1">
      <alignment/>
      <protection/>
    </xf>
    <xf numFmtId="0" fontId="0" fillId="0" borderId="10" xfId="59" applyFont="1" applyFill="1" applyBorder="1">
      <alignment/>
      <protection/>
    </xf>
    <xf numFmtId="0" fontId="15" fillId="33" borderId="0" xfId="58" applyFont="1" applyFill="1" applyBorder="1" applyAlignment="1">
      <alignment horizontal="center" vertical="center"/>
      <protection/>
    </xf>
    <xf numFmtId="0" fontId="35" fillId="32" borderId="10" xfId="58" applyFont="1" applyFill="1" applyBorder="1" applyAlignment="1">
      <alignment horizontal="center" vertical="center"/>
      <protection/>
    </xf>
    <xf numFmtId="0" fontId="35" fillId="32" borderId="18" xfId="58" applyFont="1" applyFill="1" applyBorder="1" applyAlignment="1">
      <alignment horizontal="center" vertical="center"/>
      <protection/>
    </xf>
    <xf numFmtId="0" fontId="37" fillId="32" borderId="10" xfId="58" applyFont="1" applyFill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35" fillId="0" borderId="10" xfId="58" applyFont="1" applyBorder="1">
      <alignment/>
      <protection/>
    </xf>
    <xf numFmtId="0" fontId="35" fillId="0" borderId="11" xfId="58" applyFont="1" applyBorder="1" applyAlignment="1">
      <alignment horizontal="center" vertical="center"/>
      <protection/>
    </xf>
    <xf numFmtId="0" fontId="38" fillId="0" borderId="15" xfId="58" applyFont="1" applyBorder="1" applyAlignment="1">
      <alignment horizontal="center" vertical="center"/>
      <protection/>
    </xf>
    <xf numFmtId="3" fontId="35" fillId="0" borderId="10" xfId="58" applyNumberFormat="1" applyFont="1" applyFill="1" applyBorder="1">
      <alignment/>
      <protection/>
    </xf>
    <xf numFmtId="3" fontId="38" fillId="0" borderId="10" xfId="58" applyNumberFormat="1" applyFont="1" applyFill="1" applyBorder="1">
      <alignment/>
      <protection/>
    </xf>
    <xf numFmtId="0" fontId="37" fillId="32" borderId="18" xfId="58" applyFont="1" applyFill="1" applyBorder="1" applyAlignment="1">
      <alignment horizontal="center" vertical="center"/>
      <protection/>
    </xf>
    <xf numFmtId="0" fontId="38" fillId="0" borderId="15" xfId="58" applyFont="1" applyBorder="1" applyAlignment="1">
      <alignment vertical="center"/>
      <protection/>
    </xf>
    <xf numFmtId="0" fontId="38" fillId="0" borderId="10" xfId="58" applyFont="1" applyBorder="1" applyAlignment="1">
      <alignment horizontal="center" vertical="center"/>
      <protection/>
    </xf>
    <xf numFmtId="0" fontId="38" fillId="0" borderId="16" xfId="62" applyFont="1" applyBorder="1" applyAlignment="1">
      <alignment horizontal="center" vertical="center"/>
      <protection/>
    </xf>
    <xf numFmtId="0" fontId="37" fillId="33" borderId="0" xfId="58" applyFont="1" applyFill="1" applyBorder="1" applyAlignment="1">
      <alignment horizontal="center" vertical="center"/>
      <protection/>
    </xf>
    <xf numFmtId="3" fontId="35" fillId="0" borderId="0" xfId="62" applyNumberFormat="1" applyFont="1" applyBorder="1">
      <alignment/>
      <protection/>
    </xf>
    <xf numFmtId="0" fontId="37" fillId="32" borderId="16" xfId="58" applyFont="1" applyFill="1" applyBorder="1" applyAlignment="1">
      <alignment horizontal="center" vertical="center"/>
      <protection/>
    </xf>
    <xf numFmtId="3" fontId="35" fillId="0" borderId="28" xfId="62" applyNumberFormat="1" applyFont="1" applyBorder="1">
      <alignment/>
      <protection/>
    </xf>
    <xf numFmtId="3" fontId="35" fillId="0" borderId="28" xfId="62" applyNumberFormat="1" applyFont="1" applyBorder="1" applyAlignment="1">
      <alignment horizontal="right"/>
      <protection/>
    </xf>
    <xf numFmtId="0" fontId="38" fillId="0" borderId="10" xfId="62" applyFont="1" applyBorder="1" applyAlignment="1">
      <alignment horizontal="center"/>
      <protection/>
    </xf>
    <xf numFmtId="0" fontId="38" fillId="0" borderId="10" xfId="62" applyFont="1" applyBorder="1" applyAlignment="1">
      <alignment vertical="center"/>
      <protection/>
    </xf>
    <xf numFmtId="3" fontId="38" fillId="0" borderId="10" xfId="62" applyNumberFormat="1" applyFont="1" applyBorder="1" applyAlignment="1">
      <alignment/>
      <protection/>
    </xf>
    <xf numFmtId="0" fontId="35" fillId="0" borderId="10" xfId="56" applyFont="1" applyBorder="1" applyAlignment="1">
      <alignment horizontal="left" vertical="center"/>
      <protection/>
    </xf>
    <xf numFmtId="3" fontId="35" fillId="0" borderId="10" xfId="62" applyNumberFormat="1" applyFont="1" applyBorder="1">
      <alignment/>
      <protection/>
    </xf>
    <xf numFmtId="0" fontId="38" fillId="0" borderId="10" xfId="56" applyFont="1" applyBorder="1" applyAlignment="1">
      <alignment horizontal="center" vertical="center"/>
      <protection/>
    </xf>
    <xf numFmtId="3" fontId="38" fillId="0" borderId="10" xfId="62" applyNumberFormat="1" applyFont="1" applyBorder="1">
      <alignment/>
      <protection/>
    </xf>
    <xf numFmtId="0" fontId="35" fillId="0" borderId="16" xfId="56" applyFont="1" applyBorder="1" applyAlignment="1">
      <alignment horizontal="left" vertical="center"/>
      <protection/>
    </xf>
    <xf numFmtId="3" fontId="35" fillId="0" borderId="16" xfId="62" applyNumberFormat="1" applyFont="1" applyBorder="1">
      <alignment/>
      <protection/>
    </xf>
    <xf numFmtId="0" fontId="38" fillId="0" borderId="16" xfId="62" applyFont="1" applyBorder="1" applyAlignment="1">
      <alignment vertical="center"/>
      <protection/>
    </xf>
    <xf numFmtId="3" fontId="38" fillId="0" borderId="16" xfId="62" applyNumberFormat="1" applyFont="1" applyBorder="1">
      <alignment/>
      <protection/>
    </xf>
    <xf numFmtId="3" fontId="38" fillId="0" borderId="10" xfId="62" applyNumberFormat="1" applyFont="1" applyBorder="1" applyAlignment="1">
      <alignment vertical="center"/>
      <protection/>
    </xf>
    <xf numFmtId="3" fontId="35" fillId="0" borderId="10" xfId="62" applyNumberFormat="1" applyFont="1" applyBorder="1" applyAlignment="1">
      <alignment/>
      <protection/>
    </xf>
    <xf numFmtId="0" fontId="38" fillId="0" borderId="10" xfId="56" applyFont="1" applyBorder="1" applyAlignment="1">
      <alignment horizontal="center" vertical="top"/>
      <protection/>
    </xf>
    <xf numFmtId="0" fontId="0" fillId="0" borderId="10" xfId="58" applyBorder="1" applyAlignment="1">
      <alignment horizontal="center" vertical="center"/>
      <protection/>
    </xf>
    <xf numFmtId="0" fontId="15" fillId="0" borderId="0" xfId="56" applyFont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32" borderId="10" xfId="58" applyFont="1" applyFill="1" applyBorder="1" applyAlignment="1">
      <alignment horizontal="center" vertical="center" wrapText="1"/>
      <protection/>
    </xf>
    <xf numFmtId="0" fontId="6" fillId="32" borderId="16" xfId="58" applyFont="1" applyFill="1" applyBorder="1" applyAlignment="1">
      <alignment horizontal="center" vertical="center" wrapText="1"/>
      <protection/>
    </xf>
    <xf numFmtId="0" fontId="0" fillId="32" borderId="16" xfId="58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42" fillId="0" borderId="10" xfId="58" applyFont="1" applyFill="1" applyBorder="1" applyAlignment="1">
      <alignment horizontal="center" vertical="center" wrapText="1"/>
      <protection/>
    </xf>
    <xf numFmtId="0" fontId="42" fillId="0" borderId="17" xfId="58" applyFont="1" applyFill="1" applyBorder="1" applyAlignment="1">
      <alignment horizontal="center" vertical="center" wrapText="1"/>
      <protection/>
    </xf>
    <xf numFmtId="0" fontId="31" fillId="0" borderId="10" xfId="58" applyFont="1" applyFill="1" applyBorder="1" applyAlignment="1">
      <alignment vertical="center" wrapText="1"/>
      <protection/>
    </xf>
    <xf numFmtId="3" fontId="18" fillId="0" borderId="10" xfId="58" applyNumberFormat="1" applyFont="1" applyFill="1" applyBorder="1" applyAlignment="1">
      <alignment vertical="center"/>
      <protection/>
    </xf>
    <xf numFmtId="0" fontId="18" fillId="0" borderId="10" xfId="58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3" fontId="19" fillId="0" borderId="10" xfId="58" applyNumberFormat="1" applyFont="1" applyFill="1" applyBorder="1" applyAlignment="1">
      <alignment vertical="center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43" fillId="0" borderId="10" xfId="58" applyFont="1" applyFill="1" applyBorder="1" applyAlignment="1">
      <alignment vertical="center"/>
      <protection/>
    </xf>
    <xf numFmtId="0" fontId="33" fillId="0" borderId="10" xfId="58" applyFont="1" applyFill="1" applyBorder="1" applyAlignment="1">
      <alignment horizontal="left" vertical="center" wrapText="1"/>
      <protection/>
    </xf>
    <xf numFmtId="0" fontId="19" fillId="0" borderId="10" xfId="58" applyFont="1" applyFill="1" applyBorder="1" applyAlignment="1">
      <alignment horizontal="left"/>
      <protection/>
    </xf>
    <xf numFmtId="0" fontId="18" fillId="0" borderId="28" xfId="61" applyFont="1" applyFill="1" applyBorder="1" applyAlignment="1">
      <alignment horizontal="center" vertical="center"/>
      <protection/>
    </xf>
    <xf numFmtId="0" fontId="17" fillId="34" borderId="16" xfId="61" applyFont="1" applyFill="1" applyBorder="1" applyAlignment="1">
      <alignment horizontal="center" vertical="center"/>
      <protection/>
    </xf>
    <xf numFmtId="3" fontId="18" fillId="34" borderId="10" xfId="46" applyNumberFormat="1" applyFont="1" applyFill="1" applyBorder="1" applyAlignment="1">
      <alignment horizontal="center" vertical="center"/>
    </xf>
    <xf numFmtId="0" fontId="18" fillId="34" borderId="10" xfId="61" applyFont="1" applyFill="1" applyBorder="1" applyAlignment="1">
      <alignment horizontal="center" vertical="center"/>
      <protection/>
    </xf>
    <xf numFmtId="3" fontId="19" fillId="0" borderId="11" xfId="46" applyNumberFormat="1" applyFont="1" applyBorder="1" applyAlignment="1">
      <alignment horizontal="right"/>
    </xf>
    <xf numFmtId="0" fontId="19" fillId="0" borderId="17" xfId="61" applyFont="1" applyBorder="1">
      <alignment/>
      <protection/>
    </xf>
    <xf numFmtId="0" fontId="19" fillId="0" borderId="27" xfId="61" applyFont="1" applyBorder="1">
      <alignment/>
      <protection/>
    </xf>
    <xf numFmtId="0" fontId="18" fillId="0" borderId="25" xfId="61" applyFont="1" applyBorder="1" applyAlignment="1" quotePrefix="1">
      <alignment horizontal="right" vertical="top"/>
      <protection/>
    </xf>
    <xf numFmtId="0" fontId="18" fillId="0" borderId="25" xfId="61" applyFont="1" applyBorder="1" applyAlignment="1">
      <alignment vertical="center" wrapText="1"/>
      <protection/>
    </xf>
    <xf numFmtId="0" fontId="18" fillId="0" borderId="27" xfId="61" applyFont="1" applyBorder="1">
      <alignment/>
      <protection/>
    </xf>
    <xf numFmtId="3" fontId="18" fillId="0" borderId="10" xfId="46" applyNumberFormat="1" applyFont="1" applyBorder="1" applyAlignment="1">
      <alignment vertical="center"/>
    </xf>
    <xf numFmtId="3" fontId="19" fillId="0" borderId="10" xfId="46" applyNumberFormat="1" applyFont="1" applyBorder="1" applyAlignment="1">
      <alignment horizontal="right" vertical="center"/>
    </xf>
    <xf numFmtId="3" fontId="18" fillId="0" borderId="10" xfId="46" applyNumberFormat="1" applyFont="1" applyBorder="1" applyAlignment="1">
      <alignment vertical="center"/>
    </xf>
    <xf numFmtId="3" fontId="16" fillId="0" borderId="17" xfId="46" applyNumberFormat="1" applyFont="1" applyBorder="1" applyAlignment="1">
      <alignment horizontal="right" vertical="center"/>
    </xf>
    <xf numFmtId="3" fontId="19" fillId="0" borderId="17" xfId="46" applyNumberFormat="1" applyFont="1" applyBorder="1" applyAlignment="1">
      <alignment horizontal="right" vertical="center"/>
    </xf>
    <xf numFmtId="0" fontId="18" fillId="0" borderId="28" xfId="61" applyFont="1" applyBorder="1" applyAlignment="1">
      <alignment vertical="center"/>
      <protection/>
    </xf>
    <xf numFmtId="3" fontId="16" fillId="0" borderId="16" xfId="46" applyNumberFormat="1" applyFont="1" applyBorder="1" applyAlignment="1">
      <alignment horizontal="right" vertical="center"/>
    </xf>
    <xf numFmtId="3" fontId="19" fillId="0" borderId="16" xfId="46" applyNumberFormat="1" applyFont="1" applyBorder="1" applyAlignment="1">
      <alignment horizontal="right" vertical="center"/>
    </xf>
    <xf numFmtId="0" fontId="18" fillId="0" borderId="26" xfId="61" applyFont="1" applyBorder="1" quotePrefix="1">
      <alignment/>
      <protection/>
    </xf>
    <xf numFmtId="0" fontId="18" fillId="0" borderId="28" xfId="61" applyFont="1" applyBorder="1" applyAlignment="1" quotePrefix="1">
      <alignment horizontal="right" vertical="center"/>
      <protection/>
    </xf>
    <xf numFmtId="0" fontId="18" fillId="0" borderId="28" xfId="61" applyFont="1" applyBorder="1" applyAlignment="1">
      <alignment vertical="center" wrapText="1"/>
      <protection/>
    </xf>
    <xf numFmtId="3" fontId="18" fillId="0" borderId="16" xfId="46" applyNumberFormat="1" applyFont="1" applyBorder="1" applyAlignment="1">
      <alignment horizontal="right" vertical="center"/>
    </xf>
    <xf numFmtId="0" fontId="18" fillId="0" borderId="26" xfId="61" applyFont="1" applyBorder="1">
      <alignment/>
      <protection/>
    </xf>
    <xf numFmtId="0" fontId="18" fillId="0" borderId="18" xfId="61" applyFont="1" applyBorder="1" quotePrefix="1">
      <alignment/>
      <protection/>
    </xf>
    <xf numFmtId="0" fontId="18" fillId="0" borderId="25" xfId="61" applyFont="1" applyBorder="1" applyAlignment="1" quotePrefix="1">
      <alignment horizontal="right" vertical="center"/>
      <protection/>
    </xf>
    <xf numFmtId="3" fontId="18" fillId="0" borderId="10" xfId="46" applyNumberFormat="1" applyFont="1" applyBorder="1" applyAlignment="1">
      <alignment horizontal="right" vertical="center"/>
    </xf>
    <xf numFmtId="3" fontId="19" fillId="0" borderId="10" xfId="61" applyNumberFormat="1" applyFont="1" applyBorder="1" applyAlignment="1">
      <alignment horizontal="right" vertical="center"/>
      <protection/>
    </xf>
    <xf numFmtId="0" fontId="19" fillId="0" borderId="10" xfId="61" applyFont="1" applyBorder="1" applyAlignment="1">
      <alignment horizontal="right" vertical="center"/>
      <protection/>
    </xf>
    <xf numFmtId="3" fontId="19" fillId="0" borderId="10" xfId="46" applyNumberFormat="1" applyFont="1" applyBorder="1" applyAlignment="1">
      <alignment horizontal="right"/>
    </xf>
    <xf numFmtId="0" fontId="18" fillId="0" borderId="29" xfId="61" applyFont="1" applyBorder="1" applyAlignment="1" quotePrefix="1">
      <alignment horizontal="right" vertical="top"/>
      <protection/>
    </xf>
    <xf numFmtId="3" fontId="18" fillId="0" borderId="10" xfId="46" applyNumberFormat="1" applyFont="1" applyBorder="1" applyAlignment="1">
      <alignment horizontal="right"/>
    </xf>
    <xf numFmtId="0" fontId="18" fillId="0" borderId="14" xfId="61" applyFont="1" applyBorder="1" quotePrefix="1">
      <alignment/>
      <protection/>
    </xf>
    <xf numFmtId="0" fontId="18" fillId="0" borderId="15" xfId="61" applyFont="1" applyBorder="1">
      <alignment/>
      <protection/>
    </xf>
    <xf numFmtId="0" fontId="17" fillId="34" borderId="10" xfId="61" applyFont="1" applyFill="1" applyBorder="1" applyAlignment="1">
      <alignment horizontal="center" vertical="center"/>
      <protection/>
    </xf>
    <xf numFmtId="0" fontId="18" fillId="34" borderId="10" xfId="61" applyFont="1" applyFill="1" applyBorder="1" applyAlignment="1">
      <alignment horizontal="center" vertical="center"/>
      <protection/>
    </xf>
    <xf numFmtId="0" fontId="17" fillId="0" borderId="28" xfId="61" applyFont="1" applyBorder="1">
      <alignment/>
      <protection/>
    </xf>
    <xf numFmtId="0" fontId="18" fillId="0" borderId="28" xfId="61" applyFont="1" applyBorder="1" quotePrefix="1">
      <alignment/>
      <protection/>
    </xf>
    <xf numFmtId="0" fontId="18" fillId="0" borderId="28" xfId="61" applyFont="1" applyBorder="1" applyAlignment="1">
      <alignment horizontal="right" vertical="center"/>
      <protection/>
    </xf>
    <xf numFmtId="3" fontId="19" fillId="0" borderId="28" xfId="46" applyNumberFormat="1" applyFont="1" applyBorder="1" applyAlignment="1">
      <alignment horizontal="right" vertical="center"/>
    </xf>
    <xf numFmtId="0" fontId="19" fillId="0" borderId="10" xfId="61" applyFont="1" applyBorder="1" applyAlignment="1">
      <alignment vertical="center"/>
      <protection/>
    </xf>
    <xf numFmtId="3" fontId="19" fillId="0" borderId="16" xfId="46" applyNumberFormat="1" applyFont="1" applyBorder="1" applyAlignment="1">
      <alignment horizontal="right" vertical="center"/>
    </xf>
    <xf numFmtId="0" fontId="18" fillId="0" borderId="18" xfId="61" applyFont="1" applyBorder="1">
      <alignment/>
      <protection/>
    </xf>
    <xf numFmtId="0" fontId="18" fillId="0" borderId="18" xfId="61" applyFont="1" applyBorder="1" applyAlignment="1" quotePrefix="1">
      <alignment horizontal="right" vertical="center"/>
      <protection/>
    </xf>
    <xf numFmtId="3" fontId="16" fillId="0" borderId="10" xfId="46" applyNumberFormat="1" applyFont="1" applyBorder="1" applyAlignment="1">
      <alignment horizontal="right" vertical="center"/>
    </xf>
    <xf numFmtId="3" fontId="17" fillId="0" borderId="10" xfId="46" applyNumberFormat="1" applyFont="1" applyBorder="1" applyAlignment="1">
      <alignment horizontal="right" vertical="center"/>
    </xf>
    <xf numFmtId="3" fontId="18" fillId="0" borderId="10" xfId="46" applyNumberFormat="1" applyFont="1" applyBorder="1" applyAlignment="1">
      <alignment horizontal="right" vertical="center"/>
    </xf>
    <xf numFmtId="0" fontId="18" fillId="0" borderId="15" xfId="61" applyFont="1" applyBorder="1" applyAlignment="1">
      <alignment vertical="center"/>
      <protection/>
    </xf>
    <xf numFmtId="0" fontId="19" fillId="0" borderId="11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/>
      <protection/>
    </xf>
    <xf numFmtId="0" fontId="46" fillId="33" borderId="0" xfId="58" applyFont="1" applyFill="1" applyBorder="1" applyAlignment="1">
      <alignment/>
      <protection/>
    </xf>
    <xf numFmtId="0" fontId="46" fillId="0" borderId="0" xfId="58" applyFont="1" applyBorder="1" applyAlignment="1">
      <alignment horizontal="left"/>
      <protection/>
    </xf>
    <xf numFmtId="0" fontId="46" fillId="0" borderId="0" xfId="58" applyFont="1">
      <alignment/>
      <protection/>
    </xf>
    <xf numFmtId="0" fontId="46" fillId="0" borderId="0" xfId="58" applyFont="1" applyBorder="1" applyAlignment="1">
      <alignment horizontal="right"/>
      <protection/>
    </xf>
    <xf numFmtId="0" fontId="46" fillId="32" borderId="10" xfId="62" applyFont="1" applyFill="1" applyBorder="1" applyAlignment="1">
      <alignment horizontal="center" vertical="center"/>
      <protection/>
    </xf>
    <xf numFmtId="0" fontId="46" fillId="32" borderId="10" xfId="58" applyFont="1" applyFill="1" applyBorder="1" applyAlignment="1">
      <alignment horizontal="center"/>
      <protection/>
    </xf>
    <xf numFmtId="0" fontId="46" fillId="32" borderId="10" xfId="58" applyFont="1" applyFill="1" applyBorder="1" applyAlignment="1">
      <alignment horizontal="center" vertical="center"/>
      <protection/>
    </xf>
    <xf numFmtId="0" fontId="46" fillId="0" borderId="0" xfId="58" applyFont="1" applyAlignment="1">
      <alignment horizontal="right"/>
      <protection/>
    </xf>
    <xf numFmtId="0" fontId="46" fillId="32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textRotation="90" wrapText="1"/>
      <protection/>
    </xf>
    <xf numFmtId="0" fontId="46" fillId="0" borderId="10" xfId="56" applyFont="1" applyBorder="1" applyAlignment="1">
      <alignment vertical="center" wrapText="1"/>
      <protection/>
    </xf>
    <xf numFmtId="3" fontId="46" fillId="0" borderId="10" xfId="62" applyNumberFormat="1" applyFont="1" applyBorder="1" applyAlignment="1">
      <alignment vertical="center"/>
      <protection/>
    </xf>
    <xf numFmtId="164" fontId="46" fillId="0" borderId="11" xfId="46" applyNumberFormat="1" applyFont="1" applyBorder="1" applyAlignment="1">
      <alignment horizontal="left" vertical="center" wrapText="1"/>
    </xf>
    <xf numFmtId="3" fontId="50" fillId="0" borderId="10" xfId="62" applyNumberFormat="1" applyFont="1" applyBorder="1" applyAlignment="1">
      <alignment vertical="center"/>
      <protection/>
    </xf>
    <xf numFmtId="2" fontId="50" fillId="0" borderId="10" xfId="58" applyNumberFormat="1" applyFont="1" applyBorder="1" applyAlignment="1">
      <alignment horizontal="center" vertical="center"/>
      <protection/>
    </xf>
    <xf numFmtId="0" fontId="46" fillId="0" borderId="10" xfId="56" applyFont="1" applyBorder="1" applyAlignment="1">
      <alignment vertical="center"/>
      <protection/>
    </xf>
    <xf numFmtId="164" fontId="46" fillId="0" borderId="11" xfId="46" applyNumberFormat="1" applyFont="1" applyBorder="1" applyAlignment="1">
      <alignment vertical="center" wrapText="1"/>
    </xf>
    <xf numFmtId="0" fontId="50" fillId="0" borderId="10" xfId="56" applyFont="1" applyBorder="1" applyAlignment="1">
      <alignment vertical="center" wrapText="1"/>
      <protection/>
    </xf>
    <xf numFmtId="164" fontId="50" fillId="0" borderId="11" xfId="46" applyNumberFormat="1" applyFont="1" applyBorder="1" applyAlignment="1">
      <alignment vertical="center" wrapText="1"/>
    </xf>
    <xf numFmtId="0" fontId="46" fillId="0" borderId="10" xfId="56" applyFont="1" applyFill="1" applyBorder="1" applyAlignment="1">
      <alignment vertical="center" wrapText="1"/>
      <protection/>
    </xf>
    <xf numFmtId="164" fontId="46" fillId="0" borderId="0" xfId="58" applyNumberFormat="1" applyFont="1">
      <alignment/>
      <protection/>
    </xf>
    <xf numFmtId="0" fontId="46" fillId="33" borderId="0" xfId="58" applyFont="1" applyFill="1" applyBorder="1" applyAlignment="1">
      <alignment horizontal="center"/>
      <protection/>
    </xf>
    <xf numFmtId="0" fontId="47" fillId="33" borderId="0" xfId="58" applyFont="1" applyFill="1" applyBorder="1" applyAlignment="1">
      <alignment/>
      <protection/>
    </xf>
    <xf numFmtId="0" fontId="47" fillId="33" borderId="0" xfId="58" applyFont="1" applyFill="1" applyBorder="1" applyAlignment="1">
      <alignment horizontal="right" vertical="center"/>
      <protection/>
    </xf>
    <xf numFmtId="0" fontId="46" fillId="0" borderId="0" xfId="58" applyFont="1" applyAlignment="1">
      <alignment/>
      <protection/>
    </xf>
    <xf numFmtId="0" fontId="46" fillId="33" borderId="0" xfId="58" applyFont="1" applyFill="1" applyBorder="1">
      <alignment/>
      <protection/>
    </xf>
    <xf numFmtId="0" fontId="34" fillId="0" borderId="0" xfId="58" applyFont="1" applyAlignment="1">
      <alignment horizontal="center"/>
      <protection/>
    </xf>
    <xf numFmtId="0" fontId="34" fillId="0" borderId="0" xfId="58" applyFont="1" applyAlignment="1">
      <alignment/>
      <protection/>
    </xf>
    <xf numFmtId="0" fontId="46" fillId="32" borderId="10" xfId="58" applyFont="1" applyFill="1" applyBorder="1">
      <alignment/>
      <protection/>
    </xf>
    <xf numFmtId="0" fontId="47" fillId="32" borderId="10" xfId="58" applyFont="1" applyFill="1" applyBorder="1" applyAlignment="1">
      <alignment horizontal="center"/>
      <protection/>
    </xf>
    <xf numFmtId="0" fontId="46" fillId="32" borderId="17" xfId="58" applyFont="1" applyFill="1" applyBorder="1" applyAlignment="1">
      <alignment horizontal="center" vertical="center"/>
      <protection/>
    </xf>
    <xf numFmtId="0" fontId="47" fillId="32" borderId="17" xfId="58" applyFont="1" applyFill="1" applyBorder="1" applyAlignment="1">
      <alignment horizontal="center"/>
      <protection/>
    </xf>
    <xf numFmtId="0" fontId="46" fillId="0" borderId="25" xfId="58" applyFont="1" applyBorder="1" applyAlignment="1">
      <alignment/>
      <protection/>
    </xf>
    <xf numFmtId="0" fontId="46" fillId="32" borderId="18" xfId="58" applyFont="1" applyFill="1" applyBorder="1" applyAlignment="1">
      <alignment horizontal="center" vertical="center"/>
      <protection/>
    </xf>
    <xf numFmtId="0" fontId="46" fillId="0" borderId="18" xfId="58" applyFont="1" applyBorder="1">
      <alignment/>
      <protection/>
    </xf>
    <xf numFmtId="0" fontId="46" fillId="0" borderId="25" xfId="58" applyFont="1" applyBorder="1">
      <alignment/>
      <protection/>
    </xf>
    <xf numFmtId="0" fontId="46" fillId="0" borderId="11" xfId="58" applyFont="1" applyBorder="1">
      <alignment/>
      <protection/>
    </xf>
    <xf numFmtId="0" fontId="51" fillId="0" borderId="10" xfId="58" applyFont="1" applyBorder="1" applyAlignment="1">
      <alignment horizontal="center" vertical="center" textRotation="90" wrapText="1"/>
      <protection/>
    </xf>
    <xf numFmtId="0" fontId="47" fillId="0" borderId="10" xfId="56" applyFont="1" applyBorder="1" applyAlignment="1">
      <alignment vertical="center" wrapText="1"/>
      <protection/>
    </xf>
    <xf numFmtId="3" fontId="46" fillId="0" borderId="10" xfId="46" applyNumberFormat="1" applyFont="1" applyBorder="1" applyAlignment="1">
      <alignment vertical="center"/>
    </xf>
    <xf numFmtId="3" fontId="50" fillId="0" borderId="10" xfId="46" applyNumberFormat="1" applyFont="1" applyBorder="1" applyAlignment="1">
      <alignment vertical="center"/>
    </xf>
    <xf numFmtId="0" fontId="47" fillId="0" borderId="10" xfId="56" applyFont="1" applyBorder="1" applyAlignment="1">
      <alignment vertical="center"/>
      <protection/>
    </xf>
    <xf numFmtId="0" fontId="52" fillId="0" borderId="10" xfId="56" applyFont="1" applyBorder="1" applyAlignment="1">
      <alignment vertical="center" wrapText="1"/>
      <protection/>
    </xf>
    <xf numFmtId="0" fontId="47" fillId="0" borderId="10" xfId="56" applyFont="1" applyFill="1" applyBorder="1" applyAlignment="1">
      <alignment vertical="center" wrapText="1"/>
      <protection/>
    </xf>
    <xf numFmtId="0" fontId="47" fillId="0" borderId="0" xfId="56" applyFont="1" applyAlignment="1">
      <alignment vertical="center"/>
      <protection/>
    </xf>
    <xf numFmtId="0" fontId="47" fillId="0" borderId="0" xfId="56" applyFont="1" applyAlignment="1">
      <alignment horizontal="center" vertical="center"/>
      <protection/>
    </xf>
    <xf numFmtId="0" fontId="47" fillId="0" borderId="0" xfId="56" applyFont="1" applyAlignment="1">
      <alignment vertical="center" wrapText="1"/>
      <protection/>
    </xf>
    <xf numFmtId="165" fontId="47" fillId="0" borderId="0" xfId="46" applyNumberFormat="1" applyFont="1" applyAlignment="1">
      <alignment vertical="center"/>
    </xf>
    <xf numFmtId="0" fontId="53" fillId="0" borderId="0" xfId="56" applyFont="1" applyAlignment="1">
      <alignment horizontal="center" vertical="center" wrapText="1"/>
      <protection/>
    </xf>
    <xf numFmtId="0" fontId="46" fillId="33" borderId="0" xfId="56" applyFont="1" applyFill="1" applyBorder="1" applyAlignment="1">
      <alignment horizontal="center" vertical="center"/>
      <protection/>
    </xf>
    <xf numFmtId="0" fontId="46" fillId="33" borderId="28" xfId="56" applyFont="1" applyFill="1" applyBorder="1" applyAlignment="1">
      <alignment horizontal="center" vertical="center"/>
      <protection/>
    </xf>
    <xf numFmtId="0" fontId="46" fillId="0" borderId="0" xfId="56" applyFont="1" applyAlignment="1">
      <alignment horizontal="center" vertical="center" wrapText="1"/>
      <protection/>
    </xf>
    <xf numFmtId="0" fontId="47" fillId="32" borderId="10" xfId="56" applyFont="1" applyFill="1" applyBorder="1" applyAlignment="1">
      <alignment vertical="center"/>
      <protection/>
    </xf>
    <xf numFmtId="0" fontId="46" fillId="32" borderId="10" xfId="56" applyFont="1" applyFill="1" applyBorder="1" applyAlignment="1">
      <alignment horizontal="center" vertical="center"/>
      <protection/>
    </xf>
    <xf numFmtId="165" fontId="46" fillId="32" borderId="10" xfId="46" applyNumberFormat="1" applyFont="1" applyFill="1" applyBorder="1" applyAlignment="1">
      <alignment horizontal="center" vertical="center"/>
    </xf>
    <xf numFmtId="0" fontId="47" fillId="32" borderId="10" xfId="56" applyFont="1" applyFill="1" applyBorder="1" applyAlignment="1">
      <alignment horizontal="center" vertical="center"/>
      <protection/>
    </xf>
    <xf numFmtId="165" fontId="52" fillId="0" borderId="17" xfId="46" applyNumberFormat="1" applyFont="1" applyBorder="1" applyAlignment="1">
      <alignment horizontal="center" vertical="center" wrapText="1"/>
    </xf>
    <xf numFmtId="0" fontId="52" fillId="0" borderId="0" xfId="56" applyFont="1" applyAlignment="1">
      <alignment vertical="center"/>
      <protection/>
    </xf>
    <xf numFmtId="0" fontId="52" fillId="0" borderId="25" xfId="56" applyFont="1" applyBorder="1" applyAlignment="1">
      <alignment horizontal="left" vertical="center" wrapText="1"/>
      <protection/>
    </xf>
    <xf numFmtId="0" fontId="52" fillId="0" borderId="11" xfId="56" applyFont="1" applyBorder="1" applyAlignment="1">
      <alignment horizontal="left" vertical="center" wrapText="1"/>
      <protection/>
    </xf>
    <xf numFmtId="0" fontId="52" fillId="0" borderId="26" xfId="56" applyFont="1" applyBorder="1" applyAlignment="1">
      <alignment horizontal="left" vertical="center"/>
      <protection/>
    </xf>
    <xf numFmtId="0" fontId="47" fillId="0" borderId="10" xfId="56" applyFont="1" applyBorder="1" applyAlignment="1">
      <alignment horizontal="center" vertical="center"/>
      <protection/>
    </xf>
    <xf numFmtId="0" fontId="47" fillId="0" borderId="10" xfId="56" applyFont="1" applyBorder="1" applyAlignment="1">
      <alignment horizontal="left" vertical="center"/>
      <protection/>
    </xf>
    <xf numFmtId="3" fontId="47" fillId="0" borderId="10" xfId="56" applyNumberFormat="1" applyFont="1" applyBorder="1" applyAlignment="1">
      <alignment vertical="center"/>
      <protection/>
    </xf>
    <xf numFmtId="0" fontId="47" fillId="0" borderId="26" xfId="56" applyFont="1" applyBorder="1" applyAlignment="1">
      <alignment vertical="center"/>
      <protection/>
    </xf>
    <xf numFmtId="0" fontId="47" fillId="0" borderId="27" xfId="56" applyFont="1" applyBorder="1" applyAlignment="1">
      <alignment vertical="center"/>
      <protection/>
    </xf>
    <xf numFmtId="0" fontId="47" fillId="0" borderId="11" xfId="56" applyFont="1" applyBorder="1" applyAlignment="1">
      <alignment vertical="center" wrapText="1"/>
      <protection/>
    </xf>
    <xf numFmtId="0" fontId="52" fillId="0" borderId="15" xfId="56" applyFont="1" applyBorder="1" applyAlignment="1">
      <alignment vertical="center"/>
      <protection/>
    </xf>
    <xf numFmtId="3" fontId="52" fillId="0" borderId="10" xfId="56" applyNumberFormat="1" applyFont="1" applyBorder="1" applyAlignment="1">
      <alignment vertical="center"/>
      <protection/>
    </xf>
    <xf numFmtId="0" fontId="52" fillId="0" borderId="25" xfId="56" applyFont="1" applyBorder="1" applyAlignment="1">
      <alignment horizontal="center" vertical="center"/>
      <protection/>
    </xf>
    <xf numFmtId="0" fontId="52" fillId="0" borderId="11" xfId="56" applyFont="1" applyBorder="1" applyAlignment="1">
      <alignment horizontal="center" vertical="center"/>
      <protection/>
    </xf>
    <xf numFmtId="3" fontId="47" fillId="0" borderId="10" xfId="46" applyNumberFormat="1" applyFont="1" applyBorder="1" applyAlignment="1">
      <alignment vertical="center"/>
    </xf>
    <xf numFmtId="0" fontId="52" fillId="0" borderId="26" xfId="56" applyFont="1" applyBorder="1" applyAlignment="1">
      <alignment vertical="center"/>
      <protection/>
    </xf>
    <xf numFmtId="0" fontId="52" fillId="0" borderId="10" xfId="56" applyFont="1" applyBorder="1" applyAlignment="1">
      <alignment vertical="center"/>
      <protection/>
    </xf>
    <xf numFmtId="0" fontId="47" fillId="0" borderId="0" xfId="56" applyFont="1" applyAlignment="1" quotePrefix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50" fillId="0" borderId="10" xfId="56" applyFont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0" fontId="50" fillId="0" borderId="14" xfId="58" applyFont="1" applyBorder="1" applyAlignment="1">
      <alignment horizontal="center" vertical="center" wrapText="1"/>
      <protection/>
    </xf>
    <xf numFmtId="0" fontId="50" fillId="0" borderId="29" xfId="58" applyFont="1" applyBorder="1" applyAlignment="1">
      <alignment horizontal="center" vertical="center" wrapText="1"/>
      <protection/>
    </xf>
    <xf numFmtId="0" fontId="50" fillId="0" borderId="13" xfId="58" applyFont="1" applyBorder="1" applyAlignment="1">
      <alignment horizontal="center" vertical="center" wrapText="1"/>
      <protection/>
    </xf>
    <xf numFmtId="0" fontId="46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0" fillId="0" borderId="13" xfId="56" applyFont="1" applyBorder="1" applyAlignment="1">
      <alignment horizontal="center" vertical="center" wrapText="1"/>
      <protection/>
    </xf>
    <xf numFmtId="0" fontId="50" fillId="0" borderId="30" xfId="56" applyFont="1" applyBorder="1" applyAlignment="1">
      <alignment horizontal="center" vertical="center" wrapText="1"/>
      <protection/>
    </xf>
    <xf numFmtId="0" fontId="50" fillId="0" borderId="12" xfId="56" applyFont="1" applyBorder="1" applyAlignment="1">
      <alignment horizontal="center" vertical="center" wrapText="1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0" fillId="0" borderId="28" xfId="58" applyFont="1" applyBorder="1" applyAlignment="1">
      <alignment horizontal="center" vertical="center" wrapText="1"/>
      <protection/>
    </xf>
    <xf numFmtId="0" fontId="50" fillId="0" borderId="12" xfId="58" applyFont="1" applyBorder="1" applyAlignment="1">
      <alignment horizontal="center" vertical="center" wrapText="1"/>
      <protection/>
    </xf>
    <xf numFmtId="0" fontId="50" fillId="0" borderId="18" xfId="58" applyFont="1" applyBorder="1" applyAlignment="1">
      <alignment horizontal="center" vertical="center" wrapText="1"/>
      <protection/>
    </xf>
    <xf numFmtId="0" fontId="46" fillId="0" borderId="2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0" fillId="0" borderId="25" xfId="58" applyFont="1" applyBorder="1" applyAlignment="1">
      <alignment horizontal="center" vertical="center" wrapText="1"/>
      <protection/>
    </xf>
    <xf numFmtId="0" fontId="50" fillId="0" borderId="11" xfId="58" applyFont="1" applyBorder="1" applyAlignment="1">
      <alignment horizontal="center" vertical="center" wrapText="1"/>
      <protection/>
    </xf>
    <xf numFmtId="0" fontId="46" fillId="0" borderId="25" xfId="58" applyFont="1" applyBorder="1" applyAlignment="1">
      <alignment horizontal="center" vertical="center" wrapText="1"/>
      <protection/>
    </xf>
    <xf numFmtId="0" fontId="46" fillId="0" borderId="29" xfId="58" applyFont="1" applyBorder="1" applyAlignment="1">
      <alignment horizontal="center" vertical="center" wrapText="1"/>
      <protection/>
    </xf>
    <xf numFmtId="0" fontId="46" fillId="0" borderId="15" xfId="58" applyFont="1" applyBorder="1" applyAlignment="1">
      <alignment horizontal="center" vertical="center" wrapText="1"/>
      <protection/>
    </xf>
    <xf numFmtId="0" fontId="46" fillId="0" borderId="28" xfId="58" applyFont="1" applyBorder="1" applyAlignment="1">
      <alignment horizontal="center" vertical="center" wrapText="1"/>
      <protection/>
    </xf>
    <xf numFmtId="0" fontId="46" fillId="0" borderId="25" xfId="58" applyFont="1" applyBorder="1" applyAlignment="1">
      <alignment horizontal="right"/>
      <protection/>
    </xf>
    <xf numFmtId="0" fontId="46" fillId="0" borderId="25" xfId="0" applyFont="1" applyBorder="1" applyAlignment="1">
      <alignment horizontal="right"/>
    </xf>
    <xf numFmtId="0" fontId="46" fillId="0" borderId="0" xfId="58" applyFont="1" applyBorder="1" applyAlignment="1">
      <alignment horizontal="left"/>
      <protection/>
    </xf>
    <xf numFmtId="0" fontId="48" fillId="0" borderId="0" xfId="58" applyFont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7" fillId="0" borderId="0" xfId="58" applyFont="1" applyBorder="1" applyAlignment="1">
      <alignment horizontal="right"/>
      <protection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horizontal="right"/>
    </xf>
    <xf numFmtId="0" fontId="50" fillId="0" borderId="16" xfId="58" applyFont="1" applyBorder="1" applyAlignment="1">
      <alignment horizontal="center" vertical="center" wrapText="1"/>
      <protection/>
    </xf>
    <xf numFmtId="0" fontId="50" fillId="0" borderId="16" xfId="56" applyFont="1" applyBorder="1" applyAlignment="1">
      <alignment horizontal="center" vertical="center" wrapText="1"/>
      <protection/>
    </xf>
    <xf numFmtId="0" fontId="48" fillId="0" borderId="0" xfId="58" applyFont="1" applyBorder="1" applyAlignment="1">
      <alignment horizontal="center" vertical="center"/>
      <protection/>
    </xf>
    <xf numFmtId="0" fontId="46" fillId="0" borderId="0" xfId="58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4" fontId="0" fillId="0" borderId="17" xfId="46" applyNumberFormat="1" applyFont="1" applyBorder="1" applyAlignment="1">
      <alignment horizontal="center" vertical="center"/>
    </xf>
    <xf numFmtId="164" fontId="0" fillId="0" borderId="16" xfId="46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35" fillId="0" borderId="10" xfId="56" applyFont="1" applyBorder="1" applyAlignment="1">
      <alignment horizontal="left" vertical="center"/>
      <protection/>
    </xf>
    <xf numFmtId="0" fontId="38" fillId="0" borderId="10" xfId="62" applyFont="1" applyBorder="1" applyAlignment="1">
      <alignment vertical="center"/>
      <protection/>
    </xf>
    <xf numFmtId="0" fontId="35" fillId="0" borderId="10" xfId="58" applyFont="1" applyBorder="1" applyAlignment="1">
      <alignment vertical="center"/>
      <protection/>
    </xf>
    <xf numFmtId="0" fontId="38" fillId="0" borderId="10" xfId="62" applyFont="1" applyBorder="1" applyAlignment="1">
      <alignment horizontal="center" vertical="center"/>
      <protection/>
    </xf>
    <xf numFmtId="0" fontId="35" fillId="0" borderId="10" xfId="58" applyFont="1" applyBorder="1" applyAlignment="1">
      <alignment horizontal="center" vertical="center"/>
      <protection/>
    </xf>
    <xf numFmtId="0" fontId="35" fillId="0" borderId="10" xfId="58" applyFont="1" applyFill="1" applyBorder="1" applyAlignment="1">
      <alignment horizontal="left" vertical="center"/>
      <protection/>
    </xf>
    <xf numFmtId="0" fontId="35" fillId="0" borderId="10" xfId="58" applyFont="1" applyBorder="1" applyAlignment="1">
      <alignment vertical="center" wrapText="1"/>
      <protection/>
    </xf>
    <xf numFmtId="0" fontId="38" fillId="0" borderId="11" xfId="58" applyFont="1" applyBorder="1" applyAlignment="1">
      <alignment vertical="center"/>
      <protection/>
    </xf>
    <xf numFmtId="0" fontId="38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38" fillId="0" borderId="11" xfId="58" applyFont="1" applyBorder="1" applyAlignment="1">
      <alignment horizontal="left" vertical="center"/>
      <protection/>
    </xf>
    <xf numFmtId="0" fontId="38" fillId="0" borderId="10" xfId="58" applyFont="1" applyBorder="1" applyAlignment="1">
      <alignment horizontal="left" vertical="center"/>
      <protection/>
    </xf>
    <xf numFmtId="0" fontId="38" fillId="0" borderId="12" xfId="58" applyFont="1" applyBorder="1" applyAlignment="1">
      <alignment vertical="center"/>
      <protection/>
    </xf>
    <xf numFmtId="0" fontId="38" fillId="0" borderId="16" xfId="58" applyFont="1" applyBorder="1" applyAlignment="1">
      <alignment vertical="center"/>
      <protection/>
    </xf>
    <xf numFmtId="0" fontId="0" fillId="33" borderId="0" xfId="58" applyFill="1" applyBorder="1" applyAlignment="1">
      <alignment horizontal="center" vertical="center"/>
      <protection/>
    </xf>
    <xf numFmtId="0" fontId="15" fillId="33" borderId="0" xfId="58" applyFont="1" applyFill="1" applyBorder="1" applyAlignment="1">
      <alignment horizontal="center" vertical="center"/>
      <protection/>
    </xf>
    <xf numFmtId="0" fontId="20" fillId="0" borderId="0" xfId="58" applyFont="1" applyBorder="1" applyAlignment="1">
      <alignment horizontal="center" vertical="center"/>
      <protection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8" applyFont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38" fillId="0" borderId="25" xfId="58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38" fillId="0" borderId="18" xfId="62" applyFont="1" applyBorder="1" applyAlignment="1">
      <alignment horizontal="left" vertical="center"/>
      <protection/>
    </xf>
    <xf numFmtId="0" fontId="38" fillId="0" borderId="25" xfId="62" applyFont="1" applyBorder="1" applyAlignment="1">
      <alignment horizontal="left" vertical="center"/>
      <protection/>
    </xf>
    <xf numFmtId="0" fontId="35" fillId="0" borderId="25" xfId="58" applyFont="1" applyBorder="1" applyAlignment="1">
      <alignment horizontal="left" vertical="center"/>
      <protection/>
    </xf>
    <xf numFmtId="0" fontId="35" fillId="0" borderId="11" xfId="58" applyFont="1" applyBorder="1" applyAlignment="1">
      <alignment horizontal="left" vertical="center"/>
      <protection/>
    </xf>
    <xf numFmtId="3" fontId="35" fillId="0" borderId="0" xfId="62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38" fillId="0" borderId="16" xfId="62" applyFont="1" applyBorder="1" applyAlignment="1">
      <alignment vertical="center"/>
      <protection/>
    </xf>
    <xf numFmtId="0" fontId="35" fillId="0" borderId="16" xfId="58" applyFont="1" applyBorder="1" applyAlignment="1">
      <alignment vertical="center"/>
      <protection/>
    </xf>
    <xf numFmtId="0" fontId="38" fillId="0" borderId="10" xfId="62" applyFont="1" applyBorder="1" applyAlignment="1">
      <alignment vertical="center" wrapText="1"/>
      <protection/>
    </xf>
    <xf numFmtId="0" fontId="0" fillId="0" borderId="0" xfId="58" applyBorder="1" applyAlignment="1">
      <alignment vertical="center"/>
      <protection/>
    </xf>
    <xf numFmtId="0" fontId="38" fillId="0" borderId="10" xfId="56" applyFont="1" applyBorder="1" applyAlignment="1">
      <alignment vertical="center" wrapText="1"/>
      <protection/>
    </xf>
    <xf numFmtId="0" fontId="38" fillId="0" borderId="10" xfId="58" applyFont="1" applyBorder="1" applyAlignment="1">
      <alignment vertical="center" wrapText="1"/>
      <protection/>
    </xf>
    <xf numFmtId="0" fontId="52" fillId="0" borderId="18" xfId="56" applyFont="1" applyBorder="1" applyAlignment="1">
      <alignment horizontal="center" vertical="center" wrapText="1"/>
      <protection/>
    </xf>
    <xf numFmtId="0" fontId="52" fillId="0" borderId="25" xfId="56" applyFont="1" applyBorder="1" applyAlignment="1">
      <alignment vertical="center"/>
      <protection/>
    </xf>
    <xf numFmtId="0" fontId="52" fillId="0" borderId="11" xfId="56" applyFont="1" applyBorder="1" applyAlignment="1">
      <alignment vertical="center"/>
      <protection/>
    </xf>
    <xf numFmtId="0" fontId="52" fillId="0" borderId="18" xfId="56" applyFont="1" applyBorder="1" applyAlignment="1">
      <alignment horizontal="center" vertical="center"/>
      <protection/>
    </xf>
    <xf numFmtId="0" fontId="46" fillId="0" borderId="25" xfId="0" applyFont="1" applyBorder="1" applyAlignment="1">
      <alignment horizontal="center" vertical="center"/>
    </xf>
    <xf numFmtId="0" fontId="52" fillId="0" borderId="0" xfId="56" applyFont="1" applyBorder="1" applyAlignment="1">
      <alignment vertical="center"/>
      <protection/>
    </xf>
    <xf numFmtId="0" fontId="52" fillId="0" borderId="10" xfId="56" applyFont="1" applyBorder="1" applyAlignment="1">
      <alignment vertical="center"/>
      <protection/>
    </xf>
    <xf numFmtId="0" fontId="52" fillId="0" borderId="18" xfId="56" applyFont="1" applyBorder="1" applyAlignment="1">
      <alignment vertical="center"/>
      <protection/>
    </xf>
    <xf numFmtId="0" fontId="47" fillId="0" borderId="0" xfId="56" applyFont="1" applyAlignment="1">
      <alignment horizontal="right" vertical="center"/>
      <protection/>
    </xf>
    <xf numFmtId="0" fontId="47" fillId="0" borderId="0" xfId="56" applyFont="1" applyAlignment="1">
      <alignment horizontal="center" vertical="center"/>
      <protection/>
    </xf>
    <xf numFmtId="0" fontId="46" fillId="0" borderId="0" xfId="58" applyFont="1" applyAlignment="1">
      <alignment horizontal="center" vertical="center"/>
      <protection/>
    </xf>
    <xf numFmtId="0" fontId="53" fillId="0" borderId="0" xfId="56" applyFont="1" applyAlignment="1">
      <alignment horizontal="center" vertical="center" wrapText="1"/>
      <protection/>
    </xf>
    <xf numFmtId="0" fontId="50" fillId="0" borderId="25" xfId="56" applyFont="1" applyBorder="1" applyAlignment="1">
      <alignment horizontal="center" vertical="center"/>
      <protection/>
    </xf>
    <xf numFmtId="0" fontId="50" fillId="0" borderId="11" xfId="56" applyFont="1" applyBorder="1" applyAlignment="1">
      <alignment horizontal="center" vertical="center"/>
      <protection/>
    </xf>
    <xf numFmtId="0" fontId="11" fillId="0" borderId="0" xfId="56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7" fillId="0" borderId="0" xfId="59" applyFont="1" applyAlignment="1">
      <alignment horizontal="center" vertical="center"/>
      <protection/>
    </xf>
    <xf numFmtId="0" fontId="16" fillId="0" borderId="14" xfId="59" applyFont="1" applyBorder="1" applyAlignment="1">
      <alignment horizontal="left" vertical="center"/>
      <protection/>
    </xf>
    <xf numFmtId="0" fontId="0" fillId="0" borderId="29" xfId="0" applyFont="1" applyBorder="1" applyAlignment="1">
      <alignment vertical="center"/>
    </xf>
    <xf numFmtId="0" fontId="16" fillId="0" borderId="10" xfId="59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5" fillId="0" borderId="31" xfId="56" applyFont="1" applyBorder="1" applyAlignment="1">
      <alignment horizontal="center" vertical="center" textRotation="90" wrapText="1"/>
      <protection/>
    </xf>
    <xf numFmtId="0" fontId="5" fillId="0" borderId="19" xfId="56" applyFont="1" applyBorder="1" applyAlignment="1">
      <alignment horizontal="center" vertical="center" textRotation="90" wrapText="1"/>
      <protection/>
    </xf>
    <xf numFmtId="0" fontId="17" fillId="0" borderId="19" xfId="59" applyFont="1" applyBorder="1" applyAlignment="1">
      <alignment horizontal="center" vertical="center"/>
      <protection/>
    </xf>
    <xf numFmtId="0" fontId="5" fillId="0" borderId="32" xfId="56" applyFont="1" applyBorder="1" applyAlignment="1">
      <alignment horizontal="center" vertical="center" textRotation="90" wrapText="1"/>
      <protection/>
    </xf>
    <xf numFmtId="0" fontId="5" fillId="0" borderId="10" xfId="56" applyFont="1" applyBorder="1" applyAlignment="1">
      <alignment horizontal="center" vertical="center" textRotation="90" wrapText="1"/>
      <protection/>
    </xf>
    <xf numFmtId="0" fontId="17" fillId="0" borderId="10" xfId="59" applyFont="1" applyBorder="1" applyAlignment="1">
      <alignment horizontal="center" vertical="center"/>
      <protection/>
    </xf>
    <xf numFmtId="0" fontId="5" fillId="0" borderId="32" xfId="56" applyFont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/>
      <protection/>
    </xf>
    <xf numFmtId="0" fontId="6" fillId="0" borderId="33" xfId="59" applyFont="1" applyBorder="1" applyAlignment="1">
      <alignment horizontal="center" vertical="center" wrapText="1"/>
      <protection/>
    </xf>
    <xf numFmtId="0" fontId="6" fillId="0" borderId="34" xfId="59" applyFont="1" applyBorder="1" applyAlignment="1">
      <alignment horizontal="center" vertical="center" wrapText="1"/>
      <protection/>
    </xf>
    <xf numFmtId="0" fontId="6" fillId="0" borderId="31" xfId="59" applyFont="1" applyBorder="1" applyAlignment="1">
      <alignment horizontal="center" vertical="center" wrapText="1"/>
      <protection/>
    </xf>
    <xf numFmtId="0" fontId="6" fillId="0" borderId="32" xfId="59" applyFont="1" applyBorder="1" applyAlignment="1">
      <alignment horizontal="center" vertical="center" wrapText="1"/>
      <protection/>
    </xf>
    <xf numFmtId="0" fontId="6" fillId="0" borderId="35" xfId="59" applyFont="1" applyBorder="1" applyAlignment="1">
      <alignment horizontal="center" vertical="center" wrapText="1"/>
      <protection/>
    </xf>
    <xf numFmtId="0" fontId="0" fillId="33" borderId="25" xfId="60" applyFont="1" applyFill="1" applyBorder="1" applyAlignment="1">
      <alignment vertical="center"/>
      <protection/>
    </xf>
    <xf numFmtId="0" fontId="0" fillId="33" borderId="11" xfId="60" applyFont="1" applyFill="1" applyBorder="1" applyAlignment="1">
      <alignment vertical="center"/>
      <protection/>
    </xf>
    <xf numFmtId="0" fontId="19" fillId="33" borderId="25" xfId="60" applyFont="1" applyFill="1" applyBorder="1" applyAlignment="1">
      <alignment vertical="center"/>
      <protection/>
    </xf>
    <xf numFmtId="0" fontId="19" fillId="33" borderId="11" xfId="60" applyFont="1" applyFill="1" applyBorder="1" applyAlignment="1">
      <alignment vertical="center"/>
      <protection/>
    </xf>
    <xf numFmtId="0" fontId="0" fillId="0" borderId="13" xfId="60" applyFont="1" applyBorder="1" applyAlignment="1">
      <alignment horizontal="left" vertical="center" wrapText="1"/>
      <protection/>
    </xf>
    <xf numFmtId="0" fontId="0" fillId="0" borderId="12" xfId="60" applyFont="1" applyBorder="1" applyAlignment="1">
      <alignment horizontal="left" vertical="center" wrapText="1"/>
      <protection/>
    </xf>
    <xf numFmtId="0" fontId="19" fillId="0" borderId="25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0" fillId="33" borderId="28" xfId="60" applyFont="1" applyFill="1" applyBorder="1" applyAlignment="1">
      <alignment vertical="center"/>
      <protection/>
    </xf>
    <xf numFmtId="0" fontId="0" fillId="33" borderId="12" xfId="60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7" fillId="0" borderId="0" xfId="60" applyFont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/>
      <protection/>
    </xf>
    <xf numFmtId="0" fontId="19" fillId="0" borderId="10" xfId="60" applyFont="1" applyBorder="1" applyAlignment="1">
      <alignment horizontal="center" vertical="center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right" vertical="center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30" fillId="0" borderId="28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/>
      <protection/>
    </xf>
    <xf numFmtId="0" fontId="32" fillId="32" borderId="16" xfId="60" applyFont="1" applyFill="1" applyBorder="1" applyAlignment="1">
      <alignment horizontal="center" vertical="center"/>
      <protection/>
    </xf>
    <xf numFmtId="0" fontId="32" fillId="32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vertical="center"/>
      <protection/>
    </xf>
    <xf numFmtId="0" fontId="33" fillId="0" borderId="18" xfId="60" applyFont="1" applyFill="1" applyBorder="1" applyAlignment="1">
      <alignment horizontal="left" vertical="center" wrapText="1"/>
      <protection/>
    </xf>
    <xf numFmtId="0" fontId="33" fillId="0" borderId="25" xfId="60" applyFont="1" applyFill="1" applyBorder="1" applyAlignment="1">
      <alignment horizontal="left" vertical="center" wrapText="1"/>
      <protection/>
    </xf>
    <xf numFmtId="0" fontId="33" fillId="0" borderId="11" xfId="60" applyFont="1" applyFill="1" applyBorder="1" applyAlignment="1">
      <alignment horizontal="left" vertical="center" wrapText="1"/>
      <protection/>
    </xf>
    <xf numFmtId="0" fontId="18" fillId="0" borderId="18" xfId="60" applyFont="1" applyFill="1" applyBorder="1" applyAlignment="1">
      <alignment horizontal="left" vertical="center" wrapText="1"/>
      <protection/>
    </xf>
    <xf numFmtId="0" fontId="18" fillId="0" borderId="25" xfId="60" applyFont="1" applyFill="1" applyBorder="1" applyAlignment="1">
      <alignment horizontal="left" vertical="center" wrapText="1"/>
      <protection/>
    </xf>
    <xf numFmtId="0" fontId="18" fillId="0" borderId="11" xfId="60" applyFont="1" applyFill="1" applyBorder="1" applyAlignment="1">
      <alignment horizontal="left" vertical="center" wrapText="1"/>
      <protection/>
    </xf>
    <xf numFmtId="0" fontId="5" fillId="0" borderId="0" xfId="56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56" applyFont="1" applyAlignment="1">
      <alignment vertical="center"/>
      <protection/>
    </xf>
    <xf numFmtId="0" fontId="0" fillId="0" borderId="0" xfId="0" applyFont="1" applyAlignment="1">
      <alignment/>
    </xf>
    <xf numFmtId="0" fontId="18" fillId="0" borderId="0" xfId="56" applyFont="1" applyAlignment="1">
      <alignment horizontal="center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6" fillId="0" borderId="29" xfId="58" applyFont="1" applyFill="1" applyBorder="1" applyAlignment="1">
      <alignment horizontal="center" vertical="center" wrapText="1"/>
      <protection/>
    </xf>
    <xf numFmtId="0" fontId="0" fillId="0" borderId="29" xfId="58" applyBorder="1" applyAlignment="1">
      <alignment horizontal="center" vertical="center"/>
      <protection/>
    </xf>
    <xf numFmtId="0" fontId="42" fillId="0" borderId="10" xfId="58" applyFont="1" applyFill="1" applyBorder="1" applyAlignment="1">
      <alignment horizontal="center" vertical="center" wrapText="1"/>
      <protection/>
    </xf>
    <xf numFmtId="0" fontId="40" fillId="0" borderId="0" xfId="58" applyFont="1" applyFill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41" fillId="0" borderId="0" xfId="58" applyFont="1" applyFill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vertical="center"/>
      <protection/>
    </xf>
    <xf numFmtId="0" fontId="3" fillId="0" borderId="25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42" fillId="0" borderId="18" xfId="58" applyFont="1" applyFill="1" applyBorder="1" applyAlignment="1">
      <alignment horizontal="center" vertical="center" wrapText="1"/>
      <protection/>
    </xf>
    <xf numFmtId="0" fontId="42" fillId="0" borderId="11" xfId="58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11" fillId="0" borderId="28" xfId="59" applyFont="1" applyBorder="1" applyAlignment="1">
      <alignment horizontal="right" vertical="center"/>
      <protection/>
    </xf>
    <xf numFmtId="0" fontId="7" fillId="0" borderId="28" xfId="59" applyFont="1" applyBorder="1" applyAlignment="1">
      <alignment horizontal="right" vertical="center"/>
      <protection/>
    </xf>
    <xf numFmtId="0" fontId="24" fillId="0" borderId="25" xfId="59" applyFont="1" applyBorder="1" applyAlignment="1">
      <alignment horizontal="left" vertical="center"/>
      <protection/>
    </xf>
    <xf numFmtId="0" fontId="8" fillId="0" borderId="25" xfId="0" applyFont="1" applyBorder="1" applyAlignment="1">
      <alignment vertical="center"/>
    </xf>
    <xf numFmtId="0" fontId="6" fillId="0" borderId="11" xfId="56" applyFont="1" applyBorder="1" applyAlignment="1">
      <alignment horizontal="center" vertical="center" textRotation="90" wrapText="1"/>
      <protection/>
    </xf>
    <xf numFmtId="0" fontId="16" fillId="0" borderId="11" xfId="59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textRotation="90" wrapText="1"/>
      <protection/>
    </xf>
    <xf numFmtId="0" fontId="16" fillId="0" borderId="10" xfId="59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28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1" fillId="0" borderId="18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7" fillId="0" borderId="18" xfId="56" applyFont="1" applyBorder="1" applyAlignment="1">
      <alignment horizontal="left" vertical="center"/>
      <protection/>
    </xf>
    <xf numFmtId="0" fontId="17" fillId="0" borderId="25" xfId="56" applyFont="1" applyBorder="1" applyAlignment="1">
      <alignment horizontal="left" vertical="center"/>
      <protection/>
    </xf>
    <xf numFmtId="0" fontId="17" fillId="0" borderId="11" xfId="56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11" fillId="0" borderId="18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9" fillId="0" borderId="10" xfId="61" applyFont="1" applyBorder="1" applyAlignment="1">
      <alignment vertical="center"/>
      <protection/>
    </xf>
    <xf numFmtId="0" fontId="18" fillId="0" borderId="25" xfId="61" applyFont="1" applyBorder="1" applyAlignment="1">
      <alignment vertical="center" wrapText="1"/>
      <protection/>
    </xf>
    <xf numFmtId="0" fontId="19" fillId="0" borderId="12" xfId="61" applyFont="1" applyBorder="1" applyAlignment="1">
      <alignment vertical="center"/>
      <protection/>
    </xf>
    <xf numFmtId="0" fontId="19" fillId="0" borderId="16" xfId="61" applyFont="1" applyBorder="1" applyAlignment="1">
      <alignment vertical="center"/>
      <protection/>
    </xf>
    <xf numFmtId="0" fontId="18" fillId="0" borderId="0" xfId="61" applyFont="1" applyAlignment="1">
      <alignment horizontal="right" vertical="center"/>
      <protection/>
    </xf>
    <xf numFmtId="0" fontId="18" fillId="0" borderId="0" xfId="62" applyFont="1" applyAlignment="1">
      <alignment horizontal="right" vertical="center"/>
      <protection/>
    </xf>
    <xf numFmtId="0" fontId="19" fillId="0" borderId="18" xfId="61" applyFont="1" applyBorder="1" applyAlignment="1">
      <alignment vertical="center"/>
      <protection/>
    </xf>
    <xf numFmtId="0" fontId="19" fillId="0" borderId="25" xfId="61" applyFont="1" applyBorder="1" applyAlignment="1">
      <alignment vertical="center"/>
      <protection/>
    </xf>
    <xf numFmtId="0" fontId="19" fillId="0" borderId="11" xfId="61" applyFont="1" applyBorder="1" applyAlignment="1">
      <alignment vertical="center"/>
      <protection/>
    </xf>
    <xf numFmtId="0" fontId="19" fillId="0" borderId="10" xfId="61" applyFont="1" applyBorder="1" applyAlignment="1">
      <alignment vertical="center" wrapText="1"/>
      <protection/>
    </xf>
    <xf numFmtId="0" fontId="19" fillId="0" borderId="11" xfId="61" applyFont="1" applyBorder="1" applyAlignment="1">
      <alignment vertical="center" wrapText="1"/>
      <protection/>
    </xf>
    <xf numFmtId="0" fontId="19" fillId="0" borderId="18" xfId="61" applyFont="1" applyBorder="1" applyAlignment="1">
      <alignment vertical="center" wrapText="1"/>
      <protection/>
    </xf>
    <xf numFmtId="0" fontId="19" fillId="0" borderId="29" xfId="61" applyFont="1" applyBorder="1" applyAlignment="1">
      <alignment vertical="center"/>
      <protection/>
    </xf>
    <xf numFmtId="0" fontId="19" fillId="0" borderId="25" xfId="61" applyFont="1" applyBorder="1" applyAlignment="1">
      <alignment vertical="center" wrapText="1"/>
      <protection/>
    </xf>
    <xf numFmtId="3" fontId="16" fillId="0" borderId="17" xfId="46" applyNumberFormat="1" applyFont="1" applyBorder="1" applyAlignment="1">
      <alignment horizontal="center" vertical="center"/>
    </xf>
    <xf numFmtId="3" fontId="16" fillId="0" borderId="16" xfId="46" applyNumberFormat="1" applyFont="1" applyBorder="1" applyAlignment="1">
      <alignment horizontal="center" vertical="center"/>
    </xf>
    <xf numFmtId="0" fontId="11" fillId="0" borderId="0" xfId="57" applyFont="1" applyAlignment="1">
      <alignment horizontal="right" vertical="center"/>
      <protection/>
    </xf>
    <xf numFmtId="0" fontId="17" fillId="0" borderId="0" xfId="62" applyFont="1" applyAlignment="1">
      <alignment horizontal="right" vertical="center"/>
      <protection/>
    </xf>
    <xf numFmtId="0" fontId="44" fillId="0" borderId="0" xfId="62" applyFont="1" applyAlignment="1">
      <alignment horizontal="center" vertical="center"/>
      <protection/>
    </xf>
    <xf numFmtId="0" fontId="19" fillId="0" borderId="18" xfId="61" applyFont="1" applyBorder="1" applyAlignment="1">
      <alignment horizontal="center" vertical="center"/>
      <protection/>
    </xf>
    <xf numFmtId="0" fontId="18" fillId="0" borderId="0" xfId="62" applyAlignment="1">
      <alignment horizontal="center" vertical="center"/>
      <protection/>
    </xf>
    <xf numFmtId="0" fontId="0" fillId="34" borderId="10" xfId="57" applyFont="1" applyFill="1" applyBorder="1" applyAlignment="1">
      <alignment horizontal="center" vertical="center"/>
      <protection/>
    </xf>
    <xf numFmtId="0" fontId="18" fillId="0" borderId="25" xfId="61" applyBorder="1" applyAlignment="1">
      <alignment horizontal="center" vertical="center"/>
      <protection/>
    </xf>
    <xf numFmtId="0" fontId="19" fillId="0" borderId="18" xfId="61" applyFont="1" applyBorder="1" applyAlignment="1">
      <alignment horizontal="left" vertical="center"/>
      <protection/>
    </xf>
    <xf numFmtId="0" fontId="19" fillId="0" borderId="25" xfId="61" applyFont="1" applyBorder="1" applyAlignment="1">
      <alignment horizontal="left" vertical="center"/>
      <protection/>
    </xf>
    <xf numFmtId="0" fontId="18" fillId="0" borderId="11" xfId="61" applyFont="1" applyBorder="1" applyAlignment="1">
      <alignment vertical="center" wrapText="1"/>
      <protection/>
    </xf>
    <xf numFmtId="0" fontId="18" fillId="0" borderId="29" xfId="61" applyBorder="1" applyAlignment="1">
      <alignment vertical="center"/>
      <protection/>
    </xf>
    <xf numFmtId="0" fontId="18" fillId="0" borderId="28" xfId="61" applyBorder="1" applyAlignment="1">
      <alignment vertical="center"/>
      <protection/>
    </xf>
    <xf numFmtId="0" fontId="19" fillId="0" borderId="14" xfId="61" applyFont="1" applyBorder="1" applyAlignment="1">
      <alignment horizontal="left" vertical="center"/>
      <protection/>
    </xf>
    <xf numFmtId="0" fontId="19" fillId="0" borderId="29" xfId="61" applyFont="1" applyBorder="1" applyAlignment="1">
      <alignment horizontal="left" vertical="center"/>
      <protection/>
    </xf>
    <xf numFmtId="0" fontId="19" fillId="0" borderId="13" xfId="61" applyFont="1" applyBorder="1" applyAlignment="1">
      <alignment horizontal="left" vertical="center"/>
      <protection/>
    </xf>
    <xf numFmtId="0" fontId="18" fillId="0" borderId="14" xfId="61" applyFont="1" applyBorder="1">
      <alignment/>
      <protection/>
    </xf>
    <xf numFmtId="0" fontId="18" fillId="0" borderId="18" xfId="61" applyFont="1" applyBorder="1" applyAlignment="1" quotePrefix="1">
      <alignment horizontal="right" vertical="top"/>
      <protection/>
    </xf>
    <xf numFmtId="3" fontId="19" fillId="0" borderId="10" xfId="46" applyNumberFormat="1" applyFont="1" applyBorder="1" applyAlignment="1">
      <alignment horizontal="right" vertical="center"/>
    </xf>
    <xf numFmtId="0" fontId="18" fillId="0" borderId="10" xfId="61" applyFont="1" applyBorder="1" applyAlignment="1">
      <alignment horizontal="right" vertical="center"/>
      <protection/>
    </xf>
    <xf numFmtId="0" fontId="18" fillId="0" borderId="28" xfId="61" applyFont="1" applyBorder="1" applyAlignment="1">
      <alignment horizontal="right" vertical="center" wrapText="1"/>
      <protection/>
    </xf>
    <xf numFmtId="0" fontId="18" fillId="0" borderId="11" xfId="61" applyFont="1" applyBorder="1" applyAlignment="1">
      <alignment vertical="center" wrapText="1"/>
      <protection/>
    </xf>
    <xf numFmtId="0" fontId="18" fillId="0" borderId="12" xfId="61" applyFont="1" applyBorder="1" applyAlignment="1">
      <alignment vertical="center" wrapText="1"/>
      <protection/>
    </xf>
    <xf numFmtId="0" fontId="18" fillId="0" borderId="18" xfId="61" applyFont="1" applyBorder="1" applyAlignment="1">
      <alignment horizontal="right" vertical="center"/>
      <protection/>
    </xf>
    <xf numFmtId="0" fontId="18" fillId="0" borderId="10" xfId="61" applyBorder="1" applyAlignment="1">
      <alignment vertical="center"/>
      <protection/>
    </xf>
    <xf numFmtId="3" fontId="18" fillId="0" borderId="17" xfId="46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18" fillId="0" borderId="28" xfId="61" applyBorder="1" applyAlignment="1">
      <alignment vertical="center"/>
      <protection/>
    </xf>
    <xf numFmtId="3" fontId="17" fillId="0" borderId="0" xfId="61" applyNumberFormat="1" applyFont="1">
      <alignment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010.III.n.évi beszámoló" xfId="57"/>
    <cellStyle name="Normál_2013 I. félévi kv táblázatok végleges" xfId="58"/>
    <cellStyle name="Normál_2-A tábla" xfId="59"/>
    <cellStyle name="Normál_mellékletek Magdinak" xfId="60"/>
    <cellStyle name="Normál_Táblázatminták üres" xfId="61"/>
    <cellStyle name="Normál_Testület 3.n.év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AL24"/>
  <sheetViews>
    <sheetView zoomScalePageLayoutView="0" workbookViewId="0" topLeftCell="L1">
      <selection activeCell="V3" sqref="V3"/>
    </sheetView>
  </sheetViews>
  <sheetFormatPr defaultColWidth="9.140625" defaultRowHeight="12.75"/>
  <cols>
    <col min="1" max="1" width="3.7109375" style="428" customWidth="1"/>
    <col min="2" max="2" width="20.7109375" style="428" customWidth="1"/>
    <col min="3" max="3" width="9.28125" style="428" customWidth="1"/>
    <col min="4" max="4" width="9.7109375" style="428" customWidth="1"/>
    <col min="5" max="5" width="10.421875" style="428" customWidth="1"/>
    <col min="6" max="6" width="9.28125" style="428" customWidth="1"/>
    <col min="7" max="7" width="10.00390625" style="428" customWidth="1"/>
    <col min="8" max="8" width="8.140625" style="428" customWidth="1"/>
    <col min="9" max="9" width="10.57421875" style="428" customWidth="1"/>
    <col min="10" max="10" width="9.7109375" style="428" customWidth="1"/>
    <col min="11" max="11" width="9.28125" style="428" customWidth="1"/>
    <col min="12" max="12" width="10.28125" style="428" customWidth="1"/>
    <col min="13" max="13" width="10.00390625" style="428" customWidth="1"/>
    <col min="14" max="14" width="7.8515625" style="428" customWidth="1"/>
    <col min="15" max="15" width="10.00390625" style="428" customWidth="1"/>
    <col min="16" max="16" width="10.8515625" style="428" customWidth="1"/>
    <col min="17" max="17" width="8.8515625" style="428" customWidth="1"/>
    <col min="18" max="19" width="9.421875" style="428" customWidth="1"/>
    <col min="20" max="20" width="9.00390625" style="428" customWidth="1"/>
    <col min="21" max="21" width="3.140625" style="428" customWidth="1"/>
    <col min="22" max="22" width="24.7109375" style="428" customWidth="1"/>
    <col min="23" max="23" width="10.7109375" style="428" customWidth="1"/>
    <col min="24" max="24" width="10.8515625" style="428" customWidth="1"/>
    <col min="25" max="26" width="9.140625" style="428" customWidth="1"/>
    <col min="27" max="27" width="9.421875" style="428" customWidth="1"/>
    <col min="28" max="28" width="8.421875" style="428" customWidth="1"/>
    <col min="29" max="29" width="10.28125" style="428" customWidth="1"/>
    <col min="30" max="30" width="10.421875" style="428" customWidth="1"/>
    <col min="31" max="31" width="8.57421875" style="428" customWidth="1"/>
    <col min="32" max="32" width="8.8515625" style="428" customWidth="1"/>
    <col min="33" max="33" width="9.57421875" style="428" customWidth="1"/>
    <col min="34" max="34" width="8.140625" style="428" customWidth="1"/>
    <col min="35" max="35" width="10.00390625" style="428" customWidth="1"/>
    <col min="36" max="36" width="10.140625" style="428" customWidth="1"/>
    <col min="37" max="37" width="8.7109375" style="428" customWidth="1"/>
    <col min="38" max="38" width="9.7109375" style="428" customWidth="1"/>
    <col min="39" max="16384" width="9.140625" style="428" customWidth="1"/>
  </cols>
  <sheetData>
    <row r="1" spans="1:38" ht="25.5" customHeight="1">
      <c r="A1" s="426"/>
      <c r="B1" s="530"/>
      <c r="C1" s="530"/>
      <c r="D1" s="530"/>
      <c r="E1" s="530"/>
      <c r="F1" s="530"/>
      <c r="G1" s="427"/>
      <c r="H1" s="427"/>
      <c r="N1" s="533" t="s">
        <v>504</v>
      </c>
      <c r="O1" s="534"/>
      <c r="P1" s="534"/>
      <c r="Q1" s="534"/>
      <c r="R1" s="534"/>
      <c r="S1" s="534"/>
      <c r="T1" s="535"/>
      <c r="U1" s="429"/>
      <c r="X1" s="429"/>
      <c r="Y1" s="429"/>
      <c r="Z1" s="429"/>
      <c r="AA1" s="429"/>
      <c r="AB1" s="429"/>
      <c r="AC1" s="429"/>
      <c r="AD1" s="429"/>
      <c r="AE1" s="429"/>
      <c r="AF1" s="533" t="str">
        <f>N1</f>
        <v>1. melléklet a 3/2014. (II.17.) önkormányzati rendelethez</v>
      </c>
      <c r="AG1" s="534"/>
      <c r="AH1" s="534"/>
      <c r="AI1" s="534"/>
      <c r="AJ1" s="534"/>
      <c r="AK1" s="534"/>
      <c r="AL1" s="535"/>
    </row>
    <row r="2" spans="1:35" ht="37.5" customHeight="1">
      <c r="A2" s="426"/>
      <c r="B2" s="427"/>
      <c r="C2" s="427"/>
      <c r="D2" s="427"/>
      <c r="E2" s="427"/>
      <c r="F2" s="427"/>
      <c r="G2" s="427"/>
      <c r="H2" s="427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</row>
    <row r="3" spans="1:35" ht="27.75" customHeight="1">
      <c r="A3" s="426"/>
      <c r="B3" s="427"/>
      <c r="C3" s="427"/>
      <c r="D3" s="427"/>
      <c r="E3" s="427"/>
      <c r="F3" s="427"/>
      <c r="G3" s="427"/>
      <c r="H3" s="427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</row>
    <row r="4" spans="1:38" ht="28.5" customHeight="1">
      <c r="A4" s="531" t="s">
        <v>496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1" t="str">
        <f>A4</f>
        <v>Békés Város  Önkormányzata és intézményei 2014. évi kiemelt bevételi előirányzatainak teljesítése</v>
      </c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</row>
    <row r="5" ht="37.5" customHeight="1">
      <c r="A5" s="426"/>
    </row>
    <row r="6" ht="37.5" customHeight="1">
      <c r="A6" s="426"/>
    </row>
    <row r="7" spans="1:38" ht="12.75">
      <c r="A7" s="430"/>
      <c r="B7" s="430" t="s">
        <v>0</v>
      </c>
      <c r="C7" s="430" t="s">
        <v>1</v>
      </c>
      <c r="D7" s="430" t="s">
        <v>2</v>
      </c>
      <c r="E7" s="430" t="s">
        <v>3</v>
      </c>
      <c r="F7" s="430" t="s">
        <v>4</v>
      </c>
      <c r="G7" s="430" t="s">
        <v>5</v>
      </c>
      <c r="H7" s="430" t="s">
        <v>85</v>
      </c>
      <c r="I7" s="430" t="s">
        <v>6</v>
      </c>
      <c r="J7" s="430" t="s">
        <v>7</v>
      </c>
      <c r="K7" s="430" t="s">
        <v>44</v>
      </c>
      <c r="L7" s="430" t="s">
        <v>8</v>
      </c>
      <c r="M7" s="430" t="s">
        <v>104</v>
      </c>
      <c r="N7" s="430" t="s">
        <v>45</v>
      </c>
      <c r="O7" s="430" t="s">
        <v>9</v>
      </c>
      <c r="P7" s="430" t="s">
        <v>105</v>
      </c>
      <c r="Q7" s="430" t="s">
        <v>305</v>
      </c>
      <c r="R7" s="430" t="s">
        <v>281</v>
      </c>
      <c r="S7" s="430" t="s">
        <v>282</v>
      </c>
      <c r="T7" s="430" t="s">
        <v>280</v>
      </c>
      <c r="U7" s="430"/>
      <c r="V7" s="430" t="s">
        <v>494</v>
      </c>
      <c r="W7" s="430" t="s">
        <v>287</v>
      </c>
      <c r="X7" s="430" t="s">
        <v>288</v>
      </c>
      <c r="Y7" s="430" t="s">
        <v>289</v>
      </c>
      <c r="Z7" s="430" t="s">
        <v>290</v>
      </c>
      <c r="AA7" s="430" t="s">
        <v>291</v>
      </c>
      <c r="AB7" s="430" t="s">
        <v>292</v>
      </c>
      <c r="AC7" s="430" t="s">
        <v>293</v>
      </c>
      <c r="AD7" s="430" t="s">
        <v>294</v>
      </c>
      <c r="AE7" s="430" t="s">
        <v>295</v>
      </c>
      <c r="AF7" s="430" t="s">
        <v>296</v>
      </c>
      <c r="AG7" s="430" t="s">
        <v>297</v>
      </c>
      <c r="AH7" s="430" t="s">
        <v>298</v>
      </c>
      <c r="AI7" s="430" t="s">
        <v>424</v>
      </c>
      <c r="AJ7" s="430" t="s">
        <v>425</v>
      </c>
      <c r="AK7" s="430" t="s">
        <v>426</v>
      </c>
      <c r="AL7" s="431" t="s">
        <v>427</v>
      </c>
    </row>
    <row r="8" spans="1:38" ht="19.5" customHeight="1">
      <c r="A8" s="432">
        <v>1</v>
      </c>
      <c r="R8" s="433"/>
      <c r="S8" s="433"/>
      <c r="T8" s="433" t="s">
        <v>87</v>
      </c>
      <c r="U8" s="432">
        <f aca="true" t="shared" si="0" ref="U8:V21">A8</f>
        <v>1</v>
      </c>
      <c r="AJ8" s="528" t="s">
        <v>87</v>
      </c>
      <c r="AK8" s="529"/>
      <c r="AL8" s="529"/>
    </row>
    <row r="9" spans="1:38" ht="19.5" customHeight="1">
      <c r="A9" s="434">
        <f>A8+1</f>
        <v>2</v>
      </c>
      <c r="B9" s="502" t="s">
        <v>11</v>
      </c>
      <c r="C9" s="503" t="s">
        <v>12</v>
      </c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4" t="s">
        <v>299</v>
      </c>
      <c r="S9" s="505"/>
      <c r="T9" s="506"/>
      <c r="U9" s="432">
        <f t="shared" si="0"/>
        <v>2</v>
      </c>
      <c r="V9" s="513" t="s">
        <v>11</v>
      </c>
      <c r="W9" s="519" t="s">
        <v>13</v>
      </c>
      <c r="X9" s="520"/>
      <c r="Y9" s="520"/>
      <c r="Z9" s="520"/>
      <c r="AA9" s="520"/>
      <c r="AB9" s="521"/>
      <c r="AC9" s="519" t="s">
        <v>14</v>
      </c>
      <c r="AD9" s="522"/>
      <c r="AE9" s="523"/>
      <c r="AF9" s="519" t="s">
        <v>300</v>
      </c>
      <c r="AG9" s="524"/>
      <c r="AH9" s="524"/>
      <c r="AI9" s="503" t="s">
        <v>15</v>
      </c>
      <c r="AJ9" s="503"/>
      <c r="AK9" s="503"/>
      <c r="AL9" s="503"/>
    </row>
    <row r="10" spans="1:38" ht="18.75" customHeight="1">
      <c r="A10" s="434">
        <f>A9+1</f>
        <v>3</v>
      </c>
      <c r="B10" s="502"/>
      <c r="C10" s="503" t="s">
        <v>17</v>
      </c>
      <c r="D10" s="503"/>
      <c r="E10" s="503"/>
      <c r="F10" s="503" t="s">
        <v>18</v>
      </c>
      <c r="G10" s="503"/>
      <c r="H10" s="503"/>
      <c r="I10" s="503" t="s">
        <v>19</v>
      </c>
      <c r="J10" s="503"/>
      <c r="K10" s="503"/>
      <c r="L10" s="503"/>
      <c r="M10" s="503"/>
      <c r="N10" s="503"/>
      <c r="O10" s="503" t="s">
        <v>20</v>
      </c>
      <c r="P10" s="503"/>
      <c r="Q10" s="503"/>
      <c r="R10" s="507"/>
      <c r="S10" s="508"/>
      <c r="T10" s="509"/>
      <c r="U10" s="432">
        <f t="shared" si="0"/>
        <v>3</v>
      </c>
      <c r="V10" s="514"/>
      <c r="W10" s="504" t="s">
        <v>21</v>
      </c>
      <c r="X10" s="505"/>
      <c r="Y10" s="506"/>
      <c r="Z10" s="504" t="s">
        <v>22</v>
      </c>
      <c r="AA10" s="505"/>
      <c r="AB10" s="506"/>
      <c r="AC10" s="504" t="s">
        <v>495</v>
      </c>
      <c r="AD10" s="505"/>
      <c r="AE10" s="506"/>
      <c r="AF10" s="504" t="s">
        <v>428</v>
      </c>
      <c r="AG10" s="525"/>
      <c r="AH10" s="525"/>
      <c r="AI10" s="503"/>
      <c r="AJ10" s="503"/>
      <c r="AK10" s="503"/>
      <c r="AL10" s="503"/>
    </row>
    <row r="11" spans="1:38" ht="17.25" customHeight="1">
      <c r="A11" s="434">
        <f>A10+1</f>
        <v>4</v>
      </c>
      <c r="B11" s="502"/>
      <c r="C11" s="503"/>
      <c r="D11" s="503"/>
      <c r="E11" s="503"/>
      <c r="F11" s="503"/>
      <c r="G11" s="503"/>
      <c r="H11" s="503"/>
      <c r="I11" s="503" t="s">
        <v>24</v>
      </c>
      <c r="J11" s="503"/>
      <c r="K11" s="503"/>
      <c r="L11" s="503" t="s">
        <v>25</v>
      </c>
      <c r="M11" s="503"/>
      <c r="N11" s="503"/>
      <c r="O11" s="503"/>
      <c r="P11" s="503"/>
      <c r="Q11" s="503"/>
      <c r="R11" s="510"/>
      <c r="S11" s="511"/>
      <c r="T11" s="512"/>
      <c r="U11" s="432">
        <f t="shared" si="0"/>
        <v>4</v>
      </c>
      <c r="V11" s="514"/>
      <c r="W11" s="516"/>
      <c r="X11" s="517"/>
      <c r="Y11" s="518"/>
      <c r="Z11" s="516"/>
      <c r="AA11" s="517"/>
      <c r="AB11" s="518"/>
      <c r="AC11" s="516"/>
      <c r="AD11" s="517"/>
      <c r="AE11" s="518"/>
      <c r="AF11" s="526"/>
      <c r="AG11" s="527"/>
      <c r="AH11" s="527"/>
      <c r="AI11" s="503"/>
      <c r="AJ11" s="503"/>
      <c r="AK11" s="503"/>
      <c r="AL11" s="503"/>
    </row>
    <row r="12" spans="1:38" ht="83.25" customHeight="1">
      <c r="A12" s="434">
        <f>A11+1</f>
        <v>5</v>
      </c>
      <c r="B12" s="502"/>
      <c r="C12" s="435" t="s">
        <v>248</v>
      </c>
      <c r="D12" s="435" t="s">
        <v>301</v>
      </c>
      <c r="E12" s="435" t="s">
        <v>109</v>
      </c>
      <c r="F12" s="435" t="s">
        <v>248</v>
      </c>
      <c r="G12" s="435" t="s">
        <v>301</v>
      </c>
      <c r="H12" s="435" t="s">
        <v>109</v>
      </c>
      <c r="I12" s="435" t="s">
        <v>248</v>
      </c>
      <c r="J12" s="435" t="s">
        <v>301</v>
      </c>
      <c r="K12" s="435" t="s">
        <v>109</v>
      </c>
      <c r="L12" s="435" t="s">
        <v>248</v>
      </c>
      <c r="M12" s="435" t="s">
        <v>301</v>
      </c>
      <c r="N12" s="435" t="s">
        <v>109</v>
      </c>
      <c r="O12" s="435" t="s">
        <v>248</v>
      </c>
      <c r="P12" s="435" t="s">
        <v>301</v>
      </c>
      <c r="Q12" s="435" t="s">
        <v>109</v>
      </c>
      <c r="R12" s="435" t="s">
        <v>248</v>
      </c>
      <c r="S12" s="435" t="s">
        <v>301</v>
      </c>
      <c r="T12" s="435" t="s">
        <v>302</v>
      </c>
      <c r="U12" s="432">
        <f t="shared" si="0"/>
        <v>5</v>
      </c>
      <c r="V12" s="515"/>
      <c r="W12" s="435" t="s">
        <v>248</v>
      </c>
      <c r="X12" s="435" t="s">
        <v>301</v>
      </c>
      <c r="Y12" s="435" t="s">
        <v>109</v>
      </c>
      <c r="Z12" s="435" t="s">
        <v>248</v>
      </c>
      <c r="AA12" s="435" t="s">
        <v>301</v>
      </c>
      <c r="AB12" s="435" t="s">
        <v>109</v>
      </c>
      <c r="AC12" s="435" t="s">
        <v>248</v>
      </c>
      <c r="AD12" s="435" t="s">
        <v>301</v>
      </c>
      <c r="AE12" s="435" t="s">
        <v>109</v>
      </c>
      <c r="AF12" s="435" t="s">
        <v>248</v>
      </c>
      <c r="AG12" s="435" t="s">
        <v>301</v>
      </c>
      <c r="AH12" s="435" t="s">
        <v>109</v>
      </c>
      <c r="AI12" s="435" t="s">
        <v>248</v>
      </c>
      <c r="AJ12" s="435" t="s">
        <v>301</v>
      </c>
      <c r="AK12" s="435" t="s">
        <v>109</v>
      </c>
      <c r="AL12" s="435" t="s">
        <v>303</v>
      </c>
    </row>
    <row r="13" spans="1:38" ht="44.25" customHeight="1">
      <c r="A13" s="434">
        <f>A12+1</f>
        <v>6</v>
      </c>
      <c r="B13" s="436" t="s">
        <v>27</v>
      </c>
      <c r="C13" s="437">
        <v>33566</v>
      </c>
      <c r="D13" s="437">
        <v>59829</v>
      </c>
      <c r="E13" s="437">
        <v>59829</v>
      </c>
      <c r="F13" s="437"/>
      <c r="G13" s="437"/>
      <c r="H13" s="437"/>
      <c r="I13" s="437"/>
      <c r="J13" s="437"/>
      <c r="K13" s="437"/>
      <c r="L13" s="437">
        <v>26485</v>
      </c>
      <c r="M13" s="437">
        <v>32496</v>
      </c>
      <c r="N13" s="437">
        <v>32496</v>
      </c>
      <c r="O13" s="437">
        <v>315970</v>
      </c>
      <c r="P13" s="437">
        <v>351537</v>
      </c>
      <c r="Q13" s="437">
        <v>351537</v>
      </c>
      <c r="R13" s="437">
        <v>1115</v>
      </c>
      <c r="S13" s="437">
        <v>61527</v>
      </c>
      <c r="T13" s="437">
        <v>61527</v>
      </c>
      <c r="U13" s="432">
        <f t="shared" si="0"/>
        <v>6</v>
      </c>
      <c r="V13" s="438" t="str">
        <f t="shared" si="0"/>
        <v>Egyesített Egészségügyi Intézmény és Rendelőintézet</v>
      </c>
      <c r="W13" s="437"/>
      <c r="X13" s="437"/>
      <c r="Y13" s="437"/>
      <c r="Z13" s="437"/>
      <c r="AA13" s="437">
        <v>472</v>
      </c>
      <c r="AB13" s="437">
        <v>472</v>
      </c>
      <c r="AC13" s="437"/>
      <c r="AD13" s="437"/>
      <c r="AE13" s="437"/>
      <c r="AF13" s="437"/>
      <c r="AG13" s="437"/>
      <c r="AH13" s="437"/>
      <c r="AI13" s="439">
        <f>SUM(C13+F13+I13+L13+O13+R13+W13+Z13+AC13+AF13)</f>
        <v>377136</v>
      </c>
      <c r="AJ13" s="439">
        <f>SUM(D13+G13+J13+M13+P13+S13+X13+AA13+AD13+AG13)</f>
        <v>505861</v>
      </c>
      <c r="AK13" s="439">
        <f>SUM(E13+H13+K13+N13+Q13+T13+Y13+AB13+AE13+AH13)</f>
        <v>505861</v>
      </c>
      <c r="AL13" s="440">
        <f>AK13/AJ13*100</f>
        <v>100</v>
      </c>
    </row>
    <row r="14" spans="1:38" ht="44.25" customHeight="1">
      <c r="A14" s="434">
        <f aca="true" t="shared" si="1" ref="A14:A21">A13+1</f>
        <v>7</v>
      </c>
      <c r="B14" s="436" t="s">
        <v>304</v>
      </c>
      <c r="C14" s="437">
        <v>43124</v>
      </c>
      <c r="D14" s="437">
        <v>163282</v>
      </c>
      <c r="E14" s="437">
        <v>156807</v>
      </c>
      <c r="F14" s="437"/>
      <c r="G14" s="437"/>
      <c r="H14" s="437"/>
      <c r="I14" s="437"/>
      <c r="J14" s="437"/>
      <c r="K14" s="437"/>
      <c r="L14" s="437">
        <v>116722</v>
      </c>
      <c r="M14" s="437">
        <v>117655</v>
      </c>
      <c r="N14" s="437">
        <v>117655</v>
      </c>
      <c r="O14" s="437"/>
      <c r="P14" s="437">
        <v>216</v>
      </c>
      <c r="Q14" s="437">
        <v>216</v>
      </c>
      <c r="R14" s="437">
        <v>2015</v>
      </c>
      <c r="S14" s="437">
        <v>2471</v>
      </c>
      <c r="T14" s="437">
        <v>2471</v>
      </c>
      <c r="U14" s="432"/>
      <c r="V14" s="438" t="str">
        <f t="shared" si="0"/>
        <v>Békési Városgondnokság</v>
      </c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9">
        <f>C14+F14+I14+L14+O14+R14+W14+Z14+AC14+AF14</f>
        <v>161861</v>
      </c>
      <c r="AJ14" s="439">
        <f aca="true" t="shared" si="2" ref="AJ14:AK21">SUM(D14+G14+J14+M14+P14+S14+X14+AA14+AD14+AG14)</f>
        <v>283624</v>
      </c>
      <c r="AK14" s="439">
        <f t="shared" si="2"/>
        <v>277149</v>
      </c>
      <c r="AL14" s="440">
        <f aca="true" t="shared" si="3" ref="AL14:AL21">AK14/AJ14*100</f>
        <v>97.71704792260175</v>
      </c>
    </row>
    <row r="15" spans="1:38" ht="34.5" customHeight="1">
      <c r="A15" s="434">
        <f t="shared" si="1"/>
        <v>8</v>
      </c>
      <c r="B15" s="436" t="s">
        <v>29</v>
      </c>
      <c r="C15" s="437">
        <v>58889</v>
      </c>
      <c r="D15" s="437">
        <v>103678</v>
      </c>
      <c r="E15" s="437">
        <v>102345</v>
      </c>
      <c r="F15" s="437"/>
      <c r="G15" s="437"/>
      <c r="H15" s="437"/>
      <c r="I15" s="437"/>
      <c r="J15" s="437"/>
      <c r="K15" s="437"/>
      <c r="L15" s="437">
        <v>104364</v>
      </c>
      <c r="M15" s="437">
        <v>81632</v>
      </c>
      <c r="N15" s="437">
        <v>81632</v>
      </c>
      <c r="O15" s="437"/>
      <c r="P15" s="437">
        <v>14681</v>
      </c>
      <c r="Q15" s="437">
        <v>14681</v>
      </c>
      <c r="R15" s="437"/>
      <c r="S15" s="437">
        <v>34236</v>
      </c>
      <c r="T15" s="437">
        <v>34236</v>
      </c>
      <c r="U15" s="432">
        <f aca="true" t="shared" si="4" ref="U15:U21">A15</f>
        <v>8</v>
      </c>
      <c r="V15" s="438" t="str">
        <f t="shared" si="0"/>
        <v>Kecskeméti Gábor Kulturális Központ</v>
      </c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9">
        <f aca="true" t="shared" si="5" ref="AI15:AI21">SUM(C15+F15+I15+L15+O15+R15+W15+Z15+AC15+AF15)</f>
        <v>163253</v>
      </c>
      <c r="AJ15" s="439">
        <f t="shared" si="2"/>
        <v>234227</v>
      </c>
      <c r="AK15" s="439">
        <f t="shared" si="2"/>
        <v>232894</v>
      </c>
      <c r="AL15" s="440">
        <f t="shared" si="3"/>
        <v>99.43089396184044</v>
      </c>
    </row>
    <row r="16" spans="1:38" ht="30" customHeight="1">
      <c r="A16" s="434">
        <f t="shared" si="1"/>
        <v>9</v>
      </c>
      <c r="B16" s="441" t="s">
        <v>31</v>
      </c>
      <c r="C16" s="437">
        <v>1425</v>
      </c>
      <c r="D16" s="437">
        <v>4794</v>
      </c>
      <c r="E16" s="437">
        <v>4794</v>
      </c>
      <c r="F16" s="437"/>
      <c r="G16" s="437"/>
      <c r="H16" s="437"/>
      <c r="I16" s="437"/>
      <c r="J16" s="437"/>
      <c r="K16" s="437"/>
      <c r="L16" s="437">
        <v>18609</v>
      </c>
      <c r="M16" s="437">
        <v>28942</v>
      </c>
      <c r="N16" s="437">
        <v>28942</v>
      </c>
      <c r="O16" s="437"/>
      <c r="P16" s="437">
        <v>1683</v>
      </c>
      <c r="Q16" s="437">
        <v>1683</v>
      </c>
      <c r="R16" s="437"/>
      <c r="S16" s="437">
        <v>889</v>
      </c>
      <c r="T16" s="437">
        <v>889</v>
      </c>
      <c r="U16" s="432">
        <f t="shared" si="4"/>
        <v>9</v>
      </c>
      <c r="V16" s="442" t="str">
        <f t="shared" si="0"/>
        <v>Jantyik Mátyás Múzeum</v>
      </c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9">
        <f t="shared" si="5"/>
        <v>20034</v>
      </c>
      <c r="AJ16" s="439">
        <f t="shared" si="2"/>
        <v>36308</v>
      </c>
      <c r="AK16" s="439">
        <f t="shared" si="2"/>
        <v>36308</v>
      </c>
      <c r="AL16" s="440">
        <f t="shared" si="3"/>
        <v>100</v>
      </c>
    </row>
    <row r="17" spans="1:38" ht="34.5" customHeight="1">
      <c r="A17" s="434">
        <f t="shared" si="1"/>
        <v>10</v>
      </c>
      <c r="B17" s="436" t="s">
        <v>33</v>
      </c>
      <c r="C17" s="437">
        <v>1585</v>
      </c>
      <c r="D17" s="437">
        <v>1798</v>
      </c>
      <c r="E17" s="437">
        <v>1798</v>
      </c>
      <c r="F17" s="437"/>
      <c r="G17" s="437"/>
      <c r="H17" s="437"/>
      <c r="I17" s="437"/>
      <c r="J17" s="437"/>
      <c r="K17" s="437"/>
      <c r="L17" s="437">
        <v>28464</v>
      </c>
      <c r="M17" s="437">
        <v>30426</v>
      </c>
      <c r="N17" s="437">
        <v>30426</v>
      </c>
      <c r="O17" s="437"/>
      <c r="P17" s="437">
        <v>19528</v>
      </c>
      <c r="Q17" s="437">
        <v>19528</v>
      </c>
      <c r="R17" s="437"/>
      <c r="S17" s="437">
        <v>4085</v>
      </c>
      <c r="T17" s="437">
        <v>4085</v>
      </c>
      <c r="U17" s="432">
        <f t="shared" si="4"/>
        <v>10</v>
      </c>
      <c r="V17" s="442" t="str">
        <f t="shared" si="0"/>
        <v>Püski Sándor Könyvtár</v>
      </c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9">
        <f t="shared" si="5"/>
        <v>30049</v>
      </c>
      <c r="AJ17" s="439">
        <f t="shared" si="2"/>
        <v>55837</v>
      </c>
      <c r="AK17" s="439">
        <f t="shared" si="2"/>
        <v>55837</v>
      </c>
      <c r="AL17" s="440">
        <f t="shared" si="3"/>
        <v>100</v>
      </c>
    </row>
    <row r="18" spans="1:38" ht="34.5" customHeight="1">
      <c r="A18" s="434">
        <f t="shared" si="1"/>
        <v>11</v>
      </c>
      <c r="B18" s="443" t="s">
        <v>35</v>
      </c>
      <c r="C18" s="439">
        <f aca="true" t="shared" si="6" ref="C18:T18">SUM(C13:C17)</f>
        <v>138589</v>
      </c>
      <c r="D18" s="439">
        <f t="shared" si="6"/>
        <v>333381</v>
      </c>
      <c r="E18" s="439">
        <f t="shared" si="6"/>
        <v>325573</v>
      </c>
      <c r="F18" s="439">
        <f t="shared" si="6"/>
        <v>0</v>
      </c>
      <c r="G18" s="439">
        <f t="shared" si="6"/>
        <v>0</v>
      </c>
      <c r="H18" s="439">
        <f t="shared" si="6"/>
        <v>0</v>
      </c>
      <c r="I18" s="439">
        <f t="shared" si="6"/>
        <v>0</v>
      </c>
      <c r="J18" s="439">
        <f t="shared" si="6"/>
        <v>0</v>
      </c>
      <c r="K18" s="439">
        <f t="shared" si="6"/>
        <v>0</v>
      </c>
      <c r="L18" s="439">
        <f t="shared" si="6"/>
        <v>294644</v>
      </c>
      <c r="M18" s="439">
        <f t="shared" si="6"/>
        <v>291151</v>
      </c>
      <c r="N18" s="439">
        <f t="shared" si="6"/>
        <v>291151</v>
      </c>
      <c r="O18" s="439">
        <f t="shared" si="6"/>
        <v>315970</v>
      </c>
      <c r="P18" s="439">
        <f t="shared" si="6"/>
        <v>387645</v>
      </c>
      <c r="Q18" s="439">
        <f t="shared" si="6"/>
        <v>387645</v>
      </c>
      <c r="R18" s="439">
        <f t="shared" si="6"/>
        <v>3130</v>
      </c>
      <c r="S18" s="439">
        <f t="shared" si="6"/>
        <v>103208</v>
      </c>
      <c r="T18" s="439">
        <f t="shared" si="6"/>
        <v>103208</v>
      </c>
      <c r="U18" s="432">
        <f t="shared" si="4"/>
        <v>11</v>
      </c>
      <c r="V18" s="444" t="str">
        <f t="shared" si="0"/>
        <v>Költségvetési szervek összesen:</v>
      </c>
      <c r="W18" s="439">
        <f aca="true" t="shared" si="7" ref="W18:AH18">SUM(W13:W17)</f>
        <v>0</v>
      </c>
      <c r="X18" s="439">
        <f t="shared" si="7"/>
        <v>0</v>
      </c>
      <c r="Y18" s="439">
        <f t="shared" si="7"/>
        <v>0</v>
      </c>
      <c r="Z18" s="439">
        <f t="shared" si="7"/>
        <v>0</v>
      </c>
      <c r="AA18" s="439">
        <f t="shared" si="7"/>
        <v>472</v>
      </c>
      <c r="AB18" s="439">
        <f t="shared" si="7"/>
        <v>472</v>
      </c>
      <c r="AC18" s="439">
        <f t="shared" si="7"/>
        <v>0</v>
      </c>
      <c r="AD18" s="439">
        <f t="shared" si="7"/>
        <v>0</v>
      </c>
      <c r="AE18" s="439">
        <f t="shared" si="7"/>
        <v>0</v>
      </c>
      <c r="AF18" s="439">
        <f t="shared" si="7"/>
        <v>0</v>
      </c>
      <c r="AG18" s="439">
        <f t="shared" si="7"/>
        <v>0</v>
      </c>
      <c r="AH18" s="439">
        <f t="shared" si="7"/>
        <v>0</v>
      </c>
      <c r="AI18" s="439">
        <f t="shared" si="5"/>
        <v>752333</v>
      </c>
      <c r="AJ18" s="439">
        <f t="shared" si="2"/>
        <v>1115857</v>
      </c>
      <c r="AK18" s="439">
        <f t="shared" si="2"/>
        <v>1108049</v>
      </c>
      <c r="AL18" s="440">
        <f t="shared" si="3"/>
        <v>99.30026876203671</v>
      </c>
    </row>
    <row r="19" spans="1:38" ht="34.5" customHeight="1">
      <c r="A19" s="434">
        <f t="shared" si="1"/>
        <v>12</v>
      </c>
      <c r="B19" s="445" t="s">
        <v>37</v>
      </c>
      <c r="C19" s="437">
        <v>89741</v>
      </c>
      <c r="D19" s="437">
        <v>88915</v>
      </c>
      <c r="E19" s="437">
        <v>87296</v>
      </c>
      <c r="F19" s="437">
        <v>500</v>
      </c>
      <c r="G19" s="437">
        <v>33</v>
      </c>
      <c r="H19" s="437">
        <v>33</v>
      </c>
      <c r="I19" s="437"/>
      <c r="J19" s="437"/>
      <c r="K19" s="437"/>
      <c r="L19" s="437">
        <v>667267</v>
      </c>
      <c r="M19" s="437">
        <v>558482</v>
      </c>
      <c r="N19" s="437">
        <v>558482</v>
      </c>
      <c r="O19" s="437"/>
      <c r="P19" s="437">
        <v>9409</v>
      </c>
      <c r="Q19" s="437">
        <v>9409</v>
      </c>
      <c r="R19" s="437">
        <v>1259</v>
      </c>
      <c r="S19" s="437">
        <v>51737</v>
      </c>
      <c r="T19" s="437">
        <v>51737</v>
      </c>
      <c r="U19" s="432">
        <f t="shared" si="4"/>
        <v>12</v>
      </c>
      <c r="V19" s="442" t="str">
        <f t="shared" si="0"/>
        <v>Polgármesteri Hivatal</v>
      </c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9">
        <f t="shared" si="5"/>
        <v>758767</v>
      </c>
      <c r="AJ19" s="439">
        <f t="shared" si="2"/>
        <v>708576</v>
      </c>
      <c r="AK19" s="439">
        <f t="shared" si="2"/>
        <v>706957</v>
      </c>
      <c r="AL19" s="440">
        <f t="shared" si="3"/>
        <v>99.77151357088019</v>
      </c>
    </row>
    <row r="20" spans="1:38" ht="34.5" customHeight="1">
      <c r="A20" s="434">
        <f t="shared" si="1"/>
        <v>13</v>
      </c>
      <c r="B20" s="445" t="s">
        <v>39</v>
      </c>
      <c r="C20" s="437">
        <v>363381</v>
      </c>
      <c r="D20" s="437">
        <v>504682</v>
      </c>
      <c r="E20" s="437">
        <v>469712</v>
      </c>
      <c r="F20" s="437">
        <v>512000</v>
      </c>
      <c r="G20" s="437">
        <v>611957</v>
      </c>
      <c r="H20" s="437">
        <v>581336</v>
      </c>
      <c r="I20" s="437">
        <v>1353317</v>
      </c>
      <c r="J20" s="437">
        <v>1350430</v>
      </c>
      <c r="K20" s="437">
        <v>1350430</v>
      </c>
      <c r="L20" s="437">
        <v>-961911</v>
      </c>
      <c r="M20" s="437">
        <v>-849633</v>
      </c>
      <c r="N20" s="437">
        <v>-849633</v>
      </c>
      <c r="O20" s="437">
        <v>756511</v>
      </c>
      <c r="P20" s="437">
        <v>578294</v>
      </c>
      <c r="Q20" s="437">
        <v>573290</v>
      </c>
      <c r="R20" s="437">
        <v>43534</v>
      </c>
      <c r="S20" s="437">
        <v>554374</v>
      </c>
      <c r="T20" s="437">
        <v>554374</v>
      </c>
      <c r="U20" s="432">
        <f t="shared" si="4"/>
        <v>13</v>
      </c>
      <c r="V20" s="442" t="str">
        <f t="shared" si="0"/>
        <v>Önkormányzat </v>
      </c>
      <c r="W20" s="437">
        <v>863258</v>
      </c>
      <c r="X20" s="437">
        <v>814595</v>
      </c>
      <c r="Y20" s="437">
        <v>801312</v>
      </c>
      <c r="Z20" s="437">
        <v>61472</v>
      </c>
      <c r="AA20" s="437">
        <v>65687</v>
      </c>
      <c r="AB20" s="437">
        <v>65687</v>
      </c>
      <c r="AC20" s="437">
        <v>189932</v>
      </c>
      <c r="AD20" s="437">
        <v>652410</v>
      </c>
      <c r="AE20" s="437">
        <v>652410</v>
      </c>
      <c r="AF20" s="437">
        <v>0</v>
      </c>
      <c r="AG20" s="437">
        <v>77266</v>
      </c>
      <c r="AH20" s="437">
        <v>77266</v>
      </c>
      <c r="AI20" s="437">
        <f t="shared" si="5"/>
        <v>3181494</v>
      </c>
      <c r="AJ20" s="439">
        <f t="shared" si="2"/>
        <v>4360062</v>
      </c>
      <c r="AK20" s="439">
        <f t="shared" si="2"/>
        <v>4276184</v>
      </c>
      <c r="AL20" s="440">
        <f t="shared" si="3"/>
        <v>98.07622001705481</v>
      </c>
    </row>
    <row r="21" spans="1:38" ht="34.5" customHeight="1">
      <c r="A21" s="434">
        <f t="shared" si="1"/>
        <v>14</v>
      </c>
      <c r="B21" s="443" t="s">
        <v>41</v>
      </c>
      <c r="C21" s="439">
        <f aca="true" t="shared" si="8" ref="C21:T21">SUM(C18:C20)</f>
        <v>591711</v>
      </c>
      <c r="D21" s="439">
        <f t="shared" si="8"/>
        <v>926978</v>
      </c>
      <c r="E21" s="439">
        <f t="shared" si="8"/>
        <v>882581</v>
      </c>
      <c r="F21" s="439">
        <f t="shared" si="8"/>
        <v>512500</v>
      </c>
      <c r="G21" s="439">
        <f t="shared" si="8"/>
        <v>611990</v>
      </c>
      <c r="H21" s="439">
        <f t="shared" si="8"/>
        <v>581369</v>
      </c>
      <c r="I21" s="439">
        <f t="shared" si="8"/>
        <v>1353317</v>
      </c>
      <c r="J21" s="439">
        <f t="shared" si="8"/>
        <v>1350430</v>
      </c>
      <c r="K21" s="439">
        <f t="shared" si="8"/>
        <v>1350430</v>
      </c>
      <c r="L21" s="439">
        <f t="shared" si="8"/>
        <v>0</v>
      </c>
      <c r="M21" s="439">
        <f t="shared" si="8"/>
        <v>0</v>
      </c>
      <c r="N21" s="439">
        <f t="shared" si="8"/>
        <v>0</v>
      </c>
      <c r="O21" s="439">
        <f t="shared" si="8"/>
        <v>1072481</v>
      </c>
      <c r="P21" s="439">
        <f t="shared" si="8"/>
        <v>975348</v>
      </c>
      <c r="Q21" s="439">
        <f t="shared" si="8"/>
        <v>970344</v>
      </c>
      <c r="R21" s="439">
        <f t="shared" si="8"/>
        <v>47923</v>
      </c>
      <c r="S21" s="439">
        <f t="shared" si="8"/>
        <v>709319</v>
      </c>
      <c r="T21" s="439">
        <f t="shared" si="8"/>
        <v>709319</v>
      </c>
      <c r="U21" s="432">
        <f t="shared" si="4"/>
        <v>14</v>
      </c>
      <c r="V21" s="444" t="str">
        <f t="shared" si="0"/>
        <v>Békés Város mindösszesen:</v>
      </c>
      <c r="W21" s="439">
        <f aca="true" t="shared" si="9" ref="W21:AH21">SUM(W18:W20)</f>
        <v>863258</v>
      </c>
      <c r="X21" s="439">
        <f t="shared" si="9"/>
        <v>814595</v>
      </c>
      <c r="Y21" s="439">
        <f t="shared" si="9"/>
        <v>801312</v>
      </c>
      <c r="Z21" s="439">
        <f t="shared" si="9"/>
        <v>61472</v>
      </c>
      <c r="AA21" s="439">
        <f t="shared" si="9"/>
        <v>66159</v>
      </c>
      <c r="AB21" s="439">
        <f t="shared" si="9"/>
        <v>66159</v>
      </c>
      <c r="AC21" s="439">
        <f t="shared" si="9"/>
        <v>189932</v>
      </c>
      <c r="AD21" s="439">
        <f t="shared" si="9"/>
        <v>652410</v>
      </c>
      <c r="AE21" s="439">
        <f t="shared" si="9"/>
        <v>652410</v>
      </c>
      <c r="AF21" s="439">
        <f t="shared" si="9"/>
        <v>0</v>
      </c>
      <c r="AG21" s="439">
        <f t="shared" si="9"/>
        <v>77266</v>
      </c>
      <c r="AH21" s="439">
        <f t="shared" si="9"/>
        <v>77266</v>
      </c>
      <c r="AI21" s="439">
        <f t="shared" si="5"/>
        <v>4692594</v>
      </c>
      <c r="AJ21" s="439">
        <f t="shared" si="2"/>
        <v>6184495</v>
      </c>
      <c r="AK21" s="439">
        <f t="shared" si="2"/>
        <v>6091190</v>
      </c>
      <c r="AL21" s="440">
        <f t="shared" si="3"/>
        <v>98.49130769771824</v>
      </c>
    </row>
    <row r="23" spans="3:22" ht="12.75">
      <c r="C23" s="446"/>
      <c r="D23" s="446"/>
      <c r="E23" s="446"/>
      <c r="O23" s="446"/>
      <c r="P23" s="446"/>
      <c r="Q23" s="446"/>
      <c r="R23" s="446"/>
      <c r="S23" s="446"/>
      <c r="T23" s="446"/>
      <c r="U23" s="446"/>
      <c r="V23" s="446"/>
    </row>
    <row r="24" spans="26:28" ht="12.75">
      <c r="Z24" s="446"/>
      <c r="AA24" s="446"/>
      <c r="AB24" s="446"/>
    </row>
  </sheetData>
  <sheetProtection/>
  <mergeCells count="24">
    <mergeCell ref="AF10:AH11"/>
    <mergeCell ref="I11:K11"/>
    <mergeCell ref="AJ8:AL8"/>
    <mergeCell ref="B1:F1"/>
    <mergeCell ref="A4:T4"/>
    <mergeCell ref="U4:AL4"/>
    <mergeCell ref="N1:T1"/>
    <mergeCell ref="AF1:AL1"/>
    <mergeCell ref="AI9:AL11"/>
    <mergeCell ref="C10:E11"/>
    <mergeCell ref="F10:H11"/>
    <mergeCell ref="I10:N10"/>
    <mergeCell ref="O10:Q11"/>
    <mergeCell ref="W9:AB9"/>
    <mergeCell ref="AC9:AE9"/>
    <mergeCell ref="AF9:AH9"/>
    <mergeCell ref="Z10:AB11"/>
    <mergeCell ref="AC10:AE11"/>
    <mergeCell ref="B9:B12"/>
    <mergeCell ref="C9:Q9"/>
    <mergeCell ref="R9:T11"/>
    <mergeCell ref="V9:V12"/>
    <mergeCell ref="L11:N11"/>
    <mergeCell ref="W10:Y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W55"/>
  <sheetViews>
    <sheetView zoomScalePageLayoutView="0" workbookViewId="0" topLeftCell="A1">
      <selection activeCell="I2" sqref="I2:O2"/>
    </sheetView>
  </sheetViews>
  <sheetFormatPr defaultColWidth="9.140625" defaultRowHeight="12.75"/>
  <cols>
    <col min="1" max="1" width="5.140625" style="122" customWidth="1"/>
    <col min="2" max="2" width="29.28125" style="122" customWidth="1"/>
    <col min="3" max="3" width="11.421875" style="122" customWidth="1"/>
    <col min="4" max="4" width="8.7109375" style="122" customWidth="1"/>
    <col min="5" max="5" width="9.421875" style="122" customWidth="1"/>
    <col min="6" max="6" width="8.28125" style="122" customWidth="1"/>
    <col min="7" max="8" width="8.57421875" style="122" customWidth="1"/>
    <col min="9" max="9" width="9.140625" style="122" customWidth="1"/>
    <col min="10" max="10" width="8.7109375" style="122" customWidth="1"/>
    <col min="11" max="11" width="8.8515625" style="122" customWidth="1"/>
    <col min="12" max="12" width="8.28125" style="122" customWidth="1"/>
    <col min="13" max="13" width="8.57421875" style="122" customWidth="1"/>
    <col min="14" max="15" width="8.7109375" style="122" customWidth="1"/>
    <col min="16" max="16384" width="9.140625" style="122" customWidth="1"/>
  </cols>
  <sheetData>
    <row r="1" s="8" customFormat="1" ht="12.75"/>
    <row r="2" spans="1:15" s="136" customFormat="1" ht="12.75">
      <c r="A2" s="50"/>
      <c r="B2" s="663"/>
      <c r="C2" s="663"/>
      <c r="D2" s="664"/>
      <c r="E2" s="664"/>
      <c r="F2" s="664"/>
      <c r="I2" s="665" t="s">
        <v>420</v>
      </c>
      <c r="J2" s="665"/>
      <c r="K2" s="665"/>
      <c r="L2" s="665"/>
      <c r="M2" s="665"/>
      <c r="N2" s="665"/>
      <c r="O2" s="665"/>
    </row>
    <row r="3" spans="1:15" s="136" customFormat="1" ht="12.75">
      <c r="A3" s="137"/>
      <c r="N3" s="138"/>
      <c r="O3" s="138"/>
    </row>
    <row r="4" spans="1:15" s="136" customFormat="1" ht="12.75">
      <c r="A4" s="137"/>
      <c r="N4" s="138"/>
      <c r="O4" s="138"/>
    </row>
    <row r="5" s="136" customFormat="1" ht="12.75">
      <c r="A5" s="137"/>
    </row>
    <row r="6" spans="1:15" s="136" customFormat="1" ht="20.25">
      <c r="A6" s="137"/>
      <c r="B6" s="666" t="s">
        <v>258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</row>
    <row r="7" spans="1:15" s="136" customFormat="1" ht="20.25">
      <c r="A7" s="137"/>
      <c r="B7" s="666" t="s">
        <v>218</v>
      </c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</row>
    <row r="8" spans="1:15" s="136" customFormat="1" ht="20.25">
      <c r="A8" s="137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s="136" customFormat="1" ht="19.5" customHeight="1">
      <c r="A9" s="137"/>
      <c r="B9" s="666" t="s">
        <v>186</v>
      </c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</row>
    <row r="10" spans="1:15" s="136" customFormat="1" ht="12.75" customHeight="1">
      <c r="A10" s="137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s="136" customFormat="1" ht="12" customHeight="1">
      <c r="A11" s="56"/>
      <c r="B11" s="56" t="s">
        <v>0</v>
      </c>
      <c r="C11" s="56" t="s">
        <v>1</v>
      </c>
      <c r="D11" s="56" t="s">
        <v>2</v>
      </c>
      <c r="E11" s="56" t="s">
        <v>3</v>
      </c>
      <c r="F11" s="56" t="s">
        <v>4</v>
      </c>
      <c r="G11" s="56" t="s">
        <v>5</v>
      </c>
      <c r="H11" s="56" t="s">
        <v>85</v>
      </c>
      <c r="I11" s="56" t="s">
        <v>6</v>
      </c>
      <c r="J11" s="56" t="s">
        <v>7</v>
      </c>
      <c r="K11" s="56" t="s">
        <v>44</v>
      </c>
      <c r="L11" s="56" t="s">
        <v>8</v>
      </c>
      <c r="M11" s="56" t="s">
        <v>104</v>
      </c>
      <c r="N11" s="56" t="s">
        <v>45</v>
      </c>
      <c r="O11" s="56" t="s">
        <v>9</v>
      </c>
    </row>
    <row r="12" spans="1:15" s="136" customFormat="1" ht="12.75">
      <c r="A12" s="137"/>
      <c r="N12" s="669" t="s">
        <v>87</v>
      </c>
      <c r="O12" s="669"/>
    </row>
    <row r="13" spans="1:15" s="143" customFormat="1" ht="31.5" customHeight="1">
      <c r="A13" s="140" t="s">
        <v>10</v>
      </c>
      <c r="B13" s="141" t="s">
        <v>219</v>
      </c>
      <c r="C13" s="141" t="s">
        <v>220</v>
      </c>
      <c r="D13" s="142" t="s">
        <v>221</v>
      </c>
      <c r="E13" s="142" t="s">
        <v>222</v>
      </c>
      <c r="F13" s="142" t="s">
        <v>223</v>
      </c>
      <c r="G13" s="142" t="s">
        <v>224</v>
      </c>
      <c r="H13" s="142" t="s">
        <v>225</v>
      </c>
      <c r="I13" s="142" t="s">
        <v>226</v>
      </c>
      <c r="J13" s="142" t="s">
        <v>227</v>
      </c>
      <c r="K13" s="142" t="s">
        <v>228</v>
      </c>
      <c r="L13" s="142" t="s">
        <v>229</v>
      </c>
      <c r="M13" s="142" t="s">
        <v>230</v>
      </c>
      <c r="N13" s="142" t="s">
        <v>231</v>
      </c>
      <c r="O13" s="142" t="s">
        <v>232</v>
      </c>
    </row>
    <row r="14" spans="1:16" ht="24.75" customHeight="1">
      <c r="A14" s="140" t="s">
        <v>16</v>
      </c>
      <c r="B14" s="144" t="s">
        <v>17</v>
      </c>
      <c r="C14" s="145">
        <f>SUM(D14:O14)</f>
        <v>591711</v>
      </c>
      <c r="D14" s="146">
        <v>44900</v>
      </c>
      <c r="E14" s="146">
        <v>44900</v>
      </c>
      <c r="F14" s="146">
        <v>44900</v>
      </c>
      <c r="G14" s="146">
        <v>44900</v>
      </c>
      <c r="H14" s="146">
        <v>44900</v>
      </c>
      <c r="I14" s="146">
        <v>58900</v>
      </c>
      <c r="J14" s="146">
        <v>44900</v>
      </c>
      <c r="K14" s="146">
        <v>44900</v>
      </c>
      <c r="L14" s="146">
        <v>44900</v>
      </c>
      <c r="M14" s="146">
        <v>44900</v>
      </c>
      <c r="N14" s="146">
        <v>44900</v>
      </c>
      <c r="O14" s="146">
        <v>83811</v>
      </c>
      <c r="P14" s="147"/>
    </row>
    <row r="15" spans="1:16" ht="24" customHeight="1">
      <c r="A15" s="140" t="s">
        <v>23</v>
      </c>
      <c r="B15" s="144" t="s">
        <v>18</v>
      </c>
      <c r="C15" s="145">
        <f aca="true" t="shared" si="0" ref="C15:C20">SUM(D15:O15)</f>
        <v>512500</v>
      </c>
      <c r="D15" s="146">
        <v>39975</v>
      </c>
      <c r="E15" s="146">
        <v>25112</v>
      </c>
      <c r="F15" s="146">
        <v>94812</v>
      </c>
      <c r="G15" s="146">
        <v>30750</v>
      </c>
      <c r="H15" s="146">
        <v>31775</v>
      </c>
      <c r="I15" s="146">
        <v>28187</v>
      </c>
      <c r="J15" s="146">
        <v>28187</v>
      </c>
      <c r="K15" s="146">
        <v>27162</v>
      </c>
      <c r="L15" s="146">
        <v>92250</v>
      </c>
      <c r="M15" s="146">
        <v>37412</v>
      </c>
      <c r="N15" s="146">
        <v>18962</v>
      </c>
      <c r="O15" s="146">
        <v>57916</v>
      </c>
      <c r="P15" s="147"/>
    </row>
    <row r="16" spans="1:16" ht="24.75" customHeight="1">
      <c r="A16" s="140" t="s">
        <v>26</v>
      </c>
      <c r="B16" s="144" t="s">
        <v>233</v>
      </c>
      <c r="C16" s="145">
        <f t="shared" si="0"/>
        <v>1353317</v>
      </c>
      <c r="D16" s="146">
        <v>67666</v>
      </c>
      <c r="E16" s="146">
        <v>108265</v>
      </c>
      <c r="F16" s="146">
        <v>175931</v>
      </c>
      <c r="G16" s="146">
        <v>108265</v>
      </c>
      <c r="H16" s="146">
        <v>108265</v>
      </c>
      <c r="I16" s="146">
        <v>108265</v>
      </c>
      <c r="J16" s="146">
        <v>108265</v>
      </c>
      <c r="K16" s="146">
        <v>108265</v>
      </c>
      <c r="L16" s="146">
        <v>108265</v>
      </c>
      <c r="M16" s="146">
        <v>108265</v>
      </c>
      <c r="N16" s="146">
        <v>108265</v>
      </c>
      <c r="O16" s="146">
        <v>135335</v>
      </c>
      <c r="P16" s="147"/>
    </row>
    <row r="17" spans="1:16" ht="24.75" customHeight="1">
      <c r="A17" s="140" t="s">
        <v>58</v>
      </c>
      <c r="B17" s="144" t="s">
        <v>22</v>
      </c>
      <c r="C17" s="145">
        <f t="shared" si="0"/>
        <v>61472</v>
      </c>
      <c r="D17" s="146">
        <v>123</v>
      </c>
      <c r="E17" s="146">
        <v>123</v>
      </c>
      <c r="F17" s="146">
        <v>123</v>
      </c>
      <c r="G17" s="146">
        <v>30123</v>
      </c>
      <c r="H17" s="146">
        <v>123</v>
      </c>
      <c r="I17" s="146">
        <v>123</v>
      </c>
      <c r="J17" s="146">
        <v>123</v>
      </c>
      <c r="K17" s="146">
        <v>123</v>
      </c>
      <c r="L17" s="146">
        <v>123</v>
      </c>
      <c r="M17" s="146">
        <v>123</v>
      </c>
      <c r="N17" s="146">
        <v>30123</v>
      </c>
      <c r="O17" s="146">
        <v>119</v>
      </c>
      <c r="P17" s="147"/>
    </row>
    <row r="18" spans="1:16" ht="24.75" customHeight="1">
      <c r="A18" s="140" t="s">
        <v>60</v>
      </c>
      <c r="B18" s="144" t="s">
        <v>272</v>
      </c>
      <c r="C18" s="145">
        <f t="shared" si="0"/>
        <v>1072481</v>
      </c>
      <c r="D18" s="146">
        <v>99352</v>
      </c>
      <c r="E18" s="146">
        <v>99352</v>
      </c>
      <c r="F18" s="146">
        <v>99352</v>
      </c>
      <c r="G18" s="146">
        <v>42209</v>
      </c>
      <c r="H18" s="146">
        <v>42209</v>
      </c>
      <c r="I18" s="146">
        <v>98442</v>
      </c>
      <c r="J18" s="146">
        <v>98442</v>
      </c>
      <c r="K18" s="146">
        <v>98442</v>
      </c>
      <c r="L18" s="146">
        <v>98442</v>
      </c>
      <c r="M18" s="146">
        <v>98442</v>
      </c>
      <c r="N18" s="146">
        <v>98442</v>
      </c>
      <c r="O18" s="146">
        <v>99355</v>
      </c>
      <c r="P18" s="147"/>
    </row>
    <row r="19" spans="1:16" ht="33.75" customHeight="1">
      <c r="A19" s="140" t="s">
        <v>53</v>
      </c>
      <c r="B19" s="144" t="s">
        <v>273</v>
      </c>
      <c r="C19" s="145">
        <f t="shared" si="0"/>
        <v>863258</v>
      </c>
      <c r="D19" s="146">
        <v>3056</v>
      </c>
      <c r="E19" s="146">
        <v>38686</v>
      </c>
      <c r="F19" s="146">
        <v>69543</v>
      </c>
      <c r="G19" s="146">
        <v>26811</v>
      </c>
      <c r="H19" s="146">
        <v>234059</v>
      </c>
      <c r="I19" s="146">
        <v>3056</v>
      </c>
      <c r="J19" s="146">
        <v>100184</v>
      </c>
      <c r="K19" s="146">
        <v>93597</v>
      </c>
      <c r="L19" s="146">
        <v>87229</v>
      </c>
      <c r="M19" s="146">
        <v>149402</v>
      </c>
      <c r="N19" s="146">
        <v>54477</v>
      </c>
      <c r="O19" s="146">
        <v>3158</v>
      </c>
      <c r="P19" s="147"/>
    </row>
    <row r="20" spans="1:16" ht="24.75" customHeight="1">
      <c r="A20" s="140" t="s">
        <v>28</v>
      </c>
      <c r="B20" s="144" t="s">
        <v>234</v>
      </c>
      <c r="C20" s="145">
        <f t="shared" si="0"/>
        <v>237855</v>
      </c>
      <c r="D20" s="146">
        <v>30607</v>
      </c>
      <c r="E20" s="146">
        <v>31740</v>
      </c>
      <c r="F20" s="146">
        <v>8049</v>
      </c>
      <c r="G20" s="146">
        <v>20776</v>
      </c>
      <c r="H20" s="146">
        <v>6848</v>
      </c>
      <c r="I20" s="146">
        <v>8020</v>
      </c>
      <c r="J20" s="146">
        <v>20437</v>
      </c>
      <c r="K20" s="146">
        <v>19385</v>
      </c>
      <c r="L20" s="146">
        <v>30747</v>
      </c>
      <c r="M20" s="146">
        <v>1448</v>
      </c>
      <c r="N20" s="146">
        <v>38848</v>
      </c>
      <c r="O20" s="146">
        <v>20950</v>
      </c>
      <c r="P20" s="147"/>
    </row>
    <row r="21" spans="1:16" s="143" customFormat="1" ht="24.75" customHeight="1">
      <c r="A21" s="140" t="s">
        <v>30</v>
      </c>
      <c r="B21" s="148" t="s">
        <v>235</v>
      </c>
      <c r="C21" s="145">
        <f>SUM(C14:C20)</f>
        <v>4692594</v>
      </c>
      <c r="D21" s="145">
        <f aca="true" t="shared" si="1" ref="D21:O21">SUM(D14:D20)</f>
        <v>285679</v>
      </c>
      <c r="E21" s="145">
        <f t="shared" si="1"/>
        <v>348178</v>
      </c>
      <c r="F21" s="145">
        <f t="shared" si="1"/>
        <v>492710</v>
      </c>
      <c r="G21" s="145">
        <f t="shared" si="1"/>
        <v>303834</v>
      </c>
      <c r="H21" s="145">
        <f t="shared" si="1"/>
        <v>468179</v>
      </c>
      <c r="I21" s="145">
        <f t="shared" si="1"/>
        <v>304993</v>
      </c>
      <c r="J21" s="145">
        <f t="shared" si="1"/>
        <v>400538</v>
      </c>
      <c r="K21" s="145">
        <f t="shared" si="1"/>
        <v>391874</v>
      </c>
      <c r="L21" s="145">
        <f t="shared" si="1"/>
        <v>461956</v>
      </c>
      <c r="M21" s="145">
        <f t="shared" si="1"/>
        <v>439992</v>
      </c>
      <c r="N21" s="145">
        <f t="shared" si="1"/>
        <v>394017</v>
      </c>
      <c r="O21" s="145">
        <f t="shared" si="1"/>
        <v>400644</v>
      </c>
      <c r="P21" s="147"/>
    </row>
    <row r="30" spans="1:23" s="136" customFormat="1" ht="20.25">
      <c r="A30" s="122"/>
      <c r="B30" s="122"/>
      <c r="C30" s="122"/>
      <c r="D30" s="122"/>
      <c r="E30" s="122"/>
      <c r="F30" s="122"/>
      <c r="G30" s="122"/>
      <c r="H30" s="122"/>
      <c r="I30" s="122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</row>
    <row r="36" spans="2:15" s="136" customFormat="1" ht="12.75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668"/>
      <c r="N36" s="670"/>
      <c r="O36" s="670"/>
    </row>
    <row r="37" spans="2:15" s="136" customFormat="1" ht="12.75"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150"/>
    </row>
    <row r="38" spans="2:15" s="136" customFormat="1" ht="12.75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0"/>
      <c r="O38" s="150"/>
    </row>
    <row r="39" spans="2:15" s="136" customFormat="1" ht="12.75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</row>
    <row r="40" spans="2:15" ht="23.25"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</row>
    <row r="41" spans="2:15" s="136" customFormat="1" ht="20.25"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</row>
    <row r="42" spans="2:15" s="136" customFormat="1" ht="20.25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</row>
    <row r="43" spans="2:15" s="136" customFormat="1" ht="20.25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2:15" s="136" customFormat="1" ht="20.25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2:15" s="136" customFormat="1" ht="12.75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668"/>
      <c r="O45" s="668"/>
    </row>
    <row r="46" spans="2:15" ht="12.75">
      <c r="B46" s="152"/>
      <c r="C46" s="152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2:15" ht="24.75" customHeight="1">
      <c r="B47" s="154"/>
      <c r="C47" s="15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2:15" ht="24.75" customHeight="1">
      <c r="B48" s="154"/>
      <c r="C48" s="155"/>
      <c r="D48" s="157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2:15" ht="24.75" customHeight="1">
      <c r="B49" s="154"/>
      <c r="C49" s="155"/>
      <c r="D49" s="157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2:15" ht="24.75" customHeight="1">
      <c r="B50" s="154"/>
      <c r="C50" s="155"/>
      <c r="D50" s="157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2:15" ht="24.75" customHeight="1">
      <c r="B51" s="154"/>
      <c r="C51" s="155"/>
      <c r="D51" s="157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2:15" ht="24.75" customHeight="1">
      <c r="B52" s="154"/>
      <c r="C52" s="155"/>
      <c r="D52" s="157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2:15" ht="24.75" customHeight="1">
      <c r="B53" s="154"/>
      <c r="C53" s="155"/>
      <c r="D53" s="157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2:15" ht="24.75" customHeight="1">
      <c r="B54" s="154"/>
      <c r="C54" s="155"/>
      <c r="D54" s="157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2:15" ht="24.75" customHeight="1">
      <c r="B55" s="158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</row>
  </sheetData>
  <sheetProtection/>
  <mergeCells count="11">
    <mergeCell ref="B40:O40"/>
    <mergeCell ref="B2:F2"/>
    <mergeCell ref="I2:O2"/>
    <mergeCell ref="B6:O6"/>
    <mergeCell ref="B7:O7"/>
    <mergeCell ref="B41:O41"/>
    <mergeCell ref="N45:O45"/>
    <mergeCell ref="B9:O9"/>
    <mergeCell ref="N12:O12"/>
    <mergeCell ref="J30:W30"/>
    <mergeCell ref="M36:O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I2" sqref="I2:O2"/>
    </sheetView>
  </sheetViews>
  <sheetFormatPr defaultColWidth="9.140625" defaultRowHeight="12.75"/>
  <cols>
    <col min="1" max="1" width="6.00390625" style="122" customWidth="1"/>
    <col min="2" max="2" width="31.421875" style="122" customWidth="1"/>
    <col min="3" max="3" width="11.140625" style="122" customWidth="1"/>
    <col min="4" max="4" width="8.28125" style="122" customWidth="1"/>
    <col min="5" max="7" width="8.57421875" style="122" customWidth="1"/>
    <col min="8" max="8" width="8.421875" style="122" customWidth="1"/>
    <col min="9" max="9" width="8.28125" style="122" customWidth="1"/>
    <col min="10" max="10" width="9.00390625" style="122" customWidth="1"/>
    <col min="11" max="11" width="8.7109375" style="122" customWidth="1"/>
    <col min="12" max="12" width="8.57421875" style="122" customWidth="1"/>
    <col min="13" max="13" width="8.28125" style="122" customWidth="1"/>
    <col min="14" max="14" width="8.7109375" style="122" customWidth="1"/>
    <col min="15" max="15" width="8.57421875" style="122" customWidth="1"/>
    <col min="16" max="16384" width="9.140625" style="122" customWidth="1"/>
  </cols>
  <sheetData>
    <row r="1" s="8" customFormat="1" ht="12.75"/>
    <row r="2" spans="1:15" s="136" customFormat="1" ht="12.75">
      <c r="A2" s="50"/>
      <c r="B2" s="663"/>
      <c r="C2" s="663"/>
      <c r="D2" s="664"/>
      <c r="E2" s="664"/>
      <c r="F2" s="664"/>
      <c r="I2" s="665" t="s">
        <v>421</v>
      </c>
      <c r="J2" s="665"/>
      <c r="K2" s="665"/>
      <c r="L2" s="665"/>
      <c r="M2" s="665"/>
      <c r="N2" s="665"/>
      <c r="O2" s="665"/>
    </row>
    <row r="3" s="136" customFormat="1" ht="12.75">
      <c r="A3" s="137"/>
    </row>
    <row r="4" s="136" customFormat="1" ht="12.75">
      <c r="A4" s="137"/>
    </row>
    <row r="5" s="136" customFormat="1" ht="12.75">
      <c r="A5" s="137"/>
    </row>
    <row r="6" spans="1:15" s="136" customFormat="1" ht="20.25">
      <c r="A6" s="137"/>
      <c r="B6" s="666" t="s">
        <v>258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</row>
    <row r="7" spans="1:15" s="136" customFormat="1" ht="20.25">
      <c r="A7" s="137"/>
      <c r="B7" s="666" t="s">
        <v>236</v>
      </c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</row>
    <row r="8" spans="1:15" s="136" customFormat="1" ht="19.5" customHeight="1">
      <c r="A8" s="137"/>
      <c r="B8" s="666" t="s">
        <v>186</v>
      </c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</row>
    <row r="9" spans="1:15" s="136" customFormat="1" ht="12.75" customHeight="1">
      <c r="A9" s="137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s="136" customFormat="1" ht="12.75" customHeight="1">
      <c r="A10" s="137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s="136" customFormat="1" ht="12.75">
      <c r="A11" s="54"/>
      <c r="B11" s="56" t="s">
        <v>0</v>
      </c>
      <c r="C11" s="56" t="s">
        <v>1</v>
      </c>
      <c r="D11" s="56" t="s">
        <v>2</v>
      </c>
      <c r="E11" s="56" t="s">
        <v>3</v>
      </c>
      <c r="F11" s="56" t="s">
        <v>4</v>
      </c>
      <c r="G11" s="56" t="s">
        <v>5</v>
      </c>
      <c r="H11" s="56" t="s">
        <v>85</v>
      </c>
      <c r="I11" s="56" t="s">
        <v>6</v>
      </c>
      <c r="J11" s="56" t="s">
        <v>7</v>
      </c>
      <c r="K11" s="56" t="s">
        <v>44</v>
      </c>
      <c r="L11" s="56" t="s">
        <v>8</v>
      </c>
      <c r="M11" s="56" t="s">
        <v>104</v>
      </c>
      <c r="N11" s="56" t="s">
        <v>45</v>
      </c>
      <c r="O11" s="56" t="s">
        <v>9</v>
      </c>
    </row>
    <row r="12" spans="1:15" ht="25.5">
      <c r="A12" s="159" t="s">
        <v>10</v>
      </c>
      <c r="B12" s="141" t="s">
        <v>237</v>
      </c>
      <c r="C12" s="141" t="s">
        <v>220</v>
      </c>
      <c r="D12" s="142" t="s">
        <v>221</v>
      </c>
      <c r="E12" s="142" t="s">
        <v>222</v>
      </c>
      <c r="F12" s="142" t="s">
        <v>223</v>
      </c>
      <c r="G12" s="142" t="s">
        <v>224</v>
      </c>
      <c r="H12" s="142" t="s">
        <v>225</v>
      </c>
      <c r="I12" s="142" t="s">
        <v>226</v>
      </c>
      <c r="J12" s="142" t="s">
        <v>227</v>
      </c>
      <c r="K12" s="142" t="s">
        <v>228</v>
      </c>
      <c r="L12" s="142" t="s">
        <v>229</v>
      </c>
      <c r="M12" s="142" t="s">
        <v>230</v>
      </c>
      <c r="N12" s="142" t="s">
        <v>231</v>
      </c>
      <c r="O12" s="142" t="s">
        <v>232</v>
      </c>
    </row>
    <row r="13" spans="1:16" ht="24" customHeight="1">
      <c r="A13" s="125" t="s">
        <v>16</v>
      </c>
      <c r="B13" s="160" t="s">
        <v>274</v>
      </c>
      <c r="C13" s="145">
        <f>SUM(D13:O13)</f>
        <v>1054823</v>
      </c>
      <c r="D13" s="146">
        <v>87902</v>
      </c>
      <c r="E13" s="146">
        <v>87902</v>
      </c>
      <c r="F13" s="146">
        <v>87902</v>
      </c>
      <c r="G13" s="146">
        <v>87902</v>
      </c>
      <c r="H13" s="146">
        <v>87902</v>
      </c>
      <c r="I13" s="146">
        <v>87902</v>
      </c>
      <c r="J13" s="146">
        <v>87902</v>
      </c>
      <c r="K13" s="146">
        <v>87902</v>
      </c>
      <c r="L13" s="146">
        <v>87902</v>
      </c>
      <c r="M13" s="146">
        <v>87902</v>
      </c>
      <c r="N13" s="146">
        <v>87902</v>
      </c>
      <c r="O13" s="146">
        <v>87901</v>
      </c>
      <c r="P13" s="147"/>
    </row>
    <row r="14" spans="1:16" ht="24.75" customHeight="1">
      <c r="A14" s="125" t="s">
        <v>23</v>
      </c>
      <c r="B14" s="160" t="s">
        <v>238</v>
      </c>
      <c r="C14" s="145">
        <f aca="true" t="shared" si="0" ref="C14:C20">SUM(D14:O14)</f>
        <v>221750</v>
      </c>
      <c r="D14" s="146">
        <v>18479</v>
      </c>
      <c r="E14" s="146">
        <v>18479</v>
      </c>
      <c r="F14" s="146">
        <v>18479</v>
      </c>
      <c r="G14" s="146">
        <v>18479</v>
      </c>
      <c r="H14" s="146">
        <v>18479</v>
      </c>
      <c r="I14" s="146">
        <v>18479</v>
      </c>
      <c r="J14" s="146">
        <v>18479</v>
      </c>
      <c r="K14" s="146">
        <v>18479</v>
      </c>
      <c r="L14" s="146">
        <v>18479</v>
      </c>
      <c r="M14" s="146">
        <v>18479</v>
      </c>
      <c r="N14" s="146">
        <v>18479</v>
      </c>
      <c r="O14" s="146">
        <v>18481</v>
      </c>
      <c r="P14" s="147"/>
    </row>
    <row r="15" spans="1:16" s="124" customFormat="1" ht="24.75" customHeight="1">
      <c r="A15" s="125" t="s">
        <v>26</v>
      </c>
      <c r="B15" s="161" t="s">
        <v>276</v>
      </c>
      <c r="C15" s="162">
        <f t="shared" si="0"/>
        <v>1150972</v>
      </c>
      <c r="D15" s="163">
        <v>115097</v>
      </c>
      <c r="E15" s="163">
        <v>103587</v>
      </c>
      <c r="F15" s="163">
        <v>109342</v>
      </c>
      <c r="G15" s="163">
        <v>92078</v>
      </c>
      <c r="H15" s="163">
        <v>80568</v>
      </c>
      <c r="I15" s="163">
        <v>80568</v>
      </c>
      <c r="J15" s="163">
        <v>69058</v>
      </c>
      <c r="K15" s="163">
        <v>69058</v>
      </c>
      <c r="L15" s="163">
        <v>92078</v>
      </c>
      <c r="M15" s="163">
        <v>92078</v>
      </c>
      <c r="N15" s="163">
        <v>120852</v>
      </c>
      <c r="O15" s="163">
        <v>126608</v>
      </c>
      <c r="P15" s="164"/>
    </row>
    <row r="16" spans="1:16" ht="24.75" customHeight="1">
      <c r="A16" s="125" t="s">
        <v>58</v>
      </c>
      <c r="B16" s="160" t="s">
        <v>239</v>
      </c>
      <c r="C16" s="145">
        <f t="shared" si="0"/>
        <v>691129</v>
      </c>
      <c r="D16" s="146">
        <v>37019</v>
      </c>
      <c r="E16" s="146">
        <v>55537</v>
      </c>
      <c r="F16" s="146">
        <v>86400</v>
      </c>
      <c r="G16" s="146">
        <v>55537</v>
      </c>
      <c r="H16" s="146">
        <v>55537</v>
      </c>
      <c r="I16" s="146">
        <v>45537</v>
      </c>
      <c r="J16" s="146">
        <v>40537</v>
      </c>
      <c r="K16" s="146">
        <v>40000</v>
      </c>
      <c r="L16" s="146">
        <v>69421</v>
      </c>
      <c r="M16" s="146">
        <v>69421</v>
      </c>
      <c r="N16" s="146">
        <v>68091</v>
      </c>
      <c r="O16" s="146">
        <v>68092</v>
      </c>
      <c r="P16" s="147"/>
    </row>
    <row r="17" spans="1:16" ht="24.75" customHeight="1">
      <c r="A17" s="125" t="s">
        <v>60</v>
      </c>
      <c r="B17" s="160" t="s">
        <v>275</v>
      </c>
      <c r="C17" s="145">
        <f t="shared" si="0"/>
        <v>421120</v>
      </c>
      <c r="D17" s="146">
        <v>35093</v>
      </c>
      <c r="E17" s="146">
        <v>35093</v>
      </c>
      <c r="F17" s="146">
        <v>35093</v>
      </c>
      <c r="G17" s="146">
        <v>35093</v>
      </c>
      <c r="H17" s="146">
        <v>35093</v>
      </c>
      <c r="I17" s="146">
        <v>35093</v>
      </c>
      <c r="J17" s="146">
        <v>35093</v>
      </c>
      <c r="K17" s="146">
        <v>35093</v>
      </c>
      <c r="L17" s="146">
        <v>35093</v>
      </c>
      <c r="M17" s="146">
        <v>35093</v>
      </c>
      <c r="N17" s="146">
        <v>35093</v>
      </c>
      <c r="O17" s="146">
        <v>35097</v>
      </c>
      <c r="P17" s="147"/>
    </row>
    <row r="18" spans="1:16" ht="24.75" customHeight="1">
      <c r="A18" s="125" t="s">
        <v>53</v>
      </c>
      <c r="B18" s="160" t="s">
        <v>240</v>
      </c>
      <c r="C18" s="145">
        <f t="shared" si="0"/>
        <v>1082592</v>
      </c>
      <c r="D18" s="146">
        <v>44724</v>
      </c>
      <c r="E18" s="146">
        <v>105436</v>
      </c>
      <c r="F18" s="146">
        <v>156369</v>
      </c>
      <c r="G18" s="146">
        <v>128504</v>
      </c>
      <c r="H18" s="146">
        <v>11232</v>
      </c>
      <c r="I18" s="146">
        <v>63089</v>
      </c>
      <c r="J18" s="146">
        <v>164125</v>
      </c>
      <c r="K18" s="146">
        <v>106781</v>
      </c>
      <c r="L18" s="146">
        <v>208280</v>
      </c>
      <c r="M18" s="146">
        <v>1833</v>
      </c>
      <c r="N18" s="146">
        <v>90882</v>
      </c>
      <c r="O18" s="146">
        <v>1337</v>
      </c>
      <c r="P18" s="147"/>
    </row>
    <row r="19" spans="1:16" ht="24.75" customHeight="1">
      <c r="A19" s="125" t="s">
        <v>28</v>
      </c>
      <c r="B19" s="160" t="s">
        <v>241</v>
      </c>
      <c r="C19" s="145">
        <f t="shared" si="0"/>
        <v>70208</v>
      </c>
      <c r="D19" s="146"/>
      <c r="E19" s="146"/>
      <c r="F19" s="146"/>
      <c r="G19" s="146"/>
      <c r="H19" s="146"/>
      <c r="I19" s="146">
        <v>27967</v>
      </c>
      <c r="J19" s="146"/>
      <c r="K19" s="146"/>
      <c r="L19" s="146">
        <v>28041</v>
      </c>
      <c r="M19" s="146"/>
      <c r="N19" s="146"/>
      <c r="O19" s="146">
        <v>14200</v>
      </c>
      <c r="P19" s="147"/>
    </row>
    <row r="20" spans="1:16" ht="24.75" customHeight="1">
      <c r="A20" s="125" t="s">
        <v>30</v>
      </c>
      <c r="B20" s="148" t="s">
        <v>242</v>
      </c>
      <c r="C20" s="145">
        <f t="shared" si="0"/>
        <v>4692594</v>
      </c>
      <c r="D20" s="145">
        <f aca="true" t="shared" si="1" ref="D20:O20">SUM(D13:D19)</f>
        <v>338314</v>
      </c>
      <c r="E20" s="145">
        <f t="shared" si="1"/>
        <v>406034</v>
      </c>
      <c r="F20" s="145">
        <f t="shared" si="1"/>
        <v>493585</v>
      </c>
      <c r="G20" s="145">
        <f t="shared" si="1"/>
        <v>417593</v>
      </c>
      <c r="H20" s="145">
        <f t="shared" si="1"/>
        <v>288811</v>
      </c>
      <c r="I20" s="145">
        <f t="shared" si="1"/>
        <v>358635</v>
      </c>
      <c r="J20" s="145">
        <f t="shared" si="1"/>
        <v>415194</v>
      </c>
      <c r="K20" s="145">
        <f t="shared" si="1"/>
        <v>357313</v>
      </c>
      <c r="L20" s="145">
        <f t="shared" si="1"/>
        <v>539294</v>
      </c>
      <c r="M20" s="145">
        <f t="shared" si="1"/>
        <v>304806</v>
      </c>
      <c r="N20" s="145">
        <f t="shared" si="1"/>
        <v>421299</v>
      </c>
      <c r="O20" s="145">
        <f t="shared" si="1"/>
        <v>351716</v>
      </c>
      <c r="P20" s="147"/>
    </row>
  </sheetData>
  <sheetProtection/>
  <mergeCells count="5">
    <mergeCell ref="B8:O8"/>
    <mergeCell ref="B2:F2"/>
    <mergeCell ref="I2:O2"/>
    <mergeCell ref="B6:O6"/>
    <mergeCell ref="B7:O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A3" sqref="A3:H3"/>
    </sheetView>
  </sheetViews>
  <sheetFormatPr defaultColWidth="9.140625" defaultRowHeight="12.75"/>
  <cols>
    <col min="1" max="1" width="5.00390625" style="295" customWidth="1"/>
    <col min="2" max="2" width="40.00390625" style="295" customWidth="1"/>
    <col min="3" max="3" width="10.421875" style="295" customWidth="1"/>
    <col min="4" max="4" width="9.57421875" style="295" customWidth="1"/>
    <col min="5" max="5" width="10.57421875" style="295" customWidth="1"/>
    <col min="6" max="6" width="7.00390625" style="295" customWidth="1"/>
    <col min="7" max="7" width="10.421875" style="295" customWidth="1"/>
    <col min="8" max="8" width="10.7109375" style="295" customWidth="1"/>
    <col min="9" max="16384" width="9.140625" style="295" customWidth="1"/>
  </cols>
  <sheetData>
    <row r="1" spans="1:8" s="294" customFormat="1" ht="12.75">
      <c r="A1" s="196"/>
      <c r="B1" s="196"/>
      <c r="C1" s="196"/>
      <c r="D1" s="199"/>
      <c r="E1" s="199"/>
      <c r="F1" s="199"/>
      <c r="G1" s="199"/>
      <c r="H1" s="359" t="s">
        <v>488</v>
      </c>
    </row>
    <row r="2" spans="1:8" s="294" customFormat="1" ht="15.75">
      <c r="A2" s="196"/>
      <c r="B2" s="196"/>
      <c r="C2" s="196"/>
      <c r="D2" s="199"/>
      <c r="E2" s="199"/>
      <c r="F2" s="199"/>
      <c r="G2" s="199"/>
      <c r="H2" s="229"/>
    </row>
    <row r="3" spans="1:8" ht="18">
      <c r="A3" s="675" t="s">
        <v>375</v>
      </c>
      <c r="B3" s="676"/>
      <c r="C3" s="676"/>
      <c r="D3" s="676"/>
      <c r="E3" s="676"/>
      <c r="F3" s="676"/>
      <c r="G3" s="676"/>
      <c r="H3" s="676"/>
    </row>
    <row r="4" spans="1:8" ht="18">
      <c r="A4" s="675" t="s">
        <v>486</v>
      </c>
      <c r="B4" s="676"/>
      <c r="C4" s="676"/>
      <c r="D4" s="676"/>
      <c r="E4" s="676"/>
      <c r="F4" s="676"/>
      <c r="G4" s="676"/>
      <c r="H4" s="676"/>
    </row>
    <row r="5" spans="1:8" ht="18">
      <c r="A5" s="677" t="s">
        <v>186</v>
      </c>
      <c r="B5" s="678"/>
      <c r="C5" s="678"/>
      <c r="D5" s="678"/>
      <c r="E5" s="678"/>
      <c r="F5" s="678"/>
      <c r="G5" s="678"/>
      <c r="H5" s="678"/>
    </row>
    <row r="6" spans="1:8" ht="29.25" customHeight="1">
      <c r="A6" s="679" t="s">
        <v>243</v>
      </c>
      <c r="B6" s="680"/>
      <c r="C6" s="680"/>
      <c r="D6" s="680"/>
      <c r="E6" s="680"/>
      <c r="F6" s="680"/>
      <c r="G6" s="680"/>
      <c r="H6" s="680"/>
    </row>
    <row r="7" spans="1:8" ht="20.25" customHeight="1">
      <c r="A7" s="361"/>
      <c r="B7" s="195" t="s">
        <v>0</v>
      </c>
      <c r="C7" s="195" t="s">
        <v>1</v>
      </c>
      <c r="D7" s="195" t="s">
        <v>2</v>
      </c>
      <c r="E7" s="195" t="s">
        <v>3</v>
      </c>
      <c r="F7" s="195" t="s">
        <v>4</v>
      </c>
      <c r="G7" s="195" t="s">
        <v>5</v>
      </c>
      <c r="H7" s="195" t="s">
        <v>85</v>
      </c>
    </row>
    <row r="8" spans="1:8" ht="20.25" customHeight="1">
      <c r="A8" s="362"/>
      <c r="B8" s="296"/>
      <c r="C8" s="297"/>
      <c r="D8" s="297"/>
      <c r="E8" s="297"/>
      <c r="F8" s="296"/>
      <c r="G8" s="296"/>
      <c r="H8" s="298" t="s">
        <v>376</v>
      </c>
    </row>
    <row r="9" spans="1:8" ht="22.5" customHeight="1">
      <c r="A9" s="363">
        <v>1</v>
      </c>
      <c r="B9" s="681" t="s">
        <v>244</v>
      </c>
      <c r="C9" s="682" t="s">
        <v>377</v>
      </c>
      <c r="D9" s="683"/>
      <c r="E9" s="684"/>
      <c r="F9" s="685" t="s">
        <v>378</v>
      </c>
      <c r="G9" s="686"/>
      <c r="H9" s="674" t="s">
        <v>379</v>
      </c>
    </row>
    <row r="10" spans="1:8" ht="36.75" customHeight="1">
      <c r="A10" s="319">
        <f aca="true" t="shared" si="0" ref="A10:A19">A9+1</f>
        <v>2</v>
      </c>
      <c r="B10" s="681"/>
      <c r="C10" s="365" t="s">
        <v>248</v>
      </c>
      <c r="D10" s="365" t="s">
        <v>301</v>
      </c>
      <c r="E10" s="364" t="s">
        <v>109</v>
      </c>
      <c r="F10" s="366" t="s">
        <v>380</v>
      </c>
      <c r="G10" s="366" t="s">
        <v>381</v>
      </c>
      <c r="H10" s="674"/>
    </row>
    <row r="11" spans="1:8" s="299" customFormat="1" ht="25.5" customHeight="1">
      <c r="A11" s="319">
        <f t="shared" si="0"/>
        <v>3</v>
      </c>
      <c r="B11" s="367" t="s">
        <v>245</v>
      </c>
      <c r="C11" s="368">
        <v>30000</v>
      </c>
      <c r="D11" s="368">
        <v>30000</v>
      </c>
      <c r="E11" s="368">
        <v>26525</v>
      </c>
      <c r="F11" s="369">
        <v>10</v>
      </c>
      <c r="G11" s="368">
        <f aca="true" t="shared" si="1" ref="G11:G16">D11*F11%</f>
        <v>3000</v>
      </c>
      <c r="H11" s="368">
        <v>347</v>
      </c>
    </row>
    <row r="12" spans="1:8" s="299" customFormat="1" ht="27.75" customHeight="1">
      <c r="A12" s="319">
        <f t="shared" si="0"/>
        <v>4</v>
      </c>
      <c r="B12" s="367" t="s">
        <v>246</v>
      </c>
      <c r="C12" s="368">
        <v>10000</v>
      </c>
      <c r="D12" s="368">
        <v>10000</v>
      </c>
      <c r="E12" s="368">
        <v>2443</v>
      </c>
      <c r="F12" s="369">
        <v>10</v>
      </c>
      <c r="G12" s="368">
        <f t="shared" si="1"/>
        <v>1000</v>
      </c>
      <c r="H12" s="368">
        <v>756</v>
      </c>
    </row>
    <row r="13" spans="1:8" s="299" customFormat="1" ht="19.5" customHeight="1">
      <c r="A13" s="319">
        <f t="shared" si="0"/>
        <v>5</v>
      </c>
      <c r="B13" s="367" t="s">
        <v>247</v>
      </c>
      <c r="C13" s="368">
        <v>240000</v>
      </c>
      <c r="D13" s="368">
        <v>240000</v>
      </c>
      <c r="E13" s="368">
        <v>105350</v>
      </c>
      <c r="F13" s="369">
        <v>20</v>
      </c>
      <c r="G13" s="368">
        <f t="shared" si="1"/>
        <v>48000</v>
      </c>
      <c r="H13" s="368">
        <v>26930</v>
      </c>
    </row>
    <row r="14" spans="1:8" s="299" customFormat="1" ht="19.5" customHeight="1">
      <c r="A14" s="319">
        <f t="shared" si="0"/>
        <v>6</v>
      </c>
      <c r="B14" s="370" t="s">
        <v>382</v>
      </c>
      <c r="C14" s="368">
        <v>92000</v>
      </c>
      <c r="D14" s="368">
        <v>92000</v>
      </c>
      <c r="E14" s="368">
        <v>51867</v>
      </c>
      <c r="F14" s="369">
        <v>10</v>
      </c>
      <c r="G14" s="368">
        <f t="shared" si="1"/>
        <v>9200</v>
      </c>
      <c r="H14" s="368">
        <v>4013</v>
      </c>
    </row>
    <row r="15" spans="1:8" s="299" customFormat="1" ht="19.5" customHeight="1">
      <c r="A15" s="319">
        <f t="shared" si="0"/>
        <v>7</v>
      </c>
      <c r="B15" s="370" t="s">
        <v>265</v>
      </c>
      <c r="C15" s="368">
        <v>100</v>
      </c>
      <c r="D15" s="368">
        <v>100</v>
      </c>
      <c r="E15" s="368"/>
      <c r="F15" s="369">
        <v>100</v>
      </c>
      <c r="G15" s="368">
        <f t="shared" si="1"/>
        <v>100</v>
      </c>
      <c r="H15" s="368">
        <v>100</v>
      </c>
    </row>
    <row r="16" spans="1:8" s="299" customFormat="1" ht="19.5" customHeight="1">
      <c r="A16" s="319">
        <f t="shared" si="0"/>
        <v>8</v>
      </c>
      <c r="B16" s="370" t="s">
        <v>383</v>
      </c>
      <c r="C16" s="368">
        <v>500</v>
      </c>
      <c r="D16" s="368">
        <v>602</v>
      </c>
      <c r="E16" s="368">
        <v>102</v>
      </c>
      <c r="F16" s="369">
        <v>100</v>
      </c>
      <c r="G16" s="368">
        <f t="shared" si="1"/>
        <v>602</v>
      </c>
      <c r="H16" s="368">
        <v>500</v>
      </c>
    </row>
    <row r="17" spans="1:8" s="299" customFormat="1" ht="19.5" customHeight="1">
      <c r="A17" s="319">
        <f t="shared" si="0"/>
        <v>9</v>
      </c>
      <c r="B17" s="367" t="s">
        <v>384</v>
      </c>
      <c r="C17" s="368"/>
      <c r="D17" s="368">
        <v>1060</v>
      </c>
      <c r="E17" s="368">
        <v>1060</v>
      </c>
      <c r="F17" s="369"/>
      <c r="G17" s="368"/>
      <c r="H17" s="368">
        <f>D17-E17</f>
        <v>0</v>
      </c>
    </row>
    <row r="18" spans="1:8" s="299" customFormat="1" ht="19.5" customHeight="1">
      <c r="A18" s="319">
        <f t="shared" si="0"/>
        <v>10</v>
      </c>
      <c r="B18" s="367" t="s">
        <v>487</v>
      </c>
      <c r="C18" s="368"/>
      <c r="D18" s="368">
        <v>10197</v>
      </c>
      <c r="E18" s="368">
        <v>10197</v>
      </c>
      <c r="F18" s="369"/>
      <c r="G18" s="368"/>
      <c r="H18" s="368">
        <f>D18-E18</f>
        <v>0</v>
      </c>
    </row>
    <row r="19" spans="1:8" s="299" customFormat="1" ht="23.25" customHeight="1">
      <c r="A19" s="319">
        <f t="shared" si="0"/>
        <v>11</v>
      </c>
      <c r="B19" s="371" t="s">
        <v>143</v>
      </c>
      <c r="C19" s="372">
        <f>SUM(C11:C18)</f>
        <v>372600</v>
      </c>
      <c r="D19" s="372">
        <f>SUM(D11:D18)</f>
        <v>383959</v>
      </c>
      <c r="E19" s="372">
        <f>SUM(E11:E18)</f>
        <v>197544</v>
      </c>
      <c r="F19" s="372"/>
      <c r="G19" s="372">
        <f>SUM(G11:G18)</f>
        <v>61902</v>
      </c>
      <c r="H19" s="372">
        <f>SUM(H11:H18)</f>
        <v>32646</v>
      </c>
    </row>
    <row r="20" spans="1:8" s="299" customFormat="1" ht="29.25" customHeight="1">
      <c r="A20" s="672" t="s">
        <v>385</v>
      </c>
      <c r="B20" s="673"/>
      <c r="C20" s="673"/>
      <c r="D20" s="673"/>
      <c r="E20" s="673"/>
      <c r="F20" s="673"/>
      <c r="G20" s="673"/>
      <c r="H20" s="673"/>
    </row>
    <row r="21" spans="1:8" s="299" customFormat="1" ht="19.5" customHeight="1">
      <c r="A21" s="360"/>
      <c r="B21" s="197"/>
      <c r="C21" s="197"/>
      <c r="D21" s="197"/>
      <c r="E21" s="197"/>
      <c r="F21" s="197"/>
      <c r="G21" s="197"/>
      <c r="H21" s="298" t="s">
        <v>376</v>
      </c>
    </row>
    <row r="22" spans="1:8" s="299" customFormat="1" ht="28.5" customHeight="1">
      <c r="A22" s="320">
        <v>12</v>
      </c>
      <c r="B22" s="373" t="s">
        <v>244</v>
      </c>
      <c r="C22" s="365" t="s">
        <v>248</v>
      </c>
      <c r="D22" s="365" t="s">
        <v>301</v>
      </c>
      <c r="E22" s="365" t="s">
        <v>109</v>
      </c>
      <c r="F22" s="365" t="s">
        <v>380</v>
      </c>
      <c r="G22" s="364" t="s">
        <v>381</v>
      </c>
      <c r="H22" s="365" t="s">
        <v>379</v>
      </c>
    </row>
    <row r="23" spans="1:8" s="299" customFormat="1" ht="19.5" customHeight="1">
      <c r="A23" s="319">
        <f aca="true" t="shared" si="2" ref="A23:A39">A22+1</f>
        <v>13</v>
      </c>
      <c r="B23" s="374" t="s">
        <v>386</v>
      </c>
      <c r="C23" s="368">
        <v>5000</v>
      </c>
      <c r="D23" s="368">
        <v>5000</v>
      </c>
      <c r="E23" s="368">
        <v>2491</v>
      </c>
      <c r="F23" s="369">
        <v>100</v>
      </c>
      <c r="G23" s="368">
        <f>D23*F23%</f>
        <v>5000</v>
      </c>
      <c r="H23" s="368">
        <f>D23-E23</f>
        <v>2509</v>
      </c>
    </row>
    <row r="24" spans="1:8" s="299" customFormat="1" ht="19.5" customHeight="1">
      <c r="A24" s="319">
        <f t="shared" si="2"/>
        <v>14</v>
      </c>
      <c r="B24" s="374" t="s">
        <v>249</v>
      </c>
      <c r="C24" s="368">
        <v>5000</v>
      </c>
      <c r="D24" s="368">
        <v>5000</v>
      </c>
      <c r="E24" s="368">
        <v>2375</v>
      </c>
      <c r="F24" s="369">
        <v>100</v>
      </c>
      <c r="G24" s="368"/>
      <c r="H24" s="368"/>
    </row>
    <row r="25" spans="1:8" s="299" customFormat="1" ht="24" customHeight="1">
      <c r="A25" s="319">
        <f t="shared" si="2"/>
        <v>15</v>
      </c>
      <c r="B25" s="367" t="s">
        <v>387</v>
      </c>
      <c r="C25" s="368">
        <v>8500</v>
      </c>
      <c r="D25" s="368">
        <v>8500</v>
      </c>
      <c r="E25" s="368">
        <v>5436</v>
      </c>
      <c r="F25" s="369">
        <v>100</v>
      </c>
      <c r="G25" s="368">
        <f>D25</f>
        <v>8500</v>
      </c>
      <c r="H25" s="368">
        <f>D25-E25</f>
        <v>3064</v>
      </c>
    </row>
    <row r="26" spans="1:8" s="299" customFormat="1" ht="19.5" customHeight="1">
      <c r="A26" s="319">
        <f t="shared" si="2"/>
        <v>16</v>
      </c>
      <c r="B26" s="374" t="s">
        <v>250</v>
      </c>
      <c r="C26" s="368">
        <v>600</v>
      </c>
      <c r="D26" s="368">
        <v>600</v>
      </c>
      <c r="E26" s="368">
        <v>300</v>
      </c>
      <c r="F26" s="369">
        <v>100</v>
      </c>
      <c r="G26" s="368"/>
      <c r="H26" s="368"/>
    </row>
    <row r="27" spans="1:8" s="299" customFormat="1" ht="19.5" customHeight="1">
      <c r="A27" s="319">
        <f t="shared" si="2"/>
        <v>17</v>
      </c>
      <c r="B27" s="374" t="s">
        <v>388</v>
      </c>
      <c r="C27" s="368">
        <v>5500</v>
      </c>
      <c r="D27" s="368">
        <v>5398</v>
      </c>
      <c r="E27" s="368">
        <v>3015</v>
      </c>
      <c r="F27" s="369">
        <v>100</v>
      </c>
      <c r="G27" s="368">
        <f>D27</f>
        <v>5398</v>
      </c>
      <c r="H27" s="368">
        <f>D27-E27</f>
        <v>2383</v>
      </c>
    </row>
    <row r="28" spans="1:8" s="299" customFormat="1" ht="19.5" customHeight="1">
      <c r="A28" s="319">
        <f t="shared" si="2"/>
        <v>18</v>
      </c>
      <c r="B28" s="374" t="s">
        <v>251</v>
      </c>
      <c r="C28" s="368">
        <v>15000</v>
      </c>
      <c r="D28" s="368">
        <v>15000</v>
      </c>
      <c r="E28" s="368">
        <v>5038</v>
      </c>
      <c r="F28" s="369">
        <v>10</v>
      </c>
      <c r="G28" s="368">
        <f>D28*10%</f>
        <v>1500</v>
      </c>
      <c r="H28" s="368">
        <v>996</v>
      </c>
    </row>
    <row r="29" spans="1:8" s="299" customFormat="1" ht="19.5" customHeight="1">
      <c r="A29" s="319">
        <f t="shared" si="2"/>
        <v>19</v>
      </c>
      <c r="B29" s="374" t="s">
        <v>389</v>
      </c>
      <c r="C29" s="368">
        <v>120</v>
      </c>
      <c r="D29" s="368">
        <v>120</v>
      </c>
      <c r="E29" s="368">
        <v>78</v>
      </c>
      <c r="F29" s="369">
        <v>100</v>
      </c>
      <c r="G29" s="368">
        <f aca="true" t="shared" si="3" ref="G29:G37">D29</f>
        <v>120</v>
      </c>
      <c r="H29" s="368">
        <f aca="true" t="shared" si="4" ref="H29:H37">G29-E29</f>
        <v>42</v>
      </c>
    </row>
    <row r="30" spans="1:8" s="299" customFormat="1" ht="19.5" customHeight="1">
      <c r="A30" s="319">
        <f t="shared" si="2"/>
        <v>20</v>
      </c>
      <c r="B30" s="374" t="s">
        <v>266</v>
      </c>
      <c r="C30" s="368">
        <v>500</v>
      </c>
      <c r="D30" s="368">
        <v>500</v>
      </c>
      <c r="E30" s="368">
        <v>30</v>
      </c>
      <c r="F30" s="369">
        <v>100</v>
      </c>
      <c r="G30" s="368">
        <f t="shared" si="3"/>
        <v>500</v>
      </c>
      <c r="H30" s="368">
        <f t="shared" si="4"/>
        <v>470</v>
      </c>
    </row>
    <row r="31" spans="1:8" s="299" customFormat="1" ht="19.5" customHeight="1">
      <c r="A31" s="319">
        <f t="shared" si="2"/>
        <v>21</v>
      </c>
      <c r="B31" s="374" t="s">
        <v>267</v>
      </c>
      <c r="C31" s="368">
        <v>5000</v>
      </c>
      <c r="D31" s="368">
        <v>5000</v>
      </c>
      <c r="E31" s="368">
        <v>3605</v>
      </c>
      <c r="F31" s="369">
        <v>100</v>
      </c>
      <c r="G31" s="368">
        <f t="shared" si="3"/>
        <v>5000</v>
      </c>
      <c r="H31" s="368">
        <f t="shared" si="4"/>
        <v>1395</v>
      </c>
    </row>
    <row r="32" spans="1:8" s="299" customFormat="1" ht="19.5" customHeight="1">
      <c r="A32" s="319">
        <f t="shared" si="2"/>
        <v>22</v>
      </c>
      <c r="B32" s="374" t="s">
        <v>252</v>
      </c>
      <c r="C32" s="368">
        <v>700</v>
      </c>
      <c r="D32" s="368">
        <v>700</v>
      </c>
      <c r="E32" s="368">
        <v>278</v>
      </c>
      <c r="F32" s="369">
        <v>100</v>
      </c>
      <c r="G32" s="368">
        <f t="shared" si="3"/>
        <v>700</v>
      </c>
      <c r="H32" s="368">
        <f t="shared" si="4"/>
        <v>422</v>
      </c>
    </row>
    <row r="33" spans="1:8" s="299" customFormat="1" ht="19.5" customHeight="1">
      <c r="A33" s="319">
        <f t="shared" si="2"/>
        <v>23</v>
      </c>
      <c r="B33" s="374" t="s">
        <v>390</v>
      </c>
      <c r="C33" s="368">
        <v>4000</v>
      </c>
      <c r="D33" s="368">
        <v>4000</v>
      </c>
      <c r="E33" s="368">
        <v>2737</v>
      </c>
      <c r="F33" s="369">
        <v>100</v>
      </c>
      <c r="G33" s="368">
        <f t="shared" si="3"/>
        <v>4000</v>
      </c>
      <c r="H33" s="368">
        <f t="shared" si="4"/>
        <v>1263</v>
      </c>
    </row>
    <row r="34" spans="1:8" s="299" customFormat="1" ht="19.5" customHeight="1">
      <c r="A34" s="319">
        <f t="shared" si="2"/>
        <v>24</v>
      </c>
      <c r="B34" s="374" t="s">
        <v>253</v>
      </c>
      <c r="C34" s="368">
        <v>300</v>
      </c>
      <c r="D34" s="368">
        <v>300</v>
      </c>
      <c r="E34" s="368">
        <v>31</v>
      </c>
      <c r="F34" s="369">
        <v>100</v>
      </c>
      <c r="G34" s="368">
        <f t="shared" si="3"/>
        <v>300</v>
      </c>
      <c r="H34" s="368">
        <f t="shared" si="4"/>
        <v>269</v>
      </c>
    </row>
    <row r="35" spans="1:8" s="299" customFormat="1" ht="19.5" customHeight="1">
      <c r="A35" s="319">
        <f t="shared" si="2"/>
        <v>25</v>
      </c>
      <c r="B35" s="374" t="s">
        <v>268</v>
      </c>
      <c r="C35" s="368">
        <v>300</v>
      </c>
      <c r="D35" s="368">
        <v>300</v>
      </c>
      <c r="E35" s="368">
        <v>40</v>
      </c>
      <c r="F35" s="369">
        <v>100</v>
      </c>
      <c r="G35" s="368">
        <f t="shared" si="3"/>
        <v>300</v>
      </c>
      <c r="H35" s="368">
        <f t="shared" si="4"/>
        <v>260</v>
      </c>
    </row>
    <row r="36" spans="1:8" s="299" customFormat="1" ht="19.5" customHeight="1">
      <c r="A36" s="319">
        <f t="shared" si="2"/>
        <v>26</v>
      </c>
      <c r="B36" s="374" t="s">
        <v>254</v>
      </c>
      <c r="C36" s="368">
        <v>600</v>
      </c>
      <c r="D36" s="368">
        <v>600</v>
      </c>
      <c r="E36" s="368">
        <v>713</v>
      </c>
      <c r="F36" s="369">
        <v>100</v>
      </c>
      <c r="G36" s="368">
        <f t="shared" si="3"/>
        <v>600</v>
      </c>
      <c r="H36" s="368">
        <f t="shared" si="4"/>
        <v>-113</v>
      </c>
    </row>
    <row r="37" spans="1:8" s="299" customFormat="1" ht="19.5" customHeight="1">
      <c r="A37" s="319">
        <f t="shared" si="2"/>
        <v>27</v>
      </c>
      <c r="B37" s="374" t="s">
        <v>255</v>
      </c>
      <c r="C37" s="368">
        <v>3000</v>
      </c>
      <c r="D37" s="368">
        <v>3000</v>
      </c>
      <c r="E37" s="368">
        <v>1078</v>
      </c>
      <c r="F37" s="369">
        <v>100</v>
      </c>
      <c r="G37" s="368">
        <f t="shared" si="3"/>
        <v>3000</v>
      </c>
      <c r="H37" s="368">
        <f t="shared" si="4"/>
        <v>1922</v>
      </c>
    </row>
    <row r="38" spans="1:8" s="299" customFormat="1" ht="21.75" customHeight="1">
      <c r="A38" s="319">
        <f t="shared" si="2"/>
        <v>28</v>
      </c>
      <c r="B38" s="375" t="s">
        <v>350</v>
      </c>
      <c r="C38" s="372">
        <f>SUM(C23:C37)</f>
        <v>54120</v>
      </c>
      <c r="D38" s="372">
        <f>SUM(D23:D37)</f>
        <v>54018</v>
      </c>
      <c r="E38" s="372">
        <f>SUM(E23:E37)</f>
        <v>27245</v>
      </c>
      <c r="F38" s="372"/>
      <c r="G38" s="372">
        <f>SUM(G23:G37)</f>
        <v>34918</v>
      </c>
      <c r="H38" s="372">
        <f>SUM(H23:H37)</f>
        <v>14882</v>
      </c>
    </row>
    <row r="39" spans="1:8" ht="15.75" customHeight="1">
      <c r="A39" s="319">
        <f t="shared" si="2"/>
        <v>29</v>
      </c>
      <c r="B39" s="376" t="s">
        <v>256</v>
      </c>
      <c r="C39" s="372">
        <f aca="true" t="shared" si="5" ref="C39:H39">C19+C38</f>
        <v>426720</v>
      </c>
      <c r="D39" s="372">
        <f t="shared" si="5"/>
        <v>437977</v>
      </c>
      <c r="E39" s="372">
        <f t="shared" si="5"/>
        <v>224789</v>
      </c>
      <c r="F39" s="372">
        <f t="shared" si="5"/>
        <v>0</v>
      </c>
      <c r="G39" s="372">
        <f t="shared" si="5"/>
        <v>96820</v>
      </c>
      <c r="H39" s="372">
        <f t="shared" si="5"/>
        <v>47528</v>
      </c>
    </row>
  </sheetData>
  <sheetProtection/>
  <mergeCells count="9">
    <mergeCell ref="A20:H20"/>
    <mergeCell ref="H9:H10"/>
    <mergeCell ref="A3:H3"/>
    <mergeCell ref="A4:H4"/>
    <mergeCell ref="A5:H5"/>
    <mergeCell ref="A6:H6"/>
    <mergeCell ref="B9:B10"/>
    <mergeCell ref="C9:E9"/>
    <mergeCell ref="F9:G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61" customWidth="1"/>
    <col min="2" max="2" width="4.421875" style="61" customWidth="1"/>
    <col min="3" max="3" width="4.7109375" style="61" customWidth="1"/>
    <col min="4" max="4" width="31.8515625" style="61" customWidth="1"/>
    <col min="5" max="5" width="15.140625" style="61" customWidth="1"/>
    <col min="6" max="6" width="13.8515625" style="61" customWidth="1"/>
    <col min="7" max="7" width="15.140625" style="61" customWidth="1"/>
    <col min="8" max="8" width="15.28125" style="61" customWidth="1"/>
    <col min="9" max="16384" width="9.140625" style="61" customWidth="1"/>
  </cols>
  <sheetData>
    <row r="1" spans="1:8" ht="23.25" customHeight="1">
      <c r="A1" s="60"/>
      <c r="B1" s="607" t="s">
        <v>422</v>
      </c>
      <c r="C1" s="607"/>
      <c r="D1" s="607"/>
      <c r="E1" s="607"/>
      <c r="F1" s="607"/>
      <c r="G1" s="607"/>
      <c r="H1" s="608"/>
    </row>
    <row r="2" spans="1:8" ht="6" customHeight="1">
      <c r="A2" s="60"/>
      <c r="B2" s="24"/>
      <c r="C2" s="24"/>
      <c r="D2" s="24"/>
      <c r="E2" s="24"/>
      <c r="F2" s="24"/>
      <c r="G2" s="24"/>
      <c r="H2" s="25"/>
    </row>
    <row r="3" spans="1:8" ht="6" customHeight="1">
      <c r="A3" s="60"/>
      <c r="B3" s="24"/>
      <c r="C3" s="24"/>
      <c r="D3" s="24"/>
      <c r="E3" s="24"/>
      <c r="F3" s="24"/>
      <c r="G3" s="24"/>
      <c r="H3" s="25"/>
    </row>
    <row r="4" spans="1:8" ht="6" customHeight="1">
      <c r="A4" s="62"/>
      <c r="B4" s="28"/>
      <c r="C4" s="28"/>
      <c r="D4" s="28"/>
      <c r="E4" s="28"/>
      <c r="F4" s="28"/>
      <c r="G4" s="28"/>
      <c r="H4" s="28"/>
    </row>
    <row r="5" spans="1:8" ht="35.25" customHeight="1">
      <c r="A5" s="62"/>
      <c r="B5" s="687" t="s">
        <v>161</v>
      </c>
      <c r="C5" s="687"/>
      <c r="D5" s="687"/>
      <c r="E5" s="687"/>
      <c r="F5" s="687"/>
      <c r="G5" s="687"/>
      <c r="H5" s="687"/>
    </row>
    <row r="6" spans="1:9" ht="21.75" customHeight="1">
      <c r="A6" s="62"/>
      <c r="B6" s="688" t="s">
        <v>57</v>
      </c>
      <c r="C6" s="689"/>
      <c r="D6" s="689"/>
      <c r="E6" s="689"/>
      <c r="F6" s="689"/>
      <c r="G6" s="689"/>
      <c r="H6" s="689"/>
      <c r="I6" s="60"/>
    </row>
    <row r="7" spans="1:9" ht="16.5" customHeight="1">
      <c r="A7" s="189"/>
      <c r="B7" s="179" t="s">
        <v>0</v>
      </c>
      <c r="C7" s="30" t="s">
        <v>1</v>
      </c>
      <c r="D7" s="29" t="s">
        <v>2</v>
      </c>
      <c r="E7" s="29" t="s">
        <v>3</v>
      </c>
      <c r="F7" s="29" t="s">
        <v>4</v>
      </c>
      <c r="G7" s="29" t="s">
        <v>5</v>
      </c>
      <c r="H7" s="29" t="s">
        <v>85</v>
      </c>
      <c r="I7" s="62"/>
    </row>
    <row r="8" spans="1:9" ht="16.5" customHeight="1">
      <c r="A8" s="27"/>
      <c r="B8" s="690"/>
      <c r="C8" s="691"/>
      <c r="D8" s="691"/>
      <c r="E8" s="691"/>
      <c r="F8" s="691"/>
      <c r="G8" s="691"/>
      <c r="H8" s="691"/>
      <c r="I8" s="60"/>
    </row>
    <row r="9" spans="1:9" ht="15.75" customHeight="1">
      <c r="A9" s="183" t="s">
        <v>10</v>
      </c>
      <c r="B9" s="692" t="s">
        <v>106</v>
      </c>
      <c r="C9" s="694" t="s">
        <v>107</v>
      </c>
      <c r="D9" s="696" t="s">
        <v>11</v>
      </c>
      <c r="E9" s="698" t="s">
        <v>162</v>
      </c>
      <c r="F9" s="699"/>
      <c r="G9" s="699"/>
      <c r="H9" s="700"/>
      <c r="I9" s="60"/>
    </row>
    <row r="10" spans="1:8" ht="19.5" customHeight="1">
      <c r="A10" s="29" t="s">
        <v>16</v>
      </c>
      <c r="B10" s="692"/>
      <c r="C10" s="694"/>
      <c r="D10" s="696"/>
      <c r="E10" s="701"/>
      <c r="F10" s="702"/>
      <c r="G10" s="702"/>
      <c r="H10" s="703"/>
    </row>
    <row r="11" spans="1:8" ht="75" customHeight="1">
      <c r="A11" s="29" t="s">
        <v>23</v>
      </c>
      <c r="B11" s="693"/>
      <c r="C11" s="695"/>
      <c r="D11" s="697"/>
      <c r="E11" s="87" t="s">
        <v>163</v>
      </c>
      <c r="F11" s="87" t="s">
        <v>164</v>
      </c>
      <c r="G11" s="87" t="s">
        <v>165</v>
      </c>
      <c r="H11" s="87" t="s">
        <v>166</v>
      </c>
    </row>
    <row r="12" spans="1:8" ht="30" customHeight="1">
      <c r="A12" s="29" t="s">
        <v>26</v>
      </c>
      <c r="B12" s="38">
        <v>1</v>
      </c>
      <c r="C12" s="33"/>
      <c r="D12" s="34" t="s">
        <v>27</v>
      </c>
      <c r="E12" s="35">
        <v>0</v>
      </c>
      <c r="F12" s="35">
        <v>325970</v>
      </c>
      <c r="G12" s="35">
        <v>51166</v>
      </c>
      <c r="H12" s="35">
        <f aca="true" t="shared" si="0" ref="H12:H17">SUM(E12:G12)</f>
        <v>377136</v>
      </c>
    </row>
    <row r="13" spans="1:8" ht="21" customHeight="1">
      <c r="A13" s="29" t="s">
        <v>58</v>
      </c>
      <c r="B13" s="37">
        <v>4</v>
      </c>
      <c r="C13" s="38"/>
      <c r="D13" s="34" t="s">
        <v>115</v>
      </c>
      <c r="E13" s="39">
        <v>0</v>
      </c>
      <c r="F13" s="39">
        <v>62036</v>
      </c>
      <c r="G13" s="35">
        <v>101217</v>
      </c>
      <c r="H13" s="35">
        <f t="shared" si="0"/>
        <v>163253</v>
      </c>
    </row>
    <row r="14" spans="1:8" ht="21.75" customHeight="1">
      <c r="A14" s="29" t="s">
        <v>60</v>
      </c>
      <c r="B14" s="37">
        <v>4</v>
      </c>
      <c r="C14" s="38">
        <v>1</v>
      </c>
      <c r="D14" s="34" t="s">
        <v>31</v>
      </c>
      <c r="E14" s="35">
        <v>0</v>
      </c>
      <c r="F14" s="35">
        <v>14588</v>
      </c>
      <c r="G14" s="35">
        <v>5446</v>
      </c>
      <c r="H14" s="35">
        <f t="shared" si="0"/>
        <v>20034</v>
      </c>
    </row>
    <row r="15" spans="1:8" ht="21.75" customHeight="1">
      <c r="A15" s="29" t="s">
        <v>53</v>
      </c>
      <c r="B15" s="37">
        <v>4</v>
      </c>
      <c r="C15" s="38">
        <v>2</v>
      </c>
      <c r="D15" s="34" t="s">
        <v>33</v>
      </c>
      <c r="E15" s="35">
        <v>0</v>
      </c>
      <c r="F15" s="35">
        <v>23499</v>
      </c>
      <c r="G15" s="35">
        <v>6550</v>
      </c>
      <c r="H15" s="35">
        <f t="shared" si="0"/>
        <v>30049</v>
      </c>
    </row>
    <row r="16" spans="1:8" ht="21.75" customHeight="1">
      <c r="A16" s="29" t="s">
        <v>28</v>
      </c>
      <c r="B16" s="37">
        <v>5</v>
      </c>
      <c r="C16" s="63"/>
      <c r="D16" s="34" t="s">
        <v>34</v>
      </c>
      <c r="E16" s="35">
        <v>0</v>
      </c>
      <c r="F16" s="35">
        <v>161861</v>
      </c>
      <c r="G16" s="35">
        <v>0</v>
      </c>
      <c r="H16" s="35">
        <f t="shared" si="0"/>
        <v>161861</v>
      </c>
    </row>
    <row r="17" spans="1:8" ht="23.25" customHeight="1">
      <c r="A17" s="29" t="s">
        <v>30</v>
      </c>
      <c r="B17" s="37">
        <v>6</v>
      </c>
      <c r="C17" s="38"/>
      <c r="D17" s="34" t="s">
        <v>37</v>
      </c>
      <c r="E17" s="35">
        <v>42639</v>
      </c>
      <c r="F17" s="35">
        <v>663921</v>
      </c>
      <c r="G17" s="35">
        <v>52207</v>
      </c>
      <c r="H17" s="35">
        <f t="shared" si="0"/>
        <v>758767</v>
      </c>
    </row>
    <row r="18" spans="1:8" ht="20.25" customHeight="1">
      <c r="A18" s="29" t="s">
        <v>32</v>
      </c>
      <c r="B18" s="64"/>
      <c r="C18" s="41"/>
      <c r="D18" s="42" t="s">
        <v>116</v>
      </c>
      <c r="E18" s="40">
        <f>SUM(E12:E17)</f>
        <v>42639</v>
      </c>
      <c r="F18" s="40">
        <f>SUM(F12:F17)</f>
        <v>1251875</v>
      </c>
      <c r="G18" s="40">
        <f>SUM(G12:G17)</f>
        <v>216586</v>
      </c>
      <c r="H18" s="40">
        <f>SUM(H12:H17)</f>
        <v>1511100</v>
      </c>
    </row>
    <row r="19" spans="1:8" ht="24" customHeight="1">
      <c r="A19" s="29" t="s">
        <v>36</v>
      </c>
      <c r="B19" s="38">
        <v>7</v>
      </c>
      <c r="C19" s="38"/>
      <c r="D19" s="34" t="s">
        <v>117</v>
      </c>
      <c r="E19" s="35">
        <v>0</v>
      </c>
      <c r="F19" s="180">
        <v>2394562</v>
      </c>
      <c r="G19" s="180">
        <v>786932</v>
      </c>
      <c r="H19" s="180">
        <f>SUM(E19:G19)</f>
        <v>3181494</v>
      </c>
    </row>
    <row r="20" spans="1:8" ht="25.5" customHeight="1">
      <c r="A20" s="29" t="s">
        <v>54</v>
      </c>
      <c r="B20" s="41"/>
      <c r="C20" s="41"/>
      <c r="D20" s="42" t="s">
        <v>167</v>
      </c>
      <c r="E20" s="40">
        <f>E18+E19</f>
        <v>42639</v>
      </c>
      <c r="F20" s="40">
        <f>SUM(F18:F19)</f>
        <v>3646437</v>
      </c>
      <c r="G20" s="40">
        <f>G18+G19</f>
        <v>1003518</v>
      </c>
      <c r="H20" s="40">
        <f>H18+H19</f>
        <v>4692594</v>
      </c>
    </row>
    <row r="21" spans="1:8" ht="16.5" customHeight="1">
      <c r="A21" s="62"/>
      <c r="B21" s="65"/>
      <c r="C21" s="65"/>
      <c r="D21" s="66"/>
      <c r="E21" s="67"/>
      <c r="F21" s="67"/>
      <c r="G21" s="67"/>
      <c r="H21" s="67"/>
    </row>
    <row r="22" spans="1:8" ht="16.5" customHeight="1">
      <c r="A22" s="62"/>
      <c r="B22" s="68"/>
      <c r="C22" s="69"/>
      <c r="D22" s="70"/>
      <c r="E22" s="71"/>
      <c r="F22" s="71"/>
      <c r="G22" s="71"/>
      <c r="H22" s="194"/>
    </row>
    <row r="25" ht="16.5" customHeight="1"/>
    <row r="26" ht="15" customHeight="1"/>
  </sheetData>
  <sheetProtection/>
  <mergeCells count="8">
    <mergeCell ref="B1:H1"/>
    <mergeCell ref="B5:H5"/>
    <mergeCell ref="B6:H6"/>
    <mergeCell ref="B8:H8"/>
    <mergeCell ref="B9:B11"/>
    <mergeCell ref="C9:C11"/>
    <mergeCell ref="D9:D11"/>
    <mergeCell ref="E9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2" sqref="I2:J2"/>
    </sheetView>
  </sheetViews>
  <sheetFormatPr defaultColWidth="9.140625" defaultRowHeight="12.75"/>
  <cols>
    <col min="1" max="1" width="4.00390625" style="2" customWidth="1"/>
    <col min="2" max="2" width="3.421875" style="2" customWidth="1"/>
    <col min="3" max="6" width="9.140625" style="2" customWidth="1"/>
    <col min="7" max="7" width="26.7109375" style="2" customWidth="1"/>
    <col min="8" max="8" width="3.57421875" style="2" hidden="1" customWidth="1"/>
    <col min="9" max="9" width="15.7109375" style="2" customWidth="1"/>
    <col min="10" max="10" width="40.28125" style="2" customWidth="1"/>
    <col min="11" max="16384" width="9.140625" style="2" customWidth="1"/>
  </cols>
  <sheetData>
    <row r="1" spans="9:10" ht="12.75">
      <c r="I1" s="192"/>
      <c r="J1" s="192"/>
    </row>
    <row r="2" spans="1:10" ht="12.75">
      <c r="A2" s="57"/>
      <c r="B2" s="85"/>
      <c r="C2" s="85"/>
      <c r="D2" s="85"/>
      <c r="E2" s="85"/>
      <c r="F2" s="85"/>
      <c r="G2" s="85"/>
      <c r="H2" s="85"/>
      <c r="I2" s="718" t="s">
        <v>423</v>
      </c>
      <c r="J2" s="718"/>
    </row>
    <row r="3" spans="1:10" ht="12.75">
      <c r="A3" s="57"/>
      <c r="B3" s="85"/>
      <c r="C3" s="85"/>
      <c r="D3" s="85"/>
      <c r="E3" s="85"/>
      <c r="F3" s="85"/>
      <c r="G3" s="85"/>
      <c r="H3" s="85"/>
      <c r="I3" s="86"/>
      <c r="J3" s="86"/>
    </row>
    <row r="4" spans="1:11" ht="33.75" customHeight="1">
      <c r="A4" s="193"/>
      <c r="B4" s="704" t="s">
        <v>259</v>
      </c>
      <c r="C4" s="704"/>
      <c r="D4" s="704"/>
      <c r="E4" s="704"/>
      <c r="F4" s="704"/>
      <c r="G4" s="704"/>
      <c r="H4" s="704"/>
      <c r="I4" s="704"/>
      <c r="J4" s="704"/>
      <c r="K4" s="193"/>
    </row>
    <row r="5" spans="1:11" ht="12.75">
      <c r="A5" s="193"/>
      <c r="B5" s="51"/>
      <c r="C5" s="51"/>
      <c r="D5" s="51"/>
      <c r="E5" s="51"/>
      <c r="F5" s="51"/>
      <c r="G5" s="51"/>
      <c r="H5" s="51"/>
      <c r="K5" s="193"/>
    </row>
    <row r="6" spans="1:11" ht="12.75">
      <c r="A6" s="193"/>
      <c r="B6" s="56" t="s">
        <v>0</v>
      </c>
      <c r="C6" s="84" t="s">
        <v>1</v>
      </c>
      <c r="D6" s="56" t="s">
        <v>2</v>
      </c>
      <c r="E6" s="56" t="s">
        <v>3</v>
      </c>
      <c r="F6" s="56" t="s">
        <v>4</v>
      </c>
      <c r="G6" s="56" t="s">
        <v>5</v>
      </c>
      <c r="H6" s="56" t="s">
        <v>85</v>
      </c>
      <c r="I6" s="56" t="s">
        <v>85</v>
      </c>
      <c r="J6" s="190" t="s">
        <v>6</v>
      </c>
      <c r="K6" s="57"/>
    </row>
    <row r="7" spans="1:11" ht="12.75">
      <c r="A7" s="193"/>
      <c r="B7" s="52"/>
      <c r="C7" s="52"/>
      <c r="D7" s="52"/>
      <c r="E7" s="52"/>
      <c r="F7" s="52"/>
      <c r="G7" s="52"/>
      <c r="H7" s="52"/>
      <c r="J7" s="53" t="s">
        <v>57</v>
      </c>
      <c r="K7" s="193"/>
    </row>
    <row r="8" spans="1:11" ht="47.25" customHeight="1">
      <c r="A8" s="72" t="s">
        <v>10</v>
      </c>
      <c r="B8" s="82"/>
      <c r="C8" s="709" t="s">
        <v>160</v>
      </c>
      <c r="D8" s="709"/>
      <c r="E8" s="709"/>
      <c r="F8" s="709"/>
      <c r="G8" s="709"/>
      <c r="H8" s="74"/>
      <c r="I8" s="75" t="s">
        <v>260</v>
      </c>
      <c r="J8" s="191" t="s">
        <v>261</v>
      </c>
      <c r="K8" s="193"/>
    </row>
    <row r="9" spans="1:10" ht="18" customHeight="1">
      <c r="A9" s="72" t="s">
        <v>16</v>
      </c>
      <c r="B9" s="83" t="s">
        <v>10</v>
      </c>
      <c r="C9" s="708" t="s">
        <v>130</v>
      </c>
      <c r="D9" s="708"/>
      <c r="E9" s="708"/>
      <c r="F9" s="708"/>
      <c r="G9" s="708"/>
      <c r="H9" s="708"/>
      <c r="I9" s="76">
        <v>28212</v>
      </c>
      <c r="J9" s="76" t="s">
        <v>271</v>
      </c>
    </row>
    <row r="10" spans="1:10" ht="18" customHeight="1">
      <c r="A10" s="72" t="s">
        <v>23</v>
      </c>
      <c r="B10" s="83" t="s">
        <v>16</v>
      </c>
      <c r="C10" s="708" t="s">
        <v>89</v>
      </c>
      <c r="D10" s="708"/>
      <c r="E10" s="708"/>
      <c r="F10" s="708"/>
      <c r="G10" s="708"/>
      <c r="H10" s="708"/>
      <c r="I10" s="76">
        <v>10479</v>
      </c>
      <c r="J10" s="76" t="s">
        <v>271</v>
      </c>
    </row>
    <row r="11" spans="1:10" ht="18" customHeight="1">
      <c r="A11" s="72" t="s">
        <v>26</v>
      </c>
      <c r="B11" s="83" t="s">
        <v>23</v>
      </c>
      <c r="C11" s="708" t="s">
        <v>92</v>
      </c>
      <c r="D11" s="708"/>
      <c r="E11" s="708"/>
      <c r="F11" s="708"/>
      <c r="G11" s="708"/>
      <c r="H11" s="708"/>
      <c r="I11" s="76">
        <v>2700</v>
      </c>
      <c r="J11" s="76" t="s">
        <v>271</v>
      </c>
    </row>
    <row r="12" spans="1:10" ht="18" customHeight="1">
      <c r="A12" s="72" t="s">
        <v>58</v>
      </c>
      <c r="B12" s="83" t="s">
        <v>26</v>
      </c>
      <c r="C12" s="710" t="s">
        <v>140</v>
      </c>
      <c r="D12" s="713"/>
      <c r="E12" s="713"/>
      <c r="F12" s="713"/>
      <c r="G12" s="713"/>
      <c r="H12" s="714"/>
      <c r="I12" s="76">
        <v>35900</v>
      </c>
      <c r="J12" s="76" t="s">
        <v>271</v>
      </c>
    </row>
    <row r="13" spans="1:10" ht="18" customHeight="1">
      <c r="A13" s="72" t="s">
        <v>60</v>
      </c>
      <c r="B13" s="83" t="s">
        <v>58</v>
      </c>
      <c r="C13" s="708" t="s">
        <v>131</v>
      </c>
      <c r="D13" s="708"/>
      <c r="E13" s="708"/>
      <c r="F13" s="708"/>
      <c r="G13" s="708"/>
      <c r="H13" s="708"/>
      <c r="I13" s="76">
        <v>38351</v>
      </c>
      <c r="J13" s="76" t="s">
        <v>269</v>
      </c>
    </row>
    <row r="14" spans="1:10" ht="18" customHeight="1">
      <c r="A14" s="72" t="s">
        <v>53</v>
      </c>
      <c r="B14" s="83" t="s">
        <v>60</v>
      </c>
      <c r="C14" s="719" t="s">
        <v>134</v>
      </c>
      <c r="D14" s="720"/>
      <c r="E14" s="720"/>
      <c r="F14" s="720"/>
      <c r="G14" s="720"/>
      <c r="H14" s="721"/>
      <c r="I14" s="76">
        <v>5477</v>
      </c>
      <c r="J14" s="76" t="s">
        <v>269</v>
      </c>
    </row>
    <row r="15" spans="1:10" ht="18" customHeight="1">
      <c r="A15" s="72" t="s">
        <v>28</v>
      </c>
      <c r="B15" s="83" t="s">
        <v>53</v>
      </c>
      <c r="C15" s="708" t="s">
        <v>153</v>
      </c>
      <c r="D15" s="708"/>
      <c r="E15" s="708"/>
      <c r="F15" s="708"/>
      <c r="G15" s="708"/>
      <c r="H15" s="708"/>
      <c r="I15" s="76">
        <v>21085</v>
      </c>
      <c r="J15" s="76" t="s">
        <v>269</v>
      </c>
    </row>
    <row r="16" spans="1:10" ht="18" customHeight="1">
      <c r="A16" s="72" t="s">
        <v>30</v>
      </c>
      <c r="B16" s="83" t="s">
        <v>28</v>
      </c>
      <c r="C16" s="710" t="s">
        <v>155</v>
      </c>
      <c r="D16" s="711"/>
      <c r="E16" s="711"/>
      <c r="F16" s="711"/>
      <c r="G16" s="711"/>
      <c r="H16" s="712"/>
      <c r="I16" s="76">
        <v>3000</v>
      </c>
      <c r="J16" s="76" t="s">
        <v>269</v>
      </c>
    </row>
    <row r="17" spans="1:10" ht="18" customHeight="1">
      <c r="A17" s="72" t="s">
        <v>32</v>
      </c>
      <c r="B17" s="83" t="s">
        <v>30</v>
      </c>
      <c r="C17" s="710" t="s">
        <v>136</v>
      </c>
      <c r="D17" s="713"/>
      <c r="E17" s="713"/>
      <c r="F17" s="713"/>
      <c r="G17" s="713"/>
      <c r="H17" s="714"/>
      <c r="I17" s="76">
        <v>2000</v>
      </c>
      <c r="J17" s="76" t="s">
        <v>269</v>
      </c>
    </row>
    <row r="18" spans="1:10" ht="18" customHeight="1">
      <c r="A18" s="72" t="s">
        <v>36</v>
      </c>
      <c r="B18" s="83" t="s">
        <v>32</v>
      </c>
      <c r="C18" s="710" t="s">
        <v>137</v>
      </c>
      <c r="D18" s="713"/>
      <c r="E18" s="713"/>
      <c r="F18" s="713"/>
      <c r="G18" s="713"/>
      <c r="H18" s="714"/>
      <c r="I18" s="76">
        <v>10000</v>
      </c>
      <c r="J18" s="76" t="s">
        <v>269</v>
      </c>
    </row>
    <row r="19" spans="1:10" ht="18" customHeight="1">
      <c r="A19" s="72" t="s">
        <v>54</v>
      </c>
      <c r="B19" s="83" t="s">
        <v>36</v>
      </c>
      <c r="C19" s="710" t="s">
        <v>138</v>
      </c>
      <c r="D19" s="713"/>
      <c r="E19" s="713"/>
      <c r="F19" s="713"/>
      <c r="G19" s="713"/>
      <c r="H19" s="714"/>
      <c r="I19" s="76">
        <v>4000</v>
      </c>
      <c r="J19" s="76" t="s">
        <v>269</v>
      </c>
    </row>
    <row r="20" spans="1:10" ht="18" customHeight="1">
      <c r="A20" s="72" t="s">
        <v>38</v>
      </c>
      <c r="B20" s="83" t="s">
        <v>54</v>
      </c>
      <c r="C20" s="710" t="s">
        <v>139</v>
      </c>
      <c r="D20" s="713"/>
      <c r="E20" s="713"/>
      <c r="F20" s="713"/>
      <c r="G20" s="713"/>
      <c r="H20" s="714"/>
      <c r="I20" s="76">
        <v>1000</v>
      </c>
      <c r="J20" s="76" t="s">
        <v>269</v>
      </c>
    </row>
    <row r="21" spans="1:10" ht="32.25" customHeight="1">
      <c r="A21" s="72" t="s">
        <v>40</v>
      </c>
      <c r="B21" s="83" t="s">
        <v>38</v>
      </c>
      <c r="C21" s="722" t="s">
        <v>159</v>
      </c>
      <c r="D21" s="723"/>
      <c r="E21" s="723"/>
      <c r="F21" s="723"/>
      <c r="G21" s="723"/>
      <c r="H21" s="77"/>
      <c r="I21" s="78">
        <v>1500</v>
      </c>
      <c r="J21" s="78" t="s">
        <v>269</v>
      </c>
    </row>
    <row r="22" spans="1:10" ht="18" customHeight="1">
      <c r="A22" s="72" t="s">
        <v>67</v>
      </c>
      <c r="B22" s="83" t="s">
        <v>40</v>
      </c>
      <c r="C22" s="710" t="s">
        <v>141</v>
      </c>
      <c r="D22" s="713"/>
      <c r="E22" s="713"/>
      <c r="F22" s="713"/>
      <c r="G22" s="713"/>
      <c r="H22" s="77"/>
      <c r="I22" s="76">
        <v>228</v>
      </c>
      <c r="J22" s="76" t="s">
        <v>269</v>
      </c>
    </row>
    <row r="23" spans="1:10" ht="18" customHeight="1">
      <c r="A23" s="72" t="s">
        <v>68</v>
      </c>
      <c r="B23" s="83" t="s">
        <v>67</v>
      </c>
      <c r="C23" s="710" t="s">
        <v>158</v>
      </c>
      <c r="D23" s="713"/>
      <c r="E23" s="713"/>
      <c r="F23" s="713"/>
      <c r="G23" s="714"/>
      <c r="H23" s="79"/>
      <c r="I23" s="76">
        <v>4000</v>
      </c>
      <c r="J23" s="76" t="s">
        <v>269</v>
      </c>
    </row>
    <row r="24" spans="1:10" ht="16.5" customHeight="1">
      <c r="A24" s="72" t="s">
        <v>69</v>
      </c>
      <c r="B24" s="83" t="s">
        <v>68</v>
      </c>
      <c r="C24" s="705" t="s">
        <v>154</v>
      </c>
      <c r="D24" s="706"/>
      <c r="E24" s="706"/>
      <c r="F24" s="706"/>
      <c r="G24" s="707"/>
      <c r="H24" s="80"/>
      <c r="I24" s="76">
        <v>20000</v>
      </c>
      <c r="J24" s="76" t="s">
        <v>269</v>
      </c>
    </row>
    <row r="25" spans="1:10" ht="18.75" customHeight="1">
      <c r="A25" s="72" t="s">
        <v>70</v>
      </c>
      <c r="B25" s="83" t="s">
        <v>69</v>
      </c>
      <c r="C25" s="715" t="s">
        <v>152</v>
      </c>
      <c r="D25" s="716"/>
      <c r="E25" s="716"/>
      <c r="F25" s="716"/>
      <c r="G25" s="717"/>
      <c r="H25" s="80"/>
      <c r="I25" s="76">
        <v>2000</v>
      </c>
      <c r="J25" s="81" t="s">
        <v>270</v>
      </c>
    </row>
    <row r="26" ht="12.75">
      <c r="I26" s="6"/>
    </row>
    <row r="27" ht="12.75">
      <c r="I27" s="58"/>
    </row>
    <row r="28" spans="3:9" ht="12.75">
      <c r="C28" s="8"/>
      <c r="D28" s="8"/>
      <c r="E28" s="8"/>
      <c r="F28" s="8"/>
      <c r="G28" s="8"/>
      <c r="H28" s="8"/>
      <c r="I28" s="59"/>
    </row>
    <row r="29" ht="12.75">
      <c r="I29" s="5"/>
    </row>
  </sheetData>
  <sheetProtection/>
  <mergeCells count="20">
    <mergeCell ref="C25:G25"/>
    <mergeCell ref="I2:J2"/>
    <mergeCell ref="C14:H14"/>
    <mergeCell ref="C13:H13"/>
    <mergeCell ref="C18:H18"/>
    <mergeCell ref="C19:H19"/>
    <mergeCell ref="C20:H20"/>
    <mergeCell ref="C21:G21"/>
    <mergeCell ref="C22:G22"/>
    <mergeCell ref="C23:G23"/>
    <mergeCell ref="B4:J4"/>
    <mergeCell ref="C24:G24"/>
    <mergeCell ref="C15:H15"/>
    <mergeCell ref="C8:G8"/>
    <mergeCell ref="C16:H16"/>
    <mergeCell ref="C17:H17"/>
    <mergeCell ref="C9:H9"/>
    <mergeCell ref="C10:H10"/>
    <mergeCell ref="C11:H11"/>
    <mergeCell ref="C12:H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103">
      <selection activeCell="I4" sqref="I4"/>
    </sheetView>
  </sheetViews>
  <sheetFormatPr defaultColWidth="9.140625" defaultRowHeight="17.25" customHeight="1"/>
  <cols>
    <col min="1" max="1" width="5.00390625" style="300" customWidth="1"/>
    <col min="2" max="2" width="3.140625" style="300" customWidth="1"/>
    <col min="3" max="3" width="3.421875" style="300" customWidth="1"/>
    <col min="4" max="4" width="3.28125" style="300" customWidth="1"/>
    <col min="5" max="5" width="97.7109375" style="300" customWidth="1"/>
    <col min="6" max="6" width="10.00390625" style="301" customWidth="1"/>
    <col min="7" max="7" width="11.00390625" style="302" customWidth="1"/>
    <col min="8" max="8" width="9.57421875" style="300" bestFit="1" customWidth="1"/>
    <col min="9" max="16384" width="9.140625" style="300" customWidth="1"/>
  </cols>
  <sheetData>
    <row r="1" spans="1:7" ht="17.25" customHeight="1">
      <c r="A1" s="740" t="s">
        <v>670</v>
      </c>
      <c r="B1" s="741"/>
      <c r="C1" s="741"/>
      <c r="D1" s="741"/>
      <c r="E1" s="741"/>
      <c r="F1" s="741"/>
      <c r="G1" s="741"/>
    </row>
    <row r="3" spans="1:7" ht="17.25" customHeight="1">
      <c r="A3" s="742" t="s">
        <v>507</v>
      </c>
      <c r="B3" s="744"/>
      <c r="C3" s="744"/>
      <c r="D3" s="744"/>
      <c r="E3" s="744"/>
      <c r="F3" s="744"/>
      <c r="G3" s="744"/>
    </row>
    <row r="4" spans="1:7" ht="17.25" customHeight="1">
      <c r="A4" s="742" t="s">
        <v>86</v>
      </c>
      <c r="B4" s="744"/>
      <c r="C4" s="744"/>
      <c r="D4" s="744"/>
      <c r="E4" s="744"/>
      <c r="F4" s="744"/>
      <c r="G4" s="744"/>
    </row>
    <row r="5" ht="17.25" customHeight="1">
      <c r="A5" s="377"/>
    </row>
    <row r="6" spans="1:7" ht="17.25" customHeight="1">
      <c r="A6" s="378"/>
      <c r="B6" s="745" t="s">
        <v>0</v>
      </c>
      <c r="C6" s="745" t="s">
        <v>1</v>
      </c>
      <c r="D6" s="745" t="s">
        <v>2</v>
      </c>
      <c r="E6" s="745" t="s">
        <v>3</v>
      </c>
      <c r="F6" s="379" t="s">
        <v>4</v>
      </c>
      <c r="G6" s="379" t="s">
        <v>5</v>
      </c>
    </row>
    <row r="7" spans="1:7" ht="17.25" customHeight="1">
      <c r="A7" s="380" t="s">
        <v>10</v>
      </c>
      <c r="B7" s="303"/>
      <c r="C7" s="303"/>
      <c r="G7" s="301" t="s">
        <v>87</v>
      </c>
    </row>
    <row r="8" spans="1:7" ht="17.25" customHeight="1">
      <c r="A8" s="380" t="s">
        <v>16</v>
      </c>
      <c r="B8" s="743" t="s">
        <v>508</v>
      </c>
      <c r="C8" s="746"/>
      <c r="D8" s="746"/>
      <c r="E8" s="746"/>
      <c r="F8" s="381"/>
      <c r="G8" s="304">
        <v>6106078</v>
      </c>
    </row>
    <row r="9" spans="1:7" ht="17.25" customHeight="1">
      <c r="A9" s="380" t="s">
        <v>23</v>
      </c>
      <c r="B9" s="747" t="s">
        <v>509</v>
      </c>
      <c r="C9" s="748"/>
      <c r="D9" s="748"/>
      <c r="E9" s="748"/>
      <c r="F9" s="381"/>
      <c r="G9" s="304"/>
    </row>
    <row r="10" spans="1:7" s="305" customFormat="1" ht="22.5" customHeight="1">
      <c r="A10" s="380" t="s">
        <v>26</v>
      </c>
      <c r="B10" s="382"/>
      <c r="C10" s="735" t="s">
        <v>510</v>
      </c>
      <c r="D10" s="737"/>
      <c r="E10" s="737"/>
      <c r="F10" s="304"/>
      <c r="G10" s="304">
        <f>SUM(F11:F12)</f>
        <v>194329</v>
      </c>
    </row>
    <row r="11" spans="1:7" s="305" customFormat="1" ht="16.5" customHeight="1">
      <c r="A11" s="380" t="s">
        <v>58</v>
      </c>
      <c r="B11" s="383"/>
      <c r="C11" s="384" t="s">
        <v>391</v>
      </c>
      <c r="D11" s="725" t="s">
        <v>511</v>
      </c>
      <c r="E11" s="725"/>
      <c r="F11" s="389">
        <v>-4273</v>
      </c>
      <c r="G11" s="304"/>
    </row>
    <row r="12" spans="1:7" s="305" customFormat="1" ht="16.5" customHeight="1">
      <c r="A12" s="380" t="s">
        <v>60</v>
      </c>
      <c r="B12" s="383"/>
      <c r="C12" s="384" t="s">
        <v>391</v>
      </c>
      <c r="D12" s="725" t="s">
        <v>512</v>
      </c>
      <c r="E12" s="725"/>
      <c r="F12" s="389">
        <v>198602</v>
      </c>
      <c r="G12" s="304"/>
    </row>
    <row r="13" spans="1:7" s="305" customFormat="1" ht="16.5" customHeight="1">
      <c r="A13" s="380" t="s">
        <v>53</v>
      </c>
      <c r="B13" s="382"/>
      <c r="C13" s="735" t="s">
        <v>513</v>
      </c>
      <c r="D13" s="737" t="s">
        <v>514</v>
      </c>
      <c r="E13" s="737"/>
      <c r="F13" s="304"/>
      <c r="G13" s="304">
        <f>F14</f>
        <v>99957</v>
      </c>
    </row>
    <row r="14" spans="1:7" s="305" customFormat="1" ht="16.5" customHeight="1">
      <c r="A14" s="380" t="s">
        <v>28</v>
      </c>
      <c r="B14" s="383"/>
      <c r="C14" s="384" t="s">
        <v>391</v>
      </c>
      <c r="D14" s="725" t="s">
        <v>512</v>
      </c>
      <c r="E14" s="749"/>
      <c r="F14" s="389">
        <v>99957</v>
      </c>
      <c r="G14" s="304"/>
    </row>
    <row r="15" spans="1:7" s="305" customFormat="1" ht="17.25" customHeight="1">
      <c r="A15" s="380" t="s">
        <v>30</v>
      </c>
      <c r="B15" s="383"/>
      <c r="C15" s="735" t="s">
        <v>515</v>
      </c>
      <c r="D15" s="737"/>
      <c r="E15" s="737"/>
      <c r="F15" s="306"/>
      <c r="G15" s="304">
        <f>SUM(F16:F24)</f>
        <v>-73237</v>
      </c>
    </row>
    <row r="16" spans="1:7" ht="17.25" customHeight="1">
      <c r="A16" s="380" t="s">
        <v>32</v>
      </c>
      <c r="B16" s="386"/>
      <c r="C16" s="384" t="s">
        <v>391</v>
      </c>
      <c r="D16" s="725" t="s">
        <v>516</v>
      </c>
      <c r="E16" s="725"/>
      <c r="F16" s="387">
        <v>8024</v>
      </c>
      <c r="G16" s="387"/>
    </row>
    <row r="17" spans="1:7" ht="17.25" customHeight="1">
      <c r="A17" s="380" t="s">
        <v>36</v>
      </c>
      <c r="B17" s="386"/>
      <c r="C17" s="384" t="s">
        <v>391</v>
      </c>
      <c r="D17" s="725" t="s">
        <v>517</v>
      </c>
      <c r="E17" s="725"/>
      <c r="F17" s="387">
        <v>3617</v>
      </c>
      <c r="G17" s="387"/>
    </row>
    <row r="18" spans="1:7" ht="17.25" customHeight="1">
      <c r="A18" s="380" t="s">
        <v>54</v>
      </c>
      <c r="B18" s="386"/>
      <c r="C18" s="384" t="s">
        <v>391</v>
      </c>
      <c r="D18" s="725" t="s">
        <v>518</v>
      </c>
      <c r="E18" s="725"/>
      <c r="F18" s="387">
        <v>-12334</v>
      </c>
      <c r="G18" s="387"/>
    </row>
    <row r="19" spans="1:7" ht="17.25" customHeight="1">
      <c r="A19" s="380" t="s">
        <v>38</v>
      </c>
      <c r="B19" s="386"/>
      <c r="C19" s="384" t="s">
        <v>391</v>
      </c>
      <c r="D19" s="725" t="s">
        <v>519</v>
      </c>
      <c r="E19" s="725"/>
      <c r="F19" s="387">
        <v>13088</v>
      </c>
      <c r="G19" s="387"/>
    </row>
    <row r="20" spans="1:7" ht="17.25" customHeight="1">
      <c r="A20" s="380" t="s">
        <v>40</v>
      </c>
      <c r="B20" s="386"/>
      <c r="C20" s="384" t="s">
        <v>391</v>
      </c>
      <c r="D20" s="725" t="s">
        <v>520</v>
      </c>
      <c r="E20" s="725"/>
      <c r="F20" s="387">
        <v>1075</v>
      </c>
      <c r="G20" s="387"/>
    </row>
    <row r="21" spans="1:7" ht="17.25" customHeight="1">
      <c r="A21" s="380" t="s">
        <v>67</v>
      </c>
      <c r="B21" s="386"/>
      <c r="C21" s="384" t="s">
        <v>391</v>
      </c>
      <c r="D21" s="725" t="s">
        <v>521</v>
      </c>
      <c r="E21" s="725"/>
      <c r="F21" s="387">
        <v>16251</v>
      </c>
      <c r="G21" s="387"/>
    </row>
    <row r="22" spans="1:7" ht="17.25" customHeight="1">
      <c r="A22" s="380" t="s">
        <v>68</v>
      </c>
      <c r="B22" s="386"/>
      <c r="C22" s="384" t="s">
        <v>391</v>
      </c>
      <c r="D22" s="725" t="s">
        <v>522</v>
      </c>
      <c r="E22" s="725"/>
      <c r="F22" s="387">
        <v>3645</v>
      </c>
      <c r="G22" s="387"/>
    </row>
    <row r="23" spans="1:7" ht="17.25" customHeight="1">
      <c r="A23" s="380" t="s">
        <v>69</v>
      </c>
      <c r="B23" s="386"/>
      <c r="C23" s="384" t="s">
        <v>391</v>
      </c>
      <c r="D23" s="725" t="s">
        <v>360</v>
      </c>
      <c r="E23" s="725"/>
      <c r="F23" s="387">
        <v>-8</v>
      </c>
      <c r="G23" s="387"/>
    </row>
    <row r="24" spans="1:7" ht="17.25" customHeight="1">
      <c r="A24" s="380" t="s">
        <v>70</v>
      </c>
      <c r="B24" s="386"/>
      <c r="C24" s="384" t="s">
        <v>391</v>
      </c>
      <c r="D24" s="725" t="s">
        <v>523</v>
      </c>
      <c r="E24" s="725"/>
      <c r="F24" s="389">
        <v>-106595</v>
      </c>
      <c r="G24" s="387"/>
    </row>
    <row r="25" spans="1:7" s="305" customFormat="1" ht="17.25" customHeight="1">
      <c r="A25" s="380" t="s">
        <v>71</v>
      </c>
      <c r="B25" s="383"/>
      <c r="C25" s="734" t="s">
        <v>524</v>
      </c>
      <c r="D25" s="733"/>
      <c r="E25" s="735"/>
      <c r="F25" s="304"/>
      <c r="G25" s="388">
        <f>SUM(F26:F30)</f>
        <v>-216593</v>
      </c>
    </row>
    <row r="26" spans="1:7" s="305" customFormat="1" ht="17.25" customHeight="1">
      <c r="A26" s="380" t="s">
        <v>72</v>
      </c>
      <c r="B26" s="383"/>
      <c r="C26" s="384" t="s">
        <v>391</v>
      </c>
      <c r="D26" s="725" t="s">
        <v>525</v>
      </c>
      <c r="E26" s="725"/>
      <c r="F26" s="389">
        <v>14514</v>
      </c>
      <c r="G26" s="388" t="s">
        <v>526</v>
      </c>
    </row>
    <row r="27" spans="1:7" s="305" customFormat="1" ht="17.25" customHeight="1">
      <c r="A27" s="380" t="s">
        <v>73</v>
      </c>
      <c r="B27" s="383"/>
      <c r="C27" s="384" t="s">
        <v>391</v>
      </c>
      <c r="D27" s="725" t="s">
        <v>527</v>
      </c>
      <c r="E27" s="725"/>
      <c r="F27" s="389">
        <v>4157</v>
      </c>
      <c r="G27" s="388"/>
    </row>
    <row r="28" spans="1:7" s="305" customFormat="1" ht="17.25" customHeight="1">
      <c r="A28" s="380" t="s">
        <v>74</v>
      </c>
      <c r="B28" s="383"/>
      <c r="C28" s="384" t="s">
        <v>391</v>
      </c>
      <c r="D28" s="725" t="s">
        <v>528</v>
      </c>
      <c r="E28" s="725"/>
      <c r="F28" s="389">
        <v>9785</v>
      </c>
      <c r="G28" s="388"/>
    </row>
    <row r="29" spans="1:7" s="305" customFormat="1" ht="17.25" customHeight="1">
      <c r="A29" s="380" t="s">
        <v>76</v>
      </c>
      <c r="B29" s="383"/>
      <c r="C29" s="384" t="s">
        <v>391</v>
      </c>
      <c r="D29" s="725" t="s">
        <v>529</v>
      </c>
      <c r="E29" s="725"/>
      <c r="F29" s="389">
        <v>3322</v>
      </c>
      <c r="G29" s="388"/>
    </row>
    <row r="30" spans="1:7" s="305" customFormat="1" ht="17.25" customHeight="1">
      <c r="A30" s="380" t="s">
        <v>79</v>
      </c>
      <c r="B30" s="383"/>
      <c r="C30" s="384" t="s">
        <v>391</v>
      </c>
      <c r="D30" s="725" t="s">
        <v>530</v>
      </c>
      <c r="E30" s="725"/>
      <c r="F30" s="389">
        <v>-248371</v>
      </c>
      <c r="G30" s="388"/>
    </row>
    <row r="31" spans="1:7" s="305" customFormat="1" ht="17.25" customHeight="1">
      <c r="A31" s="380" t="s">
        <v>81</v>
      </c>
      <c r="B31" s="383"/>
      <c r="C31" s="734" t="s">
        <v>531</v>
      </c>
      <c r="D31" s="733"/>
      <c r="E31" s="735"/>
      <c r="F31" s="304"/>
      <c r="G31" s="388">
        <f>F32+F33</f>
        <v>-114098</v>
      </c>
    </row>
    <row r="32" spans="1:7" s="305" customFormat="1" ht="17.25" customHeight="1">
      <c r="A32" s="380" t="s">
        <v>83</v>
      </c>
      <c r="B32" s="383"/>
      <c r="C32" s="384" t="s">
        <v>391</v>
      </c>
      <c r="D32" s="725" t="s">
        <v>532</v>
      </c>
      <c r="E32" s="725"/>
      <c r="F32" s="389">
        <v>-128071</v>
      </c>
      <c r="G32" s="388"/>
    </row>
    <row r="33" spans="1:7" s="305" customFormat="1" ht="16.5" customHeight="1">
      <c r="A33" s="380" t="s">
        <v>533</v>
      </c>
      <c r="B33" s="383"/>
      <c r="C33" s="384" t="s">
        <v>391</v>
      </c>
      <c r="D33" s="725" t="s">
        <v>534</v>
      </c>
      <c r="E33" s="725"/>
      <c r="F33" s="389">
        <v>13973</v>
      </c>
      <c r="G33" s="388"/>
    </row>
    <row r="34" spans="1:7" s="305" customFormat="1" ht="16.5" customHeight="1">
      <c r="A34" s="380" t="s">
        <v>535</v>
      </c>
      <c r="B34" s="383"/>
      <c r="C34" s="734" t="s">
        <v>536</v>
      </c>
      <c r="D34" s="733"/>
      <c r="E34" s="735"/>
      <c r="F34" s="304"/>
      <c r="G34" s="388">
        <f>F35</f>
        <v>4155</v>
      </c>
    </row>
    <row r="35" spans="1:7" s="305" customFormat="1" ht="16.5" customHeight="1">
      <c r="A35" s="380" t="s">
        <v>537</v>
      </c>
      <c r="B35" s="383"/>
      <c r="C35" s="384" t="s">
        <v>391</v>
      </c>
      <c r="D35" s="725" t="s">
        <v>512</v>
      </c>
      <c r="E35" s="725"/>
      <c r="F35" s="389">
        <v>4155</v>
      </c>
      <c r="G35" s="388"/>
    </row>
    <row r="36" spans="1:7" s="305" customFormat="1" ht="16.5" customHeight="1">
      <c r="A36" s="380" t="s">
        <v>538</v>
      </c>
      <c r="B36" s="383"/>
      <c r="C36" s="734" t="s">
        <v>539</v>
      </c>
      <c r="D36" s="733" t="s">
        <v>540</v>
      </c>
      <c r="E36" s="735"/>
      <c r="F36" s="389"/>
      <c r="G36" s="388"/>
    </row>
    <row r="37" spans="1:7" s="305" customFormat="1" ht="17.25" customHeight="1">
      <c r="A37" s="380" t="s">
        <v>541</v>
      </c>
      <c r="B37" s="383"/>
      <c r="C37" s="384" t="s">
        <v>391</v>
      </c>
      <c r="D37" s="725" t="s">
        <v>542</v>
      </c>
      <c r="E37" s="725"/>
      <c r="F37" s="389">
        <v>475008</v>
      </c>
      <c r="G37" s="388"/>
    </row>
    <row r="38" spans="1:7" s="305" customFormat="1" ht="17.25" customHeight="1">
      <c r="A38" s="380" t="s">
        <v>543</v>
      </c>
      <c r="B38" s="383"/>
      <c r="C38" s="384" t="s">
        <v>391</v>
      </c>
      <c r="D38" s="725" t="s">
        <v>544</v>
      </c>
      <c r="E38" s="725"/>
      <c r="F38" s="389">
        <v>-475008</v>
      </c>
      <c r="G38" s="388"/>
    </row>
    <row r="39" spans="1:7" s="305" customFormat="1" ht="16.5" customHeight="1">
      <c r="A39" s="380" t="s">
        <v>545</v>
      </c>
      <c r="B39" s="383"/>
      <c r="C39" s="734" t="s">
        <v>546</v>
      </c>
      <c r="D39" s="733"/>
      <c r="E39" s="735"/>
      <c r="F39" s="304"/>
      <c r="G39" s="388">
        <f>F40</f>
        <v>35831</v>
      </c>
    </row>
    <row r="40" spans="1:7" s="305" customFormat="1" ht="16.5" customHeight="1">
      <c r="A40" s="380" t="s">
        <v>547</v>
      </c>
      <c r="B40" s="383"/>
      <c r="C40" s="384" t="s">
        <v>391</v>
      </c>
      <c r="D40" s="725" t="s">
        <v>548</v>
      </c>
      <c r="E40" s="725"/>
      <c r="F40" s="389">
        <v>35831</v>
      </c>
      <c r="G40" s="388"/>
    </row>
    <row r="41" spans="1:7" s="305" customFormat="1" ht="17.25" customHeight="1">
      <c r="A41" s="380" t="s">
        <v>549</v>
      </c>
      <c r="B41" s="383"/>
      <c r="C41" s="734" t="s">
        <v>550</v>
      </c>
      <c r="D41" s="733"/>
      <c r="E41" s="735"/>
      <c r="F41" s="304"/>
      <c r="G41" s="388">
        <v>153198</v>
      </c>
    </row>
    <row r="42" spans="1:7" ht="14.25" customHeight="1">
      <c r="A42" s="380" t="s">
        <v>551</v>
      </c>
      <c r="B42" s="386"/>
      <c r="C42" s="736" t="s">
        <v>552</v>
      </c>
      <c r="D42" s="750"/>
      <c r="E42" s="750"/>
      <c r="F42" s="390"/>
      <c r="G42" s="391">
        <v>154820</v>
      </c>
    </row>
    <row r="43" spans="1:7" ht="14.25" customHeight="1">
      <c r="A43" s="380" t="s">
        <v>553</v>
      </c>
      <c r="B43" s="386"/>
      <c r="C43" s="751"/>
      <c r="D43" s="751"/>
      <c r="E43" s="751"/>
      <c r="F43" s="393"/>
      <c r="G43" s="394">
        <v>-154820</v>
      </c>
    </row>
    <row r="44" spans="1:7" ht="17.25" customHeight="1">
      <c r="A44" s="380" t="s">
        <v>554</v>
      </c>
      <c r="B44" s="386"/>
      <c r="C44" s="395"/>
      <c r="D44" s="396" t="s">
        <v>391</v>
      </c>
      <c r="E44" s="397" t="s">
        <v>392</v>
      </c>
      <c r="F44" s="398">
        <v>-59955</v>
      </c>
      <c r="G44" s="398"/>
    </row>
    <row r="45" spans="1:7" ht="17.25" customHeight="1">
      <c r="A45" s="380" t="s">
        <v>555</v>
      </c>
      <c r="B45" s="399"/>
      <c r="C45" s="400"/>
      <c r="D45" s="401" t="s">
        <v>391</v>
      </c>
      <c r="E45" s="385" t="s">
        <v>556</v>
      </c>
      <c r="F45" s="402">
        <v>-8183</v>
      </c>
      <c r="G45" s="402"/>
    </row>
    <row r="46" spans="1:7" ht="17.25" customHeight="1">
      <c r="A46" s="380" t="s">
        <v>557</v>
      </c>
      <c r="B46" s="399"/>
      <c r="C46" s="400"/>
      <c r="D46" s="401" t="s">
        <v>391</v>
      </c>
      <c r="E46" s="385" t="s">
        <v>394</v>
      </c>
      <c r="F46" s="402">
        <v>132430</v>
      </c>
      <c r="G46" s="402"/>
    </row>
    <row r="47" spans="1:7" ht="17.25" customHeight="1">
      <c r="A47" s="380" t="s">
        <v>558</v>
      </c>
      <c r="B47" s="399"/>
      <c r="C47" s="400"/>
      <c r="D47" s="401" t="s">
        <v>391</v>
      </c>
      <c r="E47" s="385" t="s">
        <v>559</v>
      </c>
      <c r="F47" s="402">
        <v>20487</v>
      </c>
      <c r="G47" s="402"/>
    </row>
    <row r="48" spans="1:7" ht="17.25" customHeight="1">
      <c r="A48" s="380" t="s">
        <v>560</v>
      </c>
      <c r="B48" s="399"/>
      <c r="C48" s="400"/>
      <c r="D48" s="401" t="s">
        <v>391</v>
      </c>
      <c r="E48" s="385" t="s">
        <v>561</v>
      </c>
      <c r="F48" s="402">
        <v>50</v>
      </c>
      <c r="G48" s="402"/>
    </row>
    <row r="49" spans="1:7" ht="17.25" customHeight="1">
      <c r="A49" s="380" t="s">
        <v>562</v>
      </c>
      <c r="B49" s="399"/>
      <c r="C49" s="400"/>
      <c r="D49" s="401" t="s">
        <v>391</v>
      </c>
      <c r="E49" s="385" t="s">
        <v>563</v>
      </c>
      <c r="F49" s="402">
        <v>750</v>
      </c>
      <c r="G49" s="402"/>
    </row>
    <row r="50" spans="1:7" ht="17.25" customHeight="1">
      <c r="A50" s="380" t="s">
        <v>564</v>
      </c>
      <c r="B50" s="399"/>
      <c r="C50" s="400"/>
      <c r="D50" s="401" t="s">
        <v>391</v>
      </c>
      <c r="E50" s="385" t="s">
        <v>395</v>
      </c>
      <c r="F50" s="402">
        <v>1103</v>
      </c>
      <c r="G50" s="402"/>
    </row>
    <row r="51" spans="1:7" ht="17.25" customHeight="1">
      <c r="A51" s="380" t="s">
        <v>565</v>
      </c>
      <c r="B51" s="399"/>
      <c r="C51" s="400"/>
      <c r="D51" s="401" t="s">
        <v>391</v>
      </c>
      <c r="E51" s="385" t="s">
        <v>566</v>
      </c>
      <c r="F51" s="402">
        <v>-11186</v>
      </c>
      <c r="G51" s="402"/>
    </row>
    <row r="52" spans="1:7" ht="17.25" customHeight="1">
      <c r="A52" s="380" t="s">
        <v>567</v>
      </c>
      <c r="B52" s="399"/>
      <c r="C52" s="400"/>
      <c r="D52" s="401" t="s">
        <v>391</v>
      </c>
      <c r="E52" s="385" t="s">
        <v>396</v>
      </c>
      <c r="F52" s="402">
        <v>-11709</v>
      </c>
      <c r="G52" s="402"/>
    </row>
    <row r="53" spans="1:7" ht="17.25" customHeight="1">
      <c r="A53" s="380" t="s">
        <v>568</v>
      </c>
      <c r="B53" s="399"/>
      <c r="C53" s="400"/>
      <c r="D53" s="401" t="s">
        <v>391</v>
      </c>
      <c r="E53" s="385" t="s">
        <v>569</v>
      </c>
      <c r="F53" s="402">
        <v>-63787</v>
      </c>
      <c r="G53" s="402"/>
    </row>
    <row r="54" spans="1:7" ht="17.25" customHeight="1">
      <c r="A54" s="380" t="s">
        <v>570</v>
      </c>
      <c r="B54" s="730" t="s">
        <v>399</v>
      </c>
      <c r="C54" s="736"/>
      <c r="D54" s="731"/>
      <c r="E54" s="731"/>
      <c r="F54" s="388"/>
      <c r="G54" s="403">
        <f>SUM(F56:F64)</f>
        <v>83544</v>
      </c>
    </row>
    <row r="55" spans="1:7" ht="17.25" customHeight="1">
      <c r="A55" s="380" t="s">
        <v>571</v>
      </c>
      <c r="B55" s="752" t="s">
        <v>572</v>
      </c>
      <c r="C55" s="753"/>
      <c r="D55" s="753"/>
      <c r="E55" s="754"/>
      <c r="F55" s="388"/>
      <c r="G55" s="403"/>
    </row>
    <row r="56" spans="1:7" ht="17.25" customHeight="1">
      <c r="A56" s="380" t="s">
        <v>573</v>
      </c>
      <c r="B56" s="386"/>
      <c r="C56" s="401" t="s">
        <v>391</v>
      </c>
      <c r="D56" s="725" t="s">
        <v>392</v>
      </c>
      <c r="E56" s="725"/>
      <c r="F56" s="402">
        <v>-59278</v>
      </c>
      <c r="G56" s="402"/>
    </row>
    <row r="57" spans="1:7" ht="17.25" customHeight="1">
      <c r="A57" s="380" t="s">
        <v>574</v>
      </c>
      <c r="B57" s="386"/>
      <c r="C57" s="401" t="s">
        <v>391</v>
      </c>
      <c r="D57" s="725" t="s">
        <v>393</v>
      </c>
      <c r="E57" s="725"/>
      <c r="F57" s="402">
        <v>-8328</v>
      </c>
      <c r="G57" s="402"/>
    </row>
    <row r="58" spans="1:7" ht="17.25" customHeight="1">
      <c r="A58" s="380" t="s">
        <v>575</v>
      </c>
      <c r="B58" s="386"/>
      <c r="C58" s="401" t="s">
        <v>391</v>
      </c>
      <c r="D58" s="725" t="s">
        <v>394</v>
      </c>
      <c r="E58" s="725"/>
      <c r="F58" s="402">
        <v>133162</v>
      </c>
      <c r="G58" s="402"/>
    </row>
    <row r="59" spans="1:7" ht="17.25" customHeight="1">
      <c r="A59" s="380" t="s">
        <v>576</v>
      </c>
      <c r="B59" s="386"/>
      <c r="C59" s="401" t="s">
        <v>391</v>
      </c>
      <c r="D59" s="725" t="s">
        <v>566</v>
      </c>
      <c r="E59" s="725"/>
      <c r="F59" s="402">
        <v>-16126</v>
      </c>
      <c r="G59" s="402"/>
    </row>
    <row r="60" spans="1:7" ht="17.25" customHeight="1">
      <c r="A60" s="380" t="s">
        <v>577</v>
      </c>
      <c r="B60" s="386"/>
      <c r="C60" s="401" t="s">
        <v>391</v>
      </c>
      <c r="D60" s="725" t="s">
        <v>395</v>
      </c>
      <c r="E60" s="725"/>
      <c r="F60" s="402">
        <v>16048</v>
      </c>
      <c r="G60" s="402"/>
    </row>
    <row r="61" spans="1:7" ht="17.25" customHeight="1">
      <c r="A61" s="380" t="s">
        <v>578</v>
      </c>
      <c r="B61" s="386"/>
      <c r="C61" s="401" t="s">
        <v>391</v>
      </c>
      <c r="D61" s="725" t="s">
        <v>489</v>
      </c>
      <c r="E61" s="725"/>
      <c r="F61" s="402">
        <v>57318</v>
      </c>
      <c r="G61" s="402"/>
    </row>
    <row r="62" spans="1:7" ht="17.25" customHeight="1">
      <c r="A62" s="380" t="s">
        <v>579</v>
      </c>
      <c r="B62" s="386"/>
      <c r="C62" s="401" t="s">
        <v>391</v>
      </c>
      <c r="D62" s="725" t="s">
        <v>397</v>
      </c>
      <c r="E62" s="725"/>
      <c r="F62" s="402">
        <v>20147</v>
      </c>
      <c r="G62" s="402"/>
    </row>
    <row r="63" spans="1:7" ht="17.25" customHeight="1">
      <c r="A63" s="380" t="s">
        <v>580</v>
      </c>
      <c r="B63" s="386"/>
      <c r="C63" s="401" t="s">
        <v>391</v>
      </c>
      <c r="D63" s="725" t="s">
        <v>398</v>
      </c>
      <c r="E63" s="725"/>
      <c r="F63" s="402">
        <v>5742</v>
      </c>
      <c r="G63" s="402"/>
    </row>
    <row r="64" spans="1:7" ht="17.25" customHeight="1">
      <c r="A64" s="380" t="s">
        <v>581</v>
      </c>
      <c r="B64" s="386"/>
      <c r="C64" s="401" t="s">
        <v>391</v>
      </c>
      <c r="D64" s="725" t="s">
        <v>490</v>
      </c>
      <c r="E64" s="725"/>
      <c r="F64" s="402">
        <v>-65141</v>
      </c>
      <c r="G64" s="402"/>
    </row>
    <row r="65" spans="1:7" ht="17.25" customHeight="1">
      <c r="A65" s="380" t="s">
        <v>582</v>
      </c>
      <c r="B65" s="730" t="s">
        <v>583</v>
      </c>
      <c r="C65" s="731" t="s">
        <v>391</v>
      </c>
      <c r="D65" s="731"/>
      <c r="E65" s="732"/>
      <c r="F65" s="388"/>
      <c r="G65" s="403"/>
    </row>
    <row r="66" spans="1:7" ht="17.25" customHeight="1">
      <c r="A66" s="380" t="s">
        <v>584</v>
      </c>
      <c r="B66" s="755"/>
      <c r="C66" s="726" t="s">
        <v>402</v>
      </c>
      <c r="D66" s="727"/>
      <c r="E66" s="727"/>
      <c r="F66" s="404"/>
      <c r="G66" s="405"/>
    </row>
    <row r="67" spans="1:7" ht="17.25" customHeight="1">
      <c r="A67" s="380" t="s">
        <v>585</v>
      </c>
      <c r="B67" s="386"/>
      <c r="C67" s="406" t="s">
        <v>391</v>
      </c>
      <c r="D67" s="725" t="s">
        <v>586</v>
      </c>
      <c r="E67" s="725"/>
      <c r="F67" s="407"/>
      <c r="G67" s="388">
        <f>SUM(F68:F71)</f>
        <v>47672</v>
      </c>
    </row>
    <row r="68" spans="1:7" ht="17.25" customHeight="1">
      <c r="A68" s="380" t="s">
        <v>587</v>
      </c>
      <c r="B68" s="399"/>
      <c r="C68" s="408"/>
      <c r="D68" s="396" t="s">
        <v>391</v>
      </c>
      <c r="E68" s="397" t="s">
        <v>400</v>
      </c>
      <c r="F68" s="402">
        <v>13133</v>
      </c>
      <c r="G68" s="402"/>
    </row>
    <row r="69" spans="1:7" ht="17.25" customHeight="1">
      <c r="A69" s="380" t="s">
        <v>588</v>
      </c>
      <c r="B69" s="399"/>
      <c r="C69" s="408"/>
      <c r="D69" s="396" t="s">
        <v>391</v>
      </c>
      <c r="E69" s="397" t="s">
        <v>401</v>
      </c>
      <c r="F69" s="402">
        <v>9138</v>
      </c>
      <c r="G69" s="402"/>
    </row>
    <row r="70" spans="1:7" ht="17.25" customHeight="1">
      <c r="A70" s="380" t="s">
        <v>589</v>
      </c>
      <c r="B70" s="399"/>
      <c r="C70" s="408"/>
      <c r="D70" s="396" t="s">
        <v>391</v>
      </c>
      <c r="E70" s="397" t="s">
        <v>403</v>
      </c>
      <c r="F70" s="402">
        <v>22261</v>
      </c>
      <c r="G70" s="402"/>
    </row>
    <row r="71" spans="1:7" ht="17.25" customHeight="1">
      <c r="A71" s="380" t="s">
        <v>590</v>
      </c>
      <c r="B71" s="409"/>
      <c r="C71" s="400"/>
      <c r="D71" s="396" t="s">
        <v>391</v>
      </c>
      <c r="E71" s="397" t="s">
        <v>407</v>
      </c>
      <c r="F71" s="402">
        <v>3140</v>
      </c>
      <c r="G71" s="402"/>
    </row>
    <row r="72" spans="1:7" ht="17.25" customHeight="1">
      <c r="A72" s="728" t="str">
        <f>A1</f>
        <v>15.  melléklet a 3/2014. (II.17. ) önkormányzati rendelethez</v>
      </c>
      <c r="B72" s="729"/>
      <c r="C72" s="729"/>
      <c r="D72" s="729"/>
      <c r="E72" s="729"/>
      <c r="F72" s="729"/>
      <c r="G72" s="729"/>
    </row>
    <row r="73" spans="1:7" ht="17.25" customHeight="1">
      <c r="A73" s="410"/>
      <c r="B73" s="745" t="s">
        <v>0</v>
      </c>
      <c r="C73" s="745" t="s">
        <v>1</v>
      </c>
      <c r="D73" s="745" t="s">
        <v>2</v>
      </c>
      <c r="E73" s="745" t="s">
        <v>3</v>
      </c>
      <c r="F73" s="379" t="s">
        <v>4</v>
      </c>
      <c r="G73" s="379" t="s">
        <v>5</v>
      </c>
    </row>
    <row r="74" spans="1:7" ht="17.25" customHeight="1">
      <c r="A74" s="411" t="s">
        <v>591</v>
      </c>
      <c r="C74" s="307"/>
      <c r="D74" s="308"/>
      <c r="E74" s="309"/>
      <c r="F74" s="310"/>
      <c r="G74" s="310"/>
    </row>
    <row r="75" spans="1:7" ht="17.25" customHeight="1">
      <c r="A75" s="411" t="s">
        <v>592</v>
      </c>
      <c r="B75" s="412"/>
      <c r="C75" s="413"/>
      <c r="D75" s="396"/>
      <c r="E75" s="397"/>
      <c r="F75" s="414"/>
      <c r="G75" s="415" t="s">
        <v>87</v>
      </c>
    </row>
    <row r="76" spans="1:7" ht="17.25" customHeight="1">
      <c r="A76" s="411" t="s">
        <v>593</v>
      </c>
      <c r="B76" s="312"/>
      <c r="C76" s="416" t="s">
        <v>404</v>
      </c>
      <c r="D76" s="416"/>
      <c r="E76" s="416"/>
      <c r="F76" s="402"/>
      <c r="G76" s="402"/>
    </row>
    <row r="77" spans="1:7" ht="17.25" customHeight="1">
      <c r="A77" s="411" t="s">
        <v>594</v>
      </c>
      <c r="B77" s="312"/>
      <c r="C77" s="756" t="s">
        <v>391</v>
      </c>
      <c r="D77" s="725" t="s">
        <v>491</v>
      </c>
      <c r="E77" s="725"/>
      <c r="F77" s="402"/>
      <c r="G77" s="757">
        <f>SUM(F78:F79)</f>
        <v>41749</v>
      </c>
    </row>
    <row r="78" spans="1:7" ht="17.25" customHeight="1">
      <c r="A78" s="411" t="s">
        <v>595</v>
      </c>
      <c r="B78" s="312"/>
      <c r="C78" s="409"/>
      <c r="D78" s="396" t="s">
        <v>391</v>
      </c>
      <c r="E78" s="397" t="s">
        <v>403</v>
      </c>
      <c r="F78" s="402">
        <v>41633</v>
      </c>
      <c r="G78" s="402"/>
    </row>
    <row r="79" spans="1:7" ht="17.25" customHeight="1">
      <c r="A79" s="411" t="s">
        <v>596</v>
      </c>
      <c r="B79" s="317"/>
      <c r="C79" s="400"/>
      <c r="D79" s="396" t="s">
        <v>391</v>
      </c>
      <c r="E79" s="397" t="s">
        <v>597</v>
      </c>
      <c r="F79" s="758">
        <v>116</v>
      </c>
      <c r="G79" s="415"/>
    </row>
    <row r="80" spans="1:7" ht="17.25" customHeight="1">
      <c r="A80" s="411" t="s">
        <v>598</v>
      </c>
      <c r="B80" s="311"/>
      <c r="C80" s="726" t="s">
        <v>599</v>
      </c>
      <c r="D80" s="724"/>
      <c r="E80" s="724"/>
      <c r="F80" s="404"/>
      <c r="G80" s="405"/>
    </row>
    <row r="81" spans="1:7" ht="17.25" customHeight="1">
      <c r="A81" s="411" t="s">
        <v>600</v>
      </c>
      <c r="B81" s="311"/>
      <c r="C81" s="406" t="s">
        <v>391</v>
      </c>
      <c r="D81" s="725" t="s">
        <v>491</v>
      </c>
      <c r="E81" s="725"/>
      <c r="F81" s="407"/>
      <c r="G81" s="388">
        <f>SUM(F82:F85)</f>
        <v>42434</v>
      </c>
    </row>
    <row r="82" spans="1:7" ht="17.25" customHeight="1">
      <c r="A82" s="411" t="s">
        <v>601</v>
      </c>
      <c r="B82" s="312"/>
      <c r="C82" s="408"/>
      <c r="D82" s="759" t="s">
        <v>391</v>
      </c>
      <c r="E82" s="397" t="s">
        <v>400</v>
      </c>
      <c r="F82" s="402">
        <v>8698</v>
      </c>
      <c r="G82" s="388"/>
    </row>
    <row r="83" spans="1:7" ht="17.25" customHeight="1">
      <c r="A83" s="411" t="s">
        <v>602</v>
      </c>
      <c r="B83" s="312"/>
      <c r="C83" s="408"/>
      <c r="D83" s="759" t="s">
        <v>391</v>
      </c>
      <c r="E83" s="397" t="s">
        <v>401</v>
      </c>
      <c r="F83" s="402">
        <v>3535</v>
      </c>
      <c r="G83" s="388"/>
    </row>
    <row r="84" spans="1:7" ht="17.25" customHeight="1">
      <c r="A84" s="411" t="s">
        <v>603</v>
      </c>
      <c r="B84" s="312"/>
      <c r="C84" s="408"/>
      <c r="D84" s="396" t="s">
        <v>391</v>
      </c>
      <c r="E84" s="397" t="s">
        <v>403</v>
      </c>
      <c r="F84" s="402">
        <v>25100</v>
      </c>
      <c r="G84" s="402"/>
    </row>
    <row r="85" spans="1:7" ht="17.25" customHeight="1">
      <c r="A85" s="411" t="s">
        <v>604</v>
      </c>
      <c r="B85" s="312"/>
      <c r="C85" s="400"/>
      <c r="D85" s="396" t="s">
        <v>391</v>
      </c>
      <c r="E85" s="397" t="s">
        <v>407</v>
      </c>
      <c r="F85" s="402">
        <v>5101</v>
      </c>
      <c r="G85" s="402"/>
    </row>
    <row r="86" spans="1:7" ht="17.25" customHeight="1">
      <c r="A86" s="411" t="s">
        <v>605</v>
      </c>
      <c r="B86" s="311"/>
      <c r="C86" s="726" t="s">
        <v>606</v>
      </c>
      <c r="D86" s="724"/>
      <c r="E86" s="724"/>
      <c r="F86" s="404"/>
      <c r="G86" s="405"/>
    </row>
    <row r="87" spans="1:7" ht="17.25" customHeight="1">
      <c r="A87" s="411" t="s">
        <v>607</v>
      </c>
      <c r="B87" s="311"/>
      <c r="C87" s="406" t="s">
        <v>391</v>
      </c>
      <c r="D87" s="725" t="s">
        <v>491</v>
      </c>
      <c r="E87" s="725"/>
      <c r="F87" s="407"/>
      <c r="G87" s="388">
        <f>SUM(F88:F88)</f>
        <v>1721</v>
      </c>
    </row>
    <row r="88" spans="1:7" ht="17.25" customHeight="1">
      <c r="A88" s="411" t="s">
        <v>608</v>
      </c>
      <c r="B88" s="312"/>
      <c r="C88" s="408"/>
      <c r="D88" s="396" t="s">
        <v>391</v>
      </c>
      <c r="E88" s="397" t="s">
        <v>403</v>
      </c>
      <c r="F88" s="402">
        <v>1721</v>
      </c>
      <c r="G88" s="402"/>
    </row>
    <row r="89" spans="1:7" s="305" customFormat="1" ht="17.25" customHeight="1">
      <c r="A89" s="411" t="s">
        <v>609</v>
      </c>
      <c r="B89" s="311"/>
      <c r="C89" s="730" t="s">
        <v>610</v>
      </c>
      <c r="D89" s="731"/>
      <c r="E89" s="731"/>
      <c r="F89" s="388"/>
      <c r="G89" s="417"/>
    </row>
    <row r="90" spans="1:7" ht="17.25" customHeight="1">
      <c r="A90" s="411" t="s">
        <v>611</v>
      </c>
      <c r="B90" s="311"/>
      <c r="C90" s="419" t="s">
        <v>391</v>
      </c>
      <c r="D90" s="725" t="s">
        <v>612</v>
      </c>
      <c r="E90" s="725"/>
      <c r="F90" s="402"/>
      <c r="G90" s="388">
        <f>SUM(F91:F93)</f>
        <v>8472</v>
      </c>
    </row>
    <row r="91" spans="1:7" ht="17.25" customHeight="1">
      <c r="A91" s="411" t="s">
        <v>613</v>
      </c>
      <c r="B91" s="311"/>
      <c r="C91" s="418"/>
      <c r="D91" s="396" t="s">
        <v>391</v>
      </c>
      <c r="E91" s="760" t="s">
        <v>400</v>
      </c>
      <c r="F91" s="397">
        <v>2212</v>
      </c>
      <c r="G91" s="402"/>
    </row>
    <row r="92" spans="1:7" ht="17.25" customHeight="1">
      <c r="A92" s="411" t="s">
        <v>614</v>
      </c>
      <c r="B92" s="311"/>
      <c r="C92" s="418"/>
      <c r="D92" s="396" t="s">
        <v>391</v>
      </c>
      <c r="E92" s="761" t="s">
        <v>401</v>
      </c>
      <c r="F92" s="397">
        <v>612</v>
      </c>
      <c r="G92" s="402"/>
    </row>
    <row r="93" spans="1:7" ht="17.25" customHeight="1">
      <c r="A93" s="411" t="s">
        <v>615</v>
      </c>
      <c r="B93" s="312"/>
      <c r="C93" s="409"/>
      <c r="D93" s="401" t="s">
        <v>391</v>
      </c>
      <c r="E93" s="397" t="s">
        <v>403</v>
      </c>
      <c r="F93" s="402">
        <v>5648</v>
      </c>
      <c r="G93" s="402"/>
    </row>
    <row r="94" spans="1:7" ht="17.25" customHeight="1">
      <c r="A94" s="411" t="s">
        <v>616</v>
      </c>
      <c r="B94" s="312"/>
      <c r="C94" s="724" t="s">
        <v>617</v>
      </c>
      <c r="D94" s="724"/>
      <c r="E94" s="724"/>
      <c r="F94" s="402"/>
      <c r="G94" s="402"/>
    </row>
    <row r="95" spans="1:7" ht="17.25" customHeight="1">
      <c r="A95" s="411" t="s">
        <v>618</v>
      </c>
      <c r="B95" s="312"/>
      <c r="C95" s="762" t="s">
        <v>391</v>
      </c>
      <c r="D95" s="725" t="s">
        <v>619</v>
      </c>
      <c r="E95" s="725" t="s">
        <v>620</v>
      </c>
      <c r="F95" s="402"/>
      <c r="G95" s="757">
        <f>SUM(F96:F98)</f>
        <v>1750</v>
      </c>
    </row>
    <row r="96" spans="1:7" ht="17.25" customHeight="1">
      <c r="A96" s="411" t="s">
        <v>621</v>
      </c>
      <c r="B96" s="312"/>
      <c r="C96" s="409"/>
      <c r="D96" s="414" t="s">
        <v>391</v>
      </c>
      <c r="E96" s="397" t="s">
        <v>400</v>
      </c>
      <c r="F96" s="402">
        <v>2156</v>
      </c>
      <c r="G96" s="402"/>
    </row>
    <row r="97" spans="1:7" ht="17.25" customHeight="1">
      <c r="A97" s="411" t="s">
        <v>622</v>
      </c>
      <c r="B97" s="312"/>
      <c r="C97" s="409"/>
      <c r="D97" s="414" t="s">
        <v>391</v>
      </c>
      <c r="E97" s="397" t="s">
        <v>401</v>
      </c>
      <c r="F97" s="402">
        <v>628</v>
      </c>
      <c r="G97" s="402"/>
    </row>
    <row r="98" spans="1:7" ht="17.25" customHeight="1">
      <c r="A98" s="411" t="s">
        <v>623</v>
      </c>
      <c r="B98" s="312"/>
      <c r="C98" s="409"/>
      <c r="D98" s="414" t="s">
        <v>391</v>
      </c>
      <c r="E98" s="397" t="s">
        <v>624</v>
      </c>
      <c r="F98" s="402">
        <v>-1034</v>
      </c>
      <c r="G98" s="402"/>
    </row>
    <row r="99" spans="1:7" ht="17.25" customHeight="1">
      <c r="A99" s="411" t="s">
        <v>625</v>
      </c>
      <c r="B99" s="314"/>
      <c r="C99" s="724" t="s">
        <v>405</v>
      </c>
      <c r="D99" s="763"/>
      <c r="E99" s="763"/>
      <c r="F99" s="420"/>
      <c r="G99" s="421"/>
    </row>
    <row r="100" spans="1:7" ht="17.25" customHeight="1">
      <c r="A100" s="411" t="s">
        <v>626</v>
      </c>
      <c r="B100" s="313"/>
      <c r="C100" s="724" t="s">
        <v>492</v>
      </c>
      <c r="D100" s="724"/>
      <c r="E100" s="724"/>
      <c r="F100" s="388"/>
      <c r="G100" s="405">
        <f>SUM(F101:F102)</f>
        <v>0</v>
      </c>
    </row>
    <row r="101" spans="1:7" ht="17.25" customHeight="1">
      <c r="A101" s="411" t="s">
        <v>627</v>
      </c>
      <c r="B101" s="313"/>
      <c r="C101" s="501"/>
      <c r="D101" s="401" t="s">
        <v>391</v>
      </c>
      <c r="E101" s="392" t="s">
        <v>408</v>
      </c>
      <c r="F101" s="422">
        <v>693</v>
      </c>
      <c r="G101" s="405"/>
    </row>
    <row r="102" spans="1:7" ht="17.25" customHeight="1">
      <c r="A102" s="411" t="s">
        <v>628</v>
      </c>
      <c r="B102" s="313"/>
      <c r="C102" s="501"/>
      <c r="D102" s="401" t="s">
        <v>391</v>
      </c>
      <c r="E102" s="392" t="s">
        <v>406</v>
      </c>
      <c r="F102" s="422">
        <v>-693</v>
      </c>
      <c r="G102" s="405"/>
    </row>
    <row r="103" spans="1:7" ht="17.25" customHeight="1">
      <c r="A103" s="411" t="s">
        <v>629</v>
      </c>
      <c r="B103" s="313"/>
      <c r="C103" s="724" t="s">
        <v>630</v>
      </c>
      <c r="D103" s="724"/>
      <c r="E103" s="724"/>
      <c r="F103" s="764"/>
      <c r="G103" s="405">
        <f>SUM(F104:F107)</f>
        <v>0</v>
      </c>
    </row>
    <row r="104" spans="1:7" ht="17.25" customHeight="1">
      <c r="A104" s="411" t="s">
        <v>631</v>
      </c>
      <c r="B104" s="313"/>
      <c r="C104" s="501"/>
      <c r="D104" s="401" t="s">
        <v>391</v>
      </c>
      <c r="E104" s="392" t="s">
        <v>392</v>
      </c>
      <c r="F104" s="764">
        <v>-2120</v>
      </c>
      <c r="G104" s="405"/>
    </row>
    <row r="105" spans="1:7" ht="17.25" customHeight="1">
      <c r="A105" s="411" t="s">
        <v>632</v>
      </c>
      <c r="B105" s="313"/>
      <c r="C105" s="501"/>
      <c r="D105" s="401" t="s">
        <v>391</v>
      </c>
      <c r="E105" s="392" t="s">
        <v>393</v>
      </c>
      <c r="F105" s="764">
        <v>-400</v>
      </c>
      <c r="G105" s="405"/>
    </row>
    <row r="106" spans="1:7" ht="17.25" customHeight="1">
      <c r="A106" s="411" t="s">
        <v>633</v>
      </c>
      <c r="B106" s="313"/>
      <c r="C106" s="501"/>
      <c r="D106" s="401" t="s">
        <v>391</v>
      </c>
      <c r="E106" s="392" t="s">
        <v>394</v>
      </c>
      <c r="F106" s="764">
        <v>1800</v>
      </c>
      <c r="G106" s="405"/>
    </row>
    <row r="107" spans="1:7" ht="17.25" customHeight="1">
      <c r="A107" s="411" t="s">
        <v>634</v>
      </c>
      <c r="B107" s="313"/>
      <c r="C107" s="501"/>
      <c r="D107" s="401" t="s">
        <v>391</v>
      </c>
      <c r="E107" s="392" t="s">
        <v>407</v>
      </c>
      <c r="F107" s="764">
        <v>720</v>
      </c>
      <c r="G107" s="405"/>
    </row>
    <row r="108" spans="1:7" ht="17.25" customHeight="1">
      <c r="A108" s="411" t="s">
        <v>635</v>
      </c>
      <c r="B108" s="313"/>
      <c r="C108" s="724" t="s">
        <v>636</v>
      </c>
      <c r="D108" s="724"/>
      <c r="E108" s="724"/>
      <c r="F108" s="764"/>
      <c r="G108" s="405">
        <f>SUM(F109:F110)</f>
        <v>0</v>
      </c>
    </row>
    <row r="109" spans="1:7" ht="17.25" customHeight="1">
      <c r="A109" s="411" t="s">
        <v>637</v>
      </c>
      <c r="B109" s="313"/>
      <c r="C109" s="501"/>
      <c r="D109" s="401" t="s">
        <v>391</v>
      </c>
      <c r="E109" s="392" t="s">
        <v>406</v>
      </c>
      <c r="F109" s="764">
        <v>-120</v>
      </c>
      <c r="G109" s="405"/>
    </row>
    <row r="110" spans="1:7" ht="17.25" customHeight="1">
      <c r="A110" s="411" t="s">
        <v>638</v>
      </c>
      <c r="B110" s="313"/>
      <c r="C110" s="501"/>
      <c r="D110" s="401" t="s">
        <v>391</v>
      </c>
      <c r="E110" s="392" t="s">
        <v>407</v>
      </c>
      <c r="F110" s="764">
        <v>120</v>
      </c>
      <c r="G110" s="405"/>
    </row>
    <row r="111" spans="1:7" ht="17.25" customHeight="1">
      <c r="A111" s="411" t="s">
        <v>639</v>
      </c>
      <c r="B111" s="313"/>
      <c r="C111" s="724" t="s">
        <v>640</v>
      </c>
      <c r="D111" s="724"/>
      <c r="E111" s="724"/>
      <c r="F111" s="764"/>
      <c r="G111" s="405">
        <f>SUM(F112:F114)</f>
        <v>0</v>
      </c>
    </row>
    <row r="112" spans="1:7" ht="17.25" customHeight="1">
      <c r="A112" s="411" t="s">
        <v>641</v>
      </c>
      <c r="B112" s="313"/>
      <c r="C112" s="501"/>
      <c r="D112" s="401" t="s">
        <v>391</v>
      </c>
      <c r="E112" s="392" t="s">
        <v>406</v>
      </c>
      <c r="F112" s="764">
        <v>-3582</v>
      </c>
      <c r="G112" s="405"/>
    </row>
    <row r="113" spans="1:7" ht="17.25" customHeight="1">
      <c r="A113" s="411" t="s">
        <v>642</v>
      </c>
      <c r="B113" s="313"/>
      <c r="C113" s="501"/>
      <c r="D113" s="401" t="s">
        <v>391</v>
      </c>
      <c r="E113" s="392" t="s">
        <v>395</v>
      </c>
      <c r="F113" s="764">
        <v>174</v>
      </c>
      <c r="G113" s="405"/>
    </row>
    <row r="114" spans="1:7" ht="17.25" customHeight="1">
      <c r="A114" s="411" t="s">
        <v>643</v>
      </c>
      <c r="B114" s="313"/>
      <c r="C114" s="501"/>
      <c r="D114" s="401" t="s">
        <v>391</v>
      </c>
      <c r="E114" s="392" t="s">
        <v>407</v>
      </c>
      <c r="F114" s="764">
        <v>3408</v>
      </c>
      <c r="G114" s="405"/>
    </row>
    <row r="115" spans="1:7" ht="17.25" customHeight="1">
      <c r="A115" s="411" t="s">
        <v>644</v>
      </c>
      <c r="B115" s="313"/>
      <c r="C115" s="724" t="s">
        <v>645</v>
      </c>
      <c r="D115" s="724"/>
      <c r="E115" s="724"/>
      <c r="F115" s="764"/>
      <c r="G115" s="405">
        <f>SUM(F116:F120)</f>
        <v>0</v>
      </c>
    </row>
    <row r="116" spans="1:7" ht="17.25" customHeight="1">
      <c r="A116" s="411" t="s">
        <v>646</v>
      </c>
      <c r="B116" s="313"/>
      <c r="C116" s="501"/>
      <c r="D116" s="401" t="s">
        <v>391</v>
      </c>
      <c r="E116" s="392" t="s">
        <v>400</v>
      </c>
      <c r="F116" s="764">
        <v>239</v>
      </c>
      <c r="G116" s="405"/>
    </row>
    <row r="117" spans="1:7" ht="17.25" customHeight="1">
      <c r="A117" s="411" t="s">
        <v>647</v>
      </c>
      <c r="B117" s="313"/>
      <c r="C117" s="501"/>
      <c r="D117" s="401" t="s">
        <v>391</v>
      </c>
      <c r="E117" s="392" t="s">
        <v>648</v>
      </c>
      <c r="F117" s="764">
        <v>-2500</v>
      </c>
      <c r="G117" s="405"/>
    </row>
    <row r="118" spans="1:7" ht="17.25" customHeight="1">
      <c r="A118" s="411" t="s">
        <v>649</v>
      </c>
      <c r="B118" s="313"/>
      <c r="C118" s="501"/>
      <c r="D118" s="401" t="s">
        <v>391</v>
      </c>
      <c r="E118" s="392" t="s">
        <v>406</v>
      </c>
      <c r="F118" s="764">
        <v>-1451</v>
      </c>
      <c r="G118" s="405"/>
    </row>
    <row r="119" spans="1:7" ht="17.25" customHeight="1">
      <c r="A119" s="411" t="s">
        <v>650</v>
      </c>
      <c r="B119" s="313"/>
      <c r="C119" s="501"/>
      <c r="D119" s="401" t="s">
        <v>391</v>
      </c>
      <c r="E119" s="392" t="s">
        <v>651</v>
      </c>
      <c r="F119" s="764">
        <v>756</v>
      </c>
      <c r="G119" s="405"/>
    </row>
    <row r="120" spans="1:7" ht="17.25" customHeight="1">
      <c r="A120" s="411" t="s">
        <v>652</v>
      </c>
      <c r="B120" s="313"/>
      <c r="C120" s="501"/>
      <c r="D120" s="401" t="s">
        <v>391</v>
      </c>
      <c r="E120" s="392" t="s">
        <v>653</v>
      </c>
      <c r="F120" s="764">
        <v>2956</v>
      </c>
      <c r="G120" s="405"/>
    </row>
    <row r="121" spans="1:7" ht="14.25" customHeight="1">
      <c r="A121" s="411" t="s">
        <v>654</v>
      </c>
      <c r="B121" s="314"/>
      <c r="C121" s="724" t="s">
        <v>493</v>
      </c>
      <c r="D121" s="763"/>
      <c r="E121" s="763"/>
      <c r="F121" s="738"/>
      <c r="G121" s="391">
        <v>9066</v>
      </c>
    </row>
    <row r="122" spans="1:7" ht="14.25" customHeight="1">
      <c r="A122" s="411" t="s">
        <v>655</v>
      </c>
      <c r="B122" s="314"/>
      <c r="C122" s="763"/>
      <c r="D122" s="763"/>
      <c r="E122" s="763"/>
      <c r="F122" s="739"/>
      <c r="G122" s="765">
        <v>-9066</v>
      </c>
    </row>
    <row r="123" spans="1:7" ht="17.25" customHeight="1">
      <c r="A123" s="411" t="s">
        <v>656</v>
      </c>
      <c r="B123" s="311"/>
      <c r="C123" s="423" t="s">
        <v>409</v>
      </c>
      <c r="D123" s="766"/>
      <c r="E123" s="397"/>
      <c r="F123" s="402"/>
      <c r="G123" s="407"/>
    </row>
    <row r="124" spans="1:7" ht="17.25" customHeight="1">
      <c r="A124" s="411" t="s">
        <v>657</v>
      </c>
      <c r="B124" s="311"/>
      <c r="C124" s="418"/>
      <c r="D124" s="396" t="s">
        <v>391</v>
      </c>
      <c r="E124" s="397" t="s">
        <v>392</v>
      </c>
      <c r="F124" s="402">
        <v>-2120</v>
      </c>
      <c r="G124" s="407"/>
    </row>
    <row r="125" spans="1:7" ht="17.25" customHeight="1">
      <c r="A125" s="411" t="s">
        <v>658</v>
      </c>
      <c r="B125" s="311"/>
      <c r="C125" s="418"/>
      <c r="D125" s="401" t="s">
        <v>391</v>
      </c>
      <c r="E125" s="397" t="s">
        <v>393</v>
      </c>
      <c r="F125" s="402">
        <v>-2900</v>
      </c>
      <c r="G125" s="407"/>
    </row>
    <row r="126" spans="1:7" ht="17.25" customHeight="1">
      <c r="A126" s="411" t="s">
        <v>659</v>
      </c>
      <c r="B126" s="311"/>
      <c r="C126" s="418"/>
      <c r="D126" s="401" t="s">
        <v>391</v>
      </c>
      <c r="E126" s="397" t="s">
        <v>410</v>
      </c>
      <c r="F126" s="402">
        <v>-4046</v>
      </c>
      <c r="G126" s="407"/>
    </row>
    <row r="127" spans="1:7" ht="17.25" customHeight="1">
      <c r="A127" s="411" t="s">
        <v>660</v>
      </c>
      <c r="B127" s="311"/>
      <c r="C127" s="418"/>
      <c r="D127" s="401" t="s">
        <v>391</v>
      </c>
      <c r="E127" s="397" t="s">
        <v>559</v>
      </c>
      <c r="F127" s="402">
        <v>8136</v>
      </c>
      <c r="G127" s="407"/>
    </row>
    <row r="128" spans="1:7" ht="17.25" customHeight="1">
      <c r="A128" s="411" t="s">
        <v>661</v>
      </c>
      <c r="B128" s="311"/>
      <c r="C128" s="418"/>
      <c r="D128" s="401" t="s">
        <v>391</v>
      </c>
      <c r="E128" s="397" t="s">
        <v>395</v>
      </c>
      <c r="F128" s="402">
        <v>930</v>
      </c>
      <c r="G128" s="407"/>
    </row>
    <row r="129" spans="1:7" ht="17.25" customHeight="1">
      <c r="A129" s="411" t="s">
        <v>662</v>
      </c>
      <c r="B129" s="424"/>
      <c r="C129" s="724" t="s">
        <v>411</v>
      </c>
      <c r="D129" s="724"/>
      <c r="E129" s="724"/>
      <c r="F129" s="388"/>
      <c r="G129" s="388">
        <f>SUM(G67:G124)</f>
        <v>143798</v>
      </c>
    </row>
    <row r="130" spans="1:7" ht="17.25" customHeight="1">
      <c r="A130" s="411" t="s">
        <v>663</v>
      </c>
      <c r="B130" s="424"/>
      <c r="C130" s="724" t="s">
        <v>412</v>
      </c>
      <c r="D130" s="724"/>
      <c r="E130" s="724"/>
      <c r="F130" s="425"/>
      <c r="G130" s="388">
        <v>-153198</v>
      </c>
    </row>
    <row r="131" spans="1:7" ht="17.25" customHeight="1">
      <c r="A131" s="411" t="s">
        <v>664</v>
      </c>
      <c r="B131" s="424"/>
      <c r="C131" s="724" t="s">
        <v>665</v>
      </c>
      <c r="D131" s="724"/>
      <c r="E131" s="724"/>
      <c r="F131" s="425"/>
      <c r="G131" s="388">
        <v>4273</v>
      </c>
    </row>
    <row r="132" spans="1:8" ht="17.25" customHeight="1">
      <c r="A132" s="411" t="s">
        <v>666</v>
      </c>
      <c r="B132" s="732" t="s">
        <v>413</v>
      </c>
      <c r="C132" s="724"/>
      <c r="D132" s="724"/>
      <c r="E132" s="724"/>
      <c r="F132" s="416"/>
      <c r="G132" s="388">
        <f>G129+G130+G131</f>
        <v>-5127</v>
      </c>
      <c r="H132" s="767"/>
    </row>
    <row r="133" spans="1:7" ht="17.25" customHeight="1">
      <c r="A133" s="411" t="s">
        <v>667</v>
      </c>
      <c r="B133" s="732" t="s">
        <v>414</v>
      </c>
      <c r="C133" s="724" t="s">
        <v>415</v>
      </c>
      <c r="D133" s="724"/>
      <c r="E133" s="724"/>
      <c r="F133" s="416"/>
      <c r="G133" s="388">
        <f>G54+G132</f>
        <v>78417</v>
      </c>
    </row>
    <row r="134" spans="1:7" ht="17.25" customHeight="1">
      <c r="A134" s="411" t="s">
        <v>668</v>
      </c>
      <c r="B134" s="732" t="s">
        <v>669</v>
      </c>
      <c r="C134" s="724"/>
      <c r="D134" s="724"/>
      <c r="E134" s="724"/>
      <c r="F134" s="416"/>
      <c r="G134" s="388">
        <f>G8+G133</f>
        <v>6184495</v>
      </c>
    </row>
    <row r="135" spans="6:7" ht="17.25" customHeight="1">
      <c r="F135" s="300"/>
      <c r="G135" s="300"/>
    </row>
    <row r="136" spans="6:7" ht="17.25" customHeight="1">
      <c r="F136" s="300"/>
      <c r="G136" s="300"/>
    </row>
    <row r="137" spans="6:7" ht="17.25" customHeight="1">
      <c r="F137" s="300"/>
      <c r="G137" s="300"/>
    </row>
    <row r="138" spans="6:7" ht="17.25" customHeight="1">
      <c r="F138" s="300"/>
      <c r="G138" s="300"/>
    </row>
    <row r="139" spans="6:7" ht="17.25" customHeight="1">
      <c r="F139" s="300"/>
      <c r="G139" s="300"/>
    </row>
    <row r="140" spans="6:7" ht="17.25" customHeight="1">
      <c r="F140" s="300"/>
      <c r="G140" s="300"/>
    </row>
    <row r="141" spans="6:7" ht="17.25" customHeight="1">
      <c r="F141" s="300"/>
      <c r="G141" s="300"/>
    </row>
    <row r="142" spans="6:7" ht="17.25" customHeight="1">
      <c r="F142" s="300"/>
      <c r="G142" s="300"/>
    </row>
    <row r="143" spans="6:7" ht="17.25" customHeight="1">
      <c r="F143" s="300"/>
      <c r="G143" s="300"/>
    </row>
    <row r="144" spans="6:7" ht="17.25" customHeight="1">
      <c r="F144" s="300"/>
      <c r="G144" s="300"/>
    </row>
    <row r="145" spans="6:7" ht="17.25" customHeight="1">
      <c r="F145" s="300"/>
      <c r="G145" s="300"/>
    </row>
    <row r="146" spans="6:7" ht="17.25" customHeight="1">
      <c r="F146" s="300"/>
      <c r="G146" s="300"/>
    </row>
    <row r="147" spans="6:7" ht="17.25" customHeight="1">
      <c r="F147" s="300"/>
      <c r="G147" s="300"/>
    </row>
    <row r="148" spans="6:7" ht="17.25" customHeight="1">
      <c r="F148" s="300"/>
      <c r="G148" s="300"/>
    </row>
    <row r="149" spans="6:7" ht="14.25" customHeight="1">
      <c r="F149" s="300"/>
      <c r="G149" s="300"/>
    </row>
    <row r="150" spans="6:7" ht="14.25" customHeight="1">
      <c r="F150" s="300"/>
      <c r="G150" s="300"/>
    </row>
    <row r="151" spans="6:7" ht="17.25" customHeight="1">
      <c r="F151" s="300"/>
      <c r="G151" s="300"/>
    </row>
    <row r="152" spans="6:7" ht="17.25" customHeight="1">
      <c r="F152" s="300"/>
      <c r="G152" s="300"/>
    </row>
    <row r="153" spans="6:7" ht="17.25" customHeight="1">
      <c r="F153" s="300"/>
      <c r="G153" s="300"/>
    </row>
    <row r="154" spans="6:7" ht="17.25" customHeight="1">
      <c r="F154" s="300"/>
      <c r="G154" s="300"/>
    </row>
    <row r="155" s="305" customFormat="1" ht="17.25" customHeight="1"/>
    <row r="156" spans="6:7" ht="17.25" customHeight="1">
      <c r="F156" s="300"/>
      <c r="G156" s="300"/>
    </row>
    <row r="157" spans="6:7" ht="17.25" customHeight="1">
      <c r="F157" s="300"/>
      <c r="G157" s="300"/>
    </row>
    <row r="158" s="305" customFormat="1" ht="17.25" customHeight="1"/>
    <row r="159" spans="6:7" ht="17.25" customHeight="1">
      <c r="F159" s="300"/>
      <c r="G159" s="300"/>
    </row>
    <row r="163" spans="6:7" ht="17.25" customHeight="1">
      <c r="F163" s="300"/>
      <c r="G163" s="300"/>
    </row>
    <row r="164" spans="6:7" ht="17.25" customHeight="1">
      <c r="F164" s="300"/>
      <c r="G164" s="300"/>
    </row>
    <row r="165" spans="6:7" ht="17.25" customHeight="1">
      <c r="F165" s="300"/>
      <c r="G165" s="300"/>
    </row>
    <row r="166" spans="6:7" ht="17.25" customHeight="1">
      <c r="F166" s="300"/>
      <c r="G166" s="300"/>
    </row>
    <row r="167" spans="6:7" ht="17.25" customHeight="1">
      <c r="F167" s="300"/>
      <c r="G167" s="300"/>
    </row>
    <row r="168" spans="6:8" ht="17.25" customHeight="1">
      <c r="F168" s="300"/>
      <c r="G168" s="300"/>
      <c r="H168" s="315"/>
    </row>
    <row r="169" spans="6:7" ht="17.25" customHeight="1">
      <c r="F169" s="300"/>
      <c r="G169" s="300"/>
    </row>
    <row r="170" spans="6:7" ht="17.25" customHeight="1">
      <c r="F170" s="300"/>
      <c r="G170" s="300"/>
    </row>
    <row r="171" s="305" customFormat="1" ht="17.25" customHeight="1"/>
    <row r="172" s="305" customFormat="1" ht="17.25" customHeight="1"/>
    <row r="173" s="305" customFormat="1" ht="17.25" customHeight="1"/>
    <row r="174" s="305" customFormat="1" ht="17.25" customHeight="1"/>
    <row r="175" s="305" customFormat="1" ht="17.25" customHeight="1"/>
    <row r="192" spans="2:7" s="316" customFormat="1" ht="17.25" customHeight="1">
      <c r="B192" s="300"/>
      <c r="C192" s="300"/>
      <c r="D192" s="300"/>
      <c r="E192" s="300"/>
      <c r="F192" s="301"/>
      <c r="G192" s="302"/>
    </row>
    <row r="193" spans="2:7" s="316" customFormat="1" ht="17.25" customHeight="1">
      <c r="B193" s="300"/>
      <c r="C193" s="300"/>
      <c r="D193" s="300"/>
      <c r="E193" s="300"/>
      <c r="F193" s="301"/>
      <c r="G193" s="302"/>
    </row>
    <row r="194" spans="2:7" s="316" customFormat="1" ht="17.25" customHeight="1">
      <c r="B194" s="300"/>
      <c r="C194" s="300"/>
      <c r="D194" s="300"/>
      <c r="E194" s="300"/>
      <c r="F194" s="301"/>
      <c r="G194" s="302"/>
    </row>
    <row r="198" spans="2:7" s="317" customFormat="1" ht="17.25" customHeight="1">
      <c r="B198" s="300"/>
      <c r="C198" s="300"/>
      <c r="D198" s="300"/>
      <c r="E198" s="300"/>
      <c r="F198" s="301"/>
      <c r="G198" s="302"/>
    </row>
    <row r="204" spans="2:7" s="316" customFormat="1" ht="17.25" customHeight="1">
      <c r="B204" s="300"/>
      <c r="C204" s="300"/>
      <c r="D204" s="300"/>
      <c r="E204" s="300"/>
      <c r="F204" s="301"/>
      <c r="G204" s="302"/>
    </row>
    <row r="205" spans="2:7" s="316" customFormat="1" ht="17.25" customHeight="1">
      <c r="B205" s="300"/>
      <c r="C205" s="300"/>
      <c r="D205" s="300"/>
      <c r="E205" s="300"/>
      <c r="F205" s="301"/>
      <c r="G205" s="302"/>
    </row>
  </sheetData>
  <sheetProtection/>
  <mergeCells count="76">
    <mergeCell ref="C129:E129"/>
    <mergeCell ref="C130:E130"/>
    <mergeCell ref="C131:E131"/>
    <mergeCell ref="B132:E132"/>
    <mergeCell ref="B133:E133"/>
    <mergeCell ref="B134:E134"/>
    <mergeCell ref="C100:E100"/>
    <mergeCell ref="C103:E103"/>
    <mergeCell ref="C111:E111"/>
    <mergeCell ref="C115:E115"/>
    <mergeCell ref="C121:E122"/>
    <mergeCell ref="F121:F122"/>
    <mergeCell ref="D81:E81"/>
    <mergeCell ref="C86:E86"/>
    <mergeCell ref="D87:E87"/>
    <mergeCell ref="C89:E89"/>
    <mergeCell ref="D90:E90"/>
    <mergeCell ref="C94:E94"/>
    <mergeCell ref="D62:E62"/>
    <mergeCell ref="D63:E63"/>
    <mergeCell ref="B65:E65"/>
    <mergeCell ref="C66:E66"/>
    <mergeCell ref="D67:E67"/>
    <mergeCell ref="A72:G72"/>
    <mergeCell ref="C41:E41"/>
    <mergeCell ref="C42:E43"/>
    <mergeCell ref="B54:E54"/>
    <mergeCell ref="B55:E55"/>
    <mergeCell ref="D56:E56"/>
    <mergeCell ref="D57:E57"/>
    <mergeCell ref="D35:E35"/>
    <mergeCell ref="C36:E36"/>
    <mergeCell ref="D37:E37"/>
    <mergeCell ref="D38:E38"/>
    <mergeCell ref="C39:E39"/>
    <mergeCell ref="D40:E40"/>
    <mergeCell ref="B9:E9"/>
    <mergeCell ref="C10:E10"/>
    <mergeCell ref="C15:E15"/>
    <mergeCell ref="D19:E19"/>
    <mergeCell ref="D27:E27"/>
    <mergeCell ref="D30:E30"/>
    <mergeCell ref="C108:E108"/>
    <mergeCell ref="D95:E95"/>
    <mergeCell ref="C99:E99"/>
    <mergeCell ref="A1:G1"/>
    <mergeCell ref="A3:G3"/>
    <mergeCell ref="A4:G4"/>
    <mergeCell ref="B8:E8"/>
    <mergeCell ref="D12:E12"/>
    <mergeCell ref="D11:E11"/>
    <mergeCell ref="D14:E14"/>
    <mergeCell ref="D16:E16"/>
    <mergeCell ref="C13:E13"/>
    <mergeCell ref="D17:E17"/>
    <mergeCell ref="D18:E18"/>
    <mergeCell ref="D20:E20"/>
    <mergeCell ref="D21:E21"/>
    <mergeCell ref="D23:E23"/>
    <mergeCell ref="D24:E24"/>
    <mergeCell ref="D22:E22"/>
    <mergeCell ref="C25:E25"/>
    <mergeCell ref="D26:E26"/>
    <mergeCell ref="D28:E28"/>
    <mergeCell ref="D29:E29"/>
    <mergeCell ref="C31:E31"/>
    <mergeCell ref="D32:E32"/>
    <mergeCell ref="D33:E33"/>
    <mergeCell ref="C34:E34"/>
    <mergeCell ref="D64:E64"/>
    <mergeCell ref="D58:E58"/>
    <mergeCell ref="D59:E59"/>
    <mergeCell ref="D60:E60"/>
    <mergeCell ref="D61:E61"/>
    <mergeCell ref="D77:E77"/>
    <mergeCell ref="C80:E8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AL21"/>
  <sheetViews>
    <sheetView zoomScale="75" zoomScaleNormal="75" zoomScalePageLayoutView="0" workbookViewId="0" topLeftCell="D1">
      <selection activeCell="N1" sqref="N1:T1"/>
    </sheetView>
  </sheetViews>
  <sheetFormatPr defaultColWidth="9.140625" defaultRowHeight="12.75"/>
  <cols>
    <col min="1" max="1" width="3.28125" style="428" customWidth="1"/>
    <col min="2" max="2" width="29.8515625" style="428" customWidth="1"/>
    <col min="3" max="3" width="10.8515625" style="428" customWidth="1"/>
    <col min="4" max="4" width="9.8515625" style="428" customWidth="1"/>
    <col min="5" max="5" width="9.7109375" style="428" customWidth="1"/>
    <col min="6" max="6" width="9.421875" style="428" customWidth="1"/>
    <col min="7" max="7" width="10.421875" style="428" customWidth="1"/>
    <col min="8" max="8" width="10.00390625" style="428" customWidth="1"/>
    <col min="9" max="9" width="11.140625" style="428" customWidth="1"/>
    <col min="10" max="10" width="9.7109375" style="428" customWidth="1"/>
    <col min="11" max="11" width="10.57421875" style="428" customWidth="1"/>
    <col min="12" max="12" width="9.7109375" style="428" customWidth="1"/>
    <col min="13" max="13" width="9.57421875" style="428" customWidth="1"/>
    <col min="14" max="15" width="9.421875" style="428" customWidth="1"/>
    <col min="16" max="16" width="10.28125" style="428" customWidth="1"/>
    <col min="17" max="17" width="8.8515625" style="428" customWidth="1"/>
    <col min="18" max="19" width="9.57421875" style="428" customWidth="1"/>
    <col min="20" max="20" width="8.7109375" style="428" customWidth="1"/>
    <col min="21" max="21" width="3.140625" style="428" customWidth="1"/>
    <col min="22" max="22" width="28.57421875" style="428" customWidth="1"/>
    <col min="23" max="23" width="9.7109375" style="428" customWidth="1"/>
    <col min="24" max="24" width="10.00390625" style="428" customWidth="1"/>
    <col min="25" max="25" width="8.57421875" style="428" customWidth="1"/>
    <col min="26" max="26" width="10.28125" style="428" customWidth="1"/>
    <col min="27" max="27" width="9.421875" style="428" customWidth="1"/>
    <col min="28" max="28" width="8.7109375" style="428" customWidth="1"/>
    <col min="29" max="29" width="9.8515625" style="428" customWidth="1"/>
    <col min="30" max="30" width="9.7109375" style="428" customWidth="1"/>
    <col min="31" max="32" width="8.7109375" style="428" customWidth="1"/>
    <col min="33" max="33" width="8.8515625" style="428" customWidth="1"/>
    <col min="34" max="34" width="7.57421875" style="428" customWidth="1"/>
    <col min="35" max="35" width="9.57421875" style="428" customWidth="1"/>
    <col min="36" max="36" width="9.7109375" style="428" customWidth="1"/>
    <col min="37" max="37" width="10.00390625" style="428" customWidth="1"/>
    <col min="38" max="38" width="10.28125" style="428" customWidth="1"/>
    <col min="39" max="16384" width="9.140625" style="428" customWidth="1"/>
  </cols>
  <sheetData>
    <row r="1" spans="1:38" s="426" customFormat="1" ht="23.25" customHeight="1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533" t="s">
        <v>505</v>
      </c>
      <c r="O1" s="534"/>
      <c r="P1" s="534"/>
      <c r="Q1" s="534"/>
      <c r="R1" s="534"/>
      <c r="S1" s="534"/>
      <c r="T1" s="535"/>
      <c r="U1" s="447"/>
      <c r="V1" s="447"/>
      <c r="W1" s="447"/>
      <c r="X1" s="447"/>
      <c r="Y1" s="447"/>
      <c r="Z1" s="447"/>
      <c r="AA1" s="447"/>
      <c r="AB1" s="447"/>
      <c r="AC1" s="447"/>
      <c r="AE1" s="447"/>
      <c r="AG1" s="448"/>
      <c r="AH1" s="449"/>
      <c r="AI1" s="449"/>
      <c r="AJ1" s="449"/>
      <c r="AK1" s="448"/>
      <c r="AL1" s="449" t="str">
        <f>N1</f>
        <v>2. melléklet a 3/2014. (II.17.) önkormányzati rendelethez</v>
      </c>
    </row>
    <row r="2" spans="1:35" s="450" customFormat="1" ht="28.5" customHeight="1">
      <c r="A2" s="426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</row>
    <row r="3" spans="1:38" ht="20.25">
      <c r="A3" s="538" t="s">
        <v>498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1" t="str">
        <f>A3</f>
        <v>Békés Város Önkormányzata és intézményei 2014. évi  kiemelt kiadási előirányzatainak teljesítése</v>
      </c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</row>
    <row r="4" spans="1:38" ht="23.25" customHeight="1">
      <c r="A4" s="451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3"/>
      <c r="AK4" s="453"/>
      <c r="AL4" s="453"/>
    </row>
    <row r="5" spans="1:38" ht="25.5" customHeight="1">
      <c r="A5" s="451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3"/>
      <c r="AK5" s="453"/>
      <c r="AL5" s="453"/>
    </row>
    <row r="6" spans="1:38" ht="17.25" customHeight="1">
      <c r="A6" s="454"/>
      <c r="B6" s="455" t="s">
        <v>0</v>
      </c>
      <c r="C6" s="455" t="s">
        <v>1</v>
      </c>
      <c r="D6" s="455" t="s">
        <v>2</v>
      </c>
      <c r="E6" s="455" t="s">
        <v>3</v>
      </c>
      <c r="F6" s="455" t="s">
        <v>4</v>
      </c>
      <c r="G6" s="455" t="s">
        <v>5</v>
      </c>
      <c r="H6" s="455" t="s">
        <v>85</v>
      </c>
      <c r="I6" s="455" t="s">
        <v>6</v>
      </c>
      <c r="J6" s="455" t="s">
        <v>7</v>
      </c>
      <c r="K6" s="455" t="s">
        <v>44</v>
      </c>
      <c r="L6" s="455" t="s">
        <v>8</v>
      </c>
      <c r="M6" s="455" t="s">
        <v>104</v>
      </c>
      <c r="N6" s="455" t="s">
        <v>45</v>
      </c>
      <c r="O6" s="455" t="s">
        <v>9</v>
      </c>
      <c r="P6" s="455" t="s">
        <v>105</v>
      </c>
      <c r="Q6" s="455" t="s">
        <v>305</v>
      </c>
      <c r="R6" s="455" t="s">
        <v>280</v>
      </c>
      <c r="S6" s="455" t="s">
        <v>281</v>
      </c>
      <c r="T6" s="455" t="s">
        <v>282</v>
      </c>
      <c r="U6" s="454"/>
      <c r="V6" s="456" t="s">
        <v>283</v>
      </c>
      <c r="W6" s="457" t="s">
        <v>284</v>
      </c>
      <c r="X6" s="457" t="s">
        <v>285</v>
      </c>
      <c r="Y6" s="457" t="s">
        <v>306</v>
      </c>
      <c r="Z6" s="457" t="s">
        <v>286</v>
      </c>
      <c r="AA6" s="457" t="s">
        <v>287</v>
      </c>
      <c r="AB6" s="457" t="s">
        <v>288</v>
      </c>
      <c r="AC6" s="457" t="s">
        <v>289</v>
      </c>
      <c r="AD6" s="457" t="s">
        <v>307</v>
      </c>
      <c r="AE6" s="457" t="s">
        <v>308</v>
      </c>
      <c r="AF6" s="457" t="s">
        <v>497</v>
      </c>
      <c r="AG6" s="457" t="s">
        <v>290</v>
      </c>
      <c r="AH6" s="457" t="s">
        <v>291</v>
      </c>
      <c r="AI6" s="457" t="s">
        <v>292</v>
      </c>
      <c r="AJ6" s="457" t="s">
        <v>293</v>
      </c>
      <c r="AK6" s="457" t="s">
        <v>294</v>
      </c>
      <c r="AL6" s="457" t="s">
        <v>295</v>
      </c>
    </row>
    <row r="7" spans="1:38" ht="21" customHeight="1">
      <c r="A7" s="432">
        <v>1</v>
      </c>
      <c r="B7" s="458"/>
      <c r="T7" s="428" t="s">
        <v>87</v>
      </c>
      <c r="U7" s="459">
        <f aca="true" t="shared" si="0" ref="U7:V19">A7</f>
        <v>1</v>
      </c>
      <c r="V7" s="460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528" t="str">
        <f>T7</f>
        <v>ezer Ft-ban</v>
      </c>
      <c r="AK7" s="528"/>
      <c r="AL7" s="462"/>
    </row>
    <row r="8" spans="1:38" ht="24.75" customHeight="1">
      <c r="A8" s="434">
        <f aca="true" t="shared" si="1" ref="A8:A19">A7+1</f>
        <v>2</v>
      </c>
      <c r="B8" s="502" t="s">
        <v>11</v>
      </c>
      <c r="C8" s="503" t="s">
        <v>42</v>
      </c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432">
        <f t="shared" si="0"/>
        <v>2</v>
      </c>
      <c r="V8" s="537" t="s">
        <v>11</v>
      </c>
      <c r="W8" s="536" t="s">
        <v>43</v>
      </c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 t="s">
        <v>46</v>
      </c>
      <c r="AJ8" s="536"/>
      <c r="AK8" s="536"/>
      <c r="AL8" s="536"/>
    </row>
    <row r="9" spans="1:38" ht="39.75" customHeight="1">
      <c r="A9" s="434">
        <f t="shared" si="1"/>
        <v>3</v>
      </c>
      <c r="B9" s="502"/>
      <c r="C9" s="503" t="s">
        <v>47</v>
      </c>
      <c r="D9" s="503"/>
      <c r="E9" s="503"/>
      <c r="F9" s="503" t="s">
        <v>309</v>
      </c>
      <c r="G9" s="503"/>
      <c r="H9" s="503"/>
      <c r="I9" s="503" t="s">
        <v>262</v>
      </c>
      <c r="J9" s="503"/>
      <c r="K9" s="503"/>
      <c r="L9" s="503" t="s">
        <v>310</v>
      </c>
      <c r="M9" s="503"/>
      <c r="N9" s="503"/>
      <c r="O9" s="503" t="s">
        <v>239</v>
      </c>
      <c r="P9" s="503"/>
      <c r="Q9" s="503"/>
      <c r="R9" s="503" t="s">
        <v>50</v>
      </c>
      <c r="S9" s="503"/>
      <c r="T9" s="503"/>
      <c r="U9" s="432">
        <f t="shared" si="0"/>
        <v>3</v>
      </c>
      <c r="V9" s="502"/>
      <c r="W9" s="503" t="s">
        <v>51</v>
      </c>
      <c r="X9" s="503"/>
      <c r="Y9" s="503"/>
      <c r="Z9" s="503" t="s">
        <v>123</v>
      </c>
      <c r="AA9" s="503"/>
      <c r="AB9" s="503"/>
      <c r="AC9" s="503" t="s">
        <v>311</v>
      </c>
      <c r="AD9" s="503"/>
      <c r="AE9" s="503"/>
      <c r="AF9" s="503" t="s">
        <v>52</v>
      </c>
      <c r="AG9" s="503"/>
      <c r="AH9" s="503"/>
      <c r="AI9" s="503"/>
      <c r="AJ9" s="503"/>
      <c r="AK9" s="503"/>
      <c r="AL9" s="503"/>
    </row>
    <row r="10" spans="1:38" ht="67.5" customHeight="1">
      <c r="A10" s="434">
        <f t="shared" si="1"/>
        <v>4</v>
      </c>
      <c r="B10" s="502"/>
      <c r="C10" s="435" t="s">
        <v>312</v>
      </c>
      <c r="D10" s="435" t="s">
        <v>313</v>
      </c>
      <c r="E10" s="435" t="s">
        <v>109</v>
      </c>
      <c r="F10" s="435" t="s">
        <v>312</v>
      </c>
      <c r="G10" s="435" t="s">
        <v>313</v>
      </c>
      <c r="H10" s="435" t="s">
        <v>109</v>
      </c>
      <c r="I10" s="435" t="s">
        <v>312</v>
      </c>
      <c r="J10" s="435" t="s">
        <v>313</v>
      </c>
      <c r="K10" s="435" t="s">
        <v>109</v>
      </c>
      <c r="L10" s="435" t="s">
        <v>312</v>
      </c>
      <c r="M10" s="435" t="s">
        <v>313</v>
      </c>
      <c r="N10" s="435" t="s">
        <v>109</v>
      </c>
      <c r="O10" s="435" t="s">
        <v>312</v>
      </c>
      <c r="P10" s="435" t="s">
        <v>313</v>
      </c>
      <c r="Q10" s="435" t="s">
        <v>109</v>
      </c>
      <c r="R10" s="435" t="s">
        <v>312</v>
      </c>
      <c r="S10" s="435" t="s">
        <v>313</v>
      </c>
      <c r="T10" s="435" t="s">
        <v>109</v>
      </c>
      <c r="U10" s="432">
        <f t="shared" si="0"/>
        <v>4</v>
      </c>
      <c r="V10" s="502"/>
      <c r="W10" s="435" t="s">
        <v>312</v>
      </c>
      <c r="X10" s="435" t="s">
        <v>313</v>
      </c>
      <c r="Y10" s="435" t="s">
        <v>109</v>
      </c>
      <c r="Z10" s="435" t="s">
        <v>312</v>
      </c>
      <c r="AA10" s="435" t="s">
        <v>313</v>
      </c>
      <c r="AB10" s="435" t="s">
        <v>109</v>
      </c>
      <c r="AC10" s="435" t="s">
        <v>312</v>
      </c>
      <c r="AD10" s="435" t="s">
        <v>313</v>
      </c>
      <c r="AE10" s="435" t="s">
        <v>109</v>
      </c>
      <c r="AF10" s="463" t="s">
        <v>312</v>
      </c>
      <c r="AG10" s="463" t="s">
        <v>313</v>
      </c>
      <c r="AH10" s="463" t="s">
        <v>109</v>
      </c>
      <c r="AI10" s="435" t="s">
        <v>312</v>
      </c>
      <c r="AJ10" s="435" t="s">
        <v>313</v>
      </c>
      <c r="AK10" s="435" t="s">
        <v>109</v>
      </c>
      <c r="AL10" s="435" t="s">
        <v>303</v>
      </c>
    </row>
    <row r="11" spans="1:38" ht="45" customHeight="1">
      <c r="A11" s="434">
        <f t="shared" si="1"/>
        <v>5</v>
      </c>
      <c r="B11" s="464" t="s">
        <v>27</v>
      </c>
      <c r="C11" s="465">
        <v>171198</v>
      </c>
      <c r="D11" s="465">
        <v>247445</v>
      </c>
      <c r="E11" s="465">
        <v>197335</v>
      </c>
      <c r="F11" s="465">
        <v>46058</v>
      </c>
      <c r="G11" s="465">
        <v>60494</v>
      </c>
      <c r="H11" s="465">
        <v>57417</v>
      </c>
      <c r="I11" s="465">
        <v>156380</v>
      </c>
      <c r="J11" s="465">
        <v>186774</v>
      </c>
      <c r="K11" s="465">
        <v>170172</v>
      </c>
      <c r="L11" s="465"/>
      <c r="M11" s="465"/>
      <c r="N11" s="465"/>
      <c r="O11" s="465">
        <v>3500</v>
      </c>
      <c r="P11" s="465">
        <v>3674</v>
      </c>
      <c r="Q11" s="465">
        <v>3674</v>
      </c>
      <c r="R11" s="465"/>
      <c r="S11" s="465"/>
      <c r="T11" s="465"/>
      <c r="U11" s="432">
        <f t="shared" si="0"/>
        <v>5</v>
      </c>
      <c r="V11" s="464" t="str">
        <f t="shared" si="0"/>
        <v>Egyesített Egészségügyi Intézmény és Rendelőintézet</v>
      </c>
      <c r="W11" s="465"/>
      <c r="X11" s="465">
        <v>7474</v>
      </c>
      <c r="Y11" s="465">
        <v>7474</v>
      </c>
      <c r="Z11" s="465"/>
      <c r="AA11" s="465"/>
      <c r="AB11" s="465"/>
      <c r="AC11" s="465"/>
      <c r="AD11" s="465"/>
      <c r="AE11" s="465"/>
      <c r="AF11" s="465"/>
      <c r="AG11" s="465"/>
      <c r="AH11" s="465"/>
      <c r="AI11" s="466">
        <f aca="true" t="shared" si="2" ref="AI11:AK19">SUM(C11+F11+I11+L11+O11+R11+W11+Z11+AC11+AF11)</f>
        <v>377136</v>
      </c>
      <c r="AJ11" s="466">
        <f t="shared" si="2"/>
        <v>505861</v>
      </c>
      <c r="AK11" s="466">
        <f t="shared" si="2"/>
        <v>436072</v>
      </c>
      <c r="AL11" s="440">
        <f>AK11/AJ11*100</f>
        <v>86.20391767699032</v>
      </c>
    </row>
    <row r="12" spans="1:38" ht="45" customHeight="1">
      <c r="A12" s="434">
        <f t="shared" si="1"/>
        <v>6</v>
      </c>
      <c r="B12" s="464" t="s">
        <v>304</v>
      </c>
      <c r="C12" s="465">
        <v>60051</v>
      </c>
      <c r="D12" s="465">
        <v>89153</v>
      </c>
      <c r="E12" s="465">
        <v>78684</v>
      </c>
      <c r="F12" s="465">
        <v>16175</v>
      </c>
      <c r="G12" s="465">
        <v>22417</v>
      </c>
      <c r="H12" s="465">
        <v>19996</v>
      </c>
      <c r="I12" s="465">
        <v>82921</v>
      </c>
      <c r="J12" s="465">
        <v>163945</v>
      </c>
      <c r="K12" s="465">
        <v>156818</v>
      </c>
      <c r="L12" s="465"/>
      <c r="M12" s="465"/>
      <c r="N12" s="465"/>
      <c r="O12" s="465">
        <v>1686</v>
      </c>
      <c r="P12" s="465">
        <v>1802</v>
      </c>
      <c r="Q12" s="465">
        <v>1802</v>
      </c>
      <c r="R12" s="465"/>
      <c r="S12" s="465"/>
      <c r="T12" s="465"/>
      <c r="U12" s="432">
        <f t="shared" si="0"/>
        <v>6</v>
      </c>
      <c r="V12" s="464" t="str">
        <f t="shared" si="0"/>
        <v>Békési Városgondnokság</v>
      </c>
      <c r="W12" s="465"/>
      <c r="X12" s="465">
        <v>4554</v>
      </c>
      <c r="Y12" s="465">
        <v>4539</v>
      </c>
      <c r="Z12" s="465">
        <v>1028</v>
      </c>
      <c r="AA12" s="465">
        <v>1753</v>
      </c>
      <c r="AB12" s="465">
        <v>1753</v>
      </c>
      <c r="AC12" s="465"/>
      <c r="AD12" s="465"/>
      <c r="AE12" s="465"/>
      <c r="AF12" s="465"/>
      <c r="AG12" s="465"/>
      <c r="AH12" s="465"/>
      <c r="AI12" s="466">
        <f t="shared" si="2"/>
        <v>161861</v>
      </c>
      <c r="AJ12" s="466">
        <f t="shared" si="2"/>
        <v>283624</v>
      </c>
      <c r="AK12" s="466">
        <f t="shared" si="2"/>
        <v>263592</v>
      </c>
      <c r="AL12" s="440">
        <f aca="true" t="shared" si="3" ref="AL12:AL19">AK12/AJ12*100</f>
        <v>92.93712802865765</v>
      </c>
    </row>
    <row r="13" spans="1:38" ht="34.5" customHeight="1">
      <c r="A13" s="434">
        <f t="shared" si="1"/>
        <v>7</v>
      </c>
      <c r="B13" s="464" t="s">
        <v>29</v>
      </c>
      <c r="C13" s="465">
        <v>60187</v>
      </c>
      <c r="D13" s="465">
        <v>68702</v>
      </c>
      <c r="E13" s="465">
        <v>68702</v>
      </c>
      <c r="F13" s="465">
        <v>16097</v>
      </c>
      <c r="G13" s="465">
        <v>16770</v>
      </c>
      <c r="H13" s="465">
        <v>16467</v>
      </c>
      <c r="I13" s="465">
        <v>86969</v>
      </c>
      <c r="J13" s="465">
        <v>141602</v>
      </c>
      <c r="K13" s="465">
        <v>120275</v>
      </c>
      <c r="L13" s="465"/>
      <c r="M13" s="465"/>
      <c r="N13" s="465"/>
      <c r="O13" s="465"/>
      <c r="P13" s="465"/>
      <c r="Q13" s="465"/>
      <c r="R13" s="465"/>
      <c r="S13" s="465"/>
      <c r="T13" s="465"/>
      <c r="U13" s="432">
        <f t="shared" si="0"/>
        <v>7</v>
      </c>
      <c r="V13" s="464" t="str">
        <f t="shared" si="0"/>
        <v>Kecskeméti Gábor Kulturális Központ</v>
      </c>
      <c r="W13" s="465"/>
      <c r="X13" s="465">
        <v>7153</v>
      </c>
      <c r="Y13" s="465">
        <v>7153</v>
      </c>
      <c r="Z13" s="465"/>
      <c r="AA13" s="465"/>
      <c r="AB13" s="465"/>
      <c r="AC13" s="465"/>
      <c r="AD13" s="465"/>
      <c r="AE13" s="465"/>
      <c r="AF13" s="465"/>
      <c r="AG13" s="465"/>
      <c r="AH13" s="465"/>
      <c r="AI13" s="466">
        <f t="shared" si="2"/>
        <v>163253</v>
      </c>
      <c r="AJ13" s="466">
        <f t="shared" si="2"/>
        <v>234227</v>
      </c>
      <c r="AK13" s="466">
        <f t="shared" si="2"/>
        <v>212597</v>
      </c>
      <c r="AL13" s="440">
        <f t="shared" si="3"/>
        <v>90.76536863811602</v>
      </c>
    </row>
    <row r="14" spans="1:38" ht="34.5" customHeight="1">
      <c r="A14" s="434">
        <f t="shared" si="1"/>
        <v>8</v>
      </c>
      <c r="B14" s="467" t="s">
        <v>31</v>
      </c>
      <c r="C14" s="465">
        <v>11863</v>
      </c>
      <c r="D14" s="465">
        <v>13332</v>
      </c>
      <c r="E14" s="465">
        <v>13332</v>
      </c>
      <c r="F14" s="465">
        <v>3080</v>
      </c>
      <c r="G14" s="465">
        <v>3421</v>
      </c>
      <c r="H14" s="465">
        <v>3421</v>
      </c>
      <c r="I14" s="465">
        <v>5091</v>
      </c>
      <c r="J14" s="465">
        <v>12835</v>
      </c>
      <c r="K14" s="465">
        <v>11067</v>
      </c>
      <c r="L14" s="465"/>
      <c r="M14" s="465"/>
      <c r="N14" s="465"/>
      <c r="O14" s="465"/>
      <c r="P14" s="465"/>
      <c r="Q14" s="465"/>
      <c r="R14" s="465"/>
      <c r="S14" s="465"/>
      <c r="T14" s="465"/>
      <c r="U14" s="432">
        <f t="shared" si="0"/>
        <v>8</v>
      </c>
      <c r="V14" s="464" t="str">
        <f t="shared" si="0"/>
        <v>Jantyik Mátyás Múzeum</v>
      </c>
      <c r="W14" s="465"/>
      <c r="X14" s="465">
        <v>6720</v>
      </c>
      <c r="Y14" s="465">
        <v>6720</v>
      </c>
      <c r="Z14" s="465"/>
      <c r="AA14" s="465"/>
      <c r="AB14" s="465"/>
      <c r="AC14" s="465"/>
      <c r="AD14" s="465"/>
      <c r="AE14" s="465"/>
      <c r="AF14" s="465"/>
      <c r="AG14" s="465"/>
      <c r="AH14" s="465"/>
      <c r="AI14" s="466">
        <f t="shared" si="2"/>
        <v>20034</v>
      </c>
      <c r="AJ14" s="466">
        <f t="shared" si="2"/>
        <v>36308</v>
      </c>
      <c r="AK14" s="466">
        <f t="shared" si="2"/>
        <v>34540</v>
      </c>
      <c r="AL14" s="440">
        <f t="shared" si="3"/>
        <v>95.13054974110389</v>
      </c>
    </row>
    <row r="15" spans="1:38" ht="34.5" customHeight="1">
      <c r="A15" s="434">
        <f t="shared" si="1"/>
        <v>9</v>
      </c>
      <c r="B15" s="464" t="s">
        <v>33</v>
      </c>
      <c r="C15" s="465">
        <v>22280</v>
      </c>
      <c r="D15" s="465">
        <v>29592</v>
      </c>
      <c r="E15" s="465">
        <v>27045</v>
      </c>
      <c r="F15" s="465">
        <v>5823</v>
      </c>
      <c r="G15" s="465">
        <v>7329</v>
      </c>
      <c r="H15" s="465">
        <v>6542</v>
      </c>
      <c r="I15" s="465">
        <v>1946</v>
      </c>
      <c r="J15" s="465">
        <v>18796</v>
      </c>
      <c r="K15" s="465">
        <v>18266</v>
      </c>
      <c r="L15" s="465"/>
      <c r="M15" s="465"/>
      <c r="N15" s="465"/>
      <c r="O15" s="465"/>
      <c r="P15" s="465"/>
      <c r="Q15" s="465"/>
      <c r="R15" s="465"/>
      <c r="S15" s="465"/>
      <c r="T15" s="465"/>
      <c r="U15" s="432">
        <f t="shared" si="0"/>
        <v>9</v>
      </c>
      <c r="V15" s="464" t="str">
        <f t="shared" si="0"/>
        <v>Püski Sándor Könyvtár</v>
      </c>
      <c r="W15" s="465"/>
      <c r="X15" s="465">
        <v>120</v>
      </c>
      <c r="Y15" s="465">
        <v>120</v>
      </c>
      <c r="Z15" s="465"/>
      <c r="AA15" s="465"/>
      <c r="AB15" s="465"/>
      <c r="AC15" s="465"/>
      <c r="AD15" s="465"/>
      <c r="AE15" s="465"/>
      <c r="AF15" s="465"/>
      <c r="AG15" s="465"/>
      <c r="AH15" s="465"/>
      <c r="AI15" s="466">
        <f t="shared" si="2"/>
        <v>30049</v>
      </c>
      <c r="AJ15" s="466">
        <f t="shared" si="2"/>
        <v>55837</v>
      </c>
      <c r="AK15" s="466">
        <f t="shared" si="2"/>
        <v>51973</v>
      </c>
      <c r="AL15" s="440">
        <f t="shared" si="3"/>
        <v>93.07985744219782</v>
      </c>
    </row>
    <row r="16" spans="1:38" ht="34.5" customHeight="1">
      <c r="A16" s="434">
        <f t="shared" si="1"/>
        <v>10</v>
      </c>
      <c r="B16" s="468" t="s">
        <v>35</v>
      </c>
      <c r="C16" s="466">
        <f aca="true" t="shared" si="4" ref="C16:T16">SUM(C11:C15)</f>
        <v>325579</v>
      </c>
      <c r="D16" s="466">
        <f t="shared" si="4"/>
        <v>448224</v>
      </c>
      <c r="E16" s="466">
        <f t="shared" si="4"/>
        <v>385098</v>
      </c>
      <c r="F16" s="466">
        <f t="shared" si="4"/>
        <v>87233</v>
      </c>
      <c r="G16" s="466">
        <f t="shared" si="4"/>
        <v>110431</v>
      </c>
      <c r="H16" s="466">
        <f t="shared" si="4"/>
        <v>103843</v>
      </c>
      <c r="I16" s="466">
        <f t="shared" si="4"/>
        <v>333307</v>
      </c>
      <c r="J16" s="466">
        <f t="shared" si="4"/>
        <v>523952</v>
      </c>
      <c r="K16" s="466">
        <f t="shared" si="4"/>
        <v>476598</v>
      </c>
      <c r="L16" s="466">
        <f t="shared" si="4"/>
        <v>0</v>
      </c>
      <c r="M16" s="466">
        <f t="shared" si="4"/>
        <v>0</v>
      </c>
      <c r="N16" s="466">
        <f t="shared" si="4"/>
        <v>0</v>
      </c>
      <c r="O16" s="466">
        <f t="shared" si="4"/>
        <v>5186</v>
      </c>
      <c r="P16" s="466">
        <f t="shared" si="4"/>
        <v>5476</v>
      </c>
      <c r="Q16" s="466">
        <f t="shared" si="4"/>
        <v>5476</v>
      </c>
      <c r="R16" s="466">
        <f t="shared" si="4"/>
        <v>0</v>
      </c>
      <c r="S16" s="466">
        <f t="shared" si="4"/>
        <v>0</v>
      </c>
      <c r="T16" s="466">
        <f t="shared" si="4"/>
        <v>0</v>
      </c>
      <c r="U16" s="432">
        <f t="shared" si="0"/>
        <v>10</v>
      </c>
      <c r="V16" s="468" t="str">
        <f t="shared" si="0"/>
        <v>Költségvetési szervek összesen:</v>
      </c>
      <c r="W16" s="466"/>
      <c r="X16" s="466">
        <f aca="true" t="shared" si="5" ref="X16:AH16">SUM(X11:X15)</f>
        <v>26021</v>
      </c>
      <c r="Y16" s="466">
        <f t="shared" si="5"/>
        <v>26006</v>
      </c>
      <c r="Z16" s="466">
        <f t="shared" si="5"/>
        <v>1028</v>
      </c>
      <c r="AA16" s="466">
        <f t="shared" si="5"/>
        <v>1753</v>
      </c>
      <c r="AB16" s="466">
        <f t="shared" si="5"/>
        <v>1753</v>
      </c>
      <c r="AC16" s="466">
        <f t="shared" si="5"/>
        <v>0</v>
      </c>
      <c r="AD16" s="466">
        <f t="shared" si="5"/>
        <v>0</v>
      </c>
      <c r="AE16" s="466">
        <f t="shared" si="5"/>
        <v>0</v>
      </c>
      <c r="AF16" s="466">
        <f t="shared" si="5"/>
        <v>0</v>
      </c>
      <c r="AG16" s="466">
        <f t="shared" si="5"/>
        <v>0</v>
      </c>
      <c r="AH16" s="466">
        <f t="shared" si="5"/>
        <v>0</v>
      </c>
      <c r="AI16" s="466">
        <f t="shared" si="2"/>
        <v>752333</v>
      </c>
      <c r="AJ16" s="466">
        <f t="shared" si="2"/>
        <v>1115857</v>
      </c>
      <c r="AK16" s="466">
        <f t="shared" si="2"/>
        <v>998774</v>
      </c>
      <c r="AL16" s="440">
        <f t="shared" si="3"/>
        <v>89.50734726761583</v>
      </c>
    </row>
    <row r="17" spans="1:38" ht="34.5" customHeight="1">
      <c r="A17" s="434">
        <f t="shared" si="1"/>
        <v>11</v>
      </c>
      <c r="B17" s="469" t="s">
        <v>37</v>
      </c>
      <c r="C17" s="465">
        <v>195291</v>
      </c>
      <c r="D17" s="465">
        <v>201622</v>
      </c>
      <c r="E17" s="465">
        <v>201195</v>
      </c>
      <c r="F17" s="465">
        <v>53512</v>
      </c>
      <c r="G17" s="465">
        <v>52659</v>
      </c>
      <c r="H17" s="465">
        <v>52332</v>
      </c>
      <c r="I17" s="465">
        <v>131699</v>
      </c>
      <c r="J17" s="465">
        <v>152909</v>
      </c>
      <c r="K17" s="465">
        <v>127339</v>
      </c>
      <c r="L17" s="465">
        <v>372600</v>
      </c>
      <c r="M17" s="465">
        <v>292008</v>
      </c>
      <c r="N17" s="465">
        <v>273794</v>
      </c>
      <c r="O17" s="465"/>
      <c r="P17" s="465">
        <v>756</v>
      </c>
      <c r="Q17" s="465">
        <v>755</v>
      </c>
      <c r="R17" s="465"/>
      <c r="S17" s="465"/>
      <c r="T17" s="465"/>
      <c r="U17" s="432">
        <f t="shared" si="0"/>
        <v>11</v>
      </c>
      <c r="V17" s="464" t="str">
        <f t="shared" si="0"/>
        <v>Polgármesteri Hivatal</v>
      </c>
      <c r="W17" s="465">
        <v>5665</v>
      </c>
      <c r="X17" s="465">
        <v>8622</v>
      </c>
      <c r="Y17" s="465">
        <v>7649</v>
      </c>
      <c r="Z17" s="465"/>
      <c r="AA17" s="465"/>
      <c r="AB17" s="465"/>
      <c r="AC17" s="465"/>
      <c r="AD17" s="465"/>
      <c r="AE17" s="465"/>
      <c r="AF17" s="465"/>
      <c r="AG17" s="465"/>
      <c r="AH17" s="465"/>
      <c r="AI17" s="466">
        <f t="shared" si="2"/>
        <v>758767</v>
      </c>
      <c r="AJ17" s="466">
        <f t="shared" si="2"/>
        <v>708576</v>
      </c>
      <c r="AK17" s="466">
        <f t="shared" si="2"/>
        <v>663064</v>
      </c>
      <c r="AL17" s="440">
        <f t="shared" si="3"/>
        <v>93.57697692272953</v>
      </c>
    </row>
    <row r="18" spans="1:38" ht="34.5" customHeight="1">
      <c r="A18" s="434">
        <f t="shared" si="1"/>
        <v>12</v>
      </c>
      <c r="B18" s="469" t="s">
        <v>55</v>
      </c>
      <c r="C18" s="465">
        <v>533953</v>
      </c>
      <c r="D18" s="465">
        <v>465353</v>
      </c>
      <c r="E18" s="465">
        <v>434353</v>
      </c>
      <c r="F18" s="465">
        <v>81005</v>
      </c>
      <c r="G18" s="465">
        <v>69054</v>
      </c>
      <c r="H18" s="465">
        <v>67504</v>
      </c>
      <c r="I18" s="465">
        <v>685966</v>
      </c>
      <c r="J18" s="465">
        <v>1258885</v>
      </c>
      <c r="K18" s="465">
        <v>1245067</v>
      </c>
      <c r="L18" s="465">
        <v>48520</v>
      </c>
      <c r="M18" s="465">
        <v>32292</v>
      </c>
      <c r="N18" s="465">
        <v>32292</v>
      </c>
      <c r="O18" s="465">
        <v>685943</v>
      </c>
      <c r="P18" s="465">
        <v>763421</v>
      </c>
      <c r="Q18" s="465">
        <v>748722</v>
      </c>
      <c r="R18" s="465">
        <v>33008</v>
      </c>
      <c r="S18" s="465">
        <v>107762</v>
      </c>
      <c r="T18" s="465"/>
      <c r="U18" s="432">
        <f t="shared" si="0"/>
        <v>12</v>
      </c>
      <c r="V18" s="464" t="str">
        <f t="shared" si="0"/>
        <v> Önkormányzat </v>
      </c>
      <c r="W18" s="465">
        <v>951580</v>
      </c>
      <c r="X18" s="465">
        <v>1050137</v>
      </c>
      <c r="Y18" s="465">
        <v>970125</v>
      </c>
      <c r="Z18" s="465">
        <v>124319</v>
      </c>
      <c r="AA18" s="465">
        <v>196324</v>
      </c>
      <c r="AB18" s="465">
        <v>86686</v>
      </c>
      <c r="AC18" s="465"/>
      <c r="AD18" s="465">
        <v>82381</v>
      </c>
      <c r="AE18" s="465">
        <v>82381</v>
      </c>
      <c r="AF18" s="465">
        <v>37200</v>
      </c>
      <c r="AG18" s="465">
        <v>334453</v>
      </c>
      <c r="AH18" s="465"/>
      <c r="AI18" s="466">
        <f t="shared" si="2"/>
        <v>3181494</v>
      </c>
      <c r="AJ18" s="466">
        <f t="shared" si="2"/>
        <v>4360062</v>
      </c>
      <c r="AK18" s="466">
        <f t="shared" si="2"/>
        <v>3667130</v>
      </c>
      <c r="AL18" s="440">
        <f t="shared" si="3"/>
        <v>84.10729021743268</v>
      </c>
    </row>
    <row r="19" spans="1:38" ht="34.5" customHeight="1">
      <c r="A19" s="434">
        <f t="shared" si="1"/>
        <v>13</v>
      </c>
      <c r="B19" s="468" t="s">
        <v>41</v>
      </c>
      <c r="C19" s="466">
        <f aca="true" t="shared" si="6" ref="C19:T19">SUM(C16:C18)</f>
        <v>1054823</v>
      </c>
      <c r="D19" s="466">
        <f t="shared" si="6"/>
        <v>1115199</v>
      </c>
      <c r="E19" s="466">
        <f t="shared" si="6"/>
        <v>1020646</v>
      </c>
      <c r="F19" s="466">
        <f t="shared" si="6"/>
        <v>221750</v>
      </c>
      <c r="G19" s="466">
        <f t="shared" si="6"/>
        <v>232144</v>
      </c>
      <c r="H19" s="466">
        <f t="shared" si="6"/>
        <v>223679</v>
      </c>
      <c r="I19" s="466">
        <f t="shared" si="6"/>
        <v>1150972</v>
      </c>
      <c r="J19" s="466">
        <f t="shared" si="6"/>
        <v>1935746</v>
      </c>
      <c r="K19" s="466">
        <f t="shared" si="6"/>
        <v>1849004</v>
      </c>
      <c r="L19" s="466">
        <f t="shared" si="6"/>
        <v>421120</v>
      </c>
      <c r="M19" s="466">
        <f t="shared" si="6"/>
        <v>324300</v>
      </c>
      <c r="N19" s="466">
        <f t="shared" si="6"/>
        <v>306086</v>
      </c>
      <c r="O19" s="466">
        <f t="shared" si="6"/>
        <v>691129</v>
      </c>
      <c r="P19" s="466">
        <f t="shared" si="6"/>
        <v>769653</v>
      </c>
      <c r="Q19" s="466">
        <f t="shared" si="6"/>
        <v>754953</v>
      </c>
      <c r="R19" s="466">
        <f t="shared" si="6"/>
        <v>33008</v>
      </c>
      <c r="S19" s="466">
        <f t="shared" si="6"/>
        <v>107762</v>
      </c>
      <c r="T19" s="466">
        <f t="shared" si="6"/>
        <v>0</v>
      </c>
      <c r="U19" s="432">
        <f t="shared" si="0"/>
        <v>13</v>
      </c>
      <c r="V19" s="468" t="str">
        <f t="shared" si="0"/>
        <v>Békés Város mindösszesen:</v>
      </c>
      <c r="W19" s="466">
        <f aca="true" t="shared" si="7" ref="W19:AH19">SUM(W16:W18)</f>
        <v>957245</v>
      </c>
      <c r="X19" s="466">
        <f t="shared" si="7"/>
        <v>1084780</v>
      </c>
      <c r="Y19" s="466">
        <f t="shared" si="7"/>
        <v>1003780</v>
      </c>
      <c r="Z19" s="466">
        <f t="shared" si="7"/>
        <v>125347</v>
      </c>
      <c r="AA19" s="466">
        <f t="shared" si="7"/>
        <v>198077</v>
      </c>
      <c r="AB19" s="466">
        <f t="shared" si="7"/>
        <v>88439</v>
      </c>
      <c r="AC19" s="466">
        <f t="shared" si="7"/>
        <v>0</v>
      </c>
      <c r="AD19" s="466">
        <f t="shared" si="7"/>
        <v>82381</v>
      </c>
      <c r="AE19" s="466">
        <f t="shared" si="7"/>
        <v>82381</v>
      </c>
      <c r="AF19" s="466">
        <f t="shared" si="7"/>
        <v>37200</v>
      </c>
      <c r="AG19" s="466">
        <f t="shared" si="7"/>
        <v>334453</v>
      </c>
      <c r="AH19" s="466">
        <f t="shared" si="7"/>
        <v>0</v>
      </c>
      <c r="AI19" s="466">
        <f t="shared" si="2"/>
        <v>4692594</v>
      </c>
      <c r="AJ19" s="466">
        <f t="shared" si="2"/>
        <v>6184495</v>
      </c>
      <c r="AK19" s="466">
        <f t="shared" si="2"/>
        <v>5328968</v>
      </c>
      <c r="AL19" s="440">
        <f t="shared" si="3"/>
        <v>86.1665827201736</v>
      </c>
    </row>
    <row r="21" spans="15:34" ht="12.75">
      <c r="O21" s="446"/>
      <c r="P21" s="446"/>
      <c r="Q21" s="446"/>
      <c r="R21" s="446"/>
      <c r="S21" s="446"/>
      <c r="T21" s="446"/>
      <c r="U21" s="446"/>
      <c r="Z21" s="446"/>
      <c r="AA21" s="446"/>
      <c r="AB21" s="446"/>
      <c r="AF21" s="446"/>
      <c r="AG21" s="446"/>
      <c r="AH21" s="446"/>
    </row>
  </sheetData>
  <sheetProtection/>
  <mergeCells count="19">
    <mergeCell ref="U3:AL3"/>
    <mergeCell ref="AJ7:AK7"/>
    <mergeCell ref="B8:B10"/>
    <mergeCell ref="C8:T8"/>
    <mergeCell ref="N1:T1"/>
    <mergeCell ref="A3:T3"/>
    <mergeCell ref="F9:H9"/>
    <mergeCell ref="L9:N9"/>
    <mergeCell ref="I9:K9"/>
    <mergeCell ref="AI8:AL9"/>
    <mergeCell ref="C9:E9"/>
    <mergeCell ref="AF9:AH9"/>
    <mergeCell ref="V8:V10"/>
    <mergeCell ref="W8:AH8"/>
    <mergeCell ref="O9:Q9"/>
    <mergeCell ref="R9:T9"/>
    <mergeCell ref="W9:Y9"/>
    <mergeCell ref="AC9:AE9"/>
    <mergeCell ref="Z9:AB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">
      <selection activeCell="A36" sqref="A36"/>
    </sheetView>
  </sheetViews>
  <sheetFormatPr defaultColWidth="9.140625" defaultRowHeight="12.75"/>
  <cols>
    <col min="1" max="1" width="4.421875" style="8" customWidth="1"/>
    <col min="2" max="2" width="35.28125" style="2" customWidth="1"/>
    <col min="3" max="3" width="14.421875" style="2" customWidth="1"/>
    <col min="4" max="4" width="30.8515625" style="2" customWidth="1"/>
    <col min="5" max="5" width="15.8515625" style="2" customWidth="1"/>
    <col min="6" max="6" width="9.140625" style="2" customWidth="1"/>
    <col min="7" max="7" width="15.28125" style="2" bestFit="1" customWidth="1"/>
    <col min="8" max="16384" width="9.140625" style="2" customWidth="1"/>
  </cols>
  <sheetData>
    <row r="1" spans="1:5" ht="12.75">
      <c r="A1" s="57"/>
      <c r="B1" s="57"/>
      <c r="C1" s="57"/>
      <c r="D1" s="57"/>
      <c r="E1" s="57"/>
    </row>
    <row r="2" spans="1:5" ht="12.75">
      <c r="A2" s="55"/>
      <c r="B2" s="55"/>
      <c r="C2" s="55"/>
      <c r="D2" s="55"/>
      <c r="E2" s="55"/>
    </row>
    <row r="3" spans="1:5" ht="15">
      <c r="A3" s="55"/>
      <c r="B3" s="547" t="s">
        <v>416</v>
      </c>
      <c r="C3" s="547"/>
      <c r="D3" s="547"/>
      <c r="E3" s="548"/>
    </row>
    <row r="4" spans="1:5" ht="12.75">
      <c r="A4" s="55"/>
      <c r="B4" s="9"/>
      <c r="C4" s="9"/>
      <c r="D4" s="9"/>
      <c r="E4" s="9"/>
    </row>
    <row r="5" spans="1:5" ht="12.75">
      <c r="A5" s="55"/>
      <c r="B5" s="9"/>
      <c r="C5" s="9"/>
      <c r="D5" s="9"/>
      <c r="E5" s="9"/>
    </row>
    <row r="6" spans="1:5" ht="42.75" customHeight="1">
      <c r="A6" s="55"/>
      <c r="B6" s="549" t="s">
        <v>120</v>
      </c>
      <c r="C6" s="549"/>
      <c r="D6" s="549"/>
      <c r="E6" s="549"/>
    </row>
    <row r="7" spans="1:5" ht="12.75">
      <c r="A7" s="55"/>
      <c r="B7" s="10"/>
      <c r="C7" s="10"/>
      <c r="D7" s="10"/>
      <c r="E7" s="10"/>
    </row>
    <row r="8" spans="1:5" ht="12.75">
      <c r="A8" s="55"/>
      <c r="B8" s="182" t="s">
        <v>0</v>
      </c>
      <c r="C8" s="11" t="s">
        <v>1</v>
      </c>
      <c r="D8" s="11" t="s">
        <v>2</v>
      </c>
      <c r="E8" s="11" t="s">
        <v>3</v>
      </c>
    </row>
    <row r="9" spans="1:5" ht="15.75">
      <c r="A9" s="181" t="s">
        <v>10</v>
      </c>
      <c r="B9" s="550" t="s">
        <v>121</v>
      </c>
      <c r="C9" s="550"/>
      <c r="D9" s="550"/>
      <c r="E9" s="550"/>
    </row>
    <row r="10" spans="1:5" ht="15">
      <c r="A10" s="72" t="s">
        <v>16</v>
      </c>
      <c r="B10" s="551" t="s">
        <v>12</v>
      </c>
      <c r="C10" s="551"/>
      <c r="D10" s="551" t="s">
        <v>42</v>
      </c>
      <c r="E10" s="551"/>
    </row>
    <row r="11" spans="1:5" ht="25.5" customHeight="1">
      <c r="A11" s="72" t="s">
        <v>23</v>
      </c>
      <c r="B11" s="13" t="s">
        <v>56</v>
      </c>
      <c r="C11" s="12" t="s">
        <v>57</v>
      </c>
      <c r="D11" s="12" t="s">
        <v>56</v>
      </c>
      <c r="E11" s="12" t="s">
        <v>57</v>
      </c>
    </row>
    <row r="12" spans="1:5" ht="12.75">
      <c r="A12" s="72" t="s">
        <v>26</v>
      </c>
      <c r="B12" s="14" t="s">
        <v>17</v>
      </c>
      <c r="C12" s="15">
        <v>591711</v>
      </c>
      <c r="D12" s="14" t="s">
        <v>47</v>
      </c>
      <c r="E12" s="15">
        <v>1054823</v>
      </c>
    </row>
    <row r="13" spans="1:5" ht="12.75">
      <c r="A13" s="72" t="s">
        <v>58</v>
      </c>
      <c r="B13" s="14" t="s">
        <v>18</v>
      </c>
      <c r="C13" s="15">
        <v>512500</v>
      </c>
      <c r="D13" s="14" t="s">
        <v>59</v>
      </c>
      <c r="E13" s="15">
        <v>221750</v>
      </c>
    </row>
    <row r="14" spans="1:5" ht="12.75">
      <c r="A14" s="72" t="s">
        <v>60</v>
      </c>
      <c r="B14" s="14" t="s">
        <v>19</v>
      </c>
      <c r="C14" s="15">
        <v>1353317</v>
      </c>
      <c r="D14" s="14" t="s">
        <v>48</v>
      </c>
      <c r="E14" s="15">
        <v>1150972</v>
      </c>
    </row>
    <row r="15" spans="1:5" ht="25.5" customHeight="1">
      <c r="A15" s="72" t="s">
        <v>53</v>
      </c>
      <c r="B15" s="14" t="s">
        <v>20</v>
      </c>
      <c r="C15" s="15">
        <v>1072481</v>
      </c>
      <c r="D15" s="541" t="s">
        <v>49</v>
      </c>
      <c r="E15" s="543">
        <v>421120</v>
      </c>
    </row>
    <row r="16" spans="1:5" ht="36" customHeight="1">
      <c r="A16" s="72" t="s">
        <v>28</v>
      </c>
      <c r="B16" s="16"/>
      <c r="C16" s="17"/>
      <c r="D16" s="542"/>
      <c r="E16" s="544"/>
    </row>
    <row r="17" spans="1:5" ht="25.5">
      <c r="A17" s="72" t="s">
        <v>30</v>
      </c>
      <c r="B17" s="18"/>
      <c r="C17" s="19"/>
      <c r="D17" s="18" t="s">
        <v>119</v>
      </c>
      <c r="E17" s="19">
        <v>691129</v>
      </c>
    </row>
    <row r="18" spans="1:5" ht="12.75">
      <c r="A18" s="72" t="s">
        <v>32</v>
      </c>
      <c r="B18" s="18"/>
      <c r="C18" s="19"/>
      <c r="D18" s="18" t="s">
        <v>61</v>
      </c>
      <c r="E18" s="19">
        <v>33008</v>
      </c>
    </row>
    <row r="19" spans="1:5" ht="12.75">
      <c r="A19" s="72" t="s">
        <v>36</v>
      </c>
      <c r="B19" s="16" t="s">
        <v>62</v>
      </c>
      <c r="C19" s="17">
        <f>SUM(C12:C18)</f>
        <v>3530009</v>
      </c>
      <c r="D19" s="16" t="s">
        <v>63</v>
      </c>
      <c r="E19" s="17">
        <f>SUM(E12:E18)</f>
        <v>3572802</v>
      </c>
    </row>
    <row r="20" spans="1:5" ht="12.75">
      <c r="A20" s="72" t="s">
        <v>54</v>
      </c>
      <c r="B20" s="545" t="s">
        <v>64</v>
      </c>
      <c r="C20" s="545"/>
      <c r="D20" s="545"/>
      <c r="E20" s="20">
        <f>C19-E19</f>
        <v>-42793</v>
      </c>
    </row>
    <row r="21" spans="1:5" ht="12.75">
      <c r="A21" s="72" t="s">
        <v>38</v>
      </c>
      <c r="B21" s="546" t="s">
        <v>65</v>
      </c>
      <c r="C21" s="546"/>
      <c r="D21" s="546"/>
      <c r="E21" s="20">
        <v>47923</v>
      </c>
    </row>
    <row r="22" spans="1:5" ht="21" customHeight="1">
      <c r="A22" s="72" t="s">
        <v>40</v>
      </c>
      <c r="B22" s="545" t="s">
        <v>66</v>
      </c>
      <c r="C22" s="545"/>
      <c r="D22" s="545"/>
      <c r="E22" s="20">
        <f>E21+E20</f>
        <v>5130</v>
      </c>
    </row>
    <row r="23" spans="1:5" ht="15.75">
      <c r="A23" s="73"/>
      <c r="B23" s="3"/>
      <c r="C23" s="3"/>
      <c r="D23" s="3"/>
      <c r="E23" s="4"/>
    </row>
    <row r="24" spans="1:5" ht="15.75">
      <c r="A24" s="72" t="s">
        <v>67</v>
      </c>
      <c r="B24" s="555" t="s">
        <v>122</v>
      </c>
      <c r="C24" s="555"/>
      <c r="D24" s="555"/>
      <c r="E24" s="555"/>
    </row>
    <row r="25" spans="1:5" ht="15">
      <c r="A25" s="72" t="s">
        <v>68</v>
      </c>
      <c r="B25" s="551" t="s">
        <v>13</v>
      </c>
      <c r="C25" s="551"/>
      <c r="D25" s="551" t="s">
        <v>43</v>
      </c>
      <c r="E25" s="551"/>
    </row>
    <row r="26" spans="1:5" ht="15">
      <c r="A26" s="72" t="s">
        <v>69</v>
      </c>
      <c r="B26" s="13" t="s">
        <v>56</v>
      </c>
      <c r="C26" s="12" t="s">
        <v>57</v>
      </c>
      <c r="D26" s="12" t="s">
        <v>56</v>
      </c>
      <c r="E26" s="12" t="s">
        <v>57</v>
      </c>
    </row>
    <row r="27" spans="1:5" ht="27.75" customHeight="1">
      <c r="A27" s="72" t="s">
        <v>70</v>
      </c>
      <c r="B27" s="14" t="s">
        <v>21</v>
      </c>
      <c r="C27" s="15">
        <v>863258</v>
      </c>
      <c r="D27" s="14" t="s">
        <v>51</v>
      </c>
      <c r="E27" s="15">
        <v>957245</v>
      </c>
    </row>
    <row r="28" spans="1:5" ht="12.75">
      <c r="A28" s="72" t="s">
        <v>71</v>
      </c>
      <c r="B28" s="14" t="s">
        <v>22</v>
      </c>
      <c r="C28" s="15">
        <v>61472</v>
      </c>
      <c r="D28" s="14" t="s">
        <v>123</v>
      </c>
      <c r="E28" s="15">
        <v>125347</v>
      </c>
    </row>
    <row r="29" spans="1:5" ht="12.75">
      <c r="A29" s="72" t="s">
        <v>72</v>
      </c>
      <c r="B29" s="14"/>
      <c r="C29" s="15"/>
      <c r="D29" s="14" t="s">
        <v>75</v>
      </c>
      <c r="E29" s="15">
        <v>37200</v>
      </c>
    </row>
    <row r="30" spans="1:5" ht="12.75">
      <c r="A30" s="72" t="s">
        <v>73</v>
      </c>
      <c r="B30" s="16" t="s">
        <v>77</v>
      </c>
      <c r="C30" s="20">
        <f>SUM(C27:C29)</f>
        <v>924730</v>
      </c>
      <c r="D30" s="16" t="s">
        <v>78</v>
      </c>
      <c r="E30" s="20">
        <f>SUM(E27:E29)</f>
        <v>1119792</v>
      </c>
    </row>
    <row r="31" spans="1:7" ht="19.5" customHeight="1">
      <c r="A31" s="72" t="s">
        <v>74</v>
      </c>
      <c r="B31" s="545" t="s">
        <v>80</v>
      </c>
      <c r="C31" s="545"/>
      <c r="D31" s="545"/>
      <c r="E31" s="20">
        <f>C30-E30</f>
        <v>-195062</v>
      </c>
      <c r="G31" s="5"/>
    </row>
    <row r="32" spans="1:7" ht="19.5" customHeight="1">
      <c r="A32" s="72" t="s">
        <v>76</v>
      </c>
      <c r="B32" s="546" t="s">
        <v>82</v>
      </c>
      <c r="C32" s="546"/>
      <c r="D32" s="546"/>
      <c r="E32" s="20">
        <v>189932</v>
      </c>
      <c r="G32" s="5"/>
    </row>
    <row r="33" spans="1:7" ht="19.5" customHeight="1">
      <c r="A33" s="72" t="s">
        <v>79</v>
      </c>
      <c r="B33" s="545" t="s">
        <v>84</v>
      </c>
      <c r="C33" s="545"/>
      <c r="D33" s="545"/>
      <c r="E33" s="20">
        <f>E32+E31</f>
        <v>-5130</v>
      </c>
      <c r="G33" s="5"/>
    </row>
    <row r="34" spans="1:7" ht="35.25" customHeight="1">
      <c r="A34" s="72" t="s">
        <v>81</v>
      </c>
      <c r="B34" s="552" t="s">
        <v>124</v>
      </c>
      <c r="C34" s="553"/>
      <c r="D34" s="554"/>
      <c r="E34" s="20">
        <f>E22</f>
        <v>5130</v>
      </c>
      <c r="G34" s="5"/>
    </row>
    <row r="35" spans="1:7" ht="19.5" customHeight="1">
      <c r="A35" s="72" t="s">
        <v>83</v>
      </c>
      <c r="B35" s="545" t="s">
        <v>125</v>
      </c>
      <c r="C35" s="545"/>
      <c r="D35" s="545"/>
      <c r="E35" s="21">
        <f>E33+E34</f>
        <v>0</v>
      </c>
      <c r="G35" s="6"/>
    </row>
    <row r="36" spans="2:5" ht="12.75">
      <c r="B36" s="22"/>
      <c r="C36" s="22"/>
      <c r="D36" s="22"/>
      <c r="E36" s="22"/>
    </row>
    <row r="37" ht="12.75">
      <c r="G37" s="5"/>
    </row>
    <row r="39" ht="12.75">
      <c r="G39" s="5"/>
    </row>
  </sheetData>
  <sheetProtection/>
  <mergeCells count="18">
    <mergeCell ref="B35:D35"/>
    <mergeCell ref="B31:D31"/>
    <mergeCell ref="B32:D32"/>
    <mergeCell ref="B33:D33"/>
    <mergeCell ref="B34:D34"/>
    <mergeCell ref="B22:D22"/>
    <mergeCell ref="B24:E24"/>
    <mergeCell ref="B25:C25"/>
    <mergeCell ref="D25:E25"/>
    <mergeCell ref="D15:D16"/>
    <mergeCell ref="E15:E16"/>
    <mergeCell ref="B20:D20"/>
    <mergeCell ref="B21:D21"/>
    <mergeCell ref="B3:E3"/>
    <mergeCell ref="B6:E6"/>
    <mergeCell ref="B9:E9"/>
    <mergeCell ref="B10:C10"/>
    <mergeCell ref="D10:E10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3"/>
  <sheetViews>
    <sheetView zoomScalePageLayoutView="0" workbookViewId="0" topLeftCell="A34">
      <selection activeCell="H1" sqref="H1"/>
    </sheetView>
  </sheetViews>
  <sheetFormatPr defaultColWidth="9.140625" defaultRowHeight="18.75" customHeight="1"/>
  <cols>
    <col min="1" max="1" width="5.00390625" style="358" customWidth="1"/>
    <col min="2" max="2" width="3.57421875" style="198" customWidth="1"/>
    <col min="3" max="3" width="4.7109375" style="198" customWidth="1"/>
    <col min="4" max="8" width="9.140625" style="198" customWidth="1"/>
    <col min="9" max="9" width="26.7109375" style="198" customWidth="1"/>
    <col min="10" max="10" width="14.140625" style="198" customWidth="1"/>
    <col min="11" max="11" width="14.28125" style="198" customWidth="1"/>
    <col min="12" max="12" width="12.7109375" style="198" customWidth="1"/>
    <col min="13" max="16384" width="9.140625" style="198" customWidth="1"/>
  </cols>
  <sheetData>
    <row r="1" spans="1:12" ht="18.75" customHeight="1">
      <c r="A1" s="197"/>
      <c r="C1" s="229"/>
      <c r="D1" s="229"/>
      <c r="E1" s="229"/>
      <c r="F1" s="229"/>
      <c r="G1" s="229"/>
      <c r="H1" s="229"/>
      <c r="I1" s="229"/>
      <c r="J1" s="229"/>
      <c r="K1" s="230"/>
      <c r="L1" s="229" t="s">
        <v>483</v>
      </c>
    </row>
    <row r="2" spans="1:10" ht="18.75" customHeight="1">
      <c r="A2" s="231"/>
      <c r="B2" s="231"/>
      <c r="C2" s="231"/>
      <c r="D2" s="570"/>
      <c r="E2" s="570"/>
      <c r="F2" s="570"/>
      <c r="G2" s="570"/>
      <c r="H2" s="570"/>
      <c r="I2" s="570"/>
      <c r="J2" s="231"/>
    </row>
    <row r="3" spans="1:12" ht="18.75" customHeight="1">
      <c r="A3" s="571"/>
      <c r="B3" s="572" t="s">
        <v>316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</row>
    <row r="4" spans="1:12" ht="18.75" customHeight="1">
      <c r="A4" s="571"/>
      <c r="B4" s="572" t="s">
        <v>431</v>
      </c>
      <c r="C4" s="572"/>
      <c r="D4" s="572"/>
      <c r="E4" s="572"/>
      <c r="F4" s="572"/>
      <c r="G4" s="572"/>
      <c r="H4" s="572"/>
      <c r="I4" s="572"/>
      <c r="J4" s="572"/>
      <c r="K4" s="572"/>
      <c r="L4" s="572"/>
    </row>
    <row r="5" spans="1:12" ht="18.75" customHeight="1">
      <c r="A5" s="571"/>
      <c r="B5" s="572" t="s">
        <v>86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</row>
    <row r="6" spans="1:12" ht="18.75" customHeight="1">
      <c r="A6" s="325"/>
      <c r="B6" s="573" t="s">
        <v>186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</row>
    <row r="7" spans="1:12" s="233" customFormat="1" ht="18.75" customHeight="1">
      <c r="A7" s="326"/>
      <c r="B7" s="232" t="s">
        <v>0</v>
      </c>
      <c r="C7" s="232" t="s">
        <v>1</v>
      </c>
      <c r="D7" s="232" t="s">
        <v>2</v>
      </c>
      <c r="E7" s="232" t="s">
        <v>3</v>
      </c>
      <c r="F7" s="232" t="s">
        <v>4</v>
      </c>
      <c r="G7" s="232" t="s">
        <v>5</v>
      </c>
      <c r="H7" s="232" t="s">
        <v>85</v>
      </c>
      <c r="I7" s="232" t="s">
        <v>6</v>
      </c>
      <c r="J7" s="232" t="s">
        <v>7</v>
      </c>
      <c r="K7" s="232" t="s">
        <v>44</v>
      </c>
      <c r="L7" s="232" t="s">
        <v>8</v>
      </c>
    </row>
    <row r="8" spans="1:12" s="233" customFormat="1" ht="18.75" customHeight="1">
      <c r="A8" s="327">
        <v>1</v>
      </c>
      <c r="B8" s="234"/>
      <c r="C8" s="235"/>
      <c r="D8" s="235"/>
      <c r="E8" s="235"/>
      <c r="F8" s="235"/>
      <c r="G8" s="235"/>
      <c r="H8" s="235"/>
      <c r="I8" s="235"/>
      <c r="J8" s="236"/>
      <c r="K8" s="236"/>
      <c r="L8" s="237" t="s">
        <v>87</v>
      </c>
    </row>
    <row r="9" spans="1:12" s="233" customFormat="1" ht="18.75" customHeight="1">
      <c r="A9" s="328">
        <f aca="true" t="shared" si="0" ref="A9:A56">A8+1</f>
        <v>2</v>
      </c>
      <c r="B9" s="575" t="s">
        <v>11</v>
      </c>
      <c r="C9" s="575"/>
      <c r="D9" s="575"/>
      <c r="E9" s="575"/>
      <c r="F9" s="575"/>
      <c r="G9" s="575"/>
      <c r="H9" s="575"/>
      <c r="I9" s="575"/>
      <c r="J9" s="329" t="s">
        <v>317</v>
      </c>
      <c r="K9" s="329" t="s">
        <v>318</v>
      </c>
      <c r="L9" s="576" t="s">
        <v>109</v>
      </c>
    </row>
    <row r="10" spans="1:12" s="233" customFormat="1" ht="18.75" customHeight="1">
      <c r="A10" s="328">
        <f t="shared" si="0"/>
        <v>3</v>
      </c>
      <c r="B10" s="565"/>
      <c r="C10" s="565"/>
      <c r="D10" s="565"/>
      <c r="E10" s="565"/>
      <c r="F10" s="565"/>
      <c r="G10" s="565"/>
      <c r="H10" s="565"/>
      <c r="I10" s="565"/>
      <c r="J10" s="565" t="s">
        <v>319</v>
      </c>
      <c r="K10" s="565"/>
      <c r="L10" s="577"/>
    </row>
    <row r="11" spans="1:12" s="239" customFormat="1" ht="18.75" customHeight="1">
      <c r="A11" s="328">
        <f t="shared" si="0"/>
        <v>4</v>
      </c>
      <c r="B11" s="238" t="s">
        <v>88</v>
      </c>
      <c r="C11" s="568" t="s">
        <v>320</v>
      </c>
      <c r="D11" s="569"/>
      <c r="E11" s="569"/>
      <c r="F11" s="569"/>
      <c r="G11" s="569"/>
      <c r="H11" s="569"/>
      <c r="I11" s="569"/>
      <c r="J11" s="330"/>
      <c r="K11" s="330"/>
      <c r="L11" s="330"/>
    </row>
    <row r="12" spans="1:12" s="239" customFormat="1" ht="18.75" customHeight="1">
      <c r="A12" s="328">
        <f t="shared" si="0"/>
        <v>5</v>
      </c>
      <c r="B12" s="240"/>
      <c r="C12" s="331" t="s">
        <v>10</v>
      </c>
      <c r="D12" s="558" t="s">
        <v>321</v>
      </c>
      <c r="E12" s="558"/>
      <c r="F12" s="558"/>
      <c r="G12" s="558"/>
      <c r="H12" s="558"/>
      <c r="I12" s="558"/>
      <c r="J12" s="241">
        <v>246981</v>
      </c>
      <c r="K12" s="241">
        <v>243619</v>
      </c>
      <c r="L12" s="241">
        <v>18436</v>
      </c>
    </row>
    <row r="13" spans="1:12" s="239" customFormat="1" ht="18.75" customHeight="1">
      <c r="A13" s="328">
        <f t="shared" si="0"/>
        <v>6</v>
      </c>
      <c r="B13" s="240"/>
      <c r="C13" s="331" t="s">
        <v>16</v>
      </c>
      <c r="D13" s="558" t="s">
        <v>131</v>
      </c>
      <c r="E13" s="558"/>
      <c r="F13" s="558"/>
      <c r="G13" s="558"/>
      <c r="H13" s="558"/>
      <c r="I13" s="558"/>
      <c r="J13" s="241">
        <v>285291</v>
      </c>
      <c r="K13" s="241">
        <v>283926</v>
      </c>
      <c r="L13" s="241">
        <v>85087</v>
      </c>
    </row>
    <row r="14" spans="1:12" s="239" customFormat="1" ht="18.75" customHeight="1">
      <c r="A14" s="328">
        <f t="shared" si="0"/>
        <v>7</v>
      </c>
      <c r="B14" s="240"/>
      <c r="C14" s="331" t="s">
        <v>23</v>
      </c>
      <c r="D14" s="558" t="s">
        <v>132</v>
      </c>
      <c r="E14" s="558"/>
      <c r="F14" s="558"/>
      <c r="G14" s="558"/>
      <c r="H14" s="558"/>
      <c r="I14" s="558"/>
      <c r="J14" s="241">
        <v>102842</v>
      </c>
      <c r="K14" s="241">
        <v>102842</v>
      </c>
      <c r="L14" s="241"/>
    </row>
    <row r="15" spans="1:12" s="239" customFormat="1" ht="18.75" customHeight="1">
      <c r="A15" s="328">
        <f t="shared" si="0"/>
        <v>8</v>
      </c>
      <c r="B15" s="240"/>
      <c r="C15" s="331" t="s">
        <v>26</v>
      </c>
      <c r="D15" s="558" t="s">
        <v>133</v>
      </c>
      <c r="E15" s="558"/>
      <c r="F15" s="558"/>
      <c r="G15" s="558"/>
      <c r="H15" s="558"/>
      <c r="I15" s="558"/>
      <c r="J15" s="241">
        <v>123661</v>
      </c>
      <c r="K15" s="241">
        <v>120535</v>
      </c>
      <c r="L15" s="241">
        <v>33950</v>
      </c>
    </row>
    <row r="16" spans="1:12" s="239" customFormat="1" ht="18.75" customHeight="1">
      <c r="A16" s="328">
        <f t="shared" si="0"/>
        <v>9</v>
      </c>
      <c r="B16" s="240"/>
      <c r="C16" s="331" t="s">
        <v>58</v>
      </c>
      <c r="D16" s="558" t="s">
        <v>89</v>
      </c>
      <c r="E16" s="558"/>
      <c r="F16" s="558"/>
      <c r="G16" s="558"/>
      <c r="H16" s="558"/>
      <c r="I16" s="558"/>
      <c r="J16" s="241">
        <v>69864</v>
      </c>
      <c r="K16" s="241">
        <v>69695</v>
      </c>
      <c r="L16" s="241">
        <v>24320</v>
      </c>
    </row>
    <row r="17" spans="1:12" s="239" customFormat="1" ht="18.75" customHeight="1">
      <c r="A17" s="328">
        <f t="shared" si="0"/>
        <v>10</v>
      </c>
      <c r="B17" s="240"/>
      <c r="C17" s="331" t="s">
        <v>60</v>
      </c>
      <c r="D17" s="558" t="s">
        <v>322</v>
      </c>
      <c r="E17" s="558"/>
      <c r="F17" s="558"/>
      <c r="G17" s="558"/>
      <c r="H17" s="558"/>
      <c r="I17" s="558"/>
      <c r="J17" s="241">
        <v>5477</v>
      </c>
      <c r="K17" s="241">
        <v>5477</v>
      </c>
      <c r="L17" s="241">
        <v>5477</v>
      </c>
    </row>
    <row r="18" spans="1:12" s="239" customFormat="1" ht="18.75" customHeight="1">
      <c r="A18" s="328">
        <f t="shared" si="0"/>
        <v>11</v>
      </c>
      <c r="B18" s="240"/>
      <c r="C18" s="331" t="s">
        <v>53</v>
      </c>
      <c r="D18" s="558" t="s">
        <v>153</v>
      </c>
      <c r="E18" s="558"/>
      <c r="F18" s="558"/>
      <c r="G18" s="558"/>
      <c r="H18" s="558"/>
      <c r="I18" s="558"/>
      <c r="J18" s="241">
        <v>148481</v>
      </c>
      <c r="K18" s="241">
        <v>147211</v>
      </c>
      <c r="L18" s="241">
        <v>12807</v>
      </c>
    </row>
    <row r="19" spans="1:12" s="243" customFormat="1" ht="18.75" customHeight="1">
      <c r="A19" s="328">
        <f t="shared" si="0"/>
        <v>12</v>
      </c>
      <c r="B19" s="332" t="s">
        <v>88</v>
      </c>
      <c r="C19" s="563" t="s">
        <v>323</v>
      </c>
      <c r="D19" s="564"/>
      <c r="E19" s="564"/>
      <c r="F19" s="564"/>
      <c r="G19" s="564"/>
      <c r="H19" s="564"/>
      <c r="I19" s="564"/>
      <c r="J19" s="242">
        <f>SUM(J12:J18)</f>
        <v>982597</v>
      </c>
      <c r="K19" s="242">
        <f>SUM(K12:K18)</f>
        <v>973305</v>
      </c>
      <c r="L19" s="242">
        <f>SUM(L12:L18)</f>
        <v>180077</v>
      </c>
    </row>
    <row r="20" spans="1:12" s="239" customFormat="1" ht="18.75" customHeight="1">
      <c r="A20" s="328">
        <f t="shared" si="0"/>
        <v>13</v>
      </c>
      <c r="B20" s="238" t="s">
        <v>90</v>
      </c>
      <c r="C20" s="563" t="s">
        <v>324</v>
      </c>
      <c r="D20" s="564"/>
      <c r="E20" s="564"/>
      <c r="F20" s="564"/>
      <c r="G20" s="564"/>
      <c r="H20" s="564"/>
      <c r="I20" s="564"/>
      <c r="J20" s="330"/>
      <c r="K20" s="330"/>
      <c r="L20" s="330"/>
    </row>
    <row r="21" spans="1:12" s="239" customFormat="1" ht="18.75" customHeight="1">
      <c r="A21" s="328">
        <f t="shared" si="0"/>
        <v>14</v>
      </c>
      <c r="B21" s="244"/>
      <c r="C21" s="566" t="s">
        <v>91</v>
      </c>
      <c r="D21" s="567"/>
      <c r="E21" s="567"/>
      <c r="F21" s="567"/>
      <c r="G21" s="567"/>
      <c r="H21" s="567"/>
      <c r="I21" s="567"/>
      <c r="J21" s="330"/>
      <c r="K21" s="330"/>
      <c r="L21" s="330"/>
    </row>
    <row r="22" spans="1:12" s="239" customFormat="1" ht="18.75" customHeight="1">
      <c r="A22" s="328">
        <f t="shared" si="0"/>
        <v>15</v>
      </c>
      <c r="B22" s="240"/>
      <c r="C22" s="331" t="s">
        <v>10</v>
      </c>
      <c r="D22" s="558" t="s">
        <v>92</v>
      </c>
      <c r="E22" s="558"/>
      <c r="F22" s="558"/>
      <c r="G22" s="558"/>
      <c r="H22" s="558"/>
      <c r="I22" s="558"/>
      <c r="J22" s="241">
        <v>3429</v>
      </c>
      <c r="K22" s="241">
        <v>3429</v>
      </c>
      <c r="L22" s="241"/>
    </row>
    <row r="23" spans="1:12" s="239" customFormat="1" ht="18.75" customHeight="1">
      <c r="A23" s="328">
        <f t="shared" si="0"/>
        <v>16</v>
      </c>
      <c r="B23" s="240"/>
      <c r="C23" s="331" t="s">
        <v>16</v>
      </c>
      <c r="D23" s="558" t="s">
        <v>135</v>
      </c>
      <c r="E23" s="558" t="s">
        <v>325</v>
      </c>
      <c r="F23" s="558"/>
      <c r="G23" s="558"/>
      <c r="H23" s="558"/>
      <c r="I23" s="558"/>
      <c r="J23" s="241">
        <v>5200</v>
      </c>
      <c r="K23" s="241">
        <v>5200</v>
      </c>
      <c r="L23" s="241">
        <v>5200</v>
      </c>
    </row>
    <row r="24" spans="1:12" s="239" customFormat="1" ht="18.75" customHeight="1">
      <c r="A24" s="328">
        <f t="shared" si="0"/>
        <v>17</v>
      </c>
      <c r="B24" s="240"/>
      <c r="C24" s="331" t="s">
        <v>23</v>
      </c>
      <c r="D24" s="558" t="s">
        <v>326</v>
      </c>
      <c r="E24" s="558"/>
      <c r="F24" s="558"/>
      <c r="G24" s="558"/>
      <c r="H24" s="558"/>
      <c r="I24" s="558"/>
      <c r="J24" s="241">
        <v>3999</v>
      </c>
      <c r="K24" s="241">
        <v>3999</v>
      </c>
      <c r="L24" s="241"/>
    </row>
    <row r="25" spans="1:12" s="239" customFormat="1" ht="18.75" customHeight="1">
      <c r="A25" s="328">
        <f t="shared" si="0"/>
        <v>18</v>
      </c>
      <c r="B25" s="240"/>
      <c r="C25" s="331" t="s">
        <v>26</v>
      </c>
      <c r="D25" s="558" t="s">
        <v>155</v>
      </c>
      <c r="E25" s="558"/>
      <c r="F25" s="558"/>
      <c r="G25" s="558"/>
      <c r="H25" s="558"/>
      <c r="I25" s="558"/>
      <c r="J25" s="241">
        <v>3000</v>
      </c>
      <c r="K25" s="241"/>
      <c r="L25" s="241"/>
    </row>
    <row r="26" spans="1:12" s="239" customFormat="1" ht="18.75" customHeight="1">
      <c r="A26" s="328">
        <f t="shared" si="0"/>
        <v>19</v>
      </c>
      <c r="B26" s="240"/>
      <c r="C26" s="331" t="s">
        <v>58</v>
      </c>
      <c r="D26" s="558" t="s">
        <v>136</v>
      </c>
      <c r="E26" s="558"/>
      <c r="F26" s="558"/>
      <c r="G26" s="558"/>
      <c r="H26" s="558"/>
      <c r="I26" s="558"/>
      <c r="J26" s="241">
        <v>2000</v>
      </c>
      <c r="K26" s="241">
        <v>2000</v>
      </c>
      <c r="L26" s="241"/>
    </row>
    <row r="27" spans="1:12" s="239" customFormat="1" ht="18.75" customHeight="1">
      <c r="A27" s="328">
        <f t="shared" si="0"/>
        <v>20</v>
      </c>
      <c r="B27" s="240"/>
      <c r="C27" s="331" t="s">
        <v>60</v>
      </c>
      <c r="D27" s="558" t="s">
        <v>137</v>
      </c>
      <c r="E27" s="558"/>
      <c r="F27" s="558"/>
      <c r="G27" s="558"/>
      <c r="H27" s="558"/>
      <c r="I27" s="558"/>
      <c r="J27" s="241">
        <v>10000</v>
      </c>
      <c r="K27" s="241">
        <v>10000</v>
      </c>
      <c r="L27" s="241"/>
    </row>
    <row r="28" spans="1:12" s="239" customFormat="1" ht="18.75" customHeight="1">
      <c r="A28" s="328">
        <f t="shared" si="0"/>
        <v>21</v>
      </c>
      <c r="B28" s="240"/>
      <c r="C28" s="331" t="s">
        <v>53</v>
      </c>
      <c r="D28" s="558" t="s">
        <v>327</v>
      </c>
      <c r="E28" s="558"/>
      <c r="F28" s="558"/>
      <c r="G28" s="558"/>
      <c r="H28" s="558"/>
      <c r="I28" s="558"/>
      <c r="J28" s="241">
        <v>4000</v>
      </c>
      <c r="K28" s="241">
        <v>4000</v>
      </c>
      <c r="L28" s="241">
        <v>2720</v>
      </c>
    </row>
    <row r="29" spans="1:12" s="239" customFormat="1" ht="18.75" customHeight="1">
      <c r="A29" s="328">
        <f t="shared" si="0"/>
        <v>22</v>
      </c>
      <c r="B29" s="240"/>
      <c r="C29" s="331" t="s">
        <v>28</v>
      </c>
      <c r="D29" s="558" t="s">
        <v>139</v>
      </c>
      <c r="E29" s="558"/>
      <c r="F29" s="558"/>
      <c r="G29" s="558"/>
      <c r="H29" s="558"/>
      <c r="I29" s="558"/>
      <c r="J29" s="241">
        <v>1000</v>
      </c>
      <c r="K29" s="241">
        <v>1000</v>
      </c>
      <c r="L29" s="241"/>
    </row>
    <row r="30" spans="1:12" s="239" customFormat="1" ht="18.75" customHeight="1">
      <c r="A30" s="328">
        <f t="shared" si="0"/>
        <v>23</v>
      </c>
      <c r="B30" s="240"/>
      <c r="C30" s="331" t="s">
        <v>30</v>
      </c>
      <c r="D30" s="558" t="s">
        <v>328</v>
      </c>
      <c r="E30" s="558"/>
      <c r="F30" s="558"/>
      <c r="G30" s="558"/>
      <c r="H30" s="558"/>
      <c r="I30" s="558"/>
      <c r="J30" s="241">
        <v>1000</v>
      </c>
      <c r="K30" s="241">
        <v>1000</v>
      </c>
      <c r="L30" s="241">
        <v>350</v>
      </c>
    </row>
    <row r="31" spans="1:12" s="239" customFormat="1" ht="18.75" customHeight="1">
      <c r="A31" s="328">
        <f t="shared" si="0"/>
        <v>24</v>
      </c>
      <c r="B31" s="240"/>
      <c r="C31" s="331" t="s">
        <v>32</v>
      </c>
      <c r="D31" s="558" t="s">
        <v>329</v>
      </c>
      <c r="E31" s="558"/>
      <c r="F31" s="558"/>
      <c r="G31" s="558"/>
      <c r="H31" s="558"/>
      <c r="I31" s="558"/>
      <c r="J31" s="241">
        <v>500</v>
      </c>
      <c r="K31" s="241">
        <v>500</v>
      </c>
      <c r="L31" s="241">
        <v>300</v>
      </c>
    </row>
    <row r="32" spans="1:12" s="239" customFormat="1" ht="18.75" customHeight="1">
      <c r="A32" s="328">
        <f t="shared" si="0"/>
        <v>25</v>
      </c>
      <c r="B32" s="240"/>
      <c r="C32" s="331" t="s">
        <v>36</v>
      </c>
      <c r="D32" s="558" t="s">
        <v>140</v>
      </c>
      <c r="E32" s="558"/>
      <c r="F32" s="558"/>
      <c r="G32" s="558"/>
      <c r="H32" s="558"/>
      <c r="I32" s="558"/>
      <c r="J32" s="241">
        <v>35900</v>
      </c>
      <c r="K32" s="241">
        <v>35900</v>
      </c>
      <c r="L32" s="241"/>
    </row>
    <row r="33" spans="1:12" s="239" customFormat="1" ht="18.75" customHeight="1">
      <c r="A33" s="328">
        <f t="shared" si="0"/>
        <v>26</v>
      </c>
      <c r="B33" s="240"/>
      <c r="C33" s="331" t="s">
        <v>54</v>
      </c>
      <c r="D33" s="558" t="s">
        <v>141</v>
      </c>
      <c r="E33" s="558"/>
      <c r="F33" s="558"/>
      <c r="G33" s="558"/>
      <c r="H33" s="558"/>
      <c r="I33" s="558"/>
      <c r="J33" s="241">
        <v>228</v>
      </c>
      <c r="K33" s="241">
        <v>228</v>
      </c>
      <c r="L33" s="241">
        <v>100</v>
      </c>
    </row>
    <row r="34" spans="1:12" s="239" customFormat="1" ht="18.75" customHeight="1">
      <c r="A34" s="328">
        <f t="shared" si="0"/>
        <v>27</v>
      </c>
      <c r="B34" s="240"/>
      <c r="C34" s="566" t="s">
        <v>142</v>
      </c>
      <c r="D34" s="567"/>
      <c r="E34" s="567"/>
      <c r="F34" s="567"/>
      <c r="G34" s="567"/>
      <c r="H34" s="567"/>
      <c r="I34" s="567"/>
      <c r="J34" s="242">
        <f>SUM(J22:J33)</f>
        <v>70256</v>
      </c>
      <c r="K34" s="242">
        <f>SUM(K22:K33)</f>
        <v>67256</v>
      </c>
      <c r="L34" s="242">
        <f>SUM(L22:L33)</f>
        <v>8670</v>
      </c>
    </row>
    <row r="35" spans="1:12" s="239" customFormat="1" ht="18.75" customHeight="1">
      <c r="A35" s="328">
        <f t="shared" si="0"/>
        <v>28</v>
      </c>
      <c r="B35" s="240"/>
      <c r="C35" s="566" t="s">
        <v>93</v>
      </c>
      <c r="D35" s="567"/>
      <c r="E35" s="567"/>
      <c r="F35" s="567"/>
      <c r="G35" s="567"/>
      <c r="H35" s="567"/>
      <c r="I35" s="567"/>
      <c r="J35" s="241"/>
      <c r="K35" s="241"/>
      <c r="L35" s="241"/>
    </row>
    <row r="36" spans="1:12" s="239" customFormat="1" ht="18.75" customHeight="1">
      <c r="A36" s="328">
        <f t="shared" si="0"/>
        <v>29</v>
      </c>
      <c r="B36" s="240"/>
      <c r="C36" s="331" t="s">
        <v>38</v>
      </c>
      <c r="D36" s="561" t="s">
        <v>94</v>
      </c>
      <c r="E36" s="561"/>
      <c r="F36" s="561"/>
      <c r="G36" s="561"/>
      <c r="H36" s="561"/>
      <c r="I36" s="561"/>
      <c r="J36" s="333">
        <v>750</v>
      </c>
      <c r="K36" s="241">
        <v>750</v>
      </c>
      <c r="L36" s="241"/>
    </row>
    <row r="37" spans="1:12" s="239" customFormat="1" ht="18.75" customHeight="1">
      <c r="A37" s="328">
        <f t="shared" si="0"/>
        <v>30</v>
      </c>
      <c r="B37" s="240"/>
      <c r="C37" s="331" t="s">
        <v>40</v>
      </c>
      <c r="D37" s="561" t="s">
        <v>432</v>
      </c>
      <c r="E37" s="561"/>
      <c r="F37" s="561"/>
      <c r="G37" s="561"/>
      <c r="H37" s="561"/>
      <c r="I37" s="561"/>
      <c r="J37" s="333">
        <v>250</v>
      </c>
      <c r="K37" s="241">
        <v>250</v>
      </c>
      <c r="L37" s="241"/>
    </row>
    <row r="38" spans="1:12" s="239" customFormat="1" ht="18.75" customHeight="1">
      <c r="A38" s="328">
        <f t="shared" si="0"/>
        <v>31</v>
      </c>
      <c r="B38" s="240"/>
      <c r="C38" s="331" t="s">
        <v>67</v>
      </c>
      <c r="D38" s="561" t="s">
        <v>330</v>
      </c>
      <c r="E38" s="561"/>
      <c r="F38" s="561"/>
      <c r="G38" s="561"/>
      <c r="H38" s="561"/>
      <c r="I38" s="561"/>
      <c r="J38" s="333">
        <v>749</v>
      </c>
      <c r="K38" s="241">
        <v>749</v>
      </c>
      <c r="L38" s="241"/>
    </row>
    <row r="39" spans="1:12" s="239" customFormat="1" ht="18.75" customHeight="1">
      <c r="A39" s="328">
        <f t="shared" si="0"/>
        <v>32</v>
      </c>
      <c r="B39" s="240"/>
      <c r="C39" s="566" t="s">
        <v>143</v>
      </c>
      <c r="D39" s="567"/>
      <c r="E39" s="567"/>
      <c r="F39" s="567"/>
      <c r="G39" s="567"/>
      <c r="H39" s="567"/>
      <c r="I39" s="567"/>
      <c r="J39" s="334">
        <f>SUM(J36:J38)</f>
        <v>1749</v>
      </c>
      <c r="K39" s="334">
        <f>SUM(K36:K38)</f>
        <v>1749</v>
      </c>
      <c r="L39" s="334">
        <f>SUM(L36:L38)</f>
        <v>0</v>
      </c>
    </row>
    <row r="40" spans="1:12" s="243" customFormat="1" ht="18.75" customHeight="1">
      <c r="A40" s="328">
        <f t="shared" si="0"/>
        <v>33</v>
      </c>
      <c r="B40" s="332" t="s">
        <v>90</v>
      </c>
      <c r="C40" s="563" t="s">
        <v>331</v>
      </c>
      <c r="D40" s="564"/>
      <c r="E40" s="564"/>
      <c r="F40" s="564"/>
      <c r="G40" s="564"/>
      <c r="H40" s="564"/>
      <c r="I40" s="564"/>
      <c r="J40" s="242">
        <f>J34+J39</f>
        <v>72005</v>
      </c>
      <c r="K40" s="242">
        <f>K34+K39</f>
        <v>69005</v>
      </c>
      <c r="L40" s="242">
        <f>L34+L39</f>
        <v>8670</v>
      </c>
    </row>
    <row r="41" spans="1:12" s="239" customFormat="1" ht="18.75" customHeight="1">
      <c r="A41" s="328">
        <f t="shared" si="0"/>
        <v>34</v>
      </c>
      <c r="B41" s="244" t="s">
        <v>95</v>
      </c>
      <c r="C41" s="564" t="s">
        <v>123</v>
      </c>
      <c r="D41" s="564"/>
      <c r="E41" s="564"/>
      <c r="F41" s="564"/>
      <c r="G41" s="564"/>
      <c r="H41" s="564"/>
      <c r="I41" s="564"/>
      <c r="J41" s="330"/>
      <c r="K41" s="241"/>
      <c r="L41" s="241"/>
    </row>
    <row r="42" spans="1:12" s="239" customFormat="1" ht="18.75" customHeight="1">
      <c r="A42" s="328">
        <f t="shared" si="0"/>
        <v>35</v>
      </c>
      <c r="B42" s="240"/>
      <c r="C42" s="331" t="s">
        <v>10</v>
      </c>
      <c r="D42" s="558" t="s">
        <v>96</v>
      </c>
      <c r="E42" s="558"/>
      <c r="F42" s="558"/>
      <c r="G42" s="558"/>
      <c r="H42" s="558"/>
      <c r="I42" s="558"/>
      <c r="J42" s="241">
        <v>10000</v>
      </c>
      <c r="K42" s="241">
        <v>10000</v>
      </c>
      <c r="L42" s="241">
        <v>5404</v>
      </c>
    </row>
    <row r="43" spans="1:12" s="239" customFormat="1" ht="18.75" customHeight="1">
      <c r="A43" s="328">
        <f t="shared" si="0"/>
        <v>36</v>
      </c>
      <c r="B43" s="240"/>
      <c r="C43" s="331" t="s">
        <v>16</v>
      </c>
      <c r="D43" s="562" t="s">
        <v>97</v>
      </c>
      <c r="E43" s="562"/>
      <c r="F43" s="562"/>
      <c r="G43" s="562"/>
      <c r="H43" s="562"/>
      <c r="I43" s="562"/>
      <c r="J43" s="241">
        <v>1000</v>
      </c>
      <c r="K43" s="241">
        <v>900</v>
      </c>
      <c r="L43" s="241"/>
    </row>
    <row r="44" spans="1:14" s="239" customFormat="1" ht="18.75" customHeight="1">
      <c r="A44" s="328">
        <f t="shared" si="0"/>
        <v>37</v>
      </c>
      <c r="B44" s="240"/>
      <c r="C44" s="331" t="s">
        <v>23</v>
      </c>
      <c r="D44" s="562" t="s">
        <v>98</v>
      </c>
      <c r="E44" s="562"/>
      <c r="F44" s="562"/>
      <c r="G44" s="562"/>
      <c r="H44" s="562"/>
      <c r="I44" s="562"/>
      <c r="J44" s="241">
        <v>5000</v>
      </c>
      <c r="K44" s="241">
        <v>5000</v>
      </c>
      <c r="L44" s="241">
        <v>1300</v>
      </c>
      <c r="N44" s="239" t="s">
        <v>332</v>
      </c>
    </row>
    <row r="45" spans="1:12" s="243" customFormat="1" ht="18.75" customHeight="1">
      <c r="A45" s="335">
        <f t="shared" si="0"/>
        <v>38</v>
      </c>
      <c r="B45" s="332" t="s">
        <v>95</v>
      </c>
      <c r="C45" s="563" t="s">
        <v>333</v>
      </c>
      <c r="D45" s="564"/>
      <c r="E45" s="564"/>
      <c r="F45" s="564"/>
      <c r="G45" s="564"/>
      <c r="H45" s="564"/>
      <c r="I45" s="564"/>
      <c r="J45" s="242">
        <f>SUM(J42:J44)</f>
        <v>16000</v>
      </c>
      <c r="K45" s="242">
        <f>SUM(K42:K44)</f>
        <v>15900</v>
      </c>
      <c r="L45" s="242">
        <f>SUM(L42:L44)</f>
        <v>6704</v>
      </c>
    </row>
    <row r="46" spans="1:12" s="243" customFormat="1" ht="18.75" customHeight="1">
      <c r="A46" s="328">
        <f t="shared" si="0"/>
        <v>39</v>
      </c>
      <c r="B46" s="238" t="s">
        <v>144</v>
      </c>
      <c r="C46" s="578" t="s">
        <v>334</v>
      </c>
      <c r="D46" s="579"/>
      <c r="E46" s="579"/>
      <c r="F46" s="579"/>
      <c r="G46" s="579"/>
      <c r="H46" s="579"/>
      <c r="I46" s="580"/>
      <c r="J46" s="242"/>
      <c r="K46" s="242"/>
      <c r="L46" s="242"/>
    </row>
    <row r="47" spans="1:12" s="243" customFormat="1" ht="18.75" customHeight="1">
      <c r="A47" s="328">
        <f t="shared" si="0"/>
        <v>40</v>
      </c>
      <c r="B47" s="244"/>
      <c r="C47" s="331" t="s">
        <v>10</v>
      </c>
      <c r="D47" s="558" t="s">
        <v>145</v>
      </c>
      <c r="E47" s="558"/>
      <c r="F47" s="558"/>
      <c r="G47" s="558"/>
      <c r="H47" s="558"/>
      <c r="I47" s="558"/>
      <c r="J47" s="241">
        <v>3000</v>
      </c>
      <c r="K47" s="241">
        <v>3000</v>
      </c>
      <c r="L47" s="241">
        <v>1100</v>
      </c>
    </row>
    <row r="48" spans="1:12" s="243" customFormat="1" ht="18.75" customHeight="1">
      <c r="A48" s="328">
        <f t="shared" si="0"/>
        <v>41</v>
      </c>
      <c r="B48" s="244"/>
      <c r="C48" s="331" t="s">
        <v>16</v>
      </c>
      <c r="D48" s="558" t="s">
        <v>147</v>
      </c>
      <c r="E48" s="558"/>
      <c r="F48" s="558"/>
      <c r="G48" s="558"/>
      <c r="H48" s="558"/>
      <c r="I48" s="558"/>
      <c r="J48" s="241">
        <v>1000</v>
      </c>
      <c r="K48" s="241">
        <v>1000</v>
      </c>
      <c r="L48" s="241">
        <v>27</v>
      </c>
    </row>
    <row r="49" spans="1:12" s="243" customFormat="1" ht="18.75" customHeight="1">
      <c r="A49" s="328">
        <f t="shared" si="0"/>
        <v>42</v>
      </c>
      <c r="B49" s="244"/>
      <c r="C49" s="331" t="s">
        <v>23</v>
      </c>
      <c r="D49" s="558" t="s">
        <v>156</v>
      </c>
      <c r="E49" s="558"/>
      <c r="F49" s="558"/>
      <c r="G49" s="558"/>
      <c r="H49" s="558"/>
      <c r="I49" s="558"/>
      <c r="J49" s="241">
        <v>100</v>
      </c>
      <c r="K49" s="241">
        <v>100</v>
      </c>
      <c r="L49" s="241"/>
    </row>
    <row r="50" spans="1:12" s="243" customFormat="1" ht="18.75" customHeight="1">
      <c r="A50" s="328">
        <f t="shared" si="0"/>
        <v>43</v>
      </c>
      <c r="B50" s="244"/>
      <c r="C50" s="331" t="s">
        <v>26</v>
      </c>
      <c r="D50" s="558" t="s">
        <v>335</v>
      </c>
      <c r="E50" s="558"/>
      <c r="F50" s="558"/>
      <c r="G50" s="558"/>
      <c r="H50" s="558"/>
      <c r="I50" s="558"/>
      <c r="J50" s="241">
        <v>508</v>
      </c>
      <c r="K50" s="241">
        <v>508</v>
      </c>
      <c r="L50" s="241"/>
    </row>
    <row r="51" spans="1:12" s="243" customFormat="1" ht="18.75" customHeight="1">
      <c r="A51" s="328">
        <f t="shared" si="0"/>
        <v>44</v>
      </c>
      <c r="B51" s="244"/>
      <c r="C51" s="331" t="s">
        <v>58</v>
      </c>
      <c r="D51" s="558" t="s">
        <v>336</v>
      </c>
      <c r="E51" s="558"/>
      <c r="F51" s="558"/>
      <c r="G51" s="558"/>
      <c r="H51" s="558"/>
      <c r="I51" s="558"/>
      <c r="J51" s="241">
        <v>180</v>
      </c>
      <c r="K51" s="241">
        <v>180</v>
      </c>
      <c r="L51" s="241">
        <v>306</v>
      </c>
    </row>
    <row r="52" spans="1:12" s="243" customFormat="1" ht="18.75" customHeight="1">
      <c r="A52" s="328">
        <f t="shared" si="0"/>
        <v>45</v>
      </c>
      <c r="B52" s="244"/>
      <c r="C52" s="331" t="s">
        <v>60</v>
      </c>
      <c r="D52" s="558" t="s">
        <v>337</v>
      </c>
      <c r="E52" s="558"/>
      <c r="F52" s="558"/>
      <c r="G52" s="558"/>
      <c r="H52" s="558"/>
      <c r="I52" s="558"/>
      <c r="J52" s="241">
        <v>3228</v>
      </c>
      <c r="K52" s="241">
        <v>2974</v>
      </c>
      <c r="L52" s="241">
        <v>1800</v>
      </c>
    </row>
    <row r="53" spans="1:12" s="243" customFormat="1" ht="18.75" customHeight="1">
      <c r="A53" s="328">
        <f t="shared" si="0"/>
        <v>46</v>
      </c>
      <c r="B53" s="244"/>
      <c r="C53" s="331" t="s">
        <v>53</v>
      </c>
      <c r="D53" s="558" t="s">
        <v>146</v>
      </c>
      <c r="E53" s="558"/>
      <c r="F53" s="558"/>
      <c r="G53" s="558"/>
      <c r="H53" s="558"/>
      <c r="I53" s="558"/>
      <c r="J53" s="241">
        <v>2946</v>
      </c>
      <c r="K53" s="241">
        <v>8405</v>
      </c>
      <c r="L53" s="241">
        <v>8346</v>
      </c>
    </row>
    <row r="54" spans="1:12" s="243" customFormat="1" ht="18.75" customHeight="1">
      <c r="A54" s="328">
        <f t="shared" si="0"/>
        <v>47</v>
      </c>
      <c r="B54" s="336" t="s">
        <v>144</v>
      </c>
      <c r="C54" s="578" t="s">
        <v>148</v>
      </c>
      <c r="D54" s="579"/>
      <c r="E54" s="579"/>
      <c r="F54" s="579"/>
      <c r="G54" s="579"/>
      <c r="H54" s="579"/>
      <c r="I54" s="580"/>
      <c r="J54" s="242">
        <f>SUM(J47:J53)</f>
        <v>10962</v>
      </c>
      <c r="K54" s="242">
        <f>SUM(K47:K53)</f>
        <v>16167</v>
      </c>
      <c r="L54" s="242">
        <f>SUM(L47:L53)</f>
        <v>11579</v>
      </c>
    </row>
    <row r="55" spans="1:12" s="243" customFormat="1" ht="18.75" customHeight="1">
      <c r="A55" s="328">
        <f t="shared" si="0"/>
        <v>48</v>
      </c>
      <c r="B55" s="337" t="s">
        <v>129</v>
      </c>
      <c r="C55" s="318" t="s">
        <v>10</v>
      </c>
      <c r="D55" s="558" t="s">
        <v>338</v>
      </c>
      <c r="E55" s="558"/>
      <c r="F55" s="558"/>
      <c r="G55" s="558"/>
      <c r="H55" s="558"/>
      <c r="I55" s="558"/>
      <c r="J55" s="241">
        <v>1028</v>
      </c>
      <c r="K55" s="241">
        <v>1753</v>
      </c>
      <c r="L55" s="241">
        <v>1496</v>
      </c>
    </row>
    <row r="56" spans="1:12" s="243" customFormat="1" ht="18.75" customHeight="1">
      <c r="A56" s="328">
        <f t="shared" si="0"/>
        <v>49</v>
      </c>
      <c r="B56" s="338" t="s">
        <v>339</v>
      </c>
      <c r="C56" s="581" t="s">
        <v>340</v>
      </c>
      <c r="D56" s="582"/>
      <c r="E56" s="583"/>
      <c r="F56" s="583"/>
      <c r="G56" s="583"/>
      <c r="H56" s="583"/>
      <c r="I56" s="584"/>
      <c r="J56" s="245">
        <f>SUM(J19+J40+J45+J54+J55)</f>
        <v>1082592</v>
      </c>
      <c r="K56" s="245">
        <f>SUM(K19+K40+K45+K54+K55)</f>
        <v>1076130</v>
      </c>
      <c r="L56" s="245">
        <f>SUM(L19+L40+L45+L54+L55)</f>
        <v>208526</v>
      </c>
    </row>
    <row r="57" spans="1:12" s="243" customFormat="1" ht="18.75" customHeight="1">
      <c r="A57" s="339"/>
      <c r="B57" s="246"/>
      <c r="C57" s="246"/>
      <c r="D57" s="247"/>
      <c r="E57" s="247"/>
      <c r="F57" s="247"/>
      <c r="G57" s="247"/>
      <c r="H57" s="247"/>
      <c r="I57" s="585" t="str">
        <f>L1</f>
        <v>4. melléklet a 3/2014. (II.17) önkormányzati rendelethez</v>
      </c>
      <c r="J57" s="586"/>
      <c r="K57" s="586"/>
      <c r="L57" s="586"/>
    </row>
    <row r="58" spans="1:12" s="243" customFormat="1" ht="18.75" customHeight="1">
      <c r="A58" s="339"/>
      <c r="B58" s="246"/>
      <c r="C58" s="246"/>
      <c r="D58" s="247"/>
      <c r="E58" s="247"/>
      <c r="F58" s="247"/>
      <c r="G58" s="247"/>
      <c r="H58" s="247"/>
      <c r="I58" s="247"/>
      <c r="J58" s="247"/>
      <c r="K58" s="340"/>
      <c r="L58" s="340"/>
    </row>
    <row r="59" spans="1:12" s="243" customFormat="1" ht="18.75" customHeight="1">
      <c r="A59" s="326">
        <f>A56+1</f>
        <v>50</v>
      </c>
      <c r="B59" s="248" t="s">
        <v>0</v>
      </c>
      <c r="C59" s="248" t="s">
        <v>1</v>
      </c>
      <c r="D59" s="248" t="s">
        <v>2</v>
      </c>
      <c r="E59" s="248" t="s">
        <v>3</v>
      </c>
      <c r="F59" s="248" t="s">
        <v>4</v>
      </c>
      <c r="G59" s="248" t="s">
        <v>5</v>
      </c>
      <c r="H59" s="248" t="s">
        <v>85</v>
      </c>
      <c r="I59" s="248" t="s">
        <v>6</v>
      </c>
      <c r="J59" s="248" t="s">
        <v>7</v>
      </c>
      <c r="K59" s="248" t="s">
        <v>44</v>
      </c>
      <c r="L59" s="248" t="s">
        <v>8</v>
      </c>
    </row>
    <row r="60" spans="1:12" s="243" customFormat="1" ht="18.75" customHeight="1">
      <c r="A60" s="341">
        <f aca="true" t="shared" si="1" ref="A60:A135">A59+1</f>
        <v>51</v>
      </c>
      <c r="B60" s="249"/>
      <c r="C60" s="249"/>
      <c r="D60" s="250"/>
      <c r="E60" s="250"/>
      <c r="F60" s="250"/>
      <c r="G60" s="250"/>
      <c r="H60" s="250"/>
      <c r="I60" s="250"/>
      <c r="J60" s="250"/>
      <c r="K60" s="342"/>
      <c r="L60" s="343" t="str">
        <f>L8</f>
        <v>ezer Ft-ban</v>
      </c>
    </row>
    <row r="61" spans="1:12" s="252" customFormat="1" ht="18.75" customHeight="1">
      <c r="A61" s="341">
        <f t="shared" si="1"/>
        <v>52</v>
      </c>
      <c r="B61" s="344" t="s">
        <v>341</v>
      </c>
      <c r="C61" s="559" t="s">
        <v>342</v>
      </c>
      <c r="D61" s="559"/>
      <c r="E61" s="560"/>
      <c r="F61" s="560"/>
      <c r="G61" s="560"/>
      <c r="H61" s="560"/>
      <c r="I61" s="560"/>
      <c r="J61" s="245"/>
      <c r="K61" s="251"/>
      <c r="L61" s="251"/>
    </row>
    <row r="62" spans="1:12" s="252" customFormat="1" ht="18.75" customHeight="1">
      <c r="A62" s="341">
        <f t="shared" si="1"/>
        <v>53</v>
      </c>
      <c r="B62" s="253"/>
      <c r="C62" s="557" t="s">
        <v>343</v>
      </c>
      <c r="D62" s="557"/>
      <c r="E62" s="558"/>
      <c r="F62" s="558"/>
      <c r="G62" s="558"/>
      <c r="H62" s="558"/>
      <c r="I62" s="558"/>
      <c r="J62" s="251"/>
      <c r="K62" s="346">
        <f>SUM(K63:K87)</f>
        <v>926</v>
      </c>
      <c r="L62" s="346">
        <f>SUM(L63:L87)</f>
        <v>926</v>
      </c>
    </row>
    <row r="63" spans="1:12" s="252" customFormat="1" ht="18.75" customHeight="1">
      <c r="A63" s="341">
        <f t="shared" si="1"/>
        <v>54</v>
      </c>
      <c r="B63" s="253"/>
      <c r="C63" s="253" t="s">
        <v>10</v>
      </c>
      <c r="D63" s="556" t="s">
        <v>433</v>
      </c>
      <c r="E63" s="556"/>
      <c r="F63" s="556"/>
      <c r="G63" s="556"/>
      <c r="H63" s="556"/>
      <c r="I63" s="556"/>
      <c r="J63" s="347"/>
      <c r="K63" s="348">
        <v>2</v>
      </c>
      <c r="L63" s="348">
        <v>2</v>
      </c>
    </row>
    <row r="64" spans="1:12" s="252" customFormat="1" ht="18.75" customHeight="1">
      <c r="A64" s="341">
        <f t="shared" si="1"/>
        <v>55</v>
      </c>
      <c r="B64" s="253"/>
      <c r="C64" s="253" t="s">
        <v>16</v>
      </c>
      <c r="D64" s="556" t="s">
        <v>434</v>
      </c>
      <c r="E64" s="556"/>
      <c r="F64" s="556"/>
      <c r="G64" s="556"/>
      <c r="H64" s="556"/>
      <c r="I64" s="556"/>
      <c r="J64" s="347"/>
      <c r="K64" s="348">
        <v>39</v>
      </c>
      <c r="L64" s="348">
        <v>39</v>
      </c>
    </row>
    <row r="65" spans="1:12" s="252" customFormat="1" ht="18.75" customHeight="1">
      <c r="A65" s="341">
        <f t="shared" si="1"/>
        <v>56</v>
      </c>
      <c r="B65" s="253"/>
      <c r="C65" s="253" t="s">
        <v>23</v>
      </c>
      <c r="D65" s="556" t="s">
        <v>435</v>
      </c>
      <c r="E65" s="556"/>
      <c r="F65" s="556"/>
      <c r="G65" s="556"/>
      <c r="H65" s="556"/>
      <c r="I65" s="556"/>
      <c r="J65" s="347"/>
      <c r="K65" s="348">
        <v>33</v>
      </c>
      <c r="L65" s="348">
        <v>33</v>
      </c>
    </row>
    <row r="66" spans="1:12" s="252" customFormat="1" ht="18.75" customHeight="1">
      <c r="A66" s="341">
        <f t="shared" si="1"/>
        <v>57</v>
      </c>
      <c r="B66" s="253"/>
      <c r="C66" s="253" t="s">
        <v>26</v>
      </c>
      <c r="D66" s="556" t="s">
        <v>436</v>
      </c>
      <c r="E66" s="556"/>
      <c r="F66" s="556"/>
      <c r="G66" s="556"/>
      <c r="H66" s="556"/>
      <c r="I66" s="556"/>
      <c r="J66" s="347"/>
      <c r="K66" s="348">
        <v>60</v>
      </c>
      <c r="L66" s="348">
        <v>60</v>
      </c>
    </row>
    <row r="67" spans="1:12" s="252" customFormat="1" ht="18.75" customHeight="1">
      <c r="A67" s="341">
        <f t="shared" si="1"/>
        <v>58</v>
      </c>
      <c r="B67" s="253"/>
      <c r="C67" s="253" t="s">
        <v>58</v>
      </c>
      <c r="D67" s="556" t="s">
        <v>437</v>
      </c>
      <c r="E67" s="556"/>
      <c r="F67" s="556"/>
      <c r="G67" s="556"/>
      <c r="H67" s="556"/>
      <c r="I67" s="556"/>
      <c r="J67" s="347"/>
      <c r="K67" s="348">
        <v>7</v>
      </c>
      <c r="L67" s="348">
        <v>7</v>
      </c>
    </row>
    <row r="68" spans="1:12" s="252" customFormat="1" ht="18.75" customHeight="1">
      <c r="A68" s="341">
        <f t="shared" si="1"/>
        <v>59</v>
      </c>
      <c r="B68" s="253"/>
      <c r="C68" s="253" t="s">
        <v>60</v>
      </c>
      <c r="D68" s="556" t="s">
        <v>438</v>
      </c>
      <c r="E68" s="556"/>
      <c r="F68" s="556"/>
      <c r="G68" s="556"/>
      <c r="H68" s="556"/>
      <c r="I68" s="556"/>
      <c r="J68" s="347"/>
      <c r="K68" s="348">
        <v>28</v>
      </c>
      <c r="L68" s="348">
        <v>28</v>
      </c>
    </row>
    <row r="69" spans="1:12" s="252" customFormat="1" ht="18.75" customHeight="1">
      <c r="A69" s="341">
        <f t="shared" si="1"/>
        <v>60</v>
      </c>
      <c r="B69" s="253"/>
      <c r="C69" s="253" t="s">
        <v>53</v>
      </c>
      <c r="D69" s="556" t="s">
        <v>439</v>
      </c>
      <c r="E69" s="556"/>
      <c r="F69" s="556"/>
      <c r="G69" s="556"/>
      <c r="H69" s="556"/>
      <c r="I69" s="556"/>
      <c r="J69" s="347"/>
      <c r="K69" s="348">
        <v>18</v>
      </c>
      <c r="L69" s="348">
        <v>18</v>
      </c>
    </row>
    <row r="70" spans="1:12" s="252" customFormat="1" ht="18.75" customHeight="1">
      <c r="A70" s="341">
        <f t="shared" si="1"/>
        <v>61</v>
      </c>
      <c r="B70" s="253"/>
      <c r="C70" s="253" t="s">
        <v>28</v>
      </c>
      <c r="D70" s="556" t="s">
        <v>440</v>
      </c>
      <c r="E70" s="556"/>
      <c r="F70" s="556"/>
      <c r="G70" s="556"/>
      <c r="H70" s="556"/>
      <c r="I70" s="556"/>
      <c r="J70" s="347"/>
      <c r="K70" s="348">
        <v>80</v>
      </c>
      <c r="L70" s="348">
        <v>80</v>
      </c>
    </row>
    <row r="71" spans="1:12" s="252" customFormat="1" ht="18.75" customHeight="1">
      <c r="A71" s="341">
        <f t="shared" si="1"/>
        <v>62</v>
      </c>
      <c r="B71" s="253"/>
      <c r="C71" s="253" t="s">
        <v>30</v>
      </c>
      <c r="D71" s="556" t="s">
        <v>441</v>
      </c>
      <c r="E71" s="556"/>
      <c r="F71" s="556"/>
      <c r="G71" s="556"/>
      <c r="H71" s="556"/>
      <c r="I71" s="556"/>
      <c r="J71" s="347"/>
      <c r="K71" s="348">
        <v>99</v>
      </c>
      <c r="L71" s="348">
        <v>99</v>
      </c>
    </row>
    <row r="72" spans="1:12" s="252" customFormat="1" ht="18.75" customHeight="1">
      <c r="A72" s="341">
        <f t="shared" si="1"/>
        <v>63</v>
      </c>
      <c r="B72" s="253"/>
      <c r="C72" s="253" t="s">
        <v>32</v>
      </c>
      <c r="D72" s="556" t="s">
        <v>442</v>
      </c>
      <c r="E72" s="556"/>
      <c r="F72" s="556"/>
      <c r="G72" s="556"/>
      <c r="H72" s="556"/>
      <c r="I72" s="556"/>
      <c r="J72" s="347"/>
      <c r="K72" s="348">
        <v>66</v>
      </c>
      <c r="L72" s="348">
        <v>66</v>
      </c>
    </row>
    <row r="73" spans="1:12" s="252" customFormat="1" ht="18.75" customHeight="1">
      <c r="A73" s="341">
        <f t="shared" si="1"/>
        <v>64</v>
      </c>
      <c r="B73" s="253"/>
      <c r="C73" s="253" t="s">
        <v>36</v>
      </c>
      <c r="D73" s="556" t="s">
        <v>443</v>
      </c>
      <c r="E73" s="556"/>
      <c r="F73" s="556"/>
      <c r="G73" s="556"/>
      <c r="H73" s="556"/>
      <c r="I73" s="556"/>
      <c r="J73" s="347"/>
      <c r="K73" s="348">
        <v>21</v>
      </c>
      <c r="L73" s="348">
        <v>21</v>
      </c>
    </row>
    <row r="74" spans="1:12" s="252" customFormat="1" ht="18.75" customHeight="1">
      <c r="A74" s="341">
        <f t="shared" si="1"/>
        <v>65</v>
      </c>
      <c r="B74" s="253"/>
      <c r="C74" s="253" t="s">
        <v>54</v>
      </c>
      <c r="D74" s="556" t="s">
        <v>444</v>
      </c>
      <c r="E74" s="556"/>
      <c r="F74" s="556"/>
      <c r="G74" s="556"/>
      <c r="H74" s="556"/>
      <c r="I74" s="556"/>
      <c r="J74" s="347"/>
      <c r="K74" s="348">
        <v>6</v>
      </c>
      <c r="L74" s="348">
        <v>6</v>
      </c>
    </row>
    <row r="75" spans="1:12" s="252" customFormat="1" ht="18.75" customHeight="1">
      <c r="A75" s="341">
        <f t="shared" si="1"/>
        <v>66</v>
      </c>
      <c r="B75" s="253"/>
      <c r="C75" s="253" t="s">
        <v>38</v>
      </c>
      <c r="D75" s="556" t="s">
        <v>445</v>
      </c>
      <c r="E75" s="556"/>
      <c r="F75" s="556"/>
      <c r="G75" s="556"/>
      <c r="H75" s="556"/>
      <c r="I75" s="556"/>
      <c r="J75" s="347"/>
      <c r="K75" s="348">
        <v>23</v>
      </c>
      <c r="L75" s="348">
        <v>23</v>
      </c>
    </row>
    <row r="76" spans="1:12" s="252" customFormat="1" ht="18.75" customHeight="1">
      <c r="A76" s="341">
        <f t="shared" si="1"/>
        <v>67</v>
      </c>
      <c r="B76" s="253"/>
      <c r="C76" s="253" t="s">
        <v>40</v>
      </c>
      <c r="D76" s="556" t="s">
        <v>446</v>
      </c>
      <c r="E76" s="556"/>
      <c r="F76" s="556"/>
      <c r="G76" s="556"/>
      <c r="H76" s="556"/>
      <c r="I76" s="556"/>
      <c r="J76" s="347"/>
      <c r="K76" s="348">
        <v>1</v>
      </c>
      <c r="L76" s="348">
        <v>1</v>
      </c>
    </row>
    <row r="77" spans="1:12" s="252" customFormat="1" ht="18.75" customHeight="1">
      <c r="A77" s="341">
        <f t="shared" si="1"/>
        <v>68</v>
      </c>
      <c r="B77" s="253"/>
      <c r="C77" s="253" t="s">
        <v>67</v>
      </c>
      <c r="D77" s="556" t="s">
        <v>447</v>
      </c>
      <c r="E77" s="556"/>
      <c r="F77" s="556"/>
      <c r="G77" s="556"/>
      <c r="H77" s="556"/>
      <c r="I77" s="556"/>
      <c r="J77" s="347"/>
      <c r="K77" s="348">
        <v>1</v>
      </c>
      <c r="L77" s="348">
        <v>1</v>
      </c>
    </row>
    <row r="78" spans="1:12" s="252" customFormat="1" ht="18.75" customHeight="1">
      <c r="A78" s="341">
        <f t="shared" si="1"/>
        <v>69</v>
      </c>
      <c r="B78" s="253"/>
      <c r="C78" s="253" t="s">
        <v>68</v>
      </c>
      <c r="D78" s="556" t="s">
        <v>448</v>
      </c>
      <c r="E78" s="556"/>
      <c r="F78" s="556"/>
      <c r="G78" s="556"/>
      <c r="H78" s="556"/>
      <c r="I78" s="556"/>
      <c r="J78" s="347"/>
      <c r="K78" s="348">
        <v>1</v>
      </c>
      <c r="L78" s="348">
        <v>1</v>
      </c>
    </row>
    <row r="79" spans="1:12" s="252" customFormat="1" ht="18.75" customHeight="1">
      <c r="A79" s="341">
        <f t="shared" si="1"/>
        <v>70</v>
      </c>
      <c r="B79" s="253"/>
      <c r="C79" s="253" t="s">
        <v>69</v>
      </c>
      <c r="D79" s="556" t="s">
        <v>449</v>
      </c>
      <c r="E79" s="556"/>
      <c r="F79" s="556"/>
      <c r="G79" s="556"/>
      <c r="H79" s="556"/>
      <c r="I79" s="556"/>
      <c r="J79" s="347"/>
      <c r="K79" s="348">
        <v>1</v>
      </c>
      <c r="L79" s="348">
        <v>1</v>
      </c>
    </row>
    <row r="80" spans="1:12" s="252" customFormat="1" ht="18.75" customHeight="1">
      <c r="A80" s="341">
        <f t="shared" si="1"/>
        <v>71</v>
      </c>
      <c r="B80" s="253"/>
      <c r="C80" s="253" t="s">
        <v>70</v>
      </c>
      <c r="D80" s="556" t="s">
        <v>450</v>
      </c>
      <c r="E80" s="556"/>
      <c r="F80" s="556"/>
      <c r="G80" s="556"/>
      <c r="H80" s="556"/>
      <c r="I80" s="556"/>
      <c r="J80" s="347"/>
      <c r="K80" s="348">
        <v>5</v>
      </c>
      <c r="L80" s="348">
        <v>5</v>
      </c>
    </row>
    <row r="81" spans="1:12" s="252" customFormat="1" ht="18.75" customHeight="1">
      <c r="A81" s="341">
        <f t="shared" si="1"/>
        <v>72</v>
      </c>
      <c r="B81" s="253"/>
      <c r="C81" s="253" t="s">
        <v>71</v>
      </c>
      <c r="D81" s="556" t="s">
        <v>439</v>
      </c>
      <c r="E81" s="556"/>
      <c r="F81" s="556"/>
      <c r="G81" s="556"/>
      <c r="H81" s="556"/>
      <c r="I81" s="556"/>
      <c r="J81" s="347"/>
      <c r="K81" s="348">
        <v>15</v>
      </c>
      <c r="L81" s="348">
        <v>15</v>
      </c>
    </row>
    <row r="82" spans="1:12" s="252" customFormat="1" ht="18.75" customHeight="1">
      <c r="A82" s="341">
        <f t="shared" si="1"/>
        <v>73</v>
      </c>
      <c r="B82" s="253"/>
      <c r="C82" s="253" t="s">
        <v>72</v>
      </c>
      <c r="D82" s="556" t="s">
        <v>451</v>
      </c>
      <c r="E82" s="556"/>
      <c r="F82" s="556"/>
      <c r="G82" s="556"/>
      <c r="H82" s="556"/>
      <c r="I82" s="556"/>
      <c r="J82" s="347"/>
      <c r="K82" s="348">
        <v>9</v>
      </c>
      <c r="L82" s="348">
        <v>9</v>
      </c>
    </row>
    <row r="83" spans="1:12" s="252" customFormat="1" ht="18.75" customHeight="1">
      <c r="A83" s="341">
        <f t="shared" si="1"/>
        <v>74</v>
      </c>
      <c r="B83" s="253"/>
      <c r="C83" s="253" t="s">
        <v>73</v>
      </c>
      <c r="D83" s="556" t="s">
        <v>452</v>
      </c>
      <c r="E83" s="556"/>
      <c r="F83" s="556"/>
      <c r="G83" s="556"/>
      <c r="H83" s="556"/>
      <c r="I83" s="556"/>
      <c r="J83" s="347"/>
      <c r="K83" s="348">
        <v>8</v>
      </c>
      <c r="L83" s="348">
        <v>8</v>
      </c>
    </row>
    <row r="84" spans="1:12" s="252" customFormat="1" ht="18.75" customHeight="1">
      <c r="A84" s="341">
        <f t="shared" si="1"/>
        <v>75</v>
      </c>
      <c r="B84" s="253"/>
      <c r="C84" s="253" t="s">
        <v>74</v>
      </c>
      <c r="D84" s="556" t="s">
        <v>453</v>
      </c>
      <c r="E84" s="556"/>
      <c r="F84" s="556"/>
      <c r="G84" s="556"/>
      <c r="H84" s="556"/>
      <c r="I84" s="556"/>
      <c r="J84" s="347"/>
      <c r="K84" s="348">
        <v>33</v>
      </c>
      <c r="L84" s="348">
        <v>33</v>
      </c>
    </row>
    <row r="85" spans="1:12" s="252" customFormat="1" ht="18.75" customHeight="1">
      <c r="A85" s="341">
        <f t="shared" si="1"/>
        <v>76</v>
      </c>
      <c r="B85" s="253"/>
      <c r="C85" s="253" t="s">
        <v>76</v>
      </c>
      <c r="D85" s="556" t="s">
        <v>454</v>
      </c>
      <c r="E85" s="556"/>
      <c r="F85" s="556"/>
      <c r="G85" s="556"/>
      <c r="H85" s="556"/>
      <c r="I85" s="556"/>
      <c r="J85" s="347"/>
      <c r="K85" s="348">
        <v>55</v>
      </c>
      <c r="L85" s="348">
        <v>55</v>
      </c>
    </row>
    <row r="86" spans="1:12" s="252" customFormat="1" ht="18.75" customHeight="1">
      <c r="A86" s="341">
        <f t="shared" si="1"/>
        <v>77</v>
      </c>
      <c r="B86" s="253"/>
      <c r="C86" s="253" t="s">
        <v>79</v>
      </c>
      <c r="D86" s="556" t="s">
        <v>434</v>
      </c>
      <c r="E86" s="556"/>
      <c r="F86" s="556"/>
      <c r="G86" s="556"/>
      <c r="H86" s="556"/>
      <c r="I86" s="556"/>
      <c r="J86" s="347"/>
      <c r="K86" s="348">
        <v>10</v>
      </c>
      <c r="L86" s="348">
        <v>10</v>
      </c>
    </row>
    <row r="87" spans="1:12" s="252" customFormat="1" ht="18.75" customHeight="1">
      <c r="A87" s="341">
        <f t="shared" si="1"/>
        <v>78</v>
      </c>
      <c r="B87" s="253"/>
      <c r="C87" s="253" t="s">
        <v>81</v>
      </c>
      <c r="D87" s="556" t="s">
        <v>455</v>
      </c>
      <c r="E87" s="556"/>
      <c r="F87" s="556"/>
      <c r="G87" s="556"/>
      <c r="H87" s="556"/>
      <c r="I87" s="556"/>
      <c r="J87" s="347"/>
      <c r="K87" s="348">
        <v>305</v>
      </c>
      <c r="L87" s="348">
        <v>305</v>
      </c>
    </row>
    <row r="88" spans="1:12" s="252" customFormat="1" ht="18.75" customHeight="1">
      <c r="A88" s="341">
        <f t="shared" si="1"/>
        <v>79</v>
      </c>
      <c r="B88" s="349"/>
      <c r="C88" s="557" t="s">
        <v>344</v>
      </c>
      <c r="D88" s="557"/>
      <c r="E88" s="558"/>
      <c r="F88" s="558"/>
      <c r="G88" s="558"/>
      <c r="H88" s="558"/>
      <c r="I88" s="558"/>
      <c r="J88" s="345"/>
      <c r="K88" s="350">
        <f>SUM(K89:K104)</f>
        <v>1359</v>
      </c>
      <c r="L88" s="350">
        <f>SUM(L89:L104)</f>
        <v>1359</v>
      </c>
    </row>
    <row r="89" spans="1:12" s="252" customFormat="1" ht="18.75" customHeight="1">
      <c r="A89" s="341">
        <f t="shared" si="1"/>
        <v>80</v>
      </c>
      <c r="B89" s="253"/>
      <c r="C89" s="253" t="s">
        <v>10</v>
      </c>
      <c r="D89" s="556" t="s">
        <v>456</v>
      </c>
      <c r="E89" s="556"/>
      <c r="F89" s="556"/>
      <c r="G89" s="556"/>
      <c r="H89" s="556"/>
      <c r="I89" s="556"/>
      <c r="J89" s="347"/>
      <c r="K89" s="348">
        <v>47</v>
      </c>
      <c r="L89" s="348">
        <v>47</v>
      </c>
    </row>
    <row r="90" spans="1:12" s="252" customFormat="1" ht="18.75" customHeight="1">
      <c r="A90" s="341">
        <f t="shared" si="1"/>
        <v>81</v>
      </c>
      <c r="B90" s="253"/>
      <c r="C90" s="253" t="s">
        <v>16</v>
      </c>
      <c r="D90" s="556" t="s">
        <v>457</v>
      </c>
      <c r="E90" s="556"/>
      <c r="F90" s="556"/>
      <c r="G90" s="556"/>
      <c r="H90" s="556"/>
      <c r="I90" s="556"/>
      <c r="J90" s="347"/>
      <c r="K90" s="348">
        <v>55</v>
      </c>
      <c r="L90" s="348">
        <v>55</v>
      </c>
    </row>
    <row r="91" spans="1:12" s="252" customFormat="1" ht="18.75" customHeight="1">
      <c r="A91" s="341">
        <f t="shared" si="1"/>
        <v>82</v>
      </c>
      <c r="B91" s="253"/>
      <c r="C91" s="253" t="s">
        <v>23</v>
      </c>
      <c r="D91" s="556" t="s">
        <v>458</v>
      </c>
      <c r="E91" s="556"/>
      <c r="F91" s="556"/>
      <c r="G91" s="556"/>
      <c r="H91" s="556"/>
      <c r="I91" s="556"/>
      <c r="J91" s="351"/>
      <c r="K91" s="352">
        <v>24</v>
      </c>
      <c r="L91" s="352">
        <v>24</v>
      </c>
    </row>
    <row r="92" spans="1:12" s="252" customFormat="1" ht="18.75" customHeight="1">
      <c r="A92" s="341">
        <f t="shared" si="1"/>
        <v>83</v>
      </c>
      <c r="B92" s="253"/>
      <c r="C92" s="253" t="s">
        <v>26</v>
      </c>
      <c r="D92" s="556" t="s">
        <v>459</v>
      </c>
      <c r="E92" s="556"/>
      <c r="F92" s="556"/>
      <c r="G92" s="556"/>
      <c r="H92" s="556"/>
      <c r="I92" s="556"/>
      <c r="J92" s="351"/>
      <c r="K92" s="352">
        <v>24</v>
      </c>
      <c r="L92" s="352">
        <v>24</v>
      </c>
    </row>
    <row r="93" spans="1:12" s="252" customFormat="1" ht="18.75" customHeight="1">
      <c r="A93" s="341">
        <f t="shared" si="1"/>
        <v>84</v>
      </c>
      <c r="B93" s="253"/>
      <c r="C93" s="253" t="s">
        <v>58</v>
      </c>
      <c r="D93" s="556" t="s">
        <v>460</v>
      </c>
      <c r="E93" s="556"/>
      <c r="F93" s="556"/>
      <c r="G93" s="556"/>
      <c r="H93" s="556"/>
      <c r="I93" s="556"/>
      <c r="J93" s="351"/>
      <c r="K93" s="352">
        <v>39</v>
      </c>
      <c r="L93" s="352">
        <v>39</v>
      </c>
    </row>
    <row r="94" spans="1:12" s="252" customFormat="1" ht="18.75" customHeight="1">
      <c r="A94" s="341">
        <f t="shared" si="1"/>
        <v>85</v>
      </c>
      <c r="B94" s="253"/>
      <c r="C94" s="253" t="s">
        <v>60</v>
      </c>
      <c r="D94" s="556" t="s">
        <v>461</v>
      </c>
      <c r="E94" s="556"/>
      <c r="F94" s="556"/>
      <c r="G94" s="556"/>
      <c r="H94" s="556"/>
      <c r="I94" s="556"/>
      <c r="J94" s="351"/>
      <c r="K94" s="352">
        <v>8</v>
      </c>
      <c r="L94" s="352">
        <v>8</v>
      </c>
    </row>
    <row r="95" spans="1:12" s="252" customFormat="1" ht="18.75" customHeight="1">
      <c r="A95" s="341">
        <f t="shared" si="1"/>
        <v>86</v>
      </c>
      <c r="B95" s="253"/>
      <c r="C95" s="253" t="s">
        <v>53</v>
      </c>
      <c r="D95" s="556" t="s">
        <v>462</v>
      </c>
      <c r="E95" s="556"/>
      <c r="F95" s="556"/>
      <c r="G95" s="556"/>
      <c r="H95" s="556"/>
      <c r="I95" s="556"/>
      <c r="J95" s="351"/>
      <c r="K95" s="352">
        <v>31</v>
      </c>
      <c r="L95" s="352">
        <v>31</v>
      </c>
    </row>
    <row r="96" spans="1:12" s="252" customFormat="1" ht="18.75" customHeight="1">
      <c r="A96" s="341">
        <f t="shared" si="1"/>
        <v>87</v>
      </c>
      <c r="B96" s="253"/>
      <c r="C96" s="253" t="s">
        <v>28</v>
      </c>
      <c r="D96" s="556" t="s">
        <v>463</v>
      </c>
      <c r="E96" s="556"/>
      <c r="F96" s="556"/>
      <c r="G96" s="556"/>
      <c r="H96" s="556"/>
      <c r="I96" s="556"/>
      <c r="J96" s="351"/>
      <c r="K96" s="352">
        <v>93</v>
      </c>
      <c r="L96" s="352">
        <v>93</v>
      </c>
    </row>
    <row r="97" spans="1:12" s="252" customFormat="1" ht="18.75" customHeight="1">
      <c r="A97" s="341">
        <f t="shared" si="1"/>
        <v>88</v>
      </c>
      <c r="B97" s="253"/>
      <c r="C97" s="253" t="s">
        <v>30</v>
      </c>
      <c r="D97" s="556" t="s">
        <v>464</v>
      </c>
      <c r="E97" s="556"/>
      <c r="F97" s="556"/>
      <c r="G97" s="556"/>
      <c r="H97" s="556"/>
      <c r="I97" s="556"/>
      <c r="J97" s="351"/>
      <c r="K97" s="352">
        <v>29</v>
      </c>
      <c r="L97" s="352">
        <v>29</v>
      </c>
    </row>
    <row r="98" spans="1:12" s="252" customFormat="1" ht="18.75" customHeight="1">
      <c r="A98" s="341">
        <f t="shared" si="1"/>
        <v>89</v>
      </c>
      <c r="B98" s="253"/>
      <c r="C98" s="253" t="s">
        <v>32</v>
      </c>
      <c r="D98" s="556" t="s">
        <v>465</v>
      </c>
      <c r="E98" s="556"/>
      <c r="F98" s="556"/>
      <c r="G98" s="556"/>
      <c r="H98" s="556"/>
      <c r="I98" s="556"/>
      <c r="J98" s="351"/>
      <c r="K98" s="352">
        <v>53</v>
      </c>
      <c r="L98" s="352">
        <v>53</v>
      </c>
    </row>
    <row r="99" spans="1:12" s="252" customFormat="1" ht="18.75" customHeight="1">
      <c r="A99" s="341">
        <f t="shared" si="1"/>
        <v>90</v>
      </c>
      <c r="B99" s="253"/>
      <c r="C99" s="253" t="s">
        <v>36</v>
      </c>
      <c r="D99" s="556" t="s">
        <v>466</v>
      </c>
      <c r="E99" s="556"/>
      <c r="F99" s="556"/>
      <c r="G99" s="556"/>
      <c r="H99" s="556"/>
      <c r="I99" s="556"/>
      <c r="J99" s="351"/>
      <c r="K99" s="352">
        <v>14</v>
      </c>
      <c r="L99" s="352">
        <v>14</v>
      </c>
    </row>
    <row r="100" spans="1:12" s="252" customFormat="1" ht="18.75" customHeight="1">
      <c r="A100" s="341">
        <f t="shared" si="1"/>
        <v>91</v>
      </c>
      <c r="B100" s="253"/>
      <c r="C100" s="253" t="s">
        <v>54</v>
      </c>
      <c r="D100" s="556" t="s">
        <v>467</v>
      </c>
      <c r="E100" s="556"/>
      <c r="F100" s="556"/>
      <c r="G100" s="556"/>
      <c r="H100" s="556"/>
      <c r="I100" s="556"/>
      <c r="J100" s="351"/>
      <c r="K100" s="352">
        <v>44</v>
      </c>
      <c r="L100" s="352">
        <v>44</v>
      </c>
    </row>
    <row r="101" spans="1:12" s="252" customFormat="1" ht="18.75" customHeight="1">
      <c r="A101" s="341">
        <f t="shared" si="1"/>
        <v>92</v>
      </c>
      <c r="B101" s="253"/>
      <c r="C101" s="253" t="s">
        <v>38</v>
      </c>
      <c r="D101" s="556" t="s">
        <v>345</v>
      </c>
      <c r="E101" s="556"/>
      <c r="F101" s="556"/>
      <c r="G101" s="556"/>
      <c r="H101" s="556"/>
      <c r="I101" s="556"/>
      <c r="J101" s="351"/>
      <c r="K101" s="352">
        <v>101</v>
      </c>
      <c r="L101" s="352">
        <v>101</v>
      </c>
    </row>
    <row r="102" spans="1:12" s="252" customFormat="1" ht="18.75" customHeight="1">
      <c r="A102" s="341">
        <f t="shared" si="1"/>
        <v>93</v>
      </c>
      <c r="B102" s="253"/>
      <c r="C102" s="253" t="s">
        <v>40</v>
      </c>
      <c r="D102" s="556" t="s">
        <v>346</v>
      </c>
      <c r="E102" s="556"/>
      <c r="F102" s="556"/>
      <c r="G102" s="556"/>
      <c r="H102" s="556"/>
      <c r="I102" s="556"/>
      <c r="J102" s="351"/>
      <c r="K102" s="352">
        <v>176</v>
      </c>
      <c r="L102" s="352">
        <v>176</v>
      </c>
    </row>
    <row r="103" spans="1:12" s="252" customFormat="1" ht="18.75" customHeight="1">
      <c r="A103" s="341">
        <f t="shared" si="1"/>
        <v>94</v>
      </c>
      <c r="B103" s="253"/>
      <c r="C103" s="253" t="s">
        <v>67</v>
      </c>
      <c r="D103" s="556" t="s">
        <v>347</v>
      </c>
      <c r="E103" s="556"/>
      <c r="F103" s="556"/>
      <c r="G103" s="556"/>
      <c r="H103" s="556"/>
      <c r="I103" s="556"/>
      <c r="J103" s="351"/>
      <c r="K103" s="352">
        <v>456</v>
      </c>
      <c r="L103" s="352">
        <v>456</v>
      </c>
    </row>
    <row r="104" spans="1:12" s="252" customFormat="1" ht="18.75" customHeight="1">
      <c r="A104" s="341">
        <f t="shared" si="1"/>
        <v>95</v>
      </c>
      <c r="B104" s="253"/>
      <c r="C104" s="253">
        <v>16</v>
      </c>
      <c r="D104" s="556" t="s">
        <v>468</v>
      </c>
      <c r="E104" s="556"/>
      <c r="F104" s="556"/>
      <c r="G104" s="556"/>
      <c r="H104" s="556"/>
      <c r="I104" s="556"/>
      <c r="J104" s="351"/>
      <c r="K104" s="352">
        <v>165</v>
      </c>
      <c r="L104" s="352">
        <v>165</v>
      </c>
    </row>
    <row r="105" spans="1:12" s="252" customFormat="1" ht="18.75" customHeight="1">
      <c r="A105" s="341">
        <f t="shared" si="1"/>
        <v>96</v>
      </c>
      <c r="B105" s="254"/>
      <c r="C105" s="587" t="s">
        <v>31</v>
      </c>
      <c r="D105" s="587"/>
      <c r="E105" s="588"/>
      <c r="F105" s="588"/>
      <c r="G105" s="588"/>
      <c r="H105" s="588"/>
      <c r="I105" s="588"/>
      <c r="J105" s="351"/>
      <c r="K105" s="350">
        <f>SUM(K106:K109)</f>
        <v>6000</v>
      </c>
      <c r="L105" s="350">
        <f>SUM(L106:L109)</f>
        <v>3911</v>
      </c>
    </row>
    <row r="106" spans="1:12" s="252" customFormat="1" ht="18.75" customHeight="1">
      <c r="A106" s="341">
        <f t="shared" si="1"/>
        <v>97</v>
      </c>
      <c r="B106" s="253"/>
      <c r="C106" s="253" t="s">
        <v>10</v>
      </c>
      <c r="D106" s="556" t="s">
        <v>469</v>
      </c>
      <c r="E106" s="556"/>
      <c r="F106" s="556"/>
      <c r="G106" s="556"/>
      <c r="H106" s="556"/>
      <c r="I106" s="556"/>
      <c r="J106" s="351"/>
      <c r="K106" s="352">
        <v>2531</v>
      </c>
      <c r="L106" s="352">
        <v>2531</v>
      </c>
    </row>
    <row r="107" spans="1:12" s="252" customFormat="1" ht="18.75" customHeight="1">
      <c r="A107" s="341">
        <f t="shared" si="1"/>
        <v>98</v>
      </c>
      <c r="B107" s="253"/>
      <c r="C107" s="253" t="s">
        <v>16</v>
      </c>
      <c r="D107" s="556" t="s">
        <v>470</v>
      </c>
      <c r="E107" s="556"/>
      <c r="F107" s="556"/>
      <c r="G107" s="556"/>
      <c r="H107" s="556"/>
      <c r="I107" s="556"/>
      <c r="J107" s="351"/>
      <c r="K107" s="352">
        <v>1081</v>
      </c>
      <c r="L107" s="352">
        <v>1081</v>
      </c>
    </row>
    <row r="108" spans="1:12" s="252" customFormat="1" ht="18.75" customHeight="1">
      <c r="A108" s="341">
        <f t="shared" si="1"/>
        <v>99</v>
      </c>
      <c r="B108" s="253"/>
      <c r="C108" s="253" t="s">
        <v>23</v>
      </c>
      <c r="D108" s="556" t="s">
        <v>471</v>
      </c>
      <c r="E108" s="556"/>
      <c r="F108" s="556"/>
      <c r="G108" s="556"/>
      <c r="H108" s="556"/>
      <c r="I108" s="556"/>
      <c r="J108" s="351"/>
      <c r="K108" s="352">
        <v>299</v>
      </c>
      <c r="L108" s="352">
        <v>299</v>
      </c>
    </row>
    <row r="109" spans="1:12" s="252" customFormat="1" ht="18.75" customHeight="1">
      <c r="A109" s="341">
        <f t="shared" si="1"/>
        <v>100</v>
      </c>
      <c r="B109" s="253"/>
      <c r="C109" s="253" t="s">
        <v>26</v>
      </c>
      <c r="D109" s="556" t="s">
        <v>348</v>
      </c>
      <c r="E109" s="556"/>
      <c r="F109" s="556"/>
      <c r="G109" s="556"/>
      <c r="H109" s="556"/>
      <c r="I109" s="556"/>
      <c r="J109" s="351"/>
      <c r="K109" s="352">
        <v>2089</v>
      </c>
      <c r="L109" s="352"/>
    </row>
    <row r="110" spans="1:12" s="252" customFormat="1" ht="18.75" customHeight="1">
      <c r="A110" s="341">
        <f t="shared" si="1"/>
        <v>101</v>
      </c>
      <c r="B110" s="254"/>
      <c r="C110" s="587" t="s">
        <v>304</v>
      </c>
      <c r="D110" s="587"/>
      <c r="E110" s="588"/>
      <c r="F110" s="588"/>
      <c r="G110" s="588"/>
      <c r="H110" s="588"/>
      <c r="I110" s="588"/>
      <c r="J110" s="353"/>
      <c r="K110" s="354">
        <f>K111</f>
        <v>4554</v>
      </c>
      <c r="L110" s="354">
        <f>L111</f>
        <v>90</v>
      </c>
    </row>
    <row r="111" spans="1:12" s="252" customFormat="1" ht="18.75" customHeight="1">
      <c r="A111" s="341">
        <f t="shared" si="1"/>
        <v>102</v>
      </c>
      <c r="B111" s="253"/>
      <c r="C111" s="253" t="s">
        <v>10</v>
      </c>
      <c r="D111" s="556" t="s">
        <v>472</v>
      </c>
      <c r="E111" s="556"/>
      <c r="F111" s="556"/>
      <c r="G111" s="556"/>
      <c r="H111" s="556"/>
      <c r="I111" s="556"/>
      <c r="J111" s="351"/>
      <c r="K111" s="352">
        <v>4554</v>
      </c>
      <c r="L111" s="352">
        <v>90</v>
      </c>
    </row>
    <row r="112" spans="1:12" s="252" customFormat="1" ht="18.75" customHeight="1">
      <c r="A112" s="339"/>
      <c r="B112" s="246"/>
      <c r="C112" s="246"/>
      <c r="D112" s="247"/>
      <c r="E112" s="247"/>
      <c r="F112" s="247"/>
      <c r="G112" s="247"/>
      <c r="H112" s="247"/>
      <c r="I112" s="585" t="str">
        <f>L1</f>
        <v>4. melléklet a 3/2014. (II.17) önkormányzati rendelethez</v>
      </c>
      <c r="J112" s="586"/>
      <c r="K112" s="586"/>
      <c r="L112" s="586"/>
    </row>
    <row r="113" spans="1:12" s="252" customFormat="1" ht="18.75" customHeight="1">
      <c r="A113" s="339"/>
      <c r="B113" s="246"/>
      <c r="C113" s="246"/>
      <c r="D113" s="247"/>
      <c r="E113" s="247"/>
      <c r="F113" s="247"/>
      <c r="G113" s="247"/>
      <c r="H113" s="247"/>
      <c r="I113" s="247"/>
      <c r="J113" s="247"/>
      <c r="K113" s="340"/>
      <c r="L113" s="340"/>
    </row>
    <row r="114" spans="1:12" s="252" customFormat="1" ht="18.75" customHeight="1">
      <c r="A114" s="326">
        <f>A111+1</f>
        <v>103</v>
      </c>
      <c r="B114" s="248" t="s">
        <v>0</v>
      </c>
      <c r="C114" s="248" t="s">
        <v>1</v>
      </c>
      <c r="D114" s="248" t="s">
        <v>2</v>
      </c>
      <c r="E114" s="248" t="s">
        <v>3</v>
      </c>
      <c r="F114" s="248" t="s">
        <v>4</v>
      </c>
      <c r="G114" s="248" t="s">
        <v>5</v>
      </c>
      <c r="H114" s="248" t="s">
        <v>85</v>
      </c>
      <c r="I114" s="248" t="s">
        <v>6</v>
      </c>
      <c r="J114" s="248" t="s">
        <v>7</v>
      </c>
      <c r="K114" s="248" t="s">
        <v>44</v>
      </c>
      <c r="L114" s="248" t="s">
        <v>8</v>
      </c>
    </row>
    <row r="115" spans="1:12" s="252" customFormat="1" ht="18.75" customHeight="1">
      <c r="A115" s="341">
        <f>A114+1</f>
        <v>104</v>
      </c>
      <c r="B115" s="249"/>
      <c r="C115" s="249"/>
      <c r="D115" s="250"/>
      <c r="E115" s="250"/>
      <c r="F115" s="250"/>
      <c r="G115" s="250"/>
      <c r="H115" s="250"/>
      <c r="I115" s="250"/>
      <c r="J115" s="250"/>
      <c r="K115" s="342"/>
      <c r="L115" s="343" t="str">
        <f>L8</f>
        <v>ezer Ft-ban</v>
      </c>
    </row>
    <row r="116" spans="1:12" s="252" customFormat="1" ht="18.75" customHeight="1">
      <c r="A116" s="341">
        <f>A111+1</f>
        <v>103</v>
      </c>
      <c r="B116" s="254"/>
      <c r="C116" s="587" t="s">
        <v>143</v>
      </c>
      <c r="D116" s="587"/>
      <c r="E116" s="588"/>
      <c r="F116" s="588"/>
      <c r="G116" s="588"/>
      <c r="H116" s="588"/>
      <c r="I116" s="588"/>
      <c r="J116" s="353"/>
      <c r="K116" s="354">
        <f>SUM(K117:K117)</f>
        <v>254</v>
      </c>
      <c r="L116" s="354">
        <f>SUM(L117:L119)</f>
        <v>1148</v>
      </c>
    </row>
    <row r="117" spans="1:12" s="252" customFormat="1" ht="18.75" customHeight="1">
      <c r="A117" s="341">
        <f t="shared" si="1"/>
        <v>104</v>
      </c>
      <c r="B117" s="253"/>
      <c r="C117" s="253" t="s">
        <v>10</v>
      </c>
      <c r="D117" s="556" t="s">
        <v>349</v>
      </c>
      <c r="E117" s="556"/>
      <c r="F117" s="556"/>
      <c r="G117" s="556"/>
      <c r="H117" s="556"/>
      <c r="I117" s="556"/>
      <c r="J117" s="347"/>
      <c r="K117" s="348">
        <v>254</v>
      </c>
      <c r="L117" s="348">
        <v>254</v>
      </c>
    </row>
    <row r="118" spans="1:12" s="252" customFormat="1" ht="18.75" customHeight="1">
      <c r="A118" s="341">
        <f t="shared" si="1"/>
        <v>105</v>
      </c>
      <c r="B118" s="253"/>
      <c r="C118" s="253" t="s">
        <v>16</v>
      </c>
      <c r="D118" s="556" t="s">
        <v>473</v>
      </c>
      <c r="E118" s="556"/>
      <c r="F118" s="556"/>
      <c r="G118" s="556"/>
      <c r="H118" s="556"/>
      <c r="I118" s="556"/>
      <c r="J118" s="347"/>
      <c r="K118" s="348"/>
      <c r="L118" s="348">
        <v>452</v>
      </c>
    </row>
    <row r="119" spans="1:12" s="252" customFormat="1" ht="18.75" customHeight="1">
      <c r="A119" s="341">
        <f t="shared" si="1"/>
        <v>106</v>
      </c>
      <c r="B119" s="253"/>
      <c r="C119" s="253" t="s">
        <v>23</v>
      </c>
      <c r="D119" s="556" t="s">
        <v>474</v>
      </c>
      <c r="E119" s="556"/>
      <c r="F119" s="556"/>
      <c r="G119" s="556"/>
      <c r="H119" s="556"/>
      <c r="I119" s="556"/>
      <c r="J119" s="347"/>
      <c r="K119" s="348"/>
      <c r="L119" s="348">
        <v>442</v>
      </c>
    </row>
    <row r="120" spans="1:12" s="252" customFormat="1" ht="18.75" customHeight="1">
      <c r="A120" s="341">
        <f t="shared" si="1"/>
        <v>107</v>
      </c>
      <c r="B120" s="253"/>
      <c r="C120" s="557" t="s">
        <v>350</v>
      </c>
      <c r="D120" s="557"/>
      <c r="E120" s="558"/>
      <c r="F120" s="558"/>
      <c r="G120" s="558"/>
      <c r="H120" s="558"/>
      <c r="I120" s="558"/>
      <c r="J120" s="345"/>
      <c r="K120" s="355">
        <f>SUM(K121:K132)</f>
        <v>85139</v>
      </c>
      <c r="L120" s="355">
        <f>SUM(L121:L132)</f>
        <v>94683</v>
      </c>
    </row>
    <row r="121" spans="1:12" s="252" customFormat="1" ht="18.75" customHeight="1">
      <c r="A121" s="341">
        <f t="shared" si="1"/>
        <v>108</v>
      </c>
      <c r="B121" s="253"/>
      <c r="C121" s="253" t="s">
        <v>10</v>
      </c>
      <c r="D121" s="556" t="s">
        <v>351</v>
      </c>
      <c r="E121" s="556"/>
      <c r="F121" s="556"/>
      <c r="G121" s="556"/>
      <c r="H121" s="556"/>
      <c r="I121" s="556"/>
      <c r="J121" s="347"/>
      <c r="K121" s="348">
        <v>3228</v>
      </c>
      <c r="L121" s="356">
        <v>4966</v>
      </c>
    </row>
    <row r="122" spans="1:12" s="252" customFormat="1" ht="18.75" customHeight="1">
      <c r="A122" s="341">
        <f t="shared" si="1"/>
        <v>109</v>
      </c>
      <c r="B122" s="253"/>
      <c r="C122" s="253" t="s">
        <v>16</v>
      </c>
      <c r="D122" s="556" t="s">
        <v>475</v>
      </c>
      <c r="E122" s="556"/>
      <c r="F122" s="556"/>
      <c r="G122" s="556"/>
      <c r="H122" s="556"/>
      <c r="I122" s="556"/>
      <c r="J122" s="347"/>
      <c r="K122" s="348">
        <v>42608</v>
      </c>
      <c r="L122" s="356">
        <v>42608</v>
      </c>
    </row>
    <row r="123" spans="1:12" s="252" customFormat="1" ht="18.75" customHeight="1">
      <c r="A123" s="341">
        <f t="shared" si="1"/>
        <v>110</v>
      </c>
      <c r="B123" s="253"/>
      <c r="C123" s="253" t="s">
        <v>23</v>
      </c>
      <c r="D123" s="556" t="s">
        <v>352</v>
      </c>
      <c r="E123" s="556"/>
      <c r="F123" s="556"/>
      <c r="G123" s="556"/>
      <c r="H123" s="556"/>
      <c r="I123" s="556"/>
      <c r="J123" s="347"/>
      <c r="K123" s="348">
        <v>381</v>
      </c>
      <c r="L123" s="356">
        <v>381</v>
      </c>
    </row>
    <row r="124" spans="1:12" s="252" customFormat="1" ht="18.75" customHeight="1">
      <c r="A124" s="341">
        <f t="shared" si="1"/>
        <v>111</v>
      </c>
      <c r="B124" s="253"/>
      <c r="C124" s="253" t="s">
        <v>26</v>
      </c>
      <c r="D124" s="556" t="s">
        <v>476</v>
      </c>
      <c r="E124" s="556"/>
      <c r="F124" s="556"/>
      <c r="G124" s="556"/>
      <c r="H124" s="556"/>
      <c r="I124" s="556"/>
      <c r="J124" s="347"/>
      <c r="K124" s="348">
        <v>15</v>
      </c>
      <c r="L124" s="356">
        <v>70</v>
      </c>
    </row>
    <row r="125" spans="1:12" s="252" customFormat="1" ht="18.75" customHeight="1">
      <c r="A125" s="341">
        <f t="shared" si="1"/>
        <v>112</v>
      </c>
      <c r="B125" s="253"/>
      <c r="C125" s="253" t="s">
        <v>58</v>
      </c>
      <c r="D125" s="556" t="s">
        <v>353</v>
      </c>
      <c r="E125" s="556"/>
      <c r="F125" s="556"/>
      <c r="G125" s="556"/>
      <c r="H125" s="556"/>
      <c r="I125" s="556"/>
      <c r="J125" s="347"/>
      <c r="K125" s="348">
        <v>172</v>
      </c>
      <c r="L125" s="356">
        <v>172</v>
      </c>
    </row>
    <row r="126" spans="1:12" s="252" customFormat="1" ht="18.75" customHeight="1">
      <c r="A126" s="341">
        <f t="shared" si="1"/>
        <v>113</v>
      </c>
      <c r="B126" s="253"/>
      <c r="C126" s="253" t="s">
        <v>60</v>
      </c>
      <c r="D126" s="556" t="s">
        <v>354</v>
      </c>
      <c r="E126" s="556"/>
      <c r="F126" s="556"/>
      <c r="G126" s="556"/>
      <c r="H126" s="556"/>
      <c r="I126" s="556"/>
      <c r="J126" s="347"/>
      <c r="K126" s="348">
        <v>353</v>
      </c>
      <c r="L126" s="356">
        <v>353</v>
      </c>
    </row>
    <row r="127" spans="1:12" s="252" customFormat="1" ht="18.75" customHeight="1">
      <c r="A127" s="341">
        <f t="shared" si="1"/>
        <v>114</v>
      </c>
      <c r="B127" s="253"/>
      <c r="C127" s="253" t="s">
        <v>53</v>
      </c>
      <c r="D127" s="556" t="s">
        <v>355</v>
      </c>
      <c r="E127" s="556"/>
      <c r="F127" s="556"/>
      <c r="G127" s="556"/>
      <c r="H127" s="556"/>
      <c r="I127" s="556"/>
      <c r="J127" s="347"/>
      <c r="K127" s="348">
        <v>17130</v>
      </c>
      <c r="L127" s="356">
        <v>21756</v>
      </c>
    </row>
    <row r="128" spans="1:12" s="252" customFormat="1" ht="18.75" customHeight="1">
      <c r="A128" s="341">
        <f t="shared" si="1"/>
        <v>115</v>
      </c>
      <c r="B128" s="253"/>
      <c r="C128" s="253" t="s">
        <v>28</v>
      </c>
      <c r="D128" s="556" t="s">
        <v>477</v>
      </c>
      <c r="E128" s="556"/>
      <c r="F128" s="556"/>
      <c r="G128" s="556"/>
      <c r="H128" s="556"/>
      <c r="I128" s="556"/>
      <c r="J128" s="347"/>
      <c r="K128" s="348">
        <v>19252</v>
      </c>
      <c r="L128" s="356">
        <v>19381</v>
      </c>
    </row>
    <row r="129" spans="1:12" s="252" customFormat="1" ht="18.75" customHeight="1">
      <c r="A129" s="341">
        <f t="shared" si="1"/>
        <v>116</v>
      </c>
      <c r="B129" s="253"/>
      <c r="C129" s="253" t="s">
        <v>30</v>
      </c>
      <c r="D129" s="556" t="s">
        <v>478</v>
      </c>
      <c r="E129" s="556"/>
      <c r="F129" s="556"/>
      <c r="G129" s="556"/>
      <c r="H129" s="556"/>
      <c r="I129" s="556"/>
      <c r="J129" s="347"/>
      <c r="K129" s="348"/>
      <c r="L129" s="356">
        <v>248</v>
      </c>
    </row>
    <row r="130" spans="1:12" s="252" customFormat="1" ht="18.75" customHeight="1">
      <c r="A130" s="341">
        <f t="shared" si="1"/>
        <v>117</v>
      </c>
      <c r="B130" s="253"/>
      <c r="C130" s="253" t="s">
        <v>32</v>
      </c>
      <c r="D130" s="556" t="s">
        <v>479</v>
      </c>
      <c r="E130" s="556"/>
      <c r="F130" s="556"/>
      <c r="G130" s="556"/>
      <c r="H130" s="556"/>
      <c r="I130" s="556"/>
      <c r="J130" s="347"/>
      <c r="K130" s="348"/>
      <c r="L130" s="356">
        <v>2112</v>
      </c>
    </row>
    <row r="131" spans="1:12" s="252" customFormat="1" ht="18.75" customHeight="1">
      <c r="A131" s="341">
        <f t="shared" si="1"/>
        <v>118</v>
      </c>
      <c r="B131" s="253"/>
      <c r="C131" s="253" t="s">
        <v>36</v>
      </c>
      <c r="D131" s="556" t="s">
        <v>480</v>
      </c>
      <c r="E131" s="556"/>
      <c r="F131" s="556"/>
      <c r="G131" s="556"/>
      <c r="H131" s="556"/>
      <c r="I131" s="556"/>
      <c r="J131" s="347"/>
      <c r="K131" s="348"/>
      <c r="L131" s="356">
        <v>636</v>
      </c>
    </row>
    <row r="132" spans="1:12" s="252" customFormat="1" ht="18.75" customHeight="1">
      <c r="A132" s="341">
        <f t="shared" si="1"/>
        <v>119</v>
      </c>
      <c r="B132" s="253"/>
      <c r="C132" s="253" t="s">
        <v>54</v>
      </c>
      <c r="D132" s="556" t="s">
        <v>481</v>
      </c>
      <c r="E132" s="556"/>
      <c r="F132" s="556"/>
      <c r="G132" s="556"/>
      <c r="H132" s="556"/>
      <c r="I132" s="556"/>
      <c r="J132" s="347"/>
      <c r="K132" s="348">
        <v>2000</v>
      </c>
      <c r="L132" s="356">
        <v>2000</v>
      </c>
    </row>
    <row r="133" spans="1:12" s="252" customFormat="1" ht="18.75" customHeight="1">
      <c r="A133" s="341">
        <f t="shared" si="1"/>
        <v>120</v>
      </c>
      <c r="B133" s="344" t="s">
        <v>341</v>
      </c>
      <c r="C133" s="557" t="s">
        <v>356</v>
      </c>
      <c r="D133" s="557"/>
      <c r="E133" s="558"/>
      <c r="F133" s="558"/>
      <c r="G133" s="558"/>
      <c r="H133" s="558"/>
      <c r="I133" s="558"/>
      <c r="J133" s="347"/>
      <c r="K133" s="350">
        <f>SUM(K62+K88+K105+K110+K116+K120)</f>
        <v>98232</v>
      </c>
      <c r="L133" s="350">
        <f>SUM(L62+L88+L105+L110+L116+L120)</f>
        <v>102117</v>
      </c>
    </row>
    <row r="134" spans="1:12" s="252" customFormat="1" ht="18.75" customHeight="1">
      <c r="A134" s="341">
        <f t="shared" si="1"/>
        <v>121</v>
      </c>
      <c r="B134" s="357" t="s">
        <v>357</v>
      </c>
      <c r="C134" s="589" t="s">
        <v>358</v>
      </c>
      <c r="D134" s="589"/>
      <c r="E134" s="562"/>
      <c r="F134" s="562"/>
      <c r="G134" s="562"/>
      <c r="H134" s="562"/>
      <c r="I134" s="562"/>
      <c r="J134" s="347"/>
      <c r="K134" s="350"/>
      <c r="L134" s="350"/>
    </row>
    <row r="135" spans="1:12" s="252" customFormat="1" ht="18.75" customHeight="1">
      <c r="A135" s="341">
        <f t="shared" si="1"/>
        <v>122</v>
      </c>
      <c r="B135" s="349"/>
      <c r="C135" s="557" t="s">
        <v>350</v>
      </c>
      <c r="D135" s="557"/>
      <c r="E135" s="558"/>
      <c r="F135" s="558"/>
      <c r="G135" s="558"/>
      <c r="H135" s="558"/>
      <c r="I135" s="558"/>
      <c r="J135" s="251"/>
      <c r="K135" s="350">
        <f>SUM(K136:K139)</f>
        <v>66467</v>
      </c>
      <c r="L135" s="350">
        <f>SUM(L136:L139)</f>
        <v>66456</v>
      </c>
    </row>
    <row r="136" spans="1:12" s="252" customFormat="1" ht="18.75" customHeight="1">
      <c r="A136" s="341">
        <f aca="true" t="shared" si="2" ref="A136:A141">A135+1</f>
        <v>123</v>
      </c>
      <c r="B136" s="253"/>
      <c r="C136" s="253" t="s">
        <v>10</v>
      </c>
      <c r="D136" s="556" t="s">
        <v>359</v>
      </c>
      <c r="E136" s="556"/>
      <c r="F136" s="556"/>
      <c r="G136" s="556"/>
      <c r="H136" s="556"/>
      <c r="I136" s="556"/>
      <c r="J136" s="255"/>
      <c r="K136" s="348">
        <v>103</v>
      </c>
      <c r="L136" s="348">
        <v>103</v>
      </c>
    </row>
    <row r="137" spans="1:12" s="252" customFormat="1" ht="18.75" customHeight="1">
      <c r="A137" s="341">
        <f t="shared" si="2"/>
        <v>124</v>
      </c>
      <c r="B137" s="253"/>
      <c r="C137" s="253" t="s">
        <v>16</v>
      </c>
      <c r="D137" s="556" t="s">
        <v>360</v>
      </c>
      <c r="E137" s="556"/>
      <c r="F137" s="556"/>
      <c r="G137" s="556"/>
      <c r="H137" s="556"/>
      <c r="I137" s="556"/>
      <c r="J137" s="245"/>
      <c r="K137" s="348">
        <v>129</v>
      </c>
      <c r="L137" s="348">
        <v>118</v>
      </c>
    </row>
    <row r="138" spans="1:12" s="252" customFormat="1" ht="18.75" customHeight="1">
      <c r="A138" s="341">
        <f t="shared" si="2"/>
        <v>125</v>
      </c>
      <c r="B138" s="253"/>
      <c r="C138" s="253" t="s">
        <v>23</v>
      </c>
      <c r="D138" s="556" t="s">
        <v>361</v>
      </c>
      <c r="E138" s="556"/>
      <c r="F138" s="556"/>
      <c r="G138" s="556"/>
      <c r="H138" s="556"/>
      <c r="I138" s="556"/>
      <c r="J138" s="245"/>
      <c r="K138" s="348">
        <v>65435</v>
      </c>
      <c r="L138" s="348">
        <v>65435</v>
      </c>
    </row>
    <row r="139" spans="1:12" s="252" customFormat="1" ht="18.75" customHeight="1">
      <c r="A139" s="341">
        <f t="shared" si="2"/>
        <v>126</v>
      </c>
      <c r="B139" s="253"/>
      <c r="C139" s="253" t="s">
        <v>26</v>
      </c>
      <c r="D139" s="556" t="s">
        <v>482</v>
      </c>
      <c r="E139" s="556"/>
      <c r="F139" s="556"/>
      <c r="G139" s="556"/>
      <c r="H139" s="556"/>
      <c r="I139" s="556"/>
      <c r="J139" s="245"/>
      <c r="K139" s="348">
        <v>800</v>
      </c>
      <c r="L139" s="348">
        <v>800</v>
      </c>
    </row>
    <row r="140" spans="1:12" s="252" customFormat="1" ht="35.25" customHeight="1">
      <c r="A140" s="341">
        <f t="shared" si="2"/>
        <v>127</v>
      </c>
      <c r="B140" s="357" t="s">
        <v>357</v>
      </c>
      <c r="C140" s="591" t="s">
        <v>362</v>
      </c>
      <c r="D140" s="592"/>
      <c r="E140" s="592"/>
      <c r="F140" s="592"/>
      <c r="G140" s="592"/>
      <c r="H140" s="592"/>
      <c r="I140" s="592"/>
      <c r="J140" s="245"/>
      <c r="K140" s="348">
        <f>K135</f>
        <v>66467</v>
      </c>
      <c r="L140" s="348">
        <f>L135</f>
        <v>66456</v>
      </c>
    </row>
    <row r="141" spans="1:12" s="252" customFormat="1" ht="18.75" customHeight="1">
      <c r="A141" s="341">
        <f t="shared" si="2"/>
        <v>128</v>
      </c>
      <c r="B141" s="253"/>
      <c r="C141" s="253"/>
      <c r="D141" s="556" t="s">
        <v>363</v>
      </c>
      <c r="E141" s="556"/>
      <c r="F141" s="556"/>
      <c r="G141" s="556"/>
      <c r="H141" s="556"/>
      <c r="I141" s="556"/>
      <c r="J141" s="350">
        <f>J56</f>
        <v>1082592</v>
      </c>
      <c r="K141" s="350">
        <f>K56+K133+K140</f>
        <v>1240829</v>
      </c>
      <c r="L141" s="350">
        <f>L56+L133+L140</f>
        <v>377099</v>
      </c>
    </row>
    <row r="142" spans="1:12" s="262" customFormat="1" ht="18.75" customHeight="1">
      <c r="A142" s="256"/>
      <c r="B142" s="257"/>
      <c r="C142" s="257"/>
      <c r="D142" s="258"/>
      <c r="E142" s="258"/>
      <c r="F142" s="258"/>
      <c r="G142" s="258"/>
      <c r="H142" s="259"/>
      <c r="I142" s="259"/>
      <c r="J142" s="260"/>
      <c r="K142" s="261"/>
      <c r="L142" s="261"/>
    </row>
    <row r="143" spans="1:12" s="262" customFormat="1" ht="18.75" customHeight="1">
      <c r="A143" s="256"/>
      <c r="B143" s="263"/>
      <c r="C143" s="264"/>
      <c r="D143" s="264"/>
      <c r="E143" s="264"/>
      <c r="F143" s="264"/>
      <c r="G143" s="264"/>
      <c r="H143" s="264"/>
      <c r="I143" s="264"/>
      <c r="J143" s="265"/>
      <c r="K143" s="261"/>
      <c r="L143" s="261"/>
    </row>
    <row r="144" spans="1:12" s="262" customFormat="1" ht="18.75" customHeight="1">
      <c r="A144" s="256"/>
      <c r="B144" s="266"/>
      <c r="C144" s="267"/>
      <c r="D144" s="267"/>
      <c r="E144" s="267"/>
      <c r="F144" s="267"/>
      <c r="G144" s="267"/>
      <c r="H144" s="267"/>
      <c r="I144" s="267"/>
      <c r="J144" s="261"/>
      <c r="K144" s="261"/>
      <c r="L144" s="261"/>
    </row>
    <row r="145" spans="1:12" s="262" customFormat="1" ht="18.75" customHeight="1">
      <c r="A145" s="256"/>
      <c r="B145" s="268"/>
      <c r="C145" s="269"/>
      <c r="D145" s="269"/>
      <c r="E145" s="269"/>
      <c r="F145" s="269"/>
      <c r="G145" s="269"/>
      <c r="H145" s="270"/>
      <c r="I145" s="270"/>
      <c r="J145" s="271"/>
      <c r="K145" s="261"/>
      <c r="L145" s="261"/>
    </row>
    <row r="146" spans="1:12" s="262" customFormat="1" ht="18.75" customHeight="1">
      <c r="A146" s="256"/>
      <c r="B146" s="272"/>
      <c r="C146" s="273"/>
      <c r="D146" s="273"/>
      <c r="E146" s="273"/>
      <c r="F146" s="273"/>
      <c r="G146" s="273"/>
      <c r="H146" s="273"/>
      <c r="I146" s="273"/>
      <c r="J146" s="261"/>
      <c r="K146" s="261"/>
      <c r="L146" s="261"/>
    </row>
    <row r="147" spans="1:12" s="280" customFormat="1" ht="18.75" customHeight="1">
      <c r="A147" s="274"/>
      <c r="B147" s="275"/>
      <c r="C147" s="275"/>
      <c r="D147" s="276"/>
      <c r="E147" s="276"/>
      <c r="F147" s="276"/>
      <c r="G147" s="276"/>
      <c r="H147" s="277"/>
      <c r="I147" s="277"/>
      <c r="J147" s="278"/>
      <c r="K147" s="279"/>
      <c r="L147" s="279"/>
    </row>
    <row r="148" spans="1:12" s="280" customFormat="1" ht="18.75" customHeight="1">
      <c r="A148" s="274"/>
      <c r="B148" s="281"/>
      <c r="C148" s="282"/>
      <c r="D148" s="282"/>
      <c r="E148" s="282"/>
      <c r="F148" s="282"/>
      <c r="G148" s="282"/>
      <c r="H148" s="283"/>
      <c r="I148" s="283"/>
      <c r="J148" s="284"/>
      <c r="K148" s="279"/>
      <c r="L148" s="279"/>
    </row>
    <row r="149" spans="1:12" s="280" customFormat="1" ht="18.75" customHeight="1">
      <c r="A149" s="274"/>
      <c r="B149" s="275"/>
      <c r="C149" s="275"/>
      <c r="D149" s="285"/>
      <c r="E149" s="285"/>
      <c r="F149" s="285"/>
      <c r="G149" s="285"/>
      <c r="H149" s="286"/>
      <c r="I149" s="286"/>
      <c r="J149" s="278"/>
      <c r="K149" s="279"/>
      <c r="L149" s="279"/>
    </row>
    <row r="150" spans="1:12" s="280" customFormat="1" ht="18.75" customHeight="1">
      <c r="A150" s="274"/>
      <c r="B150" s="275"/>
      <c r="C150" s="275"/>
      <c r="D150" s="276"/>
      <c r="E150" s="276"/>
      <c r="F150" s="276"/>
      <c r="G150" s="276"/>
      <c r="H150" s="277"/>
      <c r="I150" s="277"/>
      <c r="J150" s="278"/>
      <c r="K150" s="279"/>
      <c r="L150" s="279"/>
    </row>
    <row r="151" spans="1:12" s="280" customFormat="1" ht="18.75" customHeight="1">
      <c r="A151" s="274"/>
      <c r="B151" s="275"/>
      <c r="C151" s="275"/>
      <c r="D151" s="276"/>
      <c r="E151" s="276"/>
      <c r="F151" s="276"/>
      <c r="G151" s="276"/>
      <c r="H151" s="277"/>
      <c r="I151" s="277"/>
      <c r="J151" s="278"/>
      <c r="K151" s="279"/>
      <c r="L151" s="279"/>
    </row>
    <row r="152" spans="1:12" s="280" customFormat="1" ht="18.75" customHeight="1">
      <c r="A152" s="274"/>
      <c r="B152" s="287"/>
      <c r="C152" s="288"/>
      <c r="D152" s="288"/>
      <c r="E152" s="288"/>
      <c r="F152" s="288"/>
      <c r="G152" s="288"/>
      <c r="H152" s="288"/>
      <c r="I152" s="288"/>
      <c r="J152" s="289"/>
      <c r="K152" s="279"/>
      <c r="L152" s="279"/>
    </row>
    <row r="153" spans="1:12" s="280" customFormat="1" ht="18.75" customHeight="1">
      <c r="A153" s="274"/>
      <c r="B153" s="290"/>
      <c r="C153" s="291"/>
      <c r="D153" s="291"/>
      <c r="E153" s="291"/>
      <c r="F153" s="291"/>
      <c r="G153" s="291"/>
      <c r="H153" s="291"/>
      <c r="I153" s="291"/>
      <c r="J153" s="289"/>
      <c r="K153" s="279"/>
      <c r="L153" s="279"/>
    </row>
    <row r="154" spans="1:12" s="280" customFormat="1" ht="18.75" customHeight="1">
      <c r="A154" s="274"/>
      <c r="B154" s="197"/>
      <c r="C154" s="292"/>
      <c r="D154" s="292"/>
      <c r="E154" s="292"/>
      <c r="F154" s="292"/>
      <c r="G154" s="292"/>
      <c r="H154" s="292"/>
      <c r="I154" s="292"/>
      <c r="J154" s="278"/>
      <c r="K154" s="279"/>
      <c r="L154" s="279"/>
    </row>
    <row r="155" spans="1:12" s="280" customFormat="1" ht="18.75" customHeight="1">
      <c r="A155" s="274"/>
      <c r="B155" s="275"/>
      <c r="C155" s="275"/>
      <c r="D155" s="276"/>
      <c r="E155" s="276"/>
      <c r="F155" s="276"/>
      <c r="G155" s="276"/>
      <c r="H155" s="277"/>
      <c r="I155" s="277"/>
      <c r="J155" s="278"/>
      <c r="K155" s="279"/>
      <c r="L155" s="279"/>
    </row>
    <row r="156" spans="1:12" s="280" customFormat="1" ht="18.75" customHeight="1">
      <c r="A156" s="274"/>
      <c r="B156" s="275"/>
      <c r="C156" s="275"/>
      <c r="D156" s="285"/>
      <c r="E156" s="279"/>
      <c r="F156" s="279"/>
      <c r="G156" s="279"/>
      <c r="H156" s="279"/>
      <c r="I156" s="279"/>
      <c r="J156" s="278"/>
      <c r="K156" s="279"/>
      <c r="L156" s="279"/>
    </row>
    <row r="157" spans="1:12" s="280" customFormat="1" ht="18.75" customHeight="1">
      <c r="A157" s="274"/>
      <c r="B157" s="275"/>
      <c r="C157" s="275"/>
      <c r="D157" s="285"/>
      <c r="E157" s="279"/>
      <c r="F157" s="279"/>
      <c r="G157" s="279"/>
      <c r="H157" s="279"/>
      <c r="I157" s="279"/>
      <c r="J157" s="278"/>
      <c r="K157" s="279"/>
      <c r="L157" s="279"/>
    </row>
    <row r="158" spans="1:12" s="280" customFormat="1" ht="18.75" customHeight="1">
      <c r="A158" s="274"/>
      <c r="B158" s="281"/>
      <c r="C158" s="282"/>
      <c r="D158" s="279"/>
      <c r="E158" s="279"/>
      <c r="F158" s="279"/>
      <c r="G158" s="279"/>
      <c r="H158" s="279"/>
      <c r="I158" s="279"/>
      <c r="J158" s="293"/>
      <c r="K158" s="279"/>
      <c r="L158" s="279"/>
    </row>
    <row r="159" spans="1:12" s="280" customFormat="1" ht="18.75" customHeight="1">
      <c r="A159" s="274"/>
      <c r="B159" s="197"/>
      <c r="C159" s="197"/>
      <c r="D159" s="277"/>
      <c r="E159" s="277"/>
      <c r="F159" s="277"/>
      <c r="G159" s="277"/>
      <c r="H159" s="277"/>
      <c r="I159" s="277"/>
      <c r="J159" s="279"/>
      <c r="K159" s="279"/>
      <c r="L159" s="279"/>
    </row>
    <row r="160" spans="1:12" s="280" customFormat="1" ht="18.75" customHeight="1">
      <c r="A160" s="274"/>
      <c r="B160" s="197"/>
      <c r="C160" s="197"/>
      <c r="D160" s="277"/>
      <c r="E160" s="277"/>
      <c r="F160" s="277"/>
      <c r="G160" s="277"/>
      <c r="H160" s="277"/>
      <c r="I160" s="277"/>
      <c r="J160" s="279"/>
      <c r="K160" s="279"/>
      <c r="L160" s="279"/>
    </row>
    <row r="161" spans="1:12" s="280" customFormat="1" ht="18.75" customHeight="1">
      <c r="A161" s="274"/>
      <c r="B161" s="197"/>
      <c r="C161" s="197"/>
      <c r="D161" s="277"/>
      <c r="E161" s="277"/>
      <c r="F161" s="277"/>
      <c r="G161" s="277"/>
      <c r="H161" s="277"/>
      <c r="I161" s="277"/>
      <c r="J161" s="279"/>
      <c r="K161" s="279"/>
      <c r="L161" s="279"/>
    </row>
    <row r="162" spans="1:12" s="280" customFormat="1" ht="18.75" customHeight="1">
      <c r="A162" s="274"/>
      <c r="B162" s="197"/>
      <c r="C162" s="197"/>
      <c r="D162" s="277"/>
      <c r="E162" s="277"/>
      <c r="F162" s="277"/>
      <c r="G162" s="277"/>
      <c r="H162" s="277"/>
      <c r="I162" s="277"/>
      <c r="J162" s="279"/>
      <c r="K162" s="279"/>
      <c r="L162" s="279"/>
    </row>
    <row r="163" spans="1:12" s="280" customFormat="1" ht="18.75" customHeight="1">
      <c r="A163" s="274"/>
      <c r="B163" s="197"/>
      <c r="C163" s="197"/>
      <c r="D163" s="277"/>
      <c r="E163" s="277"/>
      <c r="F163" s="277"/>
      <c r="G163" s="277"/>
      <c r="H163" s="277"/>
      <c r="I163" s="277"/>
      <c r="J163" s="279"/>
      <c r="K163" s="279"/>
      <c r="L163" s="279"/>
    </row>
    <row r="164" spans="1:12" s="280" customFormat="1" ht="18.75" customHeight="1">
      <c r="A164" s="274"/>
      <c r="B164" s="197"/>
      <c r="C164" s="197"/>
      <c r="D164" s="277"/>
      <c r="E164" s="277"/>
      <c r="F164" s="277"/>
      <c r="G164" s="277"/>
      <c r="H164" s="277"/>
      <c r="I164" s="277"/>
      <c r="J164" s="279"/>
      <c r="K164" s="279"/>
      <c r="L164" s="279"/>
    </row>
    <row r="165" spans="1:12" s="280" customFormat="1" ht="18.75" customHeight="1">
      <c r="A165" s="274"/>
      <c r="B165" s="197"/>
      <c r="C165" s="197"/>
      <c r="D165" s="277"/>
      <c r="E165" s="277"/>
      <c r="F165" s="277"/>
      <c r="G165" s="277"/>
      <c r="H165" s="277"/>
      <c r="I165" s="277"/>
      <c r="J165" s="279"/>
      <c r="K165" s="279"/>
      <c r="L165" s="279"/>
    </row>
    <row r="166" spans="1:12" s="280" customFormat="1" ht="18.75" customHeight="1">
      <c r="A166" s="274"/>
      <c r="B166" s="197"/>
      <c r="C166" s="197"/>
      <c r="D166" s="277"/>
      <c r="E166" s="277"/>
      <c r="F166" s="277"/>
      <c r="G166" s="277"/>
      <c r="H166" s="277"/>
      <c r="I166" s="277"/>
      <c r="J166" s="279"/>
      <c r="K166" s="279"/>
      <c r="L166" s="279"/>
    </row>
    <row r="167" spans="1:12" s="280" customFormat="1" ht="18.75" customHeight="1">
      <c r="A167" s="274"/>
      <c r="B167" s="197"/>
      <c r="C167" s="197"/>
      <c r="D167" s="277"/>
      <c r="E167" s="277"/>
      <c r="F167" s="277"/>
      <c r="G167" s="277"/>
      <c r="H167" s="277"/>
      <c r="I167" s="277"/>
      <c r="J167" s="279"/>
      <c r="K167" s="279"/>
      <c r="L167" s="279"/>
    </row>
    <row r="168" spans="1:12" s="280" customFormat="1" ht="18.75" customHeight="1">
      <c r="A168" s="274"/>
      <c r="B168" s="197"/>
      <c r="C168" s="197"/>
      <c r="D168" s="277"/>
      <c r="E168" s="277"/>
      <c r="F168" s="277"/>
      <c r="G168" s="277"/>
      <c r="H168" s="277"/>
      <c r="I168" s="277"/>
      <c r="J168" s="279"/>
      <c r="K168" s="279"/>
      <c r="L168" s="279"/>
    </row>
    <row r="169" spans="1:12" s="280" customFormat="1" ht="18.75" customHeight="1">
      <c r="A169" s="231"/>
      <c r="B169" s="197"/>
      <c r="C169" s="197"/>
      <c r="D169" s="277"/>
      <c r="E169" s="277"/>
      <c r="F169" s="277"/>
      <c r="G169" s="277"/>
      <c r="H169" s="277"/>
      <c r="I169" s="277"/>
      <c r="J169" s="279"/>
      <c r="K169" s="279"/>
      <c r="L169" s="279"/>
    </row>
    <row r="170" spans="1:12" s="280" customFormat="1" ht="18.75" customHeight="1">
      <c r="A170" s="197"/>
      <c r="B170" s="197"/>
      <c r="C170" s="197"/>
      <c r="D170" s="277"/>
      <c r="E170" s="277"/>
      <c r="F170" s="277"/>
      <c r="G170" s="277"/>
      <c r="H170" s="277"/>
      <c r="I170" s="277"/>
      <c r="J170" s="279"/>
      <c r="K170" s="279"/>
      <c r="L170" s="279"/>
    </row>
    <row r="171" spans="1:12" s="280" customFormat="1" ht="18.75" customHeight="1">
      <c r="A171" s="197"/>
      <c r="B171" s="197"/>
      <c r="C171" s="197"/>
      <c r="D171" s="277"/>
      <c r="E171" s="277"/>
      <c r="F171" s="277"/>
      <c r="G171" s="277"/>
      <c r="H171" s="277"/>
      <c r="I171" s="277"/>
      <c r="J171" s="279"/>
      <c r="K171" s="279"/>
      <c r="L171" s="279"/>
    </row>
    <row r="172" spans="1:12" s="280" customFormat="1" ht="18.75" customHeight="1">
      <c r="A172" s="197"/>
      <c r="B172" s="197"/>
      <c r="C172" s="197"/>
      <c r="D172" s="277"/>
      <c r="E172" s="277"/>
      <c r="F172" s="277"/>
      <c r="G172" s="277"/>
      <c r="H172" s="277"/>
      <c r="I172" s="277"/>
      <c r="J172" s="279"/>
      <c r="K172" s="279"/>
      <c r="L172" s="279"/>
    </row>
    <row r="173" spans="1:12" s="280" customFormat="1" ht="18.75" customHeight="1">
      <c r="A173" s="197"/>
      <c r="B173" s="197"/>
      <c r="C173" s="197"/>
      <c r="D173" s="277"/>
      <c r="E173" s="277"/>
      <c r="F173" s="277"/>
      <c r="G173" s="277"/>
      <c r="H173" s="277"/>
      <c r="I173" s="277"/>
      <c r="J173" s="279"/>
      <c r="K173" s="279"/>
      <c r="L173" s="279"/>
    </row>
    <row r="174" spans="1:12" s="280" customFormat="1" ht="18.75" customHeight="1">
      <c r="A174" s="197"/>
      <c r="B174" s="197"/>
      <c r="C174" s="197"/>
      <c r="D174" s="277"/>
      <c r="E174" s="277"/>
      <c r="F174" s="277"/>
      <c r="G174" s="277"/>
      <c r="H174" s="277"/>
      <c r="I174" s="277"/>
      <c r="J174" s="279"/>
      <c r="K174" s="279"/>
      <c r="L174" s="279"/>
    </row>
    <row r="175" spans="1:12" s="280" customFormat="1" ht="18.75" customHeight="1">
      <c r="A175" s="197"/>
      <c r="B175" s="197"/>
      <c r="C175" s="197"/>
      <c r="D175" s="277"/>
      <c r="E175" s="277"/>
      <c r="F175" s="277"/>
      <c r="G175" s="277"/>
      <c r="H175" s="277"/>
      <c r="I175" s="277"/>
      <c r="J175" s="279"/>
      <c r="K175" s="279"/>
      <c r="L175" s="279"/>
    </row>
    <row r="176" spans="1:12" s="280" customFormat="1" ht="18.75" customHeight="1">
      <c r="A176" s="197"/>
      <c r="B176" s="197"/>
      <c r="C176" s="197"/>
      <c r="D176" s="277"/>
      <c r="E176" s="277"/>
      <c r="F176" s="277"/>
      <c r="G176" s="277"/>
      <c r="H176" s="277"/>
      <c r="I176" s="277"/>
      <c r="J176" s="279"/>
      <c r="K176" s="279"/>
      <c r="L176" s="279"/>
    </row>
    <row r="177" spans="1:12" s="280" customFormat="1" ht="18.75" customHeight="1">
      <c r="A177" s="197"/>
      <c r="B177" s="197"/>
      <c r="C177" s="197"/>
      <c r="D177" s="277"/>
      <c r="E177" s="277"/>
      <c r="F177" s="277"/>
      <c r="G177" s="277"/>
      <c r="H177" s="277"/>
      <c r="I177" s="277"/>
      <c r="J177" s="279"/>
      <c r="K177" s="279"/>
      <c r="L177" s="279"/>
    </row>
    <row r="178" spans="1:12" s="280" customFormat="1" ht="18.75" customHeight="1">
      <c r="A178" s="197"/>
      <c r="B178" s="197"/>
      <c r="C178" s="197"/>
      <c r="D178" s="277"/>
      <c r="E178" s="277"/>
      <c r="F178" s="277"/>
      <c r="G178" s="277"/>
      <c r="H178" s="277"/>
      <c r="I178" s="277"/>
      <c r="J178" s="279"/>
      <c r="K178" s="279"/>
      <c r="L178" s="279"/>
    </row>
    <row r="179" spans="1:12" s="280" customFormat="1" ht="18.75" customHeight="1">
      <c r="A179" s="197"/>
      <c r="B179" s="197"/>
      <c r="C179" s="197"/>
      <c r="D179" s="277"/>
      <c r="E179" s="277"/>
      <c r="F179" s="277"/>
      <c r="G179" s="277"/>
      <c r="H179" s="277"/>
      <c r="I179" s="277"/>
      <c r="J179" s="279"/>
      <c r="K179" s="279"/>
      <c r="L179" s="279"/>
    </row>
    <row r="180" spans="1:12" s="280" customFormat="1" ht="18.75" customHeight="1">
      <c r="A180" s="197"/>
      <c r="B180" s="197"/>
      <c r="C180" s="197"/>
      <c r="D180" s="277"/>
      <c r="E180" s="277"/>
      <c r="F180" s="277"/>
      <c r="G180" s="277"/>
      <c r="H180" s="277"/>
      <c r="I180" s="277"/>
      <c r="J180" s="279"/>
      <c r="K180" s="279"/>
      <c r="L180" s="279"/>
    </row>
    <row r="181" spans="1:12" s="280" customFormat="1" ht="18.75" customHeight="1">
      <c r="A181" s="197"/>
      <c r="B181" s="197"/>
      <c r="C181" s="197"/>
      <c r="D181" s="277"/>
      <c r="E181" s="277"/>
      <c r="F181" s="277"/>
      <c r="G181" s="277"/>
      <c r="H181" s="277"/>
      <c r="I181" s="277"/>
      <c r="J181" s="279"/>
      <c r="K181" s="279"/>
      <c r="L181" s="279"/>
    </row>
    <row r="182" spans="1:12" s="280" customFormat="1" ht="18.75" customHeight="1">
      <c r="A182" s="197"/>
      <c r="B182" s="197"/>
      <c r="C182" s="197"/>
      <c r="D182" s="277"/>
      <c r="E182" s="277"/>
      <c r="F182" s="277"/>
      <c r="G182" s="277"/>
      <c r="H182" s="277"/>
      <c r="I182" s="277"/>
      <c r="J182" s="279"/>
      <c r="K182" s="279"/>
      <c r="L182" s="279"/>
    </row>
    <row r="183" spans="1:12" s="280" customFormat="1" ht="18.75" customHeight="1">
      <c r="A183" s="197"/>
      <c r="B183" s="197"/>
      <c r="C183" s="197"/>
      <c r="D183" s="277"/>
      <c r="E183" s="277"/>
      <c r="F183" s="277"/>
      <c r="G183" s="277"/>
      <c r="H183" s="277"/>
      <c r="I183" s="277"/>
      <c r="J183" s="279"/>
      <c r="K183" s="279"/>
      <c r="L183" s="279"/>
    </row>
    <row r="184" spans="1:9" s="280" customFormat="1" ht="18.75" customHeight="1">
      <c r="A184" s="197"/>
      <c r="B184" s="197"/>
      <c r="C184" s="197"/>
      <c r="D184" s="590"/>
      <c r="E184" s="590"/>
      <c r="F184" s="590"/>
      <c r="G184" s="590"/>
      <c r="H184" s="590"/>
      <c r="I184" s="590"/>
    </row>
    <row r="185" spans="1:9" s="280" customFormat="1" ht="18.75" customHeight="1">
      <c r="A185" s="197"/>
      <c r="B185" s="197"/>
      <c r="C185" s="197"/>
      <c r="D185" s="590"/>
      <c r="E185" s="590"/>
      <c r="F185" s="590"/>
      <c r="G185" s="590"/>
      <c r="H185" s="590"/>
      <c r="I185" s="590"/>
    </row>
    <row r="186" spans="1:9" s="280" customFormat="1" ht="18.75" customHeight="1">
      <c r="A186" s="197"/>
      <c r="B186" s="197"/>
      <c r="C186" s="197"/>
      <c r="D186" s="590"/>
      <c r="E186" s="590"/>
      <c r="F186" s="590"/>
      <c r="G186" s="590"/>
      <c r="H186" s="590"/>
      <c r="I186" s="590"/>
    </row>
    <row r="187" spans="1:9" s="280" customFormat="1" ht="18.75" customHeight="1">
      <c r="A187" s="197"/>
      <c r="B187" s="197"/>
      <c r="C187" s="197"/>
      <c r="D187" s="590"/>
      <c r="E187" s="590"/>
      <c r="F187" s="590"/>
      <c r="G187" s="590"/>
      <c r="H187" s="590"/>
      <c r="I187" s="590"/>
    </row>
    <row r="188" spans="1:9" s="280" customFormat="1" ht="18.75" customHeight="1">
      <c r="A188" s="197"/>
      <c r="B188" s="197"/>
      <c r="C188" s="197"/>
      <c r="D188" s="590"/>
      <c r="E188" s="590"/>
      <c r="F188" s="590"/>
      <c r="G188" s="590"/>
      <c r="H188" s="590"/>
      <c r="I188" s="590"/>
    </row>
    <row r="189" spans="1:9" s="280" customFormat="1" ht="18.75" customHeight="1">
      <c r="A189" s="197"/>
      <c r="B189" s="197"/>
      <c r="C189" s="197"/>
      <c r="D189" s="590"/>
      <c r="E189" s="590"/>
      <c r="F189" s="590"/>
      <c r="G189" s="590"/>
      <c r="H189" s="590"/>
      <c r="I189" s="590"/>
    </row>
    <row r="190" spans="1:9" s="280" customFormat="1" ht="18.75" customHeight="1">
      <c r="A190" s="197"/>
      <c r="B190" s="197"/>
      <c r="C190" s="197"/>
      <c r="D190" s="590"/>
      <c r="E190" s="590"/>
      <c r="F190" s="590"/>
      <c r="G190" s="590"/>
      <c r="H190" s="590"/>
      <c r="I190" s="590"/>
    </row>
    <row r="191" spans="1:9" s="280" customFormat="1" ht="18.75" customHeight="1">
      <c r="A191" s="197"/>
      <c r="B191" s="197"/>
      <c r="C191" s="197"/>
      <c r="D191" s="590"/>
      <c r="E191" s="590"/>
      <c r="F191" s="590"/>
      <c r="G191" s="590"/>
      <c r="H191" s="590"/>
      <c r="I191" s="590"/>
    </row>
    <row r="192" spans="1:9" s="280" customFormat="1" ht="18.75" customHeight="1">
      <c r="A192" s="197"/>
      <c r="B192" s="197"/>
      <c r="C192" s="197"/>
      <c r="D192" s="590"/>
      <c r="E192" s="590"/>
      <c r="F192" s="590"/>
      <c r="G192" s="590"/>
      <c r="H192" s="590"/>
      <c r="I192" s="590"/>
    </row>
    <row r="193" spans="1:9" s="280" customFormat="1" ht="18.75" customHeight="1">
      <c r="A193" s="197"/>
      <c r="B193" s="197"/>
      <c r="C193" s="197"/>
      <c r="D193" s="590"/>
      <c r="E193" s="590"/>
      <c r="F193" s="590"/>
      <c r="G193" s="590"/>
      <c r="H193" s="590"/>
      <c r="I193" s="590"/>
    </row>
    <row r="194" spans="1:9" s="280" customFormat="1" ht="18.75" customHeight="1">
      <c r="A194" s="197"/>
      <c r="B194" s="197"/>
      <c r="C194" s="197"/>
      <c r="D194" s="590"/>
      <c r="E194" s="590"/>
      <c r="F194" s="590"/>
      <c r="G194" s="590"/>
      <c r="H194" s="590"/>
      <c r="I194" s="590"/>
    </row>
    <row r="195" s="280" customFormat="1" ht="18.75" customHeight="1">
      <c r="A195" s="197"/>
    </row>
    <row r="196" s="280" customFormat="1" ht="18.75" customHeight="1">
      <c r="A196" s="197"/>
    </row>
    <row r="197" s="280" customFormat="1" ht="18.75" customHeight="1">
      <c r="A197" s="197"/>
    </row>
    <row r="198" s="280" customFormat="1" ht="18.75" customHeight="1">
      <c r="A198" s="197"/>
    </row>
    <row r="199" s="280" customFormat="1" ht="18.75" customHeight="1">
      <c r="A199" s="197"/>
    </row>
    <row r="200" s="280" customFormat="1" ht="18.75" customHeight="1">
      <c r="A200" s="197"/>
    </row>
    <row r="201" s="280" customFormat="1" ht="18.75" customHeight="1">
      <c r="A201" s="197"/>
    </row>
    <row r="202" s="280" customFormat="1" ht="18.75" customHeight="1">
      <c r="A202" s="197"/>
    </row>
    <row r="203" s="280" customFormat="1" ht="18.75" customHeight="1">
      <c r="A203" s="197"/>
    </row>
    <row r="204" s="280" customFormat="1" ht="18.75" customHeight="1">
      <c r="A204" s="197"/>
    </row>
    <row r="205" s="280" customFormat="1" ht="18.75" customHeight="1">
      <c r="A205" s="197"/>
    </row>
    <row r="206" s="280" customFormat="1" ht="18.75" customHeight="1">
      <c r="A206" s="197"/>
    </row>
    <row r="207" s="280" customFormat="1" ht="18.75" customHeight="1">
      <c r="A207" s="197"/>
    </row>
    <row r="208" s="280" customFormat="1" ht="18.75" customHeight="1">
      <c r="A208" s="197"/>
    </row>
    <row r="209" s="280" customFormat="1" ht="18.75" customHeight="1">
      <c r="A209" s="197"/>
    </row>
    <row r="210" s="280" customFormat="1" ht="18.75" customHeight="1">
      <c r="A210" s="197"/>
    </row>
    <row r="211" s="280" customFormat="1" ht="18.75" customHeight="1">
      <c r="A211" s="197"/>
    </row>
    <row r="212" s="280" customFormat="1" ht="18.75" customHeight="1">
      <c r="A212" s="197"/>
    </row>
    <row r="213" s="280" customFormat="1" ht="18.75" customHeight="1">
      <c r="A213" s="197"/>
    </row>
    <row r="214" s="280" customFormat="1" ht="18.75" customHeight="1">
      <c r="A214" s="197"/>
    </row>
    <row r="215" s="280" customFormat="1" ht="18.75" customHeight="1">
      <c r="A215" s="197"/>
    </row>
    <row r="216" s="280" customFormat="1" ht="18.75" customHeight="1">
      <c r="A216" s="197"/>
    </row>
    <row r="217" s="280" customFormat="1" ht="18.75" customHeight="1">
      <c r="A217" s="197"/>
    </row>
    <row r="218" s="280" customFormat="1" ht="18.75" customHeight="1">
      <c r="A218" s="197"/>
    </row>
    <row r="219" s="280" customFormat="1" ht="18.75" customHeight="1">
      <c r="A219" s="197"/>
    </row>
    <row r="220" s="280" customFormat="1" ht="18.75" customHeight="1">
      <c r="A220" s="197"/>
    </row>
    <row r="221" s="280" customFormat="1" ht="18.75" customHeight="1">
      <c r="A221" s="197"/>
    </row>
    <row r="222" s="280" customFormat="1" ht="18.75" customHeight="1">
      <c r="A222" s="197"/>
    </row>
    <row r="223" s="280" customFormat="1" ht="18.75" customHeight="1">
      <c r="A223" s="197"/>
    </row>
    <row r="224" s="280" customFormat="1" ht="18.75" customHeight="1">
      <c r="A224" s="197"/>
    </row>
    <row r="225" s="280" customFormat="1" ht="18.75" customHeight="1">
      <c r="A225" s="197"/>
    </row>
    <row r="226" s="280" customFormat="1" ht="18.75" customHeight="1">
      <c r="A226" s="197"/>
    </row>
    <row r="227" s="280" customFormat="1" ht="18.75" customHeight="1">
      <c r="A227" s="197"/>
    </row>
    <row r="228" s="280" customFormat="1" ht="18.75" customHeight="1">
      <c r="A228" s="197"/>
    </row>
    <row r="229" s="280" customFormat="1" ht="18.75" customHeight="1">
      <c r="A229" s="197"/>
    </row>
    <row r="230" s="280" customFormat="1" ht="18.75" customHeight="1">
      <c r="A230" s="197"/>
    </row>
    <row r="231" s="280" customFormat="1" ht="18.75" customHeight="1">
      <c r="A231" s="197"/>
    </row>
    <row r="232" s="280" customFormat="1" ht="18.75" customHeight="1">
      <c r="A232" s="197"/>
    </row>
    <row r="233" s="280" customFormat="1" ht="18.75" customHeight="1">
      <c r="A233" s="197"/>
    </row>
    <row r="234" s="280" customFormat="1" ht="18.75" customHeight="1">
      <c r="A234" s="197"/>
    </row>
    <row r="235" s="280" customFormat="1" ht="18.75" customHeight="1">
      <c r="A235" s="197"/>
    </row>
    <row r="236" s="280" customFormat="1" ht="18.75" customHeight="1">
      <c r="A236" s="197"/>
    </row>
    <row r="237" s="280" customFormat="1" ht="18.75" customHeight="1">
      <c r="A237" s="197"/>
    </row>
    <row r="238" s="280" customFormat="1" ht="18.75" customHeight="1">
      <c r="A238" s="197"/>
    </row>
    <row r="239" s="280" customFormat="1" ht="18.75" customHeight="1">
      <c r="A239" s="197"/>
    </row>
    <row r="240" s="280" customFormat="1" ht="18.75" customHeight="1">
      <c r="A240" s="197"/>
    </row>
    <row r="241" s="280" customFormat="1" ht="18.75" customHeight="1">
      <c r="A241" s="197"/>
    </row>
    <row r="242" s="280" customFormat="1" ht="18.75" customHeight="1">
      <c r="A242" s="197"/>
    </row>
    <row r="243" s="280" customFormat="1" ht="18.75" customHeight="1">
      <c r="A243" s="197"/>
    </row>
    <row r="244" s="280" customFormat="1" ht="18.75" customHeight="1">
      <c r="A244" s="197"/>
    </row>
    <row r="245" s="280" customFormat="1" ht="18.75" customHeight="1">
      <c r="A245" s="197"/>
    </row>
    <row r="246" s="280" customFormat="1" ht="18.75" customHeight="1">
      <c r="A246" s="197"/>
    </row>
    <row r="247" s="280" customFormat="1" ht="18.75" customHeight="1">
      <c r="A247" s="197"/>
    </row>
    <row r="248" s="280" customFormat="1" ht="18.75" customHeight="1">
      <c r="A248" s="197"/>
    </row>
    <row r="249" s="280" customFormat="1" ht="18.75" customHeight="1">
      <c r="A249" s="197"/>
    </row>
    <row r="250" s="280" customFormat="1" ht="18.75" customHeight="1">
      <c r="A250" s="197"/>
    </row>
    <row r="251" s="280" customFormat="1" ht="18.75" customHeight="1">
      <c r="A251" s="197"/>
    </row>
    <row r="252" s="280" customFormat="1" ht="18.75" customHeight="1">
      <c r="A252" s="197"/>
    </row>
    <row r="253" s="280" customFormat="1" ht="18.75" customHeight="1">
      <c r="A253" s="197"/>
    </row>
    <row r="254" s="280" customFormat="1" ht="18.75" customHeight="1">
      <c r="A254" s="197"/>
    </row>
    <row r="255" s="280" customFormat="1" ht="18.75" customHeight="1">
      <c r="A255" s="197"/>
    </row>
    <row r="256" s="280" customFormat="1" ht="18.75" customHeight="1">
      <c r="A256" s="197"/>
    </row>
    <row r="257" s="280" customFormat="1" ht="18.75" customHeight="1">
      <c r="A257" s="197"/>
    </row>
    <row r="258" s="280" customFormat="1" ht="18.75" customHeight="1">
      <c r="A258" s="197"/>
    </row>
    <row r="259" s="280" customFormat="1" ht="18.75" customHeight="1">
      <c r="A259" s="197"/>
    </row>
    <row r="260" s="280" customFormat="1" ht="18.75" customHeight="1">
      <c r="A260" s="197"/>
    </row>
    <row r="261" s="280" customFormat="1" ht="18.75" customHeight="1">
      <c r="A261" s="197"/>
    </row>
    <row r="262" s="280" customFormat="1" ht="18.75" customHeight="1">
      <c r="A262" s="197"/>
    </row>
    <row r="263" s="280" customFormat="1" ht="18.75" customHeight="1">
      <c r="A263" s="197"/>
    </row>
    <row r="264" s="280" customFormat="1" ht="18.75" customHeight="1">
      <c r="A264" s="197"/>
    </row>
    <row r="265" s="280" customFormat="1" ht="18.75" customHeight="1">
      <c r="A265" s="197"/>
    </row>
    <row r="266" s="280" customFormat="1" ht="18.75" customHeight="1">
      <c r="A266" s="197"/>
    </row>
    <row r="267" s="280" customFormat="1" ht="18.75" customHeight="1">
      <c r="A267" s="197"/>
    </row>
    <row r="268" s="280" customFormat="1" ht="18.75" customHeight="1">
      <c r="A268" s="197"/>
    </row>
    <row r="269" s="280" customFormat="1" ht="18.75" customHeight="1">
      <c r="A269" s="197"/>
    </row>
    <row r="270" s="280" customFormat="1" ht="18.75" customHeight="1">
      <c r="A270" s="197"/>
    </row>
    <row r="271" s="280" customFormat="1" ht="18.75" customHeight="1">
      <c r="A271" s="197"/>
    </row>
    <row r="272" s="280" customFormat="1" ht="18.75" customHeight="1">
      <c r="A272" s="197"/>
    </row>
    <row r="273" s="280" customFormat="1" ht="18.75" customHeight="1">
      <c r="A273" s="197"/>
    </row>
    <row r="274" s="280" customFormat="1" ht="18.75" customHeight="1">
      <c r="A274" s="197"/>
    </row>
    <row r="275" s="280" customFormat="1" ht="18.75" customHeight="1">
      <c r="A275" s="197"/>
    </row>
    <row r="276" s="280" customFormat="1" ht="18.75" customHeight="1">
      <c r="A276" s="197"/>
    </row>
    <row r="277" s="280" customFormat="1" ht="18.75" customHeight="1">
      <c r="A277" s="197"/>
    </row>
    <row r="278" s="280" customFormat="1" ht="18.75" customHeight="1">
      <c r="A278" s="197"/>
    </row>
    <row r="279" s="280" customFormat="1" ht="18.75" customHeight="1">
      <c r="A279" s="197"/>
    </row>
    <row r="280" s="280" customFormat="1" ht="18.75" customHeight="1">
      <c r="A280" s="197"/>
    </row>
    <row r="281" s="280" customFormat="1" ht="18.75" customHeight="1">
      <c r="A281" s="197"/>
    </row>
    <row r="282" s="280" customFormat="1" ht="18.75" customHeight="1">
      <c r="A282" s="197"/>
    </row>
    <row r="283" s="280" customFormat="1" ht="18.75" customHeight="1">
      <c r="A283" s="197"/>
    </row>
    <row r="284" s="280" customFormat="1" ht="18.75" customHeight="1">
      <c r="A284" s="197"/>
    </row>
    <row r="285" s="280" customFormat="1" ht="18.75" customHeight="1">
      <c r="A285" s="197"/>
    </row>
    <row r="286" s="280" customFormat="1" ht="18.75" customHeight="1">
      <c r="A286" s="197"/>
    </row>
    <row r="287" s="280" customFormat="1" ht="18.75" customHeight="1">
      <c r="A287" s="197"/>
    </row>
    <row r="288" s="280" customFormat="1" ht="18.75" customHeight="1">
      <c r="A288" s="197"/>
    </row>
    <row r="289" s="280" customFormat="1" ht="18.75" customHeight="1">
      <c r="A289" s="197"/>
    </row>
    <row r="290" s="280" customFormat="1" ht="18.75" customHeight="1">
      <c r="A290" s="197"/>
    </row>
    <row r="291" s="280" customFormat="1" ht="18.75" customHeight="1">
      <c r="A291" s="197"/>
    </row>
    <row r="292" s="280" customFormat="1" ht="18.75" customHeight="1">
      <c r="A292" s="197"/>
    </row>
    <row r="293" s="280" customFormat="1" ht="18.75" customHeight="1">
      <c r="A293" s="197"/>
    </row>
    <row r="294" s="280" customFormat="1" ht="18.75" customHeight="1">
      <c r="A294" s="197"/>
    </row>
    <row r="295" s="280" customFormat="1" ht="18.75" customHeight="1">
      <c r="A295" s="197"/>
    </row>
    <row r="296" s="280" customFormat="1" ht="18.75" customHeight="1">
      <c r="A296" s="197"/>
    </row>
    <row r="297" s="280" customFormat="1" ht="18.75" customHeight="1">
      <c r="A297" s="197"/>
    </row>
    <row r="298" s="280" customFormat="1" ht="18.75" customHeight="1">
      <c r="A298" s="197"/>
    </row>
    <row r="299" s="280" customFormat="1" ht="18.75" customHeight="1">
      <c r="A299" s="197"/>
    </row>
    <row r="300" s="280" customFormat="1" ht="18.75" customHeight="1">
      <c r="A300" s="197"/>
    </row>
    <row r="301" s="280" customFormat="1" ht="18.75" customHeight="1">
      <c r="A301" s="197"/>
    </row>
    <row r="302" s="280" customFormat="1" ht="18.75" customHeight="1">
      <c r="A302" s="197"/>
    </row>
    <row r="303" s="280" customFormat="1" ht="18.75" customHeight="1">
      <c r="A303" s="197"/>
    </row>
  </sheetData>
  <sheetProtection/>
  <mergeCells count="145">
    <mergeCell ref="D193:I193"/>
    <mergeCell ref="D194:I194"/>
    <mergeCell ref="D189:I189"/>
    <mergeCell ref="D190:I190"/>
    <mergeCell ref="D191:I191"/>
    <mergeCell ref="D192:I192"/>
    <mergeCell ref="D185:I185"/>
    <mergeCell ref="D186:I186"/>
    <mergeCell ref="D187:I187"/>
    <mergeCell ref="D188:I188"/>
    <mergeCell ref="D139:I139"/>
    <mergeCell ref="C140:I140"/>
    <mergeCell ref="D141:I141"/>
    <mergeCell ref="D184:I184"/>
    <mergeCell ref="C135:I135"/>
    <mergeCell ref="D136:I136"/>
    <mergeCell ref="D137:I137"/>
    <mergeCell ref="D138:I138"/>
    <mergeCell ref="D131:I131"/>
    <mergeCell ref="D132:I132"/>
    <mergeCell ref="C133:I133"/>
    <mergeCell ref="C134:I134"/>
    <mergeCell ref="D126:I126"/>
    <mergeCell ref="D127:I127"/>
    <mergeCell ref="D129:I129"/>
    <mergeCell ref="D130:I130"/>
    <mergeCell ref="D122:I122"/>
    <mergeCell ref="D123:I123"/>
    <mergeCell ref="D124:I124"/>
    <mergeCell ref="D125:I125"/>
    <mergeCell ref="D118:I118"/>
    <mergeCell ref="D119:I119"/>
    <mergeCell ref="C120:I120"/>
    <mergeCell ref="D121:I121"/>
    <mergeCell ref="D111:I111"/>
    <mergeCell ref="I112:L112"/>
    <mergeCell ref="C116:I116"/>
    <mergeCell ref="D117:I117"/>
    <mergeCell ref="D107:I107"/>
    <mergeCell ref="D108:I108"/>
    <mergeCell ref="D109:I109"/>
    <mergeCell ref="C110:I110"/>
    <mergeCell ref="D103:I103"/>
    <mergeCell ref="D104:I104"/>
    <mergeCell ref="C105:I105"/>
    <mergeCell ref="D106:I106"/>
    <mergeCell ref="D99:I99"/>
    <mergeCell ref="D100:I100"/>
    <mergeCell ref="D101:I101"/>
    <mergeCell ref="D102:I102"/>
    <mergeCell ref="D95:I95"/>
    <mergeCell ref="D96:I96"/>
    <mergeCell ref="D97:I97"/>
    <mergeCell ref="D98:I98"/>
    <mergeCell ref="D92:I92"/>
    <mergeCell ref="D93:I93"/>
    <mergeCell ref="D94:I94"/>
    <mergeCell ref="D49:I49"/>
    <mergeCell ref="D64:I64"/>
    <mergeCell ref="D69:I69"/>
    <mergeCell ref="D71:I71"/>
    <mergeCell ref="C54:I54"/>
    <mergeCell ref="C56:I56"/>
    <mergeCell ref="I57:L57"/>
    <mergeCell ref="C46:I46"/>
    <mergeCell ref="D25:I25"/>
    <mergeCell ref="D30:I30"/>
    <mergeCell ref="D31:I31"/>
    <mergeCell ref="D32:I32"/>
    <mergeCell ref="D33:I33"/>
    <mergeCell ref="D26:I26"/>
    <mergeCell ref="D27:I27"/>
    <mergeCell ref="C39:I39"/>
    <mergeCell ref="C35:I35"/>
    <mergeCell ref="C21:I21"/>
    <mergeCell ref="D18:I18"/>
    <mergeCell ref="C19:I19"/>
    <mergeCell ref="D14:I14"/>
    <mergeCell ref="D15:I15"/>
    <mergeCell ref="D16:I16"/>
    <mergeCell ref="D17:I17"/>
    <mergeCell ref="D23:I23"/>
    <mergeCell ref="D24:I24"/>
    <mergeCell ref="D2:I2"/>
    <mergeCell ref="A3:A5"/>
    <mergeCell ref="B3:L3"/>
    <mergeCell ref="B4:L4"/>
    <mergeCell ref="B5:L5"/>
    <mergeCell ref="B6:L6"/>
    <mergeCell ref="B9:I10"/>
    <mergeCell ref="L9:L10"/>
    <mergeCell ref="J10:K10"/>
    <mergeCell ref="D22:I22"/>
    <mergeCell ref="C34:I34"/>
    <mergeCell ref="D36:I36"/>
    <mergeCell ref="C11:I11"/>
    <mergeCell ref="D12:I12"/>
    <mergeCell ref="D13:I13"/>
    <mergeCell ref="C20:I20"/>
    <mergeCell ref="D28:I28"/>
    <mergeCell ref="D29:I29"/>
    <mergeCell ref="D37:I37"/>
    <mergeCell ref="D43:I43"/>
    <mergeCell ref="D44:I44"/>
    <mergeCell ref="C45:I45"/>
    <mergeCell ref="D38:I38"/>
    <mergeCell ref="D42:I42"/>
    <mergeCell ref="C41:I41"/>
    <mergeCell ref="C40:I40"/>
    <mergeCell ref="D47:I47"/>
    <mergeCell ref="D53:I53"/>
    <mergeCell ref="D55:I55"/>
    <mergeCell ref="D50:I50"/>
    <mergeCell ref="D51:I51"/>
    <mergeCell ref="D52:I52"/>
    <mergeCell ref="D48:I48"/>
    <mergeCell ref="C61:I61"/>
    <mergeCell ref="C62:I62"/>
    <mergeCell ref="D63:I63"/>
    <mergeCell ref="D65:I65"/>
    <mergeCell ref="D66:I66"/>
    <mergeCell ref="D67:I67"/>
    <mergeCell ref="D68:I68"/>
    <mergeCell ref="D70:I70"/>
    <mergeCell ref="D72:I72"/>
    <mergeCell ref="D73:I73"/>
    <mergeCell ref="D75:I75"/>
    <mergeCell ref="D76:I76"/>
    <mergeCell ref="D74:I74"/>
    <mergeCell ref="D77:I77"/>
    <mergeCell ref="D78:I78"/>
    <mergeCell ref="D79:I79"/>
    <mergeCell ref="D80:I80"/>
    <mergeCell ref="D81:I81"/>
    <mergeCell ref="D82:I82"/>
    <mergeCell ref="D83:I83"/>
    <mergeCell ref="D84:I84"/>
    <mergeCell ref="D128:I128"/>
    <mergeCell ref="D90:I90"/>
    <mergeCell ref="D86:I86"/>
    <mergeCell ref="D87:I87"/>
    <mergeCell ref="D85:I85"/>
    <mergeCell ref="C88:I88"/>
    <mergeCell ref="D89:I89"/>
    <mergeCell ref="D91:I91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5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25">
      <selection activeCell="A4" sqref="A4:F4"/>
    </sheetView>
  </sheetViews>
  <sheetFormatPr defaultColWidth="8.8515625" defaultRowHeight="12.75"/>
  <cols>
    <col min="1" max="1" width="3.7109375" style="470" customWidth="1"/>
    <col min="2" max="2" width="4.28125" style="470" customWidth="1"/>
    <col min="3" max="3" width="3.8515625" style="471" customWidth="1"/>
    <col min="4" max="4" width="73.28125" style="472" customWidth="1"/>
    <col min="5" max="5" width="14.421875" style="473" customWidth="1"/>
    <col min="6" max="6" width="14.57421875" style="470" customWidth="1"/>
    <col min="7" max="16384" width="8.8515625" style="470" customWidth="1"/>
  </cols>
  <sheetData>
    <row r="1" spans="2:6" ht="18.75" customHeight="1">
      <c r="B1" s="601" t="s">
        <v>506</v>
      </c>
      <c r="C1" s="601"/>
      <c r="D1" s="601"/>
      <c r="E1" s="601"/>
      <c r="F1" s="601"/>
    </row>
    <row r="2" spans="1:6" ht="18.75" customHeight="1">
      <c r="A2" s="602"/>
      <c r="B2" s="603"/>
      <c r="C2" s="603"/>
      <c r="D2" s="603"/>
      <c r="E2" s="603"/>
      <c r="F2" s="603"/>
    </row>
    <row r="3" ht="18.75" customHeight="1"/>
    <row r="4" spans="1:6" ht="23.25" customHeight="1">
      <c r="A4" s="604" t="s">
        <v>499</v>
      </c>
      <c r="B4" s="603"/>
      <c r="C4" s="603"/>
      <c r="D4" s="603"/>
      <c r="E4" s="603"/>
      <c r="F4" s="603"/>
    </row>
    <row r="5" spans="1:6" ht="24.75" customHeight="1">
      <c r="A5" s="604" t="s">
        <v>364</v>
      </c>
      <c r="B5" s="603"/>
      <c r="C5" s="603"/>
      <c r="D5" s="603"/>
      <c r="E5" s="603"/>
      <c r="F5" s="603"/>
    </row>
    <row r="6" spans="1:6" ht="24.75" customHeight="1">
      <c r="A6" s="475"/>
      <c r="B6" s="604"/>
      <c r="C6" s="603"/>
      <c r="D6" s="603"/>
      <c r="E6" s="603"/>
      <c r="F6" s="603"/>
    </row>
    <row r="7" spans="1:5" ht="24.75" customHeight="1">
      <c r="A7" s="476"/>
      <c r="C7" s="474"/>
      <c r="D7" s="477"/>
      <c r="E7" s="477"/>
    </row>
    <row r="8" spans="1:6" ht="18" customHeight="1">
      <c r="A8" s="478"/>
      <c r="B8" s="479" t="s">
        <v>0</v>
      </c>
      <c r="C8" s="479" t="s">
        <v>1</v>
      </c>
      <c r="D8" s="479" t="s">
        <v>2</v>
      </c>
      <c r="E8" s="480" t="s">
        <v>3</v>
      </c>
      <c r="F8" s="481" t="s">
        <v>4</v>
      </c>
    </row>
    <row r="9" spans="1:6" ht="18.75" customHeight="1">
      <c r="A9" s="479">
        <v>1</v>
      </c>
      <c r="F9" s="473" t="s">
        <v>87</v>
      </c>
    </row>
    <row r="10" spans="1:6" s="483" customFormat="1" ht="48" customHeight="1">
      <c r="A10" s="479">
        <f aca="true" t="shared" si="0" ref="A10:A33">A9+1</f>
        <v>2</v>
      </c>
      <c r="B10" s="593" t="s">
        <v>99</v>
      </c>
      <c r="C10" s="605"/>
      <c r="D10" s="606"/>
      <c r="E10" s="482" t="s">
        <v>248</v>
      </c>
      <c r="F10" s="482" t="s">
        <v>301</v>
      </c>
    </row>
    <row r="11" spans="1:6" s="483" customFormat="1" ht="24.75" customHeight="1">
      <c r="A11" s="479">
        <f t="shared" si="0"/>
        <v>3</v>
      </c>
      <c r="B11" s="593" t="s">
        <v>100</v>
      </c>
      <c r="C11" s="520"/>
      <c r="D11" s="520"/>
      <c r="E11" s="484"/>
      <c r="F11" s="485"/>
    </row>
    <row r="12" spans="1:6" s="483" customFormat="1" ht="24.75" customHeight="1">
      <c r="A12" s="479">
        <f t="shared" si="0"/>
        <v>4</v>
      </c>
      <c r="B12" s="486"/>
      <c r="C12" s="487" t="s">
        <v>10</v>
      </c>
      <c r="D12" s="488" t="s">
        <v>151</v>
      </c>
      <c r="E12" s="489">
        <v>10000</v>
      </c>
      <c r="F12" s="489">
        <v>7857</v>
      </c>
    </row>
    <row r="13" spans="1:6" ht="24.75" customHeight="1">
      <c r="A13" s="479">
        <f t="shared" si="0"/>
        <v>5</v>
      </c>
      <c r="B13" s="490"/>
      <c r="C13" s="487" t="s">
        <v>16</v>
      </c>
      <c r="D13" s="467" t="s">
        <v>150</v>
      </c>
      <c r="E13" s="489">
        <v>150</v>
      </c>
      <c r="F13" s="489">
        <v>47</v>
      </c>
    </row>
    <row r="14" spans="1:6" ht="24.75" customHeight="1">
      <c r="A14" s="479">
        <f t="shared" si="0"/>
        <v>6</v>
      </c>
      <c r="B14" s="490"/>
      <c r="C14" s="487" t="s">
        <v>23</v>
      </c>
      <c r="D14" s="464" t="s">
        <v>149</v>
      </c>
      <c r="E14" s="489">
        <v>500</v>
      </c>
      <c r="F14" s="489">
        <v>500</v>
      </c>
    </row>
    <row r="15" spans="1:6" ht="24.75" customHeight="1">
      <c r="A15" s="479">
        <f t="shared" si="0"/>
        <v>7</v>
      </c>
      <c r="B15" s="490"/>
      <c r="C15" s="487" t="s">
        <v>26</v>
      </c>
      <c r="D15" s="464" t="s">
        <v>365</v>
      </c>
      <c r="E15" s="489">
        <v>19543</v>
      </c>
      <c r="F15" s="489">
        <v>3980</v>
      </c>
    </row>
    <row r="16" spans="1:6" ht="24.75" customHeight="1">
      <c r="A16" s="479">
        <f t="shared" si="0"/>
        <v>8</v>
      </c>
      <c r="B16" s="490"/>
      <c r="C16" s="487" t="s">
        <v>58</v>
      </c>
      <c r="D16" s="464" t="s">
        <v>366</v>
      </c>
      <c r="E16" s="489">
        <v>2800</v>
      </c>
      <c r="F16" s="489">
        <v>175</v>
      </c>
    </row>
    <row r="17" spans="1:6" ht="24.75" customHeight="1">
      <c r="A17" s="479">
        <f t="shared" si="0"/>
        <v>9</v>
      </c>
      <c r="B17" s="490"/>
      <c r="C17" s="487" t="s">
        <v>60</v>
      </c>
      <c r="D17" s="464" t="s">
        <v>367</v>
      </c>
      <c r="E17" s="489">
        <v>15</v>
      </c>
      <c r="F17" s="489">
        <v>15</v>
      </c>
    </row>
    <row r="18" spans="1:6" ht="24.75" customHeight="1">
      <c r="A18" s="479">
        <f t="shared" si="0"/>
        <v>10</v>
      </c>
      <c r="B18" s="490"/>
      <c r="C18" s="487" t="s">
        <v>53</v>
      </c>
      <c r="D18" s="464" t="s">
        <v>368</v>
      </c>
      <c r="E18" s="489"/>
      <c r="F18" s="489">
        <v>147</v>
      </c>
    </row>
    <row r="19" spans="1:6" ht="24.75" customHeight="1">
      <c r="A19" s="479">
        <f t="shared" si="0"/>
        <v>11</v>
      </c>
      <c r="B19" s="490"/>
      <c r="C19" s="487" t="s">
        <v>28</v>
      </c>
      <c r="D19" s="464" t="s">
        <v>369</v>
      </c>
      <c r="E19" s="489"/>
      <c r="F19" s="489">
        <v>5129</v>
      </c>
    </row>
    <row r="20" spans="1:6" ht="24.75" customHeight="1">
      <c r="A20" s="479">
        <f t="shared" si="0"/>
        <v>12</v>
      </c>
      <c r="B20" s="490"/>
      <c r="C20" s="487" t="s">
        <v>30</v>
      </c>
      <c r="D20" s="464" t="s">
        <v>484</v>
      </c>
      <c r="E20" s="489"/>
      <c r="F20" s="489">
        <v>24499</v>
      </c>
    </row>
    <row r="21" spans="1:6" ht="24.75" customHeight="1">
      <c r="A21" s="479">
        <f t="shared" si="0"/>
        <v>13</v>
      </c>
      <c r="B21" s="491"/>
      <c r="C21" s="487" t="s">
        <v>32</v>
      </c>
      <c r="D21" s="492" t="s">
        <v>485</v>
      </c>
      <c r="E21" s="489"/>
      <c r="F21" s="489">
        <v>5032</v>
      </c>
    </row>
    <row r="22" spans="1:6" ht="24.75" customHeight="1">
      <c r="A22" s="479">
        <f t="shared" si="0"/>
        <v>14</v>
      </c>
      <c r="B22" s="491"/>
      <c r="C22" s="487" t="s">
        <v>36</v>
      </c>
      <c r="D22" s="492" t="s">
        <v>500</v>
      </c>
      <c r="E22" s="489"/>
      <c r="F22" s="489">
        <v>60381</v>
      </c>
    </row>
    <row r="23" spans="1:6" s="483" customFormat="1" ht="24.75" customHeight="1">
      <c r="A23" s="479">
        <f t="shared" si="0"/>
        <v>15</v>
      </c>
      <c r="B23" s="493" t="s">
        <v>88</v>
      </c>
      <c r="C23" s="594" t="s">
        <v>501</v>
      </c>
      <c r="D23" s="595"/>
      <c r="E23" s="494">
        <f>SUM(E12:E20)</f>
        <v>33008</v>
      </c>
      <c r="F23" s="494">
        <f>SUM(F12:F22)</f>
        <v>107762</v>
      </c>
    </row>
    <row r="24" spans="1:6" s="483" customFormat="1" ht="24.75" customHeight="1">
      <c r="A24" s="479">
        <f t="shared" si="0"/>
        <v>16</v>
      </c>
      <c r="B24" s="596" t="s">
        <v>101</v>
      </c>
      <c r="C24" s="597"/>
      <c r="D24" s="597"/>
      <c r="E24" s="495"/>
      <c r="F24" s="496"/>
    </row>
    <row r="25" spans="1:6" ht="24.75" customHeight="1">
      <c r="A25" s="479">
        <f t="shared" si="0"/>
        <v>17</v>
      </c>
      <c r="B25" s="490"/>
      <c r="C25" s="487" t="s">
        <v>10</v>
      </c>
      <c r="D25" s="467" t="s">
        <v>154</v>
      </c>
      <c r="E25" s="497">
        <v>20000</v>
      </c>
      <c r="F25" s="489">
        <v>20000</v>
      </c>
    </row>
    <row r="26" spans="1:6" ht="24.75" customHeight="1">
      <c r="A26" s="479">
        <f t="shared" si="0"/>
        <v>18</v>
      </c>
      <c r="B26" s="490"/>
      <c r="C26" s="487" t="s">
        <v>16</v>
      </c>
      <c r="D26" s="467" t="s">
        <v>370</v>
      </c>
      <c r="E26" s="489">
        <v>5000</v>
      </c>
      <c r="F26" s="489">
        <v>5000</v>
      </c>
    </row>
    <row r="27" spans="1:6" ht="24.75" customHeight="1">
      <c r="A27" s="479">
        <f t="shared" si="0"/>
        <v>19</v>
      </c>
      <c r="B27" s="490"/>
      <c r="C27" s="487" t="s">
        <v>23</v>
      </c>
      <c r="D27" s="467" t="s">
        <v>371</v>
      </c>
      <c r="E27" s="489">
        <v>10000</v>
      </c>
      <c r="F27" s="489">
        <v>10000</v>
      </c>
    </row>
    <row r="28" spans="1:6" ht="24.75" customHeight="1">
      <c r="A28" s="479">
        <f t="shared" si="0"/>
        <v>20</v>
      </c>
      <c r="B28" s="490"/>
      <c r="C28" s="487" t="s">
        <v>26</v>
      </c>
      <c r="D28" s="467" t="s">
        <v>372</v>
      </c>
      <c r="E28" s="489">
        <v>200</v>
      </c>
      <c r="F28" s="489">
        <v>200</v>
      </c>
    </row>
    <row r="29" spans="1:6" ht="24.75" customHeight="1">
      <c r="A29" s="479">
        <f t="shared" si="0"/>
        <v>21</v>
      </c>
      <c r="B29" s="490"/>
      <c r="C29" s="487" t="s">
        <v>58</v>
      </c>
      <c r="D29" s="467" t="s">
        <v>373</v>
      </c>
      <c r="E29" s="489">
        <v>2000</v>
      </c>
      <c r="F29" s="489"/>
    </row>
    <row r="30" spans="1:6" ht="24.75" customHeight="1">
      <c r="A30" s="479">
        <f t="shared" si="0"/>
        <v>22</v>
      </c>
      <c r="B30" s="490"/>
      <c r="C30" s="487" t="s">
        <v>60</v>
      </c>
      <c r="D30" s="467" t="s">
        <v>374</v>
      </c>
      <c r="E30" s="489"/>
      <c r="F30" s="489">
        <v>295608</v>
      </c>
    </row>
    <row r="31" spans="1:6" ht="24.75" customHeight="1">
      <c r="A31" s="479">
        <f t="shared" si="0"/>
        <v>23</v>
      </c>
      <c r="B31" s="490"/>
      <c r="C31" s="487" t="s">
        <v>53</v>
      </c>
      <c r="D31" s="467" t="s">
        <v>502</v>
      </c>
      <c r="E31" s="489"/>
      <c r="F31" s="489">
        <v>3645</v>
      </c>
    </row>
    <row r="32" spans="1:6" s="483" customFormat="1" ht="24.75" customHeight="1">
      <c r="A32" s="479">
        <f t="shared" si="0"/>
        <v>24</v>
      </c>
      <c r="B32" s="498" t="s">
        <v>90</v>
      </c>
      <c r="C32" s="598" t="s">
        <v>503</v>
      </c>
      <c r="D32" s="598"/>
      <c r="E32" s="494">
        <f>SUM(E25:E30)</f>
        <v>37200</v>
      </c>
      <c r="F32" s="494">
        <f>SUM(F25:F31)</f>
        <v>334453</v>
      </c>
    </row>
    <row r="33" spans="1:6" s="483" customFormat="1" ht="18.75" customHeight="1">
      <c r="A33" s="479">
        <f t="shared" si="0"/>
        <v>25</v>
      </c>
      <c r="B33" s="499" t="s">
        <v>95</v>
      </c>
      <c r="C33" s="599" t="s">
        <v>102</v>
      </c>
      <c r="D33" s="600"/>
      <c r="E33" s="494">
        <f>E23+E32</f>
        <v>70208</v>
      </c>
      <c r="F33" s="494">
        <f>F23+F32</f>
        <v>442215</v>
      </c>
    </row>
    <row r="34" spans="3:5" ht="18.75" customHeight="1">
      <c r="C34" s="470"/>
      <c r="D34" s="470"/>
      <c r="E34" s="470"/>
    </row>
    <row r="35" spans="3:5" ht="18.75" customHeight="1">
      <c r="C35" s="470"/>
      <c r="D35" s="470"/>
      <c r="E35" s="470"/>
    </row>
    <row r="36" spans="3:5" ht="18.75" customHeight="1">
      <c r="C36" s="470"/>
      <c r="D36" s="470"/>
      <c r="E36" s="470"/>
    </row>
    <row r="37" spans="3:5" ht="18.75" customHeight="1">
      <c r="C37" s="470"/>
      <c r="D37" s="470"/>
      <c r="E37" s="470"/>
    </row>
    <row r="38" spans="3:5" ht="18.75" customHeight="1">
      <c r="C38" s="470"/>
      <c r="D38" s="470"/>
      <c r="E38" s="470"/>
    </row>
    <row r="39" spans="3:5" ht="18.75" customHeight="1">
      <c r="C39" s="470"/>
      <c r="D39" s="470"/>
      <c r="E39" s="470"/>
    </row>
    <row r="40" spans="3:5" ht="18.75" customHeight="1">
      <c r="C40" s="470"/>
      <c r="D40" s="470"/>
      <c r="E40" s="470"/>
    </row>
    <row r="41" spans="3:5" ht="38.25" customHeight="1">
      <c r="C41" s="472"/>
      <c r="D41" s="470"/>
      <c r="E41" s="470"/>
    </row>
    <row r="42" spans="3:5" ht="18.75" customHeight="1">
      <c r="C42" s="470"/>
      <c r="D42" s="470"/>
      <c r="E42" s="470"/>
    </row>
    <row r="43" spans="3:5" ht="18.75" customHeight="1">
      <c r="C43" s="470"/>
      <c r="D43" s="500"/>
      <c r="E43" s="470"/>
    </row>
    <row r="44" spans="3:5" ht="18.75" customHeight="1">
      <c r="C44" s="470"/>
      <c r="D44" s="500"/>
      <c r="E44" s="470"/>
    </row>
    <row r="45" spans="3:5" ht="18.75" customHeight="1">
      <c r="C45" s="470"/>
      <c r="D45" s="470"/>
      <c r="E45" s="470"/>
    </row>
    <row r="46" spans="3:5" ht="18.75" customHeight="1">
      <c r="C46" s="470"/>
      <c r="D46" s="470"/>
      <c r="E46" s="470"/>
    </row>
    <row r="47" spans="3:5" ht="18.75" customHeight="1">
      <c r="C47" s="470"/>
      <c r="D47" s="470"/>
      <c r="E47" s="470"/>
    </row>
    <row r="48" spans="3:5" ht="18.75" customHeight="1">
      <c r="C48" s="470"/>
      <c r="D48" s="470"/>
      <c r="E48" s="470"/>
    </row>
    <row r="49" spans="3:5" ht="18.75" customHeight="1">
      <c r="C49" s="470"/>
      <c r="D49" s="470"/>
      <c r="E49" s="470"/>
    </row>
    <row r="50" spans="3:5" ht="18.75" customHeight="1">
      <c r="C50" s="470"/>
      <c r="D50" s="470"/>
      <c r="E50" s="470"/>
    </row>
    <row r="51" spans="3:5" ht="18.75" customHeight="1">
      <c r="C51" s="470"/>
      <c r="D51" s="470"/>
      <c r="E51" s="470"/>
    </row>
    <row r="52" spans="3:5" ht="18.75" customHeight="1">
      <c r="C52" s="470"/>
      <c r="D52" s="470"/>
      <c r="E52" s="470"/>
    </row>
    <row r="53" spans="3:5" ht="18.75" customHeight="1">
      <c r="C53" s="470"/>
      <c r="D53" s="470"/>
      <c r="E53" s="470"/>
    </row>
    <row r="54" spans="3:5" ht="18.75" customHeight="1">
      <c r="C54" s="470"/>
      <c r="D54" s="470"/>
      <c r="E54" s="470"/>
    </row>
    <row r="55" spans="3:5" ht="18.75" customHeight="1">
      <c r="C55" s="470"/>
      <c r="D55" s="470"/>
      <c r="E55" s="470"/>
    </row>
    <row r="56" spans="3:5" ht="18.75" customHeight="1">
      <c r="C56" s="470"/>
      <c r="D56" s="470"/>
      <c r="E56" s="470"/>
    </row>
    <row r="57" spans="3:5" ht="18.75" customHeight="1">
      <c r="C57" s="470"/>
      <c r="D57" s="470"/>
      <c r="E57" s="470"/>
    </row>
    <row r="58" spans="3:5" ht="18.75" customHeight="1">
      <c r="C58" s="470"/>
      <c r="D58" s="470"/>
      <c r="E58" s="470"/>
    </row>
    <row r="59" spans="3:5" ht="18.75" customHeight="1">
      <c r="C59" s="470"/>
      <c r="D59" s="470"/>
      <c r="E59" s="470"/>
    </row>
    <row r="60" spans="3:5" ht="18.75" customHeight="1">
      <c r="C60" s="470"/>
      <c r="D60" s="470"/>
      <c r="E60" s="470"/>
    </row>
    <row r="61" spans="3:5" ht="18.75" customHeight="1">
      <c r="C61" s="470"/>
      <c r="D61" s="470"/>
      <c r="E61" s="470"/>
    </row>
    <row r="62" spans="3:5" ht="18.75" customHeight="1">
      <c r="C62" s="470"/>
      <c r="D62" s="470"/>
      <c r="E62" s="470"/>
    </row>
    <row r="63" spans="3:5" ht="18.75" customHeight="1">
      <c r="C63" s="470"/>
      <c r="D63" s="470"/>
      <c r="E63" s="470"/>
    </row>
    <row r="64" spans="3:5" ht="18.75" customHeight="1">
      <c r="C64" s="470"/>
      <c r="D64" s="470"/>
      <c r="E64" s="470"/>
    </row>
    <row r="65" spans="3:5" ht="18.75" customHeight="1">
      <c r="C65" s="470"/>
      <c r="D65" s="470"/>
      <c r="E65" s="470"/>
    </row>
    <row r="66" spans="3:5" ht="18.75" customHeight="1">
      <c r="C66" s="470"/>
      <c r="D66" s="470"/>
      <c r="E66" s="470"/>
    </row>
    <row r="67" spans="3:5" ht="18.75" customHeight="1">
      <c r="C67" s="470"/>
      <c r="D67" s="470"/>
      <c r="E67" s="470"/>
    </row>
    <row r="68" spans="3:5" ht="18.75" customHeight="1">
      <c r="C68" s="470"/>
      <c r="D68" s="470"/>
      <c r="E68" s="470"/>
    </row>
    <row r="69" spans="3:5" ht="18.75" customHeight="1">
      <c r="C69" s="470"/>
      <c r="D69" s="470"/>
      <c r="E69" s="470"/>
    </row>
    <row r="70" spans="3:5" ht="18.75" customHeight="1">
      <c r="C70" s="470"/>
      <c r="D70" s="470"/>
      <c r="E70" s="470"/>
    </row>
  </sheetData>
  <sheetProtection/>
  <mergeCells count="11">
    <mergeCell ref="B10:D10"/>
    <mergeCell ref="B11:D11"/>
    <mergeCell ref="C23:D23"/>
    <mergeCell ref="B24:D24"/>
    <mergeCell ref="C32:D32"/>
    <mergeCell ref="C33:D33"/>
    <mergeCell ref="B1:F1"/>
    <mergeCell ref="A2:F2"/>
    <mergeCell ref="A4:F4"/>
    <mergeCell ref="A5:F5"/>
    <mergeCell ref="B6:F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4">
      <selection activeCell="B4" sqref="B4:P4"/>
    </sheetView>
  </sheetViews>
  <sheetFormatPr defaultColWidth="9.140625" defaultRowHeight="12.75"/>
  <cols>
    <col min="1" max="1" width="4.00390625" style="200" customWidth="1"/>
    <col min="2" max="2" width="4.421875" style="200" customWidth="1"/>
    <col min="3" max="3" width="4.7109375" style="200" customWidth="1"/>
    <col min="4" max="4" width="31.8515625" style="200" customWidth="1"/>
    <col min="5" max="5" width="9.57421875" style="200" customWidth="1"/>
    <col min="6" max="6" width="9.00390625" style="200" customWidth="1"/>
    <col min="7" max="7" width="10.57421875" style="200" customWidth="1"/>
    <col min="8" max="8" width="8.7109375" style="200" customWidth="1"/>
    <col min="9" max="9" width="7.8515625" style="200" customWidth="1"/>
    <col min="10" max="10" width="8.7109375" style="200" customWidth="1"/>
    <col min="11" max="11" width="7.8515625" style="200" customWidth="1"/>
    <col min="12" max="12" width="9.140625" style="200" customWidth="1"/>
    <col min="13" max="13" width="10.421875" style="200" customWidth="1"/>
    <col min="14" max="14" width="8.28125" style="200" customWidth="1"/>
    <col min="15" max="15" width="7.421875" style="200" customWidth="1"/>
    <col min="16" max="16" width="13.00390625" style="200" customWidth="1"/>
    <col min="17" max="16384" width="9.140625" style="200" customWidth="1"/>
  </cols>
  <sheetData>
    <row r="1" spans="1:16" ht="23.25" customHeight="1">
      <c r="A1" s="23"/>
      <c r="B1" s="607" t="s">
        <v>430</v>
      </c>
      <c r="C1" s="607"/>
      <c r="D1" s="607"/>
      <c r="E1" s="607"/>
      <c r="F1" s="607"/>
      <c r="G1" s="607"/>
      <c r="H1" s="608"/>
      <c r="I1" s="608"/>
      <c r="J1" s="608"/>
      <c r="K1" s="608"/>
      <c r="L1" s="608"/>
      <c r="M1" s="608"/>
      <c r="N1" s="608"/>
      <c r="O1" s="608"/>
      <c r="P1" s="608"/>
    </row>
    <row r="2" spans="1:16" ht="6" customHeight="1">
      <c r="A2" s="23"/>
      <c r="B2" s="24"/>
      <c r="C2" s="24"/>
      <c r="D2" s="24"/>
      <c r="E2" s="24"/>
      <c r="F2" s="24"/>
      <c r="G2" s="24"/>
      <c r="H2" s="25"/>
      <c r="I2" s="25"/>
      <c r="J2" s="25"/>
      <c r="K2" s="25"/>
      <c r="L2" s="25"/>
      <c r="M2" s="25"/>
      <c r="N2" s="25"/>
      <c r="O2" s="26"/>
      <c r="P2" s="26"/>
    </row>
    <row r="3" spans="1:16" ht="6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2.5" customHeight="1">
      <c r="A4" s="27"/>
      <c r="B4" s="609" t="s">
        <v>126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</row>
    <row r="5" spans="1:17" ht="21.75" customHeight="1">
      <c r="A5" s="27"/>
      <c r="B5" s="609" t="s">
        <v>429</v>
      </c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23"/>
    </row>
    <row r="6" spans="1:17" ht="16.5" customHeight="1">
      <c r="A6" s="29"/>
      <c r="B6" s="201" t="s">
        <v>0</v>
      </c>
      <c r="C6" s="30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85</v>
      </c>
      <c r="I6" s="29" t="s">
        <v>6</v>
      </c>
      <c r="J6" s="29" t="s">
        <v>7</v>
      </c>
      <c r="K6" s="29" t="s">
        <v>44</v>
      </c>
      <c r="L6" s="29" t="s">
        <v>8</v>
      </c>
      <c r="M6" s="29" t="s">
        <v>104</v>
      </c>
      <c r="N6" s="29" t="s">
        <v>45</v>
      </c>
      <c r="O6" s="29" t="s">
        <v>9</v>
      </c>
      <c r="P6" s="29" t="s">
        <v>105</v>
      </c>
      <c r="Q6" s="27"/>
    </row>
    <row r="7" spans="1:17" ht="16.5" customHeight="1" thickBot="1">
      <c r="A7" s="29" t="s">
        <v>10</v>
      </c>
      <c r="B7" s="610" t="s">
        <v>277</v>
      </c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23"/>
    </row>
    <row r="8" spans="1:17" ht="15.75" customHeight="1" thickBot="1">
      <c r="A8" s="202" t="s">
        <v>16</v>
      </c>
      <c r="B8" s="614" t="s">
        <v>106</v>
      </c>
      <c r="C8" s="617" t="s">
        <v>107</v>
      </c>
      <c r="D8" s="620" t="s">
        <v>11</v>
      </c>
      <c r="E8" s="623" t="s">
        <v>314</v>
      </c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  <c r="Q8" s="23"/>
    </row>
    <row r="9" spans="1:16" ht="19.5" customHeight="1">
      <c r="A9" s="202" t="s">
        <v>23</v>
      </c>
      <c r="B9" s="615"/>
      <c r="C9" s="618"/>
      <c r="D9" s="621"/>
      <c r="E9" s="625" t="s">
        <v>103</v>
      </c>
      <c r="F9" s="626"/>
      <c r="G9" s="626"/>
      <c r="H9" s="627"/>
      <c r="I9" s="625" t="s">
        <v>108</v>
      </c>
      <c r="J9" s="626"/>
      <c r="K9" s="626"/>
      <c r="L9" s="627"/>
      <c r="M9" s="625" t="s">
        <v>109</v>
      </c>
      <c r="N9" s="626"/>
      <c r="O9" s="626"/>
      <c r="P9" s="627"/>
    </row>
    <row r="10" spans="1:16" ht="93" customHeight="1">
      <c r="A10" s="202" t="s">
        <v>26</v>
      </c>
      <c r="B10" s="616"/>
      <c r="C10" s="619"/>
      <c r="D10" s="622"/>
      <c r="E10" s="203" t="s">
        <v>110</v>
      </c>
      <c r="F10" s="31" t="s">
        <v>111</v>
      </c>
      <c r="G10" s="32" t="s">
        <v>112</v>
      </c>
      <c r="H10" s="204" t="s">
        <v>113</v>
      </c>
      <c r="I10" s="203" t="s">
        <v>110</v>
      </c>
      <c r="J10" s="31" t="s">
        <v>111</v>
      </c>
      <c r="K10" s="32" t="s">
        <v>112</v>
      </c>
      <c r="L10" s="204" t="s">
        <v>113</v>
      </c>
      <c r="M10" s="203" t="s">
        <v>114</v>
      </c>
      <c r="N10" s="31" t="s">
        <v>111</v>
      </c>
      <c r="O10" s="32" t="s">
        <v>112</v>
      </c>
      <c r="P10" s="204" t="s">
        <v>113</v>
      </c>
    </row>
    <row r="11" spans="1:16" ht="30" customHeight="1">
      <c r="A11" s="202" t="s">
        <v>58</v>
      </c>
      <c r="B11" s="205">
        <v>1</v>
      </c>
      <c r="C11" s="33"/>
      <c r="D11" s="206" t="s">
        <v>27</v>
      </c>
      <c r="E11" s="207">
        <v>82</v>
      </c>
      <c r="F11" s="35">
        <v>8</v>
      </c>
      <c r="G11" s="35">
        <f aca="true" t="shared" si="0" ref="G11:G16">SUM(E11:F11)</f>
        <v>90</v>
      </c>
      <c r="H11" s="208">
        <v>86</v>
      </c>
      <c r="I11" s="207">
        <v>82</v>
      </c>
      <c r="J11" s="35">
        <v>8</v>
      </c>
      <c r="K11" s="35">
        <f aca="true" t="shared" si="1" ref="K11:K16">SUM(I11:J11)</f>
        <v>90</v>
      </c>
      <c r="L11" s="208">
        <v>86</v>
      </c>
      <c r="M11" s="209">
        <v>82</v>
      </c>
      <c r="N11" s="36">
        <v>8</v>
      </c>
      <c r="O11" s="36">
        <v>90</v>
      </c>
      <c r="P11" s="210">
        <v>86</v>
      </c>
    </row>
    <row r="12" spans="1:16" ht="21" customHeight="1">
      <c r="A12" s="202" t="s">
        <v>60</v>
      </c>
      <c r="B12" s="211">
        <v>2</v>
      </c>
      <c r="C12" s="38"/>
      <c r="D12" s="206" t="s">
        <v>115</v>
      </c>
      <c r="E12" s="212">
        <v>33</v>
      </c>
      <c r="F12" s="39">
        <v>1</v>
      </c>
      <c r="G12" s="35">
        <f t="shared" si="0"/>
        <v>34</v>
      </c>
      <c r="H12" s="208">
        <v>33</v>
      </c>
      <c r="I12" s="212">
        <v>33</v>
      </c>
      <c r="J12" s="39">
        <v>1</v>
      </c>
      <c r="K12" s="35">
        <f t="shared" si="1"/>
        <v>34</v>
      </c>
      <c r="L12" s="208">
        <v>33</v>
      </c>
      <c r="M12" s="212">
        <v>33</v>
      </c>
      <c r="N12" s="39">
        <v>1</v>
      </c>
      <c r="O12" s="36">
        <v>34</v>
      </c>
      <c r="P12" s="210">
        <v>33</v>
      </c>
    </row>
    <row r="13" spans="1:16" ht="21.75" customHeight="1">
      <c r="A13" s="202" t="s">
        <v>53</v>
      </c>
      <c r="B13" s="211">
        <v>2</v>
      </c>
      <c r="C13" s="38">
        <v>1</v>
      </c>
      <c r="D13" s="206" t="s">
        <v>31</v>
      </c>
      <c r="E13" s="207">
        <v>3</v>
      </c>
      <c r="F13" s="35">
        <v>6</v>
      </c>
      <c r="G13" s="35">
        <f t="shared" si="0"/>
        <v>9</v>
      </c>
      <c r="H13" s="208">
        <v>6</v>
      </c>
      <c r="I13" s="207">
        <v>3</v>
      </c>
      <c r="J13" s="35">
        <v>6</v>
      </c>
      <c r="K13" s="35">
        <f t="shared" si="1"/>
        <v>9</v>
      </c>
      <c r="L13" s="208">
        <v>6</v>
      </c>
      <c r="M13" s="209">
        <v>3</v>
      </c>
      <c r="N13" s="36">
        <v>6</v>
      </c>
      <c r="O13" s="36">
        <v>9</v>
      </c>
      <c r="P13" s="210">
        <v>6</v>
      </c>
    </row>
    <row r="14" spans="1:16" ht="21.75" customHeight="1">
      <c r="A14" s="202" t="s">
        <v>28</v>
      </c>
      <c r="B14" s="211">
        <v>2</v>
      </c>
      <c r="C14" s="38">
        <v>2</v>
      </c>
      <c r="D14" s="206" t="s">
        <v>33</v>
      </c>
      <c r="E14" s="207">
        <v>9</v>
      </c>
      <c r="F14" s="35">
        <v>2</v>
      </c>
      <c r="G14" s="35">
        <f t="shared" si="0"/>
        <v>11</v>
      </c>
      <c r="H14" s="208">
        <v>10</v>
      </c>
      <c r="I14" s="207">
        <v>9</v>
      </c>
      <c r="J14" s="35">
        <v>2</v>
      </c>
      <c r="K14" s="35">
        <f t="shared" si="1"/>
        <v>11</v>
      </c>
      <c r="L14" s="208">
        <v>10</v>
      </c>
      <c r="M14" s="209">
        <v>9</v>
      </c>
      <c r="N14" s="36">
        <v>2</v>
      </c>
      <c r="O14" s="36">
        <v>11</v>
      </c>
      <c r="P14" s="210">
        <v>10</v>
      </c>
    </row>
    <row r="15" spans="1:16" ht="25.5" customHeight="1">
      <c r="A15" s="202" t="s">
        <v>30</v>
      </c>
      <c r="B15" s="211">
        <v>3</v>
      </c>
      <c r="C15" s="213"/>
      <c r="D15" s="206" t="s">
        <v>34</v>
      </c>
      <c r="E15" s="214">
        <v>30</v>
      </c>
      <c r="F15" s="213">
        <v>1</v>
      </c>
      <c r="G15" s="321">
        <f t="shared" si="0"/>
        <v>31</v>
      </c>
      <c r="H15" s="215">
        <v>31</v>
      </c>
      <c r="I15" s="214">
        <v>61</v>
      </c>
      <c r="J15" s="213">
        <v>1</v>
      </c>
      <c r="K15" s="321">
        <f t="shared" si="1"/>
        <v>62</v>
      </c>
      <c r="L15" s="215">
        <v>62</v>
      </c>
      <c r="M15" s="214">
        <v>60</v>
      </c>
      <c r="N15" s="213">
        <v>1</v>
      </c>
      <c r="O15" s="321">
        <v>61</v>
      </c>
      <c r="P15" s="215">
        <v>61</v>
      </c>
    </row>
    <row r="16" spans="1:16" ht="25.5" customHeight="1">
      <c r="A16" s="202"/>
      <c r="B16" s="211">
        <v>4</v>
      </c>
      <c r="C16" s="38"/>
      <c r="D16" s="206" t="s">
        <v>37</v>
      </c>
      <c r="E16" s="207">
        <v>63</v>
      </c>
      <c r="F16" s="35">
        <v>1</v>
      </c>
      <c r="G16" s="35">
        <f t="shared" si="0"/>
        <v>64</v>
      </c>
      <c r="H16" s="208">
        <v>64</v>
      </c>
      <c r="I16" s="207">
        <v>63</v>
      </c>
      <c r="J16" s="35">
        <v>1</v>
      </c>
      <c r="K16" s="35">
        <f t="shared" si="1"/>
        <v>64</v>
      </c>
      <c r="L16" s="208">
        <v>64</v>
      </c>
      <c r="M16" s="209">
        <v>61</v>
      </c>
      <c r="N16" s="36">
        <v>1</v>
      </c>
      <c r="O16" s="36">
        <v>62</v>
      </c>
      <c r="P16" s="210">
        <v>62</v>
      </c>
    </row>
    <row r="17" spans="1:16" ht="20.25" customHeight="1">
      <c r="A17" s="202" t="s">
        <v>32</v>
      </c>
      <c r="B17" s="216"/>
      <c r="C17" s="41"/>
      <c r="D17" s="217" t="s">
        <v>116</v>
      </c>
      <c r="E17" s="218">
        <f aca="true" t="shared" si="2" ref="E17:P17">SUM(E11:E16)</f>
        <v>220</v>
      </c>
      <c r="F17" s="40">
        <f t="shared" si="2"/>
        <v>19</v>
      </c>
      <c r="G17" s="40">
        <f t="shared" si="2"/>
        <v>239</v>
      </c>
      <c r="H17" s="40">
        <f t="shared" si="2"/>
        <v>230</v>
      </c>
      <c r="I17" s="218">
        <f t="shared" si="2"/>
        <v>251</v>
      </c>
      <c r="J17" s="218">
        <f t="shared" si="2"/>
        <v>19</v>
      </c>
      <c r="K17" s="40">
        <f t="shared" si="2"/>
        <v>270</v>
      </c>
      <c r="L17" s="40">
        <f t="shared" si="2"/>
        <v>261</v>
      </c>
      <c r="M17" s="219">
        <f t="shared" si="2"/>
        <v>248</v>
      </c>
      <c r="N17" s="219">
        <f t="shared" si="2"/>
        <v>19</v>
      </c>
      <c r="O17" s="219">
        <f t="shared" si="2"/>
        <v>267</v>
      </c>
      <c r="P17" s="219">
        <f t="shared" si="2"/>
        <v>258</v>
      </c>
    </row>
    <row r="18" spans="1:16" ht="24" customHeight="1">
      <c r="A18" s="202" t="s">
        <v>54</v>
      </c>
      <c r="B18" s="211">
        <v>5</v>
      </c>
      <c r="C18" s="38"/>
      <c r="D18" s="206" t="s">
        <v>117</v>
      </c>
      <c r="E18" s="207">
        <v>36</v>
      </c>
      <c r="F18" s="35">
        <v>0</v>
      </c>
      <c r="G18" s="35">
        <f>SUM(E18:F18)</f>
        <v>36</v>
      </c>
      <c r="H18" s="208">
        <v>36</v>
      </c>
      <c r="I18" s="207">
        <v>6</v>
      </c>
      <c r="J18" s="35">
        <v>0</v>
      </c>
      <c r="K18" s="35">
        <f>SUM(I18:J18)</f>
        <v>6</v>
      </c>
      <c r="L18" s="208">
        <v>6</v>
      </c>
      <c r="M18" s="209">
        <v>6</v>
      </c>
      <c r="N18" s="36">
        <v>0</v>
      </c>
      <c r="O18" s="36">
        <v>6</v>
      </c>
      <c r="P18" s="208">
        <v>6</v>
      </c>
    </row>
    <row r="19" spans="1:16" ht="25.5" customHeight="1" thickBot="1">
      <c r="A19" s="202" t="s">
        <v>38</v>
      </c>
      <c r="B19" s="220"/>
      <c r="C19" s="221"/>
      <c r="D19" s="222" t="s">
        <v>315</v>
      </c>
      <c r="E19" s="223">
        <f>SUM(E17:E18)</f>
        <v>256</v>
      </c>
      <c r="F19" s="224">
        <f>SUM(F17:F18)</f>
        <v>19</v>
      </c>
      <c r="G19" s="224">
        <f>SUM(E19:F19)</f>
        <v>275</v>
      </c>
      <c r="H19" s="225">
        <f>H17+H18</f>
        <v>266</v>
      </c>
      <c r="I19" s="223">
        <f aca="true" t="shared" si="3" ref="I19:P19">SUM(I17:I18)</f>
        <v>257</v>
      </c>
      <c r="J19" s="224">
        <f t="shared" si="3"/>
        <v>19</v>
      </c>
      <c r="K19" s="224">
        <f t="shared" si="3"/>
        <v>276</v>
      </c>
      <c r="L19" s="225">
        <f t="shared" si="3"/>
        <v>267</v>
      </c>
      <c r="M19" s="223">
        <f t="shared" si="3"/>
        <v>254</v>
      </c>
      <c r="N19" s="223">
        <f t="shared" si="3"/>
        <v>19</v>
      </c>
      <c r="O19" s="223">
        <f t="shared" si="3"/>
        <v>273</v>
      </c>
      <c r="P19" s="223">
        <f t="shared" si="3"/>
        <v>264</v>
      </c>
    </row>
    <row r="20" spans="1:16" ht="16.5" customHeight="1">
      <c r="A20" s="27"/>
      <c r="B20" s="43"/>
      <c r="C20" s="43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5"/>
    </row>
    <row r="21" spans="1:16" ht="16.5" customHeight="1">
      <c r="A21" s="27"/>
      <c r="B21" s="226"/>
      <c r="C21" s="227"/>
      <c r="D21" s="47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48"/>
    </row>
    <row r="22" spans="1:16" ht="16.5" customHeight="1">
      <c r="A22" s="29" t="s">
        <v>40</v>
      </c>
      <c r="B22" s="612" t="s">
        <v>118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</row>
    <row r="23" spans="1:16" ht="24.75" customHeight="1">
      <c r="A23" s="29" t="s">
        <v>67</v>
      </c>
      <c r="B23" s="322" t="s">
        <v>60</v>
      </c>
      <c r="C23" s="213"/>
      <c r="D23" s="323" t="s">
        <v>39</v>
      </c>
      <c r="E23" s="213">
        <v>278</v>
      </c>
      <c r="F23" s="324"/>
      <c r="G23" s="49">
        <f>SUM(E23:F23)</f>
        <v>278</v>
      </c>
      <c r="H23" s="213"/>
      <c r="I23" s="213">
        <v>278</v>
      </c>
      <c r="J23" s="213"/>
      <c r="K23" s="213">
        <f>SUM(I23:J23)</f>
        <v>278</v>
      </c>
      <c r="L23" s="213"/>
      <c r="M23" s="213">
        <v>302</v>
      </c>
      <c r="N23" s="213"/>
      <c r="O23" s="213">
        <v>302</v>
      </c>
      <c r="P23" s="213"/>
    </row>
    <row r="26" ht="16.5" customHeight="1"/>
    <row r="27" ht="15" customHeight="1"/>
  </sheetData>
  <sheetProtection/>
  <mergeCells count="12">
    <mergeCell ref="I9:L9"/>
    <mergeCell ref="M9:P9"/>
    <mergeCell ref="B1:P1"/>
    <mergeCell ref="B4:P4"/>
    <mergeCell ref="B5:P5"/>
    <mergeCell ref="B7:P7"/>
    <mergeCell ref="B22:P22"/>
    <mergeCell ref="B8:B10"/>
    <mergeCell ref="C8:C10"/>
    <mergeCell ref="D8:D10"/>
    <mergeCell ref="E8:P8"/>
    <mergeCell ref="E9:H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3.57421875" style="118" customWidth="1"/>
    <col min="2" max="2" width="23.28125" style="92" customWidth="1"/>
    <col min="3" max="3" width="21.7109375" style="92" customWidth="1"/>
    <col min="4" max="4" width="16.421875" style="92" customWidth="1"/>
    <col min="5" max="5" width="23.28125" style="92" customWidth="1"/>
    <col min="6" max="6" width="16.421875" style="92" customWidth="1"/>
    <col min="7" max="7" width="18.421875" style="92" customWidth="1"/>
    <col min="8" max="8" width="11.57421875" style="92" customWidth="1"/>
    <col min="9" max="9" width="16.8515625" style="92" customWidth="1"/>
    <col min="10" max="10" width="11.140625" style="92" customWidth="1"/>
    <col min="11" max="11" width="11.57421875" style="92" customWidth="1"/>
    <col min="12" max="16384" width="9.140625" style="92" customWidth="1"/>
  </cols>
  <sheetData>
    <row r="2" spans="1:7" s="89" customFormat="1" ht="17.25" customHeight="1">
      <c r="A2" s="88"/>
      <c r="B2" s="607" t="s">
        <v>417</v>
      </c>
      <c r="C2" s="607"/>
      <c r="D2" s="607"/>
      <c r="E2" s="638"/>
      <c r="F2" s="638"/>
      <c r="G2" s="638"/>
    </row>
    <row r="3" spans="1:13" ht="21" customHeight="1">
      <c r="A3" s="90"/>
      <c r="B3" s="639" t="s">
        <v>257</v>
      </c>
      <c r="C3" s="639"/>
      <c r="D3" s="639"/>
      <c r="E3" s="639"/>
      <c r="F3" s="639"/>
      <c r="G3" s="639"/>
      <c r="H3" s="89"/>
      <c r="I3" s="89"/>
      <c r="J3" s="91"/>
      <c r="K3" s="91"/>
      <c r="L3" s="91"/>
      <c r="M3" s="91"/>
    </row>
    <row r="4" spans="1:13" ht="6" customHeight="1">
      <c r="A4" s="90"/>
      <c r="B4" s="93"/>
      <c r="C4" s="93"/>
      <c r="D4" s="93"/>
      <c r="E4" s="93"/>
      <c r="F4" s="93"/>
      <c r="G4" s="93"/>
      <c r="H4" s="93"/>
      <c r="I4" s="93"/>
      <c r="J4" s="91"/>
      <c r="K4" s="91"/>
      <c r="L4" s="91"/>
      <c r="M4" s="91"/>
    </row>
    <row r="5" spans="1:13" ht="16.5" customHeight="1">
      <c r="A5" s="90"/>
      <c r="B5" s="93"/>
      <c r="C5" s="93"/>
      <c r="D5" s="93"/>
      <c r="E5" s="93"/>
      <c r="F5" s="93"/>
      <c r="G5" s="94" t="s">
        <v>87</v>
      </c>
      <c r="H5" s="93"/>
      <c r="I5" s="93"/>
      <c r="J5" s="91"/>
      <c r="K5" s="91"/>
      <c r="L5" s="91"/>
      <c r="M5" s="91"/>
    </row>
    <row r="6" spans="1:7" s="93" customFormat="1" ht="19.5" customHeight="1">
      <c r="A6" s="95"/>
      <c r="B6" s="96" t="s">
        <v>0</v>
      </c>
      <c r="C6" s="95" t="s">
        <v>1</v>
      </c>
      <c r="D6" s="95" t="s">
        <v>2</v>
      </c>
      <c r="E6" s="95" t="s">
        <v>3</v>
      </c>
      <c r="F6" s="95" t="s">
        <v>4</v>
      </c>
      <c r="G6" s="95" t="s">
        <v>5</v>
      </c>
    </row>
    <row r="7" spans="1:7" ht="18.75" customHeight="1">
      <c r="A7" s="95" t="s">
        <v>10</v>
      </c>
      <c r="B7" s="640" t="s">
        <v>168</v>
      </c>
      <c r="C7" s="642" t="s">
        <v>169</v>
      </c>
      <c r="D7" s="642"/>
      <c r="E7" s="642" t="s">
        <v>170</v>
      </c>
      <c r="F7" s="642"/>
      <c r="G7" s="643" t="s">
        <v>112</v>
      </c>
    </row>
    <row r="8" spans="1:7" ht="31.5" customHeight="1">
      <c r="A8" s="95" t="s">
        <v>16</v>
      </c>
      <c r="B8" s="641"/>
      <c r="C8" s="97" t="s">
        <v>171</v>
      </c>
      <c r="D8" s="97" t="s">
        <v>157</v>
      </c>
      <c r="E8" s="97" t="s">
        <v>171</v>
      </c>
      <c r="F8" s="97" t="s">
        <v>157</v>
      </c>
      <c r="G8" s="643"/>
    </row>
    <row r="9" spans="1:7" ht="23.25" customHeight="1">
      <c r="A9" s="95" t="s">
        <v>23</v>
      </c>
      <c r="B9" s="632" t="s">
        <v>172</v>
      </c>
      <c r="C9" s="98"/>
      <c r="D9" s="99"/>
      <c r="E9" s="100" t="s">
        <v>173</v>
      </c>
      <c r="F9" s="101">
        <v>34737</v>
      </c>
      <c r="G9" s="102">
        <f>D9+F9</f>
        <v>34737</v>
      </c>
    </row>
    <row r="10" spans="1:7" ht="22.5" customHeight="1">
      <c r="A10" s="95" t="s">
        <v>26</v>
      </c>
      <c r="B10" s="633"/>
      <c r="C10" s="103"/>
      <c r="D10" s="101"/>
      <c r="E10" s="100" t="s">
        <v>174</v>
      </c>
      <c r="F10" s="101">
        <v>31</v>
      </c>
      <c r="G10" s="102">
        <f>D10+F10</f>
        <v>31</v>
      </c>
    </row>
    <row r="11" spans="1:7" ht="23.25" customHeight="1">
      <c r="A11" s="95" t="s">
        <v>58</v>
      </c>
      <c r="B11" s="104" t="s">
        <v>175</v>
      </c>
      <c r="C11" s="103" t="s">
        <v>263</v>
      </c>
      <c r="D11" s="101">
        <v>1643</v>
      </c>
      <c r="E11" s="100" t="s">
        <v>264</v>
      </c>
      <c r="F11" s="101">
        <v>500</v>
      </c>
      <c r="G11" s="102">
        <f>D11+F11</f>
        <v>2143</v>
      </c>
    </row>
    <row r="12" spans="1:7" ht="23.25" customHeight="1">
      <c r="A12" s="95" t="s">
        <v>60</v>
      </c>
      <c r="B12" s="103"/>
      <c r="C12" s="103"/>
      <c r="D12" s="101">
        <v>0</v>
      </c>
      <c r="E12" s="100"/>
      <c r="F12" s="101">
        <v>0</v>
      </c>
      <c r="G12" s="102">
        <f>D12+F12</f>
        <v>0</v>
      </c>
    </row>
    <row r="13" spans="1:7" ht="23.25" customHeight="1">
      <c r="A13" s="95" t="s">
        <v>53</v>
      </c>
      <c r="B13" s="105" t="s">
        <v>176</v>
      </c>
      <c r="C13" s="103"/>
      <c r="D13" s="101"/>
      <c r="E13" s="100" t="s">
        <v>177</v>
      </c>
      <c r="F13" s="101">
        <v>24</v>
      </c>
      <c r="G13" s="102">
        <f>D13+F13</f>
        <v>24</v>
      </c>
    </row>
    <row r="14" spans="1:7" s="108" customFormat="1" ht="23.25" customHeight="1">
      <c r="A14" s="95" t="s">
        <v>28</v>
      </c>
      <c r="B14" s="106" t="s">
        <v>178</v>
      </c>
      <c r="C14" s="107"/>
      <c r="D14" s="102">
        <f>SUM(D10:D13)</f>
        <v>1643</v>
      </c>
      <c r="E14" s="107"/>
      <c r="F14" s="102">
        <f>SUM(F9:F13)</f>
        <v>35292</v>
      </c>
      <c r="G14" s="102">
        <f>SUM(G9:G13)</f>
        <v>36935</v>
      </c>
    </row>
    <row r="15" s="93" customFormat="1" ht="12.75">
      <c r="A15" s="109"/>
    </row>
    <row r="16" spans="1:7" s="93" customFormat="1" ht="12.75">
      <c r="A16" s="110"/>
      <c r="G16" s="94" t="s">
        <v>87</v>
      </c>
    </row>
    <row r="17" spans="1:7" ht="21.75" customHeight="1">
      <c r="A17" s="95" t="s">
        <v>30</v>
      </c>
      <c r="B17" s="634" t="s">
        <v>179</v>
      </c>
      <c r="C17" s="634"/>
      <c r="D17" s="634"/>
      <c r="E17" s="634"/>
      <c r="F17" s="635"/>
      <c r="G17" s="111" t="s">
        <v>112</v>
      </c>
    </row>
    <row r="18" spans="1:7" s="113" customFormat="1" ht="22.5" customHeight="1">
      <c r="A18" s="95" t="s">
        <v>32</v>
      </c>
      <c r="B18" s="636" t="s">
        <v>180</v>
      </c>
      <c r="C18" s="636"/>
      <c r="D18" s="636"/>
      <c r="E18" s="636"/>
      <c r="F18" s="637"/>
      <c r="G18" s="112">
        <v>0</v>
      </c>
    </row>
    <row r="19" spans="1:7" s="113" customFormat="1" ht="22.5" customHeight="1">
      <c r="A19" s="95" t="s">
        <v>36</v>
      </c>
      <c r="B19" s="628" t="s">
        <v>181</v>
      </c>
      <c r="C19" s="628"/>
      <c r="D19" s="628"/>
      <c r="E19" s="628"/>
      <c r="F19" s="629"/>
      <c r="G19" s="112">
        <v>0</v>
      </c>
    </row>
    <row r="20" spans="1:7" s="113" customFormat="1" ht="23.25" customHeight="1">
      <c r="A20" s="95" t="s">
        <v>54</v>
      </c>
      <c r="B20" s="628" t="s">
        <v>182</v>
      </c>
      <c r="C20" s="628"/>
      <c r="D20" s="628"/>
      <c r="E20" s="628"/>
      <c r="F20" s="629"/>
      <c r="G20" s="112">
        <v>0</v>
      </c>
    </row>
    <row r="21" spans="1:7" s="113" customFormat="1" ht="22.5" customHeight="1">
      <c r="A21" s="95" t="s">
        <v>38</v>
      </c>
      <c r="B21" s="628" t="s">
        <v>183</v>
      </c>
      <c r="C21" s="628"/>
      <c r="D21" s="628"/>
      <c r="E21" s="628"/>
      <c r="F21" s="629"/>
      <c r="G21" s="114">
        <v>0</v>
      </c>
    </row>
    <row r="22" spans="1:7" s="113" customFormat="1" ht="23.25" customHeight="1">
      <c r="A22" s="95" t="s">
        <v>40</v>
      </c>
      <c r="B22" s="628" t="s">
        <v>184</v>
      </c>
      <c r="C22" s="628"/>
      <c r="D22" s="628"/>
      <c r="E22" s="628"/>
      <c r="F22" s="629"/>
      <c r="G22" s="115">
        <v>0</v>
      </c>
    </row>
    <row r="23" spans="1:7" s="117" customFormat="1" ht="22.5" customHeight="1">
      <c r="A23" s="95" t="s">
        <v>67</v>
      </c>
      <c r="B23" s="630" t="s">
        <v>178</v>
      </c>
      <c r="C23" s="630"/>
      <c r="D23" s="630"/>
      <c r="E23" s="630"/>
      <c r="F23" s="631"/>
      <c r="G23" s="116">
        <f>SUM(G18:G22)</f>
        <v>0</v>
      </c>
    </row>
    <row r="38" ht="12" customHeight="1"/>
    <row r="42" ht="12" customHeight="1"/>
  </sheetData>
  <sheetProtection/>
  <mergeCells count="14">
    <mergeCell ref="B2:G2"/>
    <mergeCell ref="B3:G3"/>
    <mergeCell ref="B7:B8"/>
    <mergeCell ref="C7:D7"/>
    <mergeCell ref="E7:F7"/>
    <mergeCell ref="G7:G8"/>
    <mergeCell ref="B22:F22"/>
    <mergeCell ref="B23:F23"/>
    <mergeCell ref="B9:B10"/>
    <mergeCell ref="B17:F17"/>
    <mergeCell ref="B18:F18"/>
    <mergeCell ref="B19:F19"/>
    <mergeCell ref="B20:F20"/>
    <mergeCell ref="B21:F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78" customWidth="1"/>
    <col min="2" max="3" width="9.140625" style="178" customWidth="1"/>
    <col min="4" max="4" width="18.140625" style="178" customWidth="1"/>
    <col min="5" max="5" width="10.421875" style="178" bestFit="1" customWidth="1"/>
    <col min="6" max="10" width="9.140625" style="178" customWidth="1"/>
    <col min="11" max="11" width="11.7109375" style="178" customWidth="1"/>
    <col min="12" max="12" width="11.421875" style="178" customWidth="1"/>
    <col min="13" max="16384" width="9.140625" style="178" customWidth="1"/>
  </cols>
  <sheetData>
    <row r="1" spans="1:12" s="51" customFormat="1" ht="15.75">
      <c r="A1" s="644" t="s">
        <v>418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</row>
    <row r="2" spans="1:12" s="51" customFormat="1" ht="12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124" customFormat="1" ht="47.25" customHeight="1">
      <c r="A3" s="645" t="s">
        <v>185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2" s="124" customFormat="1" ht="23.25">
      <c r="A4" s="18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s="124" customFormat="1" ht="12.75">
      <c r="A5" s="184"/>
      <c r="B5" s="185" t="s">
        <v>0</v>
      </c>
      <c r="C5" s="165" t="s">
        <v>1</v>
      </c>
      <c r="D5" s="165" t="s">
        <v>2</v>
      </c>
      <c r="E5" s="165" t="s">
        <v>3</v>
      </c>
      <c r="F5" s="165" t="s">
        <v>4</v>
      </c>
      <c r="G5" s="165" t="s">
        <v>5</v>
      </c>
      <c r="H5" s="165" t="s">
        <v>85</v>
      </c>
      <c r="I5" s="165" t="s">
        <v>6</v>
      </c>
      <c r="J5" s="165" t="s">
        <v>7</v>
      </c>
      <c r="K5" s="165" t="s">
        <v>44</v>
      </c>
      <c r="L5" s="165" t="s">
        <v>8</v>
      </c>
    </row>
    <row r="6" spans="1:12" s="169" customFormat="1" ht="23.25">
      <c r="A6" s="187"/>
      <c r="B6" s="166"/>
      <c r="C6" s="166"/>
      <c r="D6" s="646" t="s">
        <v>186</v>
      </c>
      <c r="E6" s="647"/>
      <c r="F6" s="647"/>
      <c r="G6" s="647"/>
      <c r="H6" s="647"/>
      <c r="I6" s="647"/>
      <c r="J6" s="166"/>
      <c r="K6" s="167"/>
      <c r="L6" s="168" t="s">
        <v>87</v>
      </c>
    </row>
    <row r="7" spans="1:12" s="124" customFormat="1" ht="12.75">
      <c r="A7" s="648" t="s">
        <v>10</v>
      </c>
      <c r="B7" s="650" t="s">
        <v>187</v>
      </c>
      <c r="C7" s="650"/>
      <c r="D7" s="650"/>
      <c r="E7" s="650"/>
      <c r="F7" s="650"/>
      <c r="G7" s="650"/>
      <c r="H7" s="650"/>
      <c r="I7" s="650"/>
      <c r="J7" s="650"/>
      <c r="K7" s="650"/>
      <c r="L7" s="651" t="s">
        <v>112</v>
      </c>
    </row>
    <row r="8" spans="1:12" s="124" customFormat="1" ht="25.5">
      <c r="A8" s="649"/>
      <c r="B8" s="650"/>
      <c r="C8" s="650"/>
      <c r="D8" s="650"/>
      <c r="E8" s="171" t="s">
        <v>188</v>
      </c>
      <c r="F8" s="171" t="s">
        <v>189</v>
      </c>
      <c r="G8" s="171" t="s">
        <v>190</v>
      </c>
      <c r="H8" s="171" t="s">
        <v>191</v>
      </c>
      <c r="I8" s="171" t="s">
        <v>192</v>
      </c>
      <c r="J8" s="171" t="s">
        <v>193</v>
      </c>
      <c r="K8" s="172" t="s">
        <v>194</v>
      </c>
      <c r="L8" s="651"/>
    </row>
    <row r="9" spans="1:12" s="175" customFormat="1" ht="28.5" customHeight="1">
      <c r="A9" s="170" t="s">
        <v>16</v>
      </c>
      <c r="B9" s="655" t="s">
        <v>195</v>
      </c>
      <c r="C9" s="656"/>
      <c r="D9" s="657"/>
      <c r="E9" s="173">
        <v>69864</v>
      </c>
      <c r="F9" s="171"/>
      <c r="G9" s="171"/>
      <c r="H9" s="171"/>
      <c r="I9" s="171"/>
      <c r="J9" s="171"/>
      <c r="K9" s="172"/>
      <c r="L9" s="174">
        <f>SUM(E9:K9)</f>
        <v>69864</v>
      </c>
    </row>
    <row r="10" spans="1:12" s="175" customFormat="1" ht="44.25" customHeight="1">
      <c r="A10" s="170" t="s">
        <v>23</v>
      </c>
      <c r="B10" s="655" t="s">
        <v>196</v>
      </c>
      <c r="C10" s="656"/>
      <c r="D10" s="657"/>
      <c r="E10" s="173">
        <v>102842</v>
      </c>
      <c r="F10" s="171"/>
      <c r="G10" s="171"/>
      <c r="H10" s="171"/>
      <c r="I10" s="171"/>
      <c r="J10" s="171"/>
      <c r="K10" s="172"/>
      <c r="L10" s="174">
        <f>SUM(E10:K10)</f>
        <v>102842</v>
      </c>
    </row>
    <row r="11" spans="1:12" s="175" customFormat="1" ht="30" customHeight="1">
      <c r="A11" s="170" t="s">
        <v>26</v>
      </c>
      <c r="B11" s="655" t="s">
        <v>197</v>
      </c>
      <c r="C11" s="656"/>
      <c r="D11" s="657"/>
      <c r="E11" s="173">
        <v>246981</v>
      </c>
      <c r="F11" s="171"/>
      <c r="G11" s="171"/>
      <c r="H11" s="171"/>
      <c r="I11" s="171"/>
      <c r="J11" s="171"/>
      <c r="K11" s="172"/>
      <c r="L11" s="174">
        <f>SUM(E11:K11)</f>
        <v>246981</v>
      </c>
    </row>
    <row r="12" spans="1:12" s="175" customFormat="1" ht="30" customHeight="1">
      <c r="A12" s="170" t="s">
        <v>58</v>
      </c>
      <c r="B12" s="655" t="s">
        <v>198</v>
      </c>
      <c r="C12" s="656"/>
      <c r="D12" s="657"/>
      <c r="E12" s="173">
        <v>123661</v>
      </c>
      <c r="F12" s="171"/>
      <c r="G12" s="171"/>
      <c r="H12" s="171"/>
      <c r="I12" s="171"/>
      <c r="J12" s="171"/>
      <c r="K12" s="172"/>
      <c r="L12" s="174">
        <f>SUM(E12:K12)</f>
        <v>123661</v>
      </c>
    </row>
    <row r="13" spans="1:12" ht="25.5" customHeight="1">
      <c r="A13" s="170" t="s">
        <v>60</v>
      </c>
      <c r="B13" s="652" t="s">
        <v>199</v>
      </c>
      <c r="C13" s="653"/>
      <c r="D13" s="654"/>
      <c r="E13" s="176">
        <f>SUM(E9:E12)</f>
        <v>543348</v>
      </c>
      <c r="F13" s="176">
        <f aca="true" t="shared" si="0" ref="F13:L13">SUM(F9:F12)</f>
        <v>0</v>
      </c>
      <c r="G13" s="176">
        <f t="shared" si="0"/>
        <v>0</v>
      </c>
      <c r="H13" s="176">
        <f t="shared" si="0"/>
        <v>0</v>
      </c>
      <c r="I13" s="176">
        <f t="shared" si="0"/>
        <v>0</v>
      </c>
      <c r="J13" s="176">
        <f t="shared" si="0"/>
        <v>0</v>
      </c>
      <c r="K13" s="176">
        <f t="shared" si="0"/>
        <v>0</v>
      </c>
      <c r="L13" s="177">
        <f t="shared" si="0"/>
        <v>543348</v>
      </c>
    </row>
  </sheetData>
  <sheetProtection/>
  <mergeCells count="12">
    <mergeCell ref="B13:D13"/>
    <mergeCell ref="B9:D9"/>
    <mergeCell ref="B10:D10"/>
    <mergeCell ref="B11:D11"/>
    <mergeCell ref="B12:D12"/>
    <mergeCell ref="A1:L1"/>
    <mergeCell ref="A3:L3"/>
    <mergeCell ref="D6:I6"/>
    <mergeCell ref="A7:A8"/>
    <mergeCell ref="B7:D8"/>
    <mergeCell ref="E7:K7"/>
    <mergeCell ref="L7:L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2" sqref="D2:H2"/>
    </sheetView>
  </sheetViews>
  <sheetFormatPr defaultColWidth="9.140625" defaultRowHeight="12.75"/>
  <cols>
    <col min="1" max="1" width="4.8515625" style="9" customWidth="1"/>
    <col min="2" max="2" width="31.421875" style="9" customWidth="1"/>
    <col min="3" max="3" width="8.7109375" style="9" customWidth="1"/>
    <col min="4" max="4" width="13.57421875" style="9" customWidth="1"/>
    <col min="5" max="5" width="13.8515625" style="9" customWidth="1"/>
    <col min="6" max="6" width="12.57421875" style="9" customWidth="1"/>
    <col min="7" max="7" width="11.8515625" style="9" customWidth="1"/>
    <col min="8" max="8" width="12.57421875" style="9" bestFit="1" customWidth="1"/>
    <col min="9" max="16384" width="9.140625" style="9" customWidth="1"/>
  </cols>
  <sheetData>
    <row r="1" spans="1:9" s="8" customFormat="1" ht="12.75">
      <c r="A1" s="55"/>
      <c r="B1" s="55"/>
      <c r="C1" s="55"/>
      <c r="D1" s="55"/>
      <c r="E1" s="55"/>
      <c r="F1" s="55"/>
      <c r="G1" s="55"/>
      <c r="H1" s="57"/>
      <c r="I1" s="55"/>
    </row>
    <row r="2" spans="1:15" ht="15.75">
      <c r="A2" s="188"/>
      <c r="B2" s="119"/>
      <c r="C2" s="119"/>
      <c r="D2" s="658" t="s">
        <v>419</v>
      </c>
      <c r="E2" s="658"/>
      <c r="F2" s="658"/>
      <c r="G2" s="658"/>
      <c r="H2" s="658"/>
      <c r="I2" s="119"/>
      <c r="J2" s="119"/>
      <c r="K2" s="119"/>
      <c r="L2" s="119"/>
      <c r="M2" s="119"/>
      <c r="N2" s="119"/>
      <c r="O2" s="120"/>
    </row>
    <row r="3" spans="1:15" ht="18">
      <c r="A3" s="51"/>
      <c r="B3" s="659" t="s">
        <v>200</v>
      </c>
      <c r="C3" s="659"/>
      <c r="D3" s="659"/>
      <c r="E3" s="659"/>
      <c r="F3" s="659"/>
      <c r="G3" s="659"/>
      <c r="H3" s="659"/>
      <c r="J3" s="120"/>
      <c r="K3" s="120"/>
      <c r="L3" s="120"/>
      <c r="M3" s="120"/>
      <c r="N3" s="120"/>
      <c r="O3" s="120"/>
    </row>
    <row r="4" spans="1:15" s="122" customFormat="1" ht="15.75">
      <c r="A4" s="51"/>
      <c r="B4" s="121"/>
      <c r="C4" s="660" t="s">
        <v>186</v>
      </c>
      <c r="D4" s="661"/>
      <c r="E4" s="661"/>
      <c r="F4" s="661"/>
      <c r="G4" s="121"/>
      <c r="H4" s="121"/>
      <c r="J4" s="123"/>
      <c r="K4" s="123"/>
      <c r="L4" s="123"/>
      <c r="M4" s="123"/>
      <c r="N4" s="123"/>
      <c r="O4" s="123"/>
    </row>
    <row r="5" spans="1:8" ht="12.75">
      <c r="A5" s="124"/>
      <c r="B5" s="662" t="s">
        <v>278</v>
      </c>
      <c r="C5" s="662"/>
      <c r="D5" s="662"/>
      <c r="E5" s="662"/>
      <c r="F5" s="662"/>
      <c r="G5" s="662"/>
      <c r="H5" s="662"/>
    </row>
    <row r="6" spans="1:8" s="122" customFormat="1" ht="15.75">
      <c r="A6" s="51"/>
      <c r="B6" s="121"/>
      <c r="C6" s="121"/>
      <c r="D6" s="121"/>
      <c r="E6" s="121"/>
      <c r="F6" s="121"/>
      <c r="G6" s="121"/>
      <c r="H6" s="121"/>
    </row>
    <row r="7" s="122" customFormat="1" ht="12.75">
      <c r="A7" s="124"/>
    </row>
    <row r="8" spans="1:8" s="122" customFormat="1" ht="12.75">
      <c r="A8" s="54"/>
      <c r="B8" s="56" t="s">
        <v>0</v>
      </c>
      <c r="C8" s="56" t="s">
        <v>1</v>
      </c>
      <c r="D8" s="56" t="s">
        <v>2</v>
      </c>
      <c r="E8" s="56" t="s">
        <v>4</v>
      </c>
      <c r="F8" s="56" t="s">
        <v>5</v>
      </c>
      <c r="G8" s="56" t="s">
        <v>85</v>
      </c>
      <c r="H8" s="56" t="s">
        <v>6</v>
      </c>
    </row>
    <row r="9" spans="1:8" ht="36" customHeight="1">
      <c r="A9" s="125" t="s">
        <v>10</v>
      </c>
      <c r="B9" s="126" t="s">
        <v>201</v>
      </c>
      <c r="C9" s="1" t="s">
        <v>202</v>
      </c>
      <c r="D9" s="127" t="s">
        <v>188</v>
      </c>
      <c r="E9" s="127" t="s">
        <v>189</v>
      </c>
      <c r="F9" s="127" t="s">
        <v>190</v>
      </c>
      <c r="G9" s="127" t="s">
        <v>191</v>
      </c>
      <c r="H9" s="127" t="s">
        <v>192</v>
      </c>
    </row>
    <row r="10" spans="1:8" ht="25.5">
      <c r="A10" s="128" t="s">
        <v>16</v>
      </c>
      <c r="B10" s="129" t="s">
        <v>203</v>
      </c>
      <c r="C10" s="130">
        <v>91</v>
      </c>
      <c r="D10" s="131">
        <f>591711-5014-2000</f>
        <v>584697</v>
      </c>
      <c r="E10" s="131">
        <v>450000</v>
      </c>
      <c r="F10" s="131">
        <v>455000</v>
      </c>
      <c r="G10" s="131">
        <v>460000</v>
      </c>
      <c r="H10" s="131">
        <v>470000</v>
      </c>
    </row>
    <row r="11" spans="1:8" ht="12.75">
      <c r="A11" s="128" t="s">
        <v>23</v>
      </c>
      <c r="B11" s="130" t="s">
        <v>204</v>
      </c>
      <c r="C11" s="130"/>
      <c r="D11" s="131"/>
      <c r="E11" s="131"/>
      <c r="F11" s="131"/>
      <c r="G11" s="131"/>
      <c r="H11" s="131"/>
    </row>
    <row r="12" spans="1:8" ht="12.75">
      <c r="A12" s="128" t="s">
        <v>26</v>
      </c>
      <c r="B12" s="132" t="s">
        <v>205</v>
      </c>
      <c r="C12" s="130">
        <v>92214</v>
      </c>
      <c r="D12" s="131">
        <v>125000</v>
      </c>
      <c r="E12" s="131">
        <v>125000</v>
      </c>
      <c r="F12" s="131">
        <v>125000</v>
      </c>
      <c r="G12" s="131">
        <v>125000</v>
      </c>
      <c r="H12" s="131">
        <v>125000</v>
      </c>
    </row>
    <row r="13" spans="1:8" ht="12.75">
      <c r="A13" s="128" t="s">
        <v>58</v>
      </c>
      <c r="B13" s="132" t="s">
        <v>206</v>
      </c>
      <c r="C13" s="130">
        <v>92215</v>
      </c>
      <c r="D13" s="131">
        <v>500</v>
      </c>
      <c r="E13" s="131">
        <v>600</v>
      </c>
      <c r="F13" s="131">
        <v>600</v>
      </c>
      <c r="G13" s="131">
        <v>600</v>
      </c>
      <c r="H13" s="131">
        <v>600</v>
      </c>
    </row>
    <row r="14" spans="1:8" ht="12.75">
      <c r="A14" s="128" t="s">
        <v>60</v>
      </c>
      <c r="B14" s="132" t="s">
        <v>207</v>
      </c>
      <c r="C14" s="130">
        <v>922171</v>
      </c>
      <c r="D14" s="131">
        <v>330000</v>
      </c>
      <c r="E14" s="131">
        <v>330000</v>
      </c>
      <c r="F14" s="131">
        <v>335000</v>
      </c>
      <c r="G14" s="131">
        <v>330000</v>
      </c>
      <c r="H14" s="131">
        <v>330000</v>
      </c>
    </row>
    <row r="15" spans="1:8" ht="12.75">
      <c r="A15" s="128" t="s">
        <v>53</v>
      </c>
      <c r="B15" s="132" t="s">
        <v>208</v>
      </c>
      <c r="C15" s="130">
        <v>922181</v>
      </c>
      <c r="D15" s="131">
        <v>2000</v>
      </c>
      <c r="E15" s="131">
        <v>3000</v>
      </c>
      <c r="F15" s="131">
        <v>3000</v>
      </c>
      <c r="G15" s="131">
        <v>3000</v>
      </c>
      <c r="H15" s="131">
        <v>3000</v>
      </c>
    </row>
    <row r="16" spans="1:8" ht="12.75">
      <c r="A16" s="128" t="s">
        <v>28</v>
      </c>
      <c r="B16" s="132" t="s">
        <v>209</v>
      </c>
      <c r="C16" s="130">
        <v>922182</v>
      </c>
      <c r="D16" s="131">
        <v>2000</v>
      </c>
      <c r="E16" s="131">
        <v>2000</v>
      </c>
      <c r="F16" s="131">
        <v>2000</v>
      </c>
      <c r="G16" s="131">
        <v>2000</v>
      </c>
      <c r="H16" s="131">
        <v>2000</v>
      </c>
    </row>
    <row r="17" spans="1:8" ht="12.75">
      <c r="A17" s="128" t="s">
        <v>30</v>
      </c>
      <c r="B17" s="130" t="s">
        <v>210</v>
      </c>
      <c r="C17" s="130">
        <v>9251</v>
      </c>
      <c r="D17" s="131">
        <v>2000</v>
      </c>
      <c r="E17" s="131">
        <v>2000</v>
      </c>
      <c r="F17" s="131">
        <v>2000</v>
      </c>
      <c r="G17" s="131">
        <v>2000</v>
      </c>
      <c r="H17" s="131">
        <v>2000</v>
      </c>
    </row>
    <row r="18" spans="1:8" ht="12.75">
      <c r="A18" s="128" t="s">
        <v>32</v>
      </c>
      <c r="B18" s="130" t="s">
        <v>128</v>
      </c>
      <c r="C18" s="130">
        <v>926</v>
      </c>
      <c r="D18" s="131">
        <v>500</v>
      </c>
      <c r="E18" s="131">
        <v>2000</v>
      </c>
      <c r="F18" s="131">
        <v>2000</v>
      </c>
      <c r="G18" s="131">
        <v>2000</v>
      </c>
      <c r="H18" s="131">
        <v>2000</v>
      </c>
    </row>
    <row r="19" spans="1:8" ht="12.75">
      <c r="A19" s="128" t="s">
        <v>36</v>
      </c>
      <c r="B19" s="130" t="s">
        <v>211</v>
      </c>
      <c r="C19" s="130">
        <v>92913</v>
      </c>
      <c r="D19" s="131">
        <v>5014</v>
      </c>
      <c r="E19" s="131">
        <v>4000</v>
      </c>
      <c r="F19" s="131">
        <v>4000</v>
      </c>
      <c r="G19" s="131">
        <v>4000</v>
      </c>
      <c r="H19" s="131">
        <v>4000</v>
      </c>
    </row>
    <row r="20" spans="1:8" ht="12.75">
      <c r="A20" s="128" t="s">
        <v>54</v>
      </c>
      <c r="B20" s="130" t="s">
        <v>127</v>
      </c>
      <c r="C20" s="130">
        <v>92913</v>
      </c>
      <c r="D20" s="131">
        <v>2000</v>
      </c>
      <c r="E20" s="131">
        <v>2000</v>
      </c>
      <c r="F20" s="131">
        <v>2000</v>
      </c>
      <c r="G20" s="131">
        <v>2000</v>
      </c>
      <c r="H20" s="131">
        <v>2000</v>
      </c>
    </row>
    <row r="21" spans="1:8" ht="12.75">
      <c r="A21" s="128" t="s">
        <v>38</v>
      </c>
      <c r="B21" s="133" t="s">
        <v>212</v>
      </c>
      <c r="C21" s="133"/>
      <c r="D21" s="7">
        <f>SUM(D10:D20)</f>
        <v>1053711</v>
      </c>
      <c r="E21" s="7">
        <f>SUM(E10:E20)</f>
        <v>920600</v>
      </c>
      <c r="F21" s="7">
        <f>SUM(F10:F20)</f>
        <v>930600</v>
      </c>
      <c r="G21" s="7">
        <f>SUM(G10:G20)</f>
        <v>930600</v>
      </c>
      <c r="H21" s="7">
        <f>SUM(H10:H20)</f>
        <v>940600</v>
      </c>
    </row>
    <row r="22" spans="1:8" ht="12.75">
      <c r="A22" s="128" t="s">
        <v>40</v>
      </c>
      <c r="B22" s="133" t="s">
        <v>213</v>
      </c>
      <c r="C22" s="133"/>
      <c r="D22" s="7">
        <f>D21/2</f>
        <v>526855.5</v>
      </c>
      <c r="E22" s="7">
        <f>E21/2</f>
        <v>460300</v>
      </c>
      <c r="F22" s="7">
        <f>F21/2</f>
        <v>465300</v>
      </c>
      <c r="G22" s="7">
        <f>G21/2</f>
        <v>465300</v>
      </c>
      <c r="H22" s="7">
        <f>H21/2</f>
        <v>470300</v>
      </c>
    </row>
    <row r="23" spans="1:8" ht="12.75">
      <c r="A23" s="128" t="s">
        <v>67</v>
      </c>
      <c r="B23" s="130"/>
      <c r="C23" s="130"/>
      <c r="D23" s="131"/>
      <c r="E23" s="131"/>
      <c r="F23" s="131"/>
      <c r="G23" s="131"/>
      <c r="H23" s="131"/>
    </row>
    <row r="24" spans="1:8" ht="38.25">
      <c r="A24" s="128" t="s">
        <v>68</v>
      </c>
      <c r="B24" s="134" t="s">
        <v>279</v>
      </c>
      <c r="C24" s="130"/>
      <c r="D24" s="131"/>
      <c r="E24" s="131"/>
      <c r="F24" s="131"/>
      <c r="G24" s="131"/>
      <c r="H24" s="131"/>
    </row>
    <row r="25" spans="1:8" ht="12.75">
      <c r="A25" s="128" t="s">
        <v>69</v>
      </c>
      <c r="B25" s="130" t="s">
        <v>214</v>
      </c>
      <c r="C25" s="130"/>
      <c r="D25" s="131">
        <v>0</v>
      </c>
      <c r="E25" s="131">
        <v>0</v>
      </c>
      <c r="F25" s="131">
        <v>0</v>
      </c>
      <c r="G25" s="131">
        <v>0</v>
      </c>
      <c r="H25" s="131">
        <v>0</v>
      </c>
    </row>
    <row r="26" spans="1:8" ht="12.75">
      <c r="A26" s="128" t="s">
        <v>70</v>
      </c>
      <c r="B26" s="130" t="s">
        <v>215</v>
      </c>
      <c r="C26" s="130"/>
      <c r="D26" s="131">
        <v>0</v>
      </c>
      <c r="E26" s="131">
        <v>0</v>
      </c>
      <c r="F26" s="131">
        <v>0</v>
      </c>
      <c r="G26" s="131">
        <v>0</v>
      </c>
      <c r="H26" s="131">
        <v>0</v>
      </c>
    </row>
    <row r="27" spans="1:8" ht="12.75">
      <c r="A27" s="128" t="s">
        <v>71</v>
      </c>
      <c r="B27" s="130" t="s">
        <v>216</v>
      </c>
      <c r="C27" s="130"/>
      <c r="D27" s="131">
        <v>0</v>
      </c>
      <c r="E27" s="131">
        <v>0</v>
      </c>
      <c r="F27" s="131">
        <v>0</v>
      </c>
      <c r="G27" s="131">
        <v>0</v>
      </c>
      <c r="H27" s="131">
        <v>0</v>
      </c>
    </row>
    <row r="28" spans="1:8" ht="25.5">
      <c r="A28" s="128" t="s">
        <v>72</v>
      </c>
      <c r="B28" s="134" t="s">
        <v>217</v>
      </c>
      <c r="C28" s="133"/>
      <c r="D28" s="7">
        <f>SUM(D25:D27)</f>
        <v>0</v>
      </c>
      <c r="E28" s="7">
        <f>SUM(E25:E27)</f>
        <v>0</v>
      </c>
      <c r="F28" s="7">
        <f>SUM(F25:F27)</f>
        <v>0</v>
      </c>
      <c r="G28" s="7">
        <f>SUM(G25:G27)</f>
        <v>0</v>
      </c>
      <c r="H28" s="7">
        <f>SUM(H25:H27)</f>
        <v>0</v>
      </c>
    </row>
    <row r="29" spans="4:8" ht="12.75">
      <c r="D29" s="135"/>
      <c r="E29" s="135"/>
      <c r="F29" s="135"/>
      <c r="G29" s="135"/>
      <c r="H29" s="135"/>
    </row>
    <row r="30" spans="4:8" ht="12.75">
      <c r="D30" s="135"/>
      <c r="E30" s="135"/>
      <c r="F30" s="135"/>
      <c r="G30" s="135"/>
      <c r="H30" s="135"/>
    </row>
    <row r="31" spans="4:8" ht="12.75">
      <c r="D31" s="135"/>
      <c r="E31" s="135"/>
      <c r="F31" s="135"/>
      <c r="G31" s="135"/>
      <c r="H31" s="135"/>
    </row>
    <row r="32" spans="4:5" ht="12.75">
      <c r="D32" s="135"/>
      <c r="E32" s="135"/>
    </row>
    <row r="33" spans="4:5" ht="12.75">
      <c r="D33" s="135"/>
      <c r="E33" s="135"/>
    </row>
    <row r="34" spans="4:5" ht="12.75">
      <c r="D34" s="135"/>
      <c r="E34" s="135"/>
    </row>
  </sheetData>
  <sheetProtection/>
  <mergeCells count="4">
    <mergeCell ref="D2:H2"/>
    <mergeCell ref="B3:H3"/>
    <mergeCell ref="C4:F4"/>
    <mergeCell ref="B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Váczi Julianna</cp:lastModifiedBy>
  <cp:lastPrinted>2014-09-02T06:28:26Z</cp:lastPrinted>
  <dcterms:created xsi:type="dcterms:W3CDTF">2014-02-02T08:05:39Z</dcterms:created>
  <dcterms:modified xsi:type="dcterms:W3CDTF">2015-05-06T14:24:43Z</dcterms:modified>
  <cp:category/>
  <cp:version/>
  <cp:contentType/>
  <cp:contentStatus/>
</cp:coreProperties>
</file>