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<sst xmlns="http://schemas.openxmlformats.org/spreadsheetml/2006/main" count="195" uniqueCount="160">
  <si>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</si>
  <si>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</si>
  <si>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</si>
  <si>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</si>
  <si>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</si>
  <si>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</si>
  <si>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</si>
  <si>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</si>
  <si>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</si>
  <si>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</si>
  <si>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</si>
  <si>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</si>
  <si>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</si>
  <si>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</si>
  <si>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</si>
  <si>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</si>
  <si>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</si>
  <si>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</si>
  <si>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</si>
  <si>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</si>
  <si>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</si>
  <si>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</si>
  <si>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</si>
  <si>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</si>
  <si>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</si>
  <si>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</si>
  <si>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</si>
  <si>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</si>
  <si>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</si>
  <si>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</si>
  <si>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</si>
  <si>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</si>
  <si>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</si>
  <si>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</si>
  <si>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</si>
  <si>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</si>
  <si>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</si>
  <si>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</si>
  <si>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</si>
  <si>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</si>
  <si>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</si>
  <si>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</si>
  <si>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</si>
  <si>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</si>
  <si>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</si>
  <si>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</si>
  <si>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</si>
  <si>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</si>
  <si>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</si>
  <si>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</si>
  <si>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</si>
  <si>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</si>
  <si>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</si>
  <si>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</si>
  <si>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</si>
  <si>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</si>
  <si>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</si>
  <si>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</si>
  <si>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</si>
  <si>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</si>
  <si>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</si>
  <si>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>C.</t>
  </si>
  <si>
    <t>D.</t>
  </si>
  <si>
    <t>E.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</si>
  <si>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</si>
  <si>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</si>
  <si>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</si>
  <si>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</si>
  <si>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</si>
  <si>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</si>
  <si>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</si>
  <si>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</si>
  <si>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</si>
  <si>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</si>
  <si>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</si>
  <si>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</si>
  <si>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</si>
  <si>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</si>
  <si>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</si>
  <si>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</si>
  <si>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</si>
  <si>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</si>
  <si>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</si>
  <si>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</si>
  <si>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</si>
  <si>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</si>
  <si>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</si>
  <si>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</si>
  <si>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</si>
  <si>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</si>
  <si>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</si>
  <si>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</si>
  <si>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</si>
  <si>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</si>
  <si>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</si>
  <si>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</si>
  <si>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                                                                                polgármester                          jegyző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</si>
  <si>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</si>
  <si>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</si>
  <si>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</si>
  <si>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</si>
  <si>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</si>
  <si>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</si>
  <si>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</si>
  <si>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</si>
  <si>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</si>
  <si>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</si>
  <si>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</si>
  <si>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</si>
  <si>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</si>
  <si>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</si>
  <si>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</si>
  <si>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</si>
  <si>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</si>
  <si>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</si>
  <si>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</si>
  <si>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</si>
  <si>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</si>
  <si>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</si>
  <si>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</si>
  <si>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</si>
  <si>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</si>
  <si>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</si>
  <si>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</si>
  <si>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</si>
  <si>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</si>
  <si>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</si>
  <si>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</si>
  <si>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</si>
  <si>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</si>
  <si>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</si>
  <si>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</si>
  <si>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</si>
  <si>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</si>
  <si>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</si>
  <si>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</si>
  <si>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</si>
  <si>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</si>
  <si>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</si>
  <si>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</si>
  <si>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</si>
  <si>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</si>
  <si>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</si>
  <si>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</si>
  <si>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</si>
  <si>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</si>
  <si>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</si>
  <si>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</si>
  <si>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</si>
  <si>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Felhalmozási célú támogatások államháztartáson belülről</t>
  </si>
  <si>
    <t>3.6</t>
  </si>
  <si>
    <t>Maradvány igénybevétele</t>
  </si>
  <si>
    <t>Előző év költségvetési  maradványának igénybevétele</t>
  </si>
  <si>
    <t>Önkormányzat által irányított költségvetési szerv kiadásai (Óvoda)</t>
  </si>
  <si>
    <t>2020. évi előirányzat összesen</t>
  </si>
  <si>
    <t>Elvonások és befizetések</t>
  </si>
  <si>
    <t>10.1.1</t>
  </si>
  <si>
    <t>10.1.2</t>
  </si>
  <si>
    <t xml:space="preserve"> 2. melléklet    1/2020. (II.12.) önkormányzati rendelethez</t>
  </si>
  <si>
    <t xml:space="preserve">     2 . melléklet    1/2020. (II.12.)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</si>
</sst>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2" xfId="54" applyNumberFormat="1" applyFont="1" applyFill="1" applyBorder="1" applyAlignment="1" applyProtection="1">
      <alignment horizontal="right" vertical="center" wrapText="1"/>
      <protection/>
    </xf>
    <xf numFmtId="172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Fill="1">
      <alignment/>
      <protection/>
    </xf>
    <xf numFmtId="0" fontId="10" fillId="0" borderId="16" xfId="54" applyFont="1" applyFill="1" applyBorder="1">
      <alignment/>
      <protection/>
    </xf>
    <xf numFmtId="172" fontId="9" fillId="0" borderId="17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8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4" xfId="54" applyNumberFormat="1" applyFont="1" applyFill="1" applyBorder="1" applyAlignment="1" applyProtection="1">
      <alignment vertical="center" wrapText="1"/>
      <protection locked="0"/>
    </xf>
    <xf numFmtId="0" fontId="11" fillId="0" borderId="19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5" xfId="54" applyNumberFormat="1" applyFont="1" applyFill="1" applyBorder="1" applyAlignment="1" applyProtection="1">
      <alignment vertical="center" wrapText="1"/>
      <protection locked="0"/>
    </xf>
    <xf numFmtId="49" fontId="13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1" xfId="54" applyFont="1" applyFill="1" applyBorder="1" applyAlignment="1" applyProtection="1">
      <alignment vertical="center" wrapText="1"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11" fillId="0" borderId="23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9" fillId="0" borderId="17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9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4" xfId="54" applyNumberFormat="1" applyFont="1" applyFill="1" applyBorder="1" applyAlignment="1" applyProtection="1">
      <alignment horizontal="center" vertical="center" wrapText="1"/>
      <protection/>
    </xf>
    <xf numFmtId="41" fontId="6" fillId="0" borderId="12" xfId="54" applyNumberFormat="1" applyFont="1" applyFill="1" applyBorder="1" applyAlignment="1" applyProtection="1">
      <alignment horizontal="center" vertical="center" wrapText="1"/>
      <protection/>
    </xf>
    <xf numFmtId="41" fontId="7" fillId="0" borderId="24" xfId="54" applyNumberFormat="1" applyFont="1" applyFill="1" applyBorder="1" applyAlignment="1" applyProtection="1">
      <alignment horizontal="center" vertical="center" wrapText="1"/>
      <protection/>
    </xf>
    <xf numFmtId="41" fontId="7" fillId="0" borderId="12" xfId="54" applyNumberFormat="1" applyFont="1" applyFill="1" applyBorder="1" applyAlignment="1" applyProtection="1">
      <alignment horizontal="center" vertical="center" wrapText="1"/>
      <protection/>
    </xf>
    <xf numFmtId="41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2" xfId="54" applyNumberFormat="1" applyFont="1" applyFill="1" applyBorder="1" applyAlignment="1" applyProtection="1">
      <alignment horizontal="right" vertical="center" wrapText="1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7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6" fillId="0" borderId="24" xfId="54" applyNumberFormat="1" applyFont="1" applyFill="1" applyBorder="1" applyAlignment="1" applyProtection="1">
      <alignment horizontal="right" vertical="center" wrapText="1"/>
      <protection/>
    </xf>
    <xf numFmtId="41" fontId="6" fillId="0" borderId="12" xfId="54" applyNumberFormat="1" applyFont="1" applyFill="1" applyBorder="1" applyAlignment="1" applyProtection="1">
      <alignment horizontal="right" vertical="center" wrapText="1"/>
      <protection/>
    </xf>
    <xf numFmtId="41" fontId="9" fillId="0" borderId="2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2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7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30" xfId="54" applyNumberFormat="1" applyFont="1" applyFill="1" applyBorder="1" applyAlignment="1" applyProtection="1">
      <alignment horizontal="right" vertical="center" wrapText="1"/>
      <protection/>
    </xf>
    <xf numFmtId="41" fontId="9" fillId="0" borderId="18" xfId="54" applyNumberFormat="1" applyFont="1" applyFill="1" applyBorder="1" applyAlignment="1" applyProtection="1">
      <alignment horizontal="right" vertical="center" wrapText="1"/>
      <protection/>
    </xf>
    <xf numFmtId="41" fontId="9" fillId="0" borderId="24" xfId="54" applyNumberFormat="1" applyFont="1" applyFill="1" applyBorder="1" applyAlignment="1" applyProtection="1">
      <alignment horizontal="right" vertical="center" wrapText="1"/>
      <protection/>
    </xf>
    <xf numFmtId="41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8" xfId="54" applyNumberFormat="1" applyFont="1" applyFill="1" applyBorder="1" applyAlignment="1" applyProtection="1">
      <alignment horizontal="right" vertical="center" wrapText="1" indent="2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172" fontId="9" fillId="0" borderId="3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2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2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5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34" xfId="54" applyNumberFormat="1" applyFont="1" applyFill="1" applyBorder="1" applyAlignment="1" applyProtection="1">
      <alignment horizontal="center" vertical="center" wrapText="1"/>
      <protection/>
    </xf>
    <xf numFmtId="49" fontId="8" fillId="0" borderId="34" xfId="54" applyNumberFormat="1" applyFont="1" applyFill="1" applyBorder="1" applyAlignment="1" applyProtection="1">
      <alignment horizontal="center" vertical="center" wrapText="1"/>
      <protection/>
    </xf>
    <xf numFmtId="49" fontId="11" fillId="0" borderId="3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5" xfId="54" applyNumberFormat="1" applyFont="1" applyFill="1" applyBorder="1" applyAlignment="1" applyProtection="1">
      <alignment horizontal="left" vertical="center" wrapText="1" indent="1"/>
      <protection/>
    </xf>
    <xf numFmtId="172" fontId="9" fillId="0" borderId="37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8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39" xfId="54" applyNumberFormat="1" applyFont="1" applyFill="1" applyBorder="1" applyAlignment="1" applyProtection="1">
      <alignment horizontal="right" vertical="center" wrapText="1"/>
      <protection/>
    </xf>
    <xf numFmtId="172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13" fillId="0" borderId="41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12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54" applyFont="1" applyFill="1" applyBorder="1" applyAlignment="1" applyProtection="1">
      <alignment vertical="center" wrapText="1"/>
      <protection/>
    </xf>
    <xf numFmtId="41" fontId="13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/>
    </xf>
    <xf numFmtId="0" fontId="9" fillId="0" borderId="42" xfId="54" applyFont="1" applyFill="1" applyBorder="1" applyAlignment="1" applyProtection="1">
      <alignment vertical="center" wrapText="1"/>
      <protection/>
    </xf>
    <xf numFmtId="41" fontId="9" fillId="0" borderId="30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22" xfId="54" applyFont="1" applyFill="1" applyBorder="1" applyAlignment="1" applyProtection="1">
      <alignment vertical="center" wrapText="1"/>
      <protection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41" fontId="13" fillId="0" borderId="26" xfId="54" applyNumberFormat="1" applyFont="1" applyFill="1" applyBorder="1" applyAlignment="1" applyProtection="1">
      <alignment horizontal="right" vertical="center" wrapText="1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2" fontId="9" fillId="0" borderId="14" xfId="54" applyNumberFormat="1" applyFont="1" applyFill="1" applyBorder="1" applyAlignment="1" applyProtection="1">
      <alignment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12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3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3" xfId="54" applyNumberFormat="1" applyFont="1" applyFill="1" applyBorder="1" applyAlignment="1" applyProtection="1">
      <alignment vertical="center" wrapText="1"/>
      <protection locked="0"/>
    </xf>
    <xf numFmtId="0" fontId="13" fillId="0" borderId="42" xfId="54" applyFont="1" applyFill="1" applyBorder="1" applyAlignment="1" applyProtection="1">
      <alignment horizontal="left" vertical="center" wrapText="1"/>
      <protection/>
    </xf>
    <xf numFmtId="41" fontId="13" fillId="0" borderId="30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9" xfId="54" applyNumberFormat="1" applyFont="1" applyFill="1" applyBorder="1" applyAlignment="1" applyProtection="1">
      <alignment vertical="center" wrapText="1"/>
      <protection locked="0"/>
    </xf>
    <xf numFmtId="41" fontId="13" fillId="0" borderId="19" xfId="54" applyNumberFormat="1" applyFont="1" applyFill="1" applyBorder="1" applyAlignment="1" applyProtection="1">
      <alignment horizontal="right" indent="6"/>
      <protection/>
    </xf>
    <xf numFmtId="0" fontId="11" fillId="0" borderId="44" xfId="54" applyFont="1" applyFill="1" applyBorder="1" applyAlignment="1" applyProtection="1">
      <alignment horizontal="left"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41" fontId="13" fillId="0" borderId="45" xfId="54" applyNumberFormat="1" applyFont="1" applyFill="1" applyBorder="1" applyAlignment="1" applyProtection="1">
      <alignment horizontal="right" vertical="center" wrapText="1" indent="2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41" fontId="13" fillId="0" borderId="31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41" fontId="11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3" xfId="54" applyNumberFormat="1" applyFont="1" applyFill="1" applyBorder="1" applyAlignment="1" applyProtection="1">
      <alignment horizontal="right" vertical="center" wrapText="1"/>
      <protection locked="0"/>
    </xf>
    <xf numFmtId="173" fontId="13" fillId="0" borderId="19" xfId="54" applyNumberFormat="1" applyFont="1" applyFill="1" applyBorder="1" applyAlignment="1" applyProtection="1">
      <alignment vertical="center" wrapText="1"/>
      <protection/>
    </xf>
    <xf numFmtId="41" fontId="9" fillId="0" borderId="37" xfId="54" applyNumberFormat="1" applyFont="1" applyFill="1" applyBorder="1" applyAlignment="1" applyProtection="1">
      <alignment horizontal="right"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/>
    </xf>
    <xf numFmtId="41" fontId="13" fillId="0" borderId="47" xfId="54" applyNumberFormat="1" applyFont="1" applyFill="1" applyBorder="1" applyAlignment="1" applyProtection="1">
      <alignment horizontal="right" vertical="center" wrapText="1"/>
      <protection/>
    </xf>
    <xf numFmtId="41" fontId="13" fillId="0" borderId="45" xfId="54" applyNumberFormat="1" applyFont="1" applyFill="1" applyBorder="1" applyAlignment="1" applyProtection="1">
      <alignment horizontal="right" vertical="center" wrapText="1"/>
      <protection/>
    </xf>
    <xf numFmtId="41" fontId="13" fillId="0" borderId="10" xfId="54" applyNumberFormat="1" applyFont="1" applyFill="1" applyBorder="1" applyAlignment="1" applyProtection="1">
      <alignment horizontal="right" vertical="center" wrapText="1"/>
      <protection/>
    </xf>
    <xf numFmtId="41" fontId="13" fillId="0" borderId="48" xfId="54" applyNumberFormat="1" applyFont="1" applyFill="1" applyBorder="1" applyAlignment="1" applyProtection="1">
      <alignment horizontal="right" vertical="center" wrapText="1"/>
      <protection/>
    </xf>
    <xf numFmtId="41" fontId="9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49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15" fillId="0" borderId="24" xfId="54" applyNumberFormat="1" applyFont="1" applyFill="1" applyBorder="1" applyAlignment="1" applyProtection="1">
      <alignment horizontal="right" vertical="center" wrapText="1"/>
      <protection/>
    </xf>
    <xf numFmtId="49" fontId="13" fillId="0" borderId="51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52" xfId="54" applyFont="1" applyFill="1" applyBorder="1" applyAlignment="1" applyProtection="1">
      <alignment horizontal="left" vertical="center" wrapText="1"/>
      <protection/>
    </xf>
    <xf numFmtId="172" fontId="9" fillId="0" borderId="53" xfId="54" applyNumberFormat="1" applyFont="1" applyFill="1" applyBorder="1" applyAlignment="1" applyProtection="1">
      <alignment vertical="center" wrapText="1"/>
      <protection/>
    </xf>
    <xf numFmtId="173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172" fontId="13" fillId="0" borderId="54" xfId="54" applyNumberFormat="1" applyFont="1" applyFill="1" applyBorder="1" applyAlignment="1" applyProtection="1">
      <alignment horizontal="right" vertical="center" wrapText="1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9" fillId="0" borderId="22" xfId="54" applyFont="1" applyFill="1" applyBorder="1" applyAlignment="1" applyProtection="1">
      <alignment horizontal="left" vertical="center" wrapText="1"/>
      <protection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173" fontId="13" fillId="0" borderId="27" xfId="54" applyNumberFormat="1" applyFont="1" applyFill="1" applyBorder="1" applyAlignment="1" applyProtection="1">
      <alignment horizontal="right" vertical="center" wrapText="1" indent="6"/>
      <protection/>
    </xf>
    <xf numFmtId="172" fontId="9" fillId="0" borderId="55" xfId="54" applyNumberFormat="1" applyFont="1" applyFill="1" applyBorder="1" applyAlignment="1" applyProtection="1">
      <alignment vertical="center" wrapText="1"/>
      <protection/>
    </xf>
    <xf numFmtId="173" fontId="11" fillId="0" borderId="56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3" xfId="54" applyNumberFormat="1" applyFont="1" applyFill="1" applyBorder="1" applyAlignment="1" applyProtection="1">
      <alignment vertical="center" wrapText="1"/>
      <protection locked="0"/>
    </xf>
    <xf numFmtId="172" fontId="9" fillId="0" borderId="12" xfId="54" applyNumberFormat="1" applyFont="1" applyFill="1" applyBorder="1" applyAlignment="1" applyProtection="1">
      <alignment vertical="center" wrapText="1"/>
      <protection locked="0"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7" fillId="0" borderId="17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22">
      <selection activeCell="A61" sqref="A61:F61"/>
    </sheetView>
  </sheetViews>
  <sheetFormatPr defaultColWidth="9.140625" defaultRowHeight="15"/>
  <cols>
    <col min="1" max="1" width="8.8515625" style="110" customWidth="1"/>
    <col min="2" max="2" width="67.00390625" style="50" customWidth="1"/>
    <col min="3" max="3" width="16.8515625" style="1" customWidth="1"/>
    <col min="4" max="4" width="16.140625" style="90" customWidth="1"/>
    <col min="5" max="5" width="14.7109375" style="90" customWidth="1"/>
    <col min="6" max="6" width="16.8515625" style="90" customWidth="1"/>
    <col min="7" max="7" width="7.7109375" style="1" customWidth="1"/>
    <col min="8" max="16384" width="9.140625" style="1" customWidth="1"/>
  </cols>
  <sheetData>
    <row r="1" spans="1:9" ht="15.75">
      <c r="A1" s="195" t="s">
        <v>158</v>
      </c>
      <c r="B1" s="195"/>
      <c r="C1" s="195"/>
      <c r="D1" s="195"/>
      <c r="E1" s="195"/>
      <c r="F1" s="195"/>
      <c r="G1" s="195"/>
      <c r="H1" s="195"/>
      <c r="I1" s="195"/>
    </row>
    <row r="2" spans="2:9" ht="15.75">
      <c r="B2" s="195"/>
      <c r="C2" s="195"/>
      <c r="D2" s="195"/>
      <c r="E2" s="195"/>
      <c r="F2" s="195"/>
      <c r="G2" s="195"/>
      <c r="H2" s="195"/>
      <c r="I2" s="195"/>
    </row>
    <row r="3" spans="2:9" ht="15.75">
      <c r="B3" s="156" t="s">
        <v>95</v>
      </c>
      <c r="C3" s="156"/>
      <c r="D3" s="156"/>
      <c r="E3" s="156"/>
      <c r="F3" s="156"/>
      <c r="G3" s="156"/>
      <c r="H3" s="156"/>
      <c r="I3" s="156"/>
    </row>
    <row r="4" spans="2:9" ht="15.75">
      <c r="B4" s="156" t="s">
        <v>128</v>
      </c>
      <c r="C4" s="156"/>
      <c r="D4" s="156"/>
      <c r="E4" s="156"/>
      <c r="F4" s="156"/>
      <c r="G4" s="156"/>
      <c r="H4" s="156"/>
      <c r="I4" s="156"/>
    </row>
    <row r="5" spans="2:9" ht="15.75">
      <c r="B5" s="156"/>
      <c r="C5" s="156"/>
      <c r="D5" s="156"/>
      <c r="E5" s="156"/>
      <c r="F5" s="156"/>
      <c r="G5" s="156"/>
      <c r="H5" s="156"/>
      <c r="I5" s="156"/>
    </row>
    <row r="6" spans="1:6" ht="15.75" customHeight="1">
      <c r="A6" s="111" t="s">
        <v>0</v>
      </c>
      <c r="B6" s="37"/>
      <c r="C6" s="2"/>
      <c r="D6" s="67"/>
      <c r="E6" s="67"/>
      <c r="F6" s="51" t="s">
        <v>1</v>
      </c>
    </row>
    <row r="7" spans="1:6" ht="15.75" customHeight="1" thickBot="1">
      <c r="A7" s="196"/>
      <c r="B7" s="196"/>
      <c r="C7" s="3"/>
      <c r="D7" s="68"/>
      <c r="E7" s="68"/>
      <c r="F7" s="52" t="s">
        <v>148</v>
      </c>
    </row>
    <row r="8" spans="1:6" ht="37.5" customHeight="1" thickBot="1">
      <c r="A8" s="112"/>
      <c r="B8" s="4" t="s">
        <v>2</v>
      </c>
      <c r="C8" s="5" t="s">
        <v>154</v>
      </c>
      <c r="D8" s="53" t="s">
        <v>59</v>
      </c>
      <c r="E8" s="53" t="s">
        <v>60</v>
      </c>
      <c r="F8" s="54" t="s">
        <v>126</v>
      </c>
    </row>
    <row r="9" spans="1:6" s="8" customFormat="1" ht="12" customHeight="1" thickBot="1">
      <c r="A9" s="113"/>
      <c r="B9" s="6" t="s">
        <v>3</v>
      </c>
      <c r="C9" s="7" t="s">
        <v>4</v>
      </c>
      <c r="D9" s="55" t="s">
        <v>61</v>
      </c>
      <c r="E9" s="55" t="s">
        <v>62</v>
      </c>
      <c r="F9" s="56" t="s">
        <v>63</v>
      </c>
    </row>
    <row r="10" spans="1:6" s="10" customFormat="1" ht="15" customHeight="1" thickBot="1">
      <c r="A10" s="105" t="s">
        <v>5</v>
      </c>
      <c r="B10" s="38" t="s">
        <v>130</v>
      </c>
      <c r="C10" s="9">
        <f>SUM(C11:C13)</f>
        <v>75150974</v>
      </c>
      <c r="D10" s="169">
        <f>SUM(D11:D13)</f>
        <v>75150974</v>
      </c>
      <c r="E10" s="93">
        <f>SUM(E11:E13)</f>
        <v>0</v>
      </c>
      <c r="F10" s="94">
        <f>SUM(F11:F13)</f>
        <v>0</v>
      </c>
    </row>
    <row r="11" spans="1:6" s="10" customFormat="1" ht="15" customHeight="1">
      <c r="A11" s="104" t="s">
        <v>67</v>
      </c>
      <c r="B11" s="40" t="s">
        <v>64</v>
      </c>
      <c r="C11" s="11">
        <v>5462458</v>
      </c>
      <c r="D11" s="80">
        <v>5462458</v>
      </c>
      <c r="E11" s="72"/>
      <c r="F11" s="58"/>
    </row>
    <row r="12" spans="1:6" s="10" customFormat="1" ht="15" customHeight="1">
      <c r="A12" s="103" t="s">
        <v>68</v>
      </c>
      <c r="B12" s="99" t="s">
        <v>97</v>
      </c>
      <c r="C12" s="126">
        <v>69688516</v>
      </c>
      <c r="D12" s="170">
        <v>69688516</v>
      </c>
      <c r="E12" s="100"/>
      <c r="F12" s="101"/>
    </row>
    <row r="13" spans="1:6" s="10" customFormat="1" ht="15" customHeight="1" thickBot="1">
      <c r="A13" s="104" t="s">
        <v>69</v>
      </c>
      <c r="B13" s="40" t="s">
        <v>65</v>
      </c>
      <c r="C13" s="11"/>
      <c r="D13" s="80"/>
      <c r="E13" s="72"/>
      <c r="F13" s="58"/>
    </row>
    <row r="14" spans="1:6" s="10" customFormat="1" ht="15" customHeight="1" thickBot="1">
      <c r="A14" s="105" t="s">
        <v>6</v>
      </c>
      <c r="B14" s="96" t="s">
        <v>98</v>
      </c>
      <c r="C14" s="9">
        <f>SUM(C15:C17)</f>
        <v>46793261</v>
      </c>
      <c r="D14" s="169">
        <f>SUM(D15:D17)</f>
        <v>46793261</v>
      </c>
      <c r="E14" s="97"/>
      <c r="F14" s="98"/>
    </row>
    <row r="15" spans="1:6" s="10" customFormat="1" ht="15" customHeight="1">
      <c r="A15" s="104" t="s">
        <v>7</v>
      </c>
      <c r="B15" s="40" t="s">
        <v>64</v>
      </c>
      <c r="C15" s="11">
        <v>410100</v>
      </c>
      <c r="D15" s="80">
        <v>410100</v>
      </c>
      <c r="E15" s="72"/>
      <c r="F15" s="58"/>
    </row>
    <row r="16" spans="1:6" s="10" customFormat="1" ht="15" customHeight="1">
      <c r="A16" s="103" t="s">
        <v>13</v>
      </c>
      <c r="B16" s="99" t="s">
        <v>99</v>
      </c>
      <c r="C16" s="126">
        <v>46295161</v>
      </c>
      <c r="D16" s="170">
        <v>46295161</v>
      </c>
      <c r="E16" s="100"/>
      <c r="F16" s="101"/>
    </row>
    <row r="17" spans="1:6" s="10" customFormat="1" ht="15" customHeight="1" thickBot="1">
      <c r="A17" s="104" t="s">
        <v>14</v>
      </c>
      <c r="B17" s="40" t="s">
        <v>65</v>
      </c>
      <c r="C17" s="11">
        <v>88000</v>
      </c>
      <c r="D17" s="80">
        <v>88000</v>
      </c>
      <c r="E17" s="72"/>
      <c r="F17" s="58"/>
    </row>
    <row r="18" spans="1:6" s="10" customFormat="1" ht="15" customHeight="1" thickBot="1">
      <c r="A18" s="105" t="s">
        <v>70</v>
      </c>
      <c r="B18" s="96" t="s">
        <v>66</v>
      </c>
      <c r="C18" s="9">
        <f>SUM(C19:C24)</f>
        <v>23790006</v>
      </c>
      <c r="D18" s="169">
        <f>SUM(D19:D24)</f>
        <v>22958656</v>
      </c>
      <c r="E18" s="177">
        <f>SUM(E19:E24)</f>
        <v>831350</v>
      </c>
      <c r="F18" s="94">
        <f>SUM(F19:F23)</f>
        <v>0</v>
      </c>
    </row>
    <row r="19" spans="1:6" s="10" customFormat="1" ht="15" customHeight="1" thickBot="1">
      <c r="A19" s="104" t="s">
        <v>71</v>
      </c>
      <c r="B19" s="42" t="s">
        <v>16</v>
      </c>
      <c r="C19" s="91">
        <v>4315000</v>
      </c>
      <c r="D19" s="171">
        <v>3790000</v>
      </c>
      <c r="E19" s="86">
        <v>525000</v>
      </c>
      <c r="F19" s="87"/>
    </row>
    <row r="20" spans="1:6" s="10" customFormat="1" ht="15" customHeight="1" thickBot="1">
      <c r="A20" s="103" t="s">
        <v>72</v>
      </c>
      <c r="B20" s="39" t="s">
        <v>100</v>
      </c>
      <c r="C20" s="9">
        <v>6132500</v>
      </c>
      <c r="D20" s="172">
        <v>6132500</v>
      </c>
      <c r="E20" s="140"/>
      <c r="F20" s="101"/>
    </row>
    <row r="21" spans="1:6" s="10" customFormat="1" ht="15" customHeight="1" thickBot="1">
      <c r="A21" s="103" t="s">
        <v>73</v>
      </c>
      <c r="B21" s="39" t="s">
        <v>101</v>
      </c>
      <c r="C21" s="9">
        <v>5426374</v>
      </c>
      <c r="D21" s="172">
        <v>5426374</v>
      </c>
      <c r="E21" s="140"/>
      <c r="F21" s="101"/>
    </row>
    <row r="22" spans="1:6" s="10" customFormat="1" ht="15" customHeight="1" thickBot="1">
      <c r="A22" s="103" t="s">
        <v>74</v>
      </c>
      <c r="B22" s="41" t="s">
        <v>102</v>
      </c>
      <c r="C22" s="9">
        <v>3562194</v>
      </c>
      <c r="D22" s="172">
        <v>3562194</v>
      </c>
      <c r="E22" s="140"/>
      <c r="F22" s="101"/>
    </row>
    <row r="23" spans="1:6" s="10" customFormat="1" ht="15" customHeight="1" thickBot="1">
      <c r="A23" s="103" t="s">
        <v>75</v>
      </c>
      <c r="B23" s="39" t="s">
        <v>17</v>
      </c>
      <c r="C23" s="9">
        <v>4073938</v>
      </c>
      <c r="D23" s="172">
        <v>4047588</v>
      </c>
      <c r="E23" s="140">
        <v>26350</v>
      </c>
      <c r="F23" s="101"/>
    </row>
    <row r="24" spans="1:6" s="10" customFormat="1" ht="15" customHeight="1" thickBot="1">
      <c r="A24" s="104" t="s">
        <v>150</v>
      </c>
      <c r="B24" s="41" t="s">
        <v>103</v>
      </c>
      <c r="C24" s="95">
        <v>280000</v>
      </c>
      <c r="D24" s="173"/>
      <c r="E24" s="178">
        <v>280000</v>
      </c>
      <c r="F24" s="161"/>
    </row>
    <row r="25" spans="1:6" s="10" customFormat="1" ht="15" customHeight="1" thickBot="1">
      <c r="A25" s="105" t="s">
        <v>76</v>
      </c>
      <c r="B25" s="38" t="s">
        <v>92</v>
      </c>
      <c r="C25" s="9">
        <f>SUM(C26+C32+C31)</f>
        <v>55200000</v>
      </c>
      <c r="D25" s="120">
        <f>SUM(D32+D31+D30+D28+D27)</f>
        <v>55050000</v>
      </c>
      <c r="E25" s="92">
        <f>SUM(E29)</f>
        <v>150000</v>
      </c>
      <c r="F25" s="9">
        <f>SUM(F26:F32)</f>
        <v>0</v>
      </c>
    </row>
    <row r="26" spans="1:6" s="12" customFormat="1" ht="15" customHeight="1" thickBot="1">
      <c r="A26" s="114" t="s">
        <v>77</v>
      </c>
      <c r="B26" s="43" t="s">
        <v>8</v>
      </c>
      <c r="C26" s="91">
        <f>SUM(C27:C30)</f>
        <v>48050000</v>
      </c>
      <c r="D26" s="91">
        <f>SUM(D27:D30)</f>
        <v>47900000</v>
      </c>
      <c r="E26" s="91">
        <f>SUM(E27:E30)</f>
        <v>150000</v>
      </c>
      <c r="F26" s="102">
        <f>SUM(F27:F30)</f>
        <v>0</v>
      </c>
    </row>
    <row r="27" spans="1:6" s="10" customFormat="1" ht="15" customHeight="1" thickBot="1">
      <c r="A27" s="103" t="s">
        <v>78</v>
      </c>
      <c r="B27" s="39" t="s">
        <v>9</v>
      </c>
      <c r="C27" s="9">
        <v>3300000</v>
      </c>
      <c r="D27" s="174">
        <v>3300000</v>
      </c>
      <c r="E27" s="179"/>
      <c r="F27" s="59"/>
    </row>
    <row r="28" spans="1:6" s="10" customFormat="1" ht="15" customHeight="1" thickBot="1">
      <c r="A28" s="103" t="s">
        <v>79</v>
      </c>
      <c r="B28" s="39" t="s">
        <v>10</v>
      </c>
      <c r="C28" s="9">
        <v>4600000</v>
      </c>
      <c r="D28" s="174">
        <v>4600000</v>
      </c>
      <c r="E28" s="179"/>
      <c r="F28" s="59"/>
    </row>
    <row r="29" spans="1:6" s="10" customFormat="1" ht="15" customHeight="1" thickBot="1">
      <c r="A29" s="103" t="s">
        <v>80</v>
      </c>
      <c r="B29" s="39" t="s">
        <v>11</v>
      </c>
      <c r="C29" s="9">
        <v>150000</v>
      </c>
      <c r="D29" s="174"/>
      <c r="E29" s="179">
        <v>150000</v>
      </c>
      <c r="F29" s="59"/>
    </row>
    <row r="30" spans="1:6" s="10" customFormat="1" ht="15" customHeight="1" thickBot="1">
      <c r="A30" s="103" t="s">
        <v>81</v>
      </c>
      <c r="B30" s="39" t="s">
        <v>12</v>
      </c>
      <c r="C30" s="9">
        <v>40000000</v>
      </c>
      <c r="D30" s="174">
        <v>40000000</v>
      </c>
      <c r="E30" s="73"/>
      <c r="F30" s="59"/>
    </row>
    <row r="31" spans="1:6" s="10" customFormat="1" ht="15" customHeight="1" thickBot="1">
      <c r="A31" s="103" t="s">
        <v>82</v>
      </c>
      <c r="B31" s="39" t="s">
        <v>104</v>
      </c>
      <c r="C31" s="9">
        <v>150000</v>
      </c>
      <c r="D31" s="174">
        <v>150000</v>
      </c>
      <c r="E31" s="73"/>
      <c r="F31" s="59"/>
    </row>
    <row r="32" spans="1:6" s="10" customFormat="1" ht="15" customHeight="1" thickBot="1">
      <c r="A32" s="105" t="s">
        <v>83</v>
      </c>
      <c r="B32" s="162" t="s">
        <v>105</v>
      </c>
      <c r="C32" s="9">
        <v>7000000</v>
      </c>
      <c r="D32" s="175">
        <v>7000000</v>
      </c>
      <c r="E32" s="71"/>
      <c r="F32" s="57"/>
    </row>
    <row r="33" spans="1:6" s="10" customFormat="1" ht="15" customHeight="1" thickBot="1">
      <c r="A33" s="105" t="s">
        <v>19</v>
      </c>
      <c r="B33" s="38" t="s">
        <v>106</v>
      </c>
      <c r="C33" s="9">
        <v>123149281</v>
      </c>
      <c r="D33" s="175">
        <v>123149281</v>
      </c>
      <c r="E33" s="71"/>
      <c r="F33" s="60"/>
    </row>
    <row r="34" spans="1:6" s="10" customFormat="1" ht="15" customHeight="1" thickBot="1">
      <c r="A34" s="105" t="s">
        <v>20</v>
      </c>
      <c r="B34" s="38" t="s">
        <v>107</v>
      </c>
      <c r="C34" s="9">
        <f>SUM(C39+C35)</f>
        <v>8191329</v>
      </c>
      <c r="D34" s="9">
        <f>SUM(D39+D35)</f>
        <v>8191329</v>
      </c>
      <c r="E34" s="14">
        <f>+E35+E39</f>
        <v>0</v>
      </c>
      <c r="F34" s="14">
        <f>+F35+F39</f>
        <v>0</v>
      </c>
    </row>
    <row r="35" spans="1:6" s="10" customFormat="1" ht="15" customHeight="1" thickBot="1">
      <c r="A35" s="115" t="s">
        <v>143</v>
      </c>
      <c r="B35" s="43" t="s">
        <v>135</v>
      </c>
      <c r="C35" s="9">
        <f>SUM(C36:C38)</f>
        <v>8191329</v>
      </c>
      <c r="D35" s="9">
        <f>SUM(D36:D38)</f>
        <v>8191329</v>
      </c>
      <c r="E35" s="15">
        <f>SUM(E36+E37+E38)</f>
        <v>0</v>
      </c>
      <c r="F35" s="15">
        <f>SUM(F36+F37+F38)</f>
        <v>0</v>
      </c>
    </row>
    <row r="36" spans="1:6" s="10" customFormat="1" ht="15" customHeight="1" thickBot="1">
      <c r="A36" s="103" t="s">
        <v>144</v>
      </c>
      <c r="B36" s="39" t="s">
        <v>21</v>
      </c>
      <c r="C36" s="9">
        <v>5416800</v>
      </c>
      <c r="D36" s="123">
        <v>5416800</v>
      </c>
      <c r="E36" s="76"/>
      <c r="F36" s="59"/>
    </row>
    <row r="37" spans="1:6" s="10" customFormat="1" ht="15" customHeight="1" thickBot="1">
      <c r="A37" s="103" t="s">
        <v>145</v>
      </c>
      <c r="B37" s="39" t="s">
        <v>22</v>
      </c>
      <c r="C37" s="9">
        <v>581281</v>
      </c>
      <c r="D37" s="123">
        <v>581281</v>
      </c>
      <c r="E37" s="13"/>
      <c r="F37" s="59"/>
    </row>
    <row r="38" spans="1:6" s="10" customFormat="1" ht="15" customHeight="1" thickBot="1">
      <c r="A38" s="103" t="s">
        <v>146</v>
      </c>
      <c r="B38" s="39" t="s">
        <v>23</v>
      </c>
      <c r="C38" s="9">
        <v>2193248</v>
      </c>
      <c r="D38" s="123">
        <v>2193248</v>
      </c>
      <c r="E38" s="76"/>
      <c r="F38" s="59"/>
    </row>
    <row r="39" spans="1:6" s="10" customFormat="1" ht="15" customHeight="1" thickBot="1">
      <c r="A39" s="103" t="s">
        <v>147</v>
      </c>
      <c r="B39" s="43" t="s">
        <v>108</v>
      </c>
      <c r="C39" s="9"/>
      <c r="D39" s="124"/>
      <c r="E39" s="75"/>
      <c r="F39" s="63"/>
    </row>
    <row r="40" spans="1:6" s="10" customFormat="1" ht="15" customHeight="1" thickBot="1">
      <c r="A40" s="104" t="s">
        <v>24</v>
      </c>
      <c r="B40" s="188" t="s">
        <v>149</v>
      </c>
      <c r="C40" s="9">
        <v>6463755</v>
      </c>
      <c r="D40" s="186">
        <v>6463755</v>
      </c>
      <c r="E40" s="166"/>
      <c r="F40" s="187"/>
    </row>
    <row r="41" spans="1:6" s="10" customFormat="1" ht="15" customHeight="1" thickBot="1">
      <c r="A41" s="105" t="s">
        <v>27</v>
      </c>
      <c r="B41" s="38" t="s">
        <v>25</v>
      </c>
      <c r="C41" s="9">
        <f>SUM(C42)</f>
        <v>1752760</v>
      </c>
      <c r="D41" s="122"/>
      <c r="E41" s="14">
        <f>SUM(E42)</f>
        <v>1752760</v>
      </c>
      <c r="F41" s="14">
        <f>SUM(F42:F42)</f>
        <v>0</v>
      </c>
    </row>
    <row r="42" spans="1:6" s="10" customFormat="1" ht="15" customHeight="1" thickBot="1">
      <c r="A42" s="115" t="s">
        <v>50</v>
      </c>
      <c r="B42" s="42" t="s">
        <v>26</v>
      </c>
      <c r="C42" s="9">
        <v>1752760</v>
      </c>
      <c r="D42" s="176"/>
      <c r="E42" s="180">
        <v>1752760</v>
      </c>
      <c r="F42" s="62"/>
    </row>
    <row r="43" spans="1:8" s="10" customFormat="1" ht="15" customHeight="1" thickBot="1">
      <c r="A43" s="105" t="s">
        <v>28</v>
      </c>
      <c r="B43" s="38" t="s">
        <v>109</v>
      </c>
      <c r="C43" s="9">
        <f>SUM(C44:C45)</f>
        <v>1605000</v>
      </c>
      <c r="D43" s="175"/>
      <c r="E43" s="84">
        <f>SUM(E45)</f>
        <v>1605000</v>
      </c>
      <c r="F43" s="57"/>
      <c r="H43" s="16"/>
    </row>
    <row r="44" spans="1:8" s="10" customFormat="1" ht="15" customHeight="1" thickBot="1">
      <c r="A44" s="105" t="s">
        <v>94</v>
      </c>
      <c r="B44" s="162" t="s">
        <v>122</v>
      </c>
      <c r="C44" s="9"/>
      <c r="D44" s="175"/>
      <c r="E44" s="84"/>
      <c r="F44" s="57"/>
      <c r="H44" s="16"/>
    </row>
    <row r="45" spans="1:8" s="10" customFormat="1" ht="15" customHeight="1" thickBot="1">
      <c r="A45" s="105" t="s">
        <v>123</v>
      </c>
      <c r="B45" s="162" t="s">
        <v>110</v>
      </c>
      <c r="C45" s="9">
        <v>1605000</v>
      </c>
      <c r="D45" s="175"/>
      <c r="E45" s="84">
        <v>1605000</v>
      </c>
      <c r="F45" s="57"/>
      <c r="H45" s="16"/>
    </row>
    <row r="46" spans="1:6" s="10" customFormat="1" ht="15" customHeight="1" thickBot="1">
      <c r="A46" s="105" t="s">
        <v>30</v>
      </c>
      <c r="B46" s="44" t="s">
        <v>29</v>
      </c>
      <c r="C46" s="9">
        <f>SUM(C10+C14+C18+C25+C33+C34+C41+C43+C40)</f>
        <v>342096366</v>
      </c>
      <c r="D46" s="9">
        <f>SUM(D10+D14+D18+D25+D33+D34+D41+D43+D40)</f>
        <v>337757256</v>
      </c>
      <c r="E46" s="181">
        <f>SUM(E10+E14+E18+E25+E32+E33+E34+E41+E43)</f>
        <v>4339110</v>
      </c>
      <c r="F46" s="127">
        <f>SUM(F10+F14+F18+F25+F32+F33+F34+F41)</f>
        <v>0</v>
      </c>
    </row>
    <row r="47" spans="1:6" s="10" customFormat="1" ht="15" customHeight="1" thickBot="1">
      <c r="A47" s="105" t="s">
        <v>33</v>
      </c>
      <c r="B47" s="38" t="s">
        <v>151</v>
      </c>
      <c r="C47" s="9">
        <f>SUM(C48)</f>
        <v>148657000</v>
      </c>
      <c r="D47" s="9">
        <f>SUM(D48)</f>
        <v>148657000</v>
      </c>
      <c r="E47" s="14">
        <f>SUM(E48:E48)</f>
        <v>0</v>
      </c>
      <c r="F47" s="14">
        <f>SUM(F48:F48)</f>
        <v>0</v>
      </c>
    </row>
    <row r="48" spans="1:6" s="10" customFormat="1" ht="15" customHeight="1" thickBot="1">
      <c r="A48" s="32" t="s">
        <v>35</v>
      </c>
      <c r="B48" s="45" t="s">
        <v>152</v>
      </c>
      <c r="C48" s="9">
        <v>148657000</v>
      </c>
      <c r="D48" s="125">
        <v>148657000</v>
      </c>
      <c r="E48" s="77"/>
      <c r="F48" s="64"/>
    </row>
    <row r="49" spans="1:6" s="10" customFormat="1" ht="15" customHeight="1" thickBot="1">
      <c r="A49" s="105" t="s">
        <v>36</v>
      </c>
      <c r="B49" s="38" t="s">
        <v>34</v>
      </c>
      <c r="C49" s="9">
        <v>0</v>
      </c>
      <c r="D49" s="121"/>
      <c r="E49" s="71"/>
      <c r="F49" s="60"/>
    </row>
    <row r="50" spans="1:7" s="10" customFormat="1" ht="15" customHeight="1" thickBot="1">
      <c r="A50" s="105" t="s">
        <v>88</v>
      </c>
      <c r="B50" s="38" t="s">
        <v>37</v>
      </c>
      <c r="C50" s="9">
        <f>SUM(C46+C47)</f>
        <v>490753366</v>
      </c>
      <c r="D50" s="175">
        <f>SUM(D46+D47)</f>
        <v>486414256</v>
      </c>
      <c r="E50" s="84">
        <f>SUM(E46+E47)</f>
        <v>4339110</v>
      </c>
      <c r="F50" s="71">
        <f>SUM(F46+F47)</f>
        <v>0</v>
      </c>
      <c r="G50" s="17"/>
    </row>
    <row r="51" spans="1:7" s="10" customFormat="1" ht="15" customHeight="1">
      <c r="A51" s="116"/>
      <c r="B51" s="46"/>
      <c r="C51" s="18"/>
      <c r="D51" s="78"/>
      <c r="E51" s="78"/>
      <c r="F51" s="65"/>
      <c r="G51" s="19"/>
    </row>
    <row r="52" spans="1:7" s="10" customFormat="1" ht="15" customHeight="1">
      <c r="A52" s="117"/>
      <c r="B52" s="47"/>
      <c r="C52" s="20"/>
      <c r="D52" s="79"/>
      <c r="E52" s="79"/>
      <c r="F52" s="66"/>
      <c r="G52" s="19"/>
    </row>
    <row r="53" spans="1:7" s="10" customFormat="1" ht="15.75" customHeight="1">
      <c r="A53" s="117"/>
      <c r="B53" s="47"/>
      <c r="C53" s="20"/>
      <c r="D53" s="79"/>
      <c r="E53" s="79"/>
      <c r="F53" s="66"/>
      <c r="G53" s="19"/>
    </row>
    <row r="54" spans="1:7" s="10" customFormat="1" ht="15" customHeight="1">
      <c r="A54" s="117"/>
      <c r="B54" s="164" t="s">
        <v>116</v>
      </c>
      <c r="C54" s="163"/>
      <c r="D54" s="197" t="s">
        <v>117</v>
      </c>
      <c r="E54" s="197"/>
      <c r="F54" s="66"/>
      <c r="G54" s="19"/>
    </row>
    <row r="55" spans="1:6" s="10" customFormat="1" ht="23.25" customHeight="1">
      <c r="A55" s="21" t="s">
        <v>125</v>
      </c>
      <c r="B55" s="21" t="s">
        <v>120</v>
      </c>
      <c r="C55" s="21"/>
      <c r="D55" s="198" t="s">
        <v>118</v>
      </c>
      <c r="E55" s="198"/>
      <c r="F55" s="21"/>
    </row>
    <row r="56" spans="1:6" s="10" customFormat="1" ht="19.5" customHeight="1">
      <c r="A56" s="106"/>
      <c r="B56" s="21"/>
      <c r="C56" s="21"/>
      <c r="D56" s="80"/>
      <c r="E56" s="80"/>
      <c r="F56" s="80"/>
    </row>
    <row r="57" spans="1:6" s="10" customFormat="1" ht="19.5" customHeight="1">
      <c r="A57" s="106"/>
      <c r="B57" s="21"/>
      <c r="C57" s="21"/>
      <c r="D57" s="80"/>
      <c r="E57" s="80"/>
      <c r="F57" s="80"/>
    </row>
    <row r="58" spans="1:6" s="10" customFormat="1" ht="19.5" customHeight="1">
      <c r="A58" s="106"/>
      <c r="B58" s="21"/>
      <c r="C58" s="21"/>
      <c r="D58" s="80"/>
      <c r="E58" s="80"/>
      <c r="F58" s="80"/>
    </row>
    <row r="59" spans="1:6" s="10" customFormat="1" ht="19.5" customHeight="1">
      <c r="A59" s="106"/>
      <c r="B59" s="21"/>
      <c r="C59" s="21"/>
      <c r="D59" s="80"/>
      <c r="E59" s="80"/>
      <c r="F59" s="80"/>
    </row>
    <row r="60" spans="1:6" s="10" customFormat="1" ht="19.5" customHeight="1">
      <c r="A60" s="106"/>
      <c r="B60" s="21"/>
      <c r="C60" s="21"/>
      <c r="D60" s="80"/>
      <c r="E60" s="80"/>
      <c r="F60" s="80"/>
    </row>
    <row r="61" spans="1:6" s="10" customFormat="1" ht="19.5" customHeight="1">
      <c r="A61" s="195" t="s">
        <v>159</v>
      </c>
      <c r="B61" s="195"/>
      <c r="C61" s="195"/>
      <c r="D61" s="195"/>
      <c r="E61" s="195"/>
      <c r="F61" s="195"/>
    </row>
    <row r="62" spans="1:6" s="10" customFormat="1" ht="19.5" customHeight="1">
      <c r="A62" s="106"/>
      <c r="B62" s="21"/>
      <c r="C62" s="21"/>
      <c r="D62" s="80"/>
      <c r="E62" s="80"/>
      <c r="F62" s="80"/>
    </row>
    <row r="63" spans="1:6" s="160" customFormat="1" ht="19.5" customHeight="1">
      <c r="A63" s="157"/>
      <c r="B63" s="156" t="s">
        <v>95</v>
      </c>
      <c r="C63" s="158"/>
      <c r="D63" s="159"/>
      <c r="E63" s="159"/>
      <c r="F63" s="159"/>
    </row>
    <row r="64" spans="1:6" s="160" customFormat="1" ht="19.5" customHeight="1">
      <c r="A64" s="108"/>
      <c r="B64" s="156" t="s">
        <v>129</v>
      </c>
      <c r="C64" s="158"/>
      <c r="D64" s="159"/>
      <c r="E64" s="159"/>
      <c r="F64" s="159"/>
    </row>
    <row r="65" spans="1:6" s="10" customFormat="1" ht="12.75" customHeight="1">
      <c r="A65" s="118"/>
      <c r="B65" s="22"/>
      <c r="C65" s="23"/>
      <c r="D65" s="81"/>
      <c r="E65" s="81"/>
      <c r="F65" s="81"/>
    </row>
    <row r="66" spans="2:6" ht="16.5" customHeight="1">
      <c r="B66" s="48" t="s">
        <v>38</v>
      </c>
      <c r="C66" s="2"/>
      <c r="D66" s="67"/>
      <c r="E66" s="67"/>
      <c r="F66" s="51" t="s">
        <v>39</v>
      </c>
    </row>
    <row r="67" spans="1:6" ht="16.5" customHeight="1" thickBot="1">
      <c r="A67" s="196"/>
      <c r="B67" s="196"/>
      <c r="C67" s="3"/>
      <c r="D67" s="68"/>
      <c r="E67" s="68"/>
      <c r="F67" s="52" t="s">
        <v>148</v>
      </c>
    </row>
    <row r="68" spans="1:6" ht="37.5" customHeight="1" thickBot="1">
      <c r="A68" s="112"/>
      <c r="B68" s="4" t="s">
        <v>40</v>
      </c>
      <c r="C68" s="5" t="s">
        <v>154</v>
      </c>
      <c r="D68" s="69" t="s">
        <v>59</v>
      </c>
      <c r="E68" s="53" t="s">
        <v>60</v>
      </c>
      <c r="F68" s="70" t="s">
        <v>127</v>
      </c>
    </row>
    <row r="69" spans="1:6" s="8" customFormat="1" ht="12" customHeight="1" thickBot="1">
      <c r="A69" s="113"/>
      <c r="B69" s="6" t="s">
        <v>3</v>
      </c>
      <c r="C69" s="7" t="s">
        <v>4</v>
      </c>
      <c r="D69" s="55" t="s">
        <v>61</v>
      </c>
      <c r="E69" s="55" t="s">
        <v>62</v>
      </c>
      <c r="F69" s="56" t="s">
        <v>63</v>
      </c>
    </row>
    <row r="70" spans="1:6" s="25" customFormat="1" ht="18" customHeight="1" thickBot="1">
      <c r="A70" s="119" t="s">
        <v>5</v>
      </c>
      <c r="B70" s="38" t="s">
        <v>153</v>
      </c>
      <c r="C70" s="24">
        <f>SUM(C71:C74)</f>
        <v>75150974</v>
      </c>
      <c r="D70" s="24">
        <f>SUM(D71:D74)</f>
        <v>75150974</v>
      </c>
      <c r="E70" s="82"/>
      <c r="F70" s="83"/>
    </row>
    <row r="71" spans="1:6" s="25" customFormat="1" ht="18" customHeight="1">
      <c r="A71" s="119" t="s">
        <v>67</v>
      </c>
      <c r="B71" s="128" t="s">
        <v>89</v>
      </c>
      <c r="C71" s="24">
        <v>42004856</v>
      </c>
      <c r="D71" s="129">
        <v>42004856</v>
      </c>
      <c r="E71" s="129"/>
      <c r="F71" s="130"/>
    </row>
    <row r="72" spans="1:6" s="25" customFormat="1" ht="18" customHeight="1">
      <c r="A72" s="103" t="s">
        <v>68</v>
      </c>
      <c r="B72" s="138" t="s">
        <v>90</v>
      </c>
      <c r="C72" s="139">
        <v>7522391</v>
      </c>
      <c r="D72" s="140">
        <v>7522391</v>
      </c>
      <c r="E72" s="140"/>
      <c r="F72" s="141"/>
    </row>
    <row r="73" spans="1:6" s="25" customFormat="1" ht="18" customHeight="1">
      <c r="A73" s="103" t="s">
        <v>69</v>
      </c>
      <c r="B73" s="138" t="s">
        <v>91</v>
      </c>
      <c r="C73" s="139">
        <v>25369727</v>
      </c>
      <c r="D73" s="140">
        <v>25369727</v>
      </c>
      <c r="E73" s="140"/>
      <c r="F73" s="141"/>
    </row>
    <row r="74" spans="1:6" s="25" customFormat="1" ht="18" customHeight="1" thickBot="1">
      <c r="A74" s="104" t="s">
        <v>132</v>
      </c>
      <c r="B74" s="134" t="s">
        <v>131</v>
      </c>
      <c r="C74" s="135">
        <v>254000</v>
      </c>
      <c r="D74" s="136">
        <v>254000</v>
      </c>
      <c r="E74" s="136"/>
      <c r="F74" s="137"/>
    </row>
    <row r="75" spans="1:6" s="25" customFormat="1" ht="18" customHeight="1" thickBot="1">
      <c r="A75" s="119" t="s">
        <v>6</v>
      </c>
      <c r="B75" s="96" t="s">
        <v>112</v>
      </c>
      <c r="C75" s="24">
        <f>SUM(C76:C78)</f>
        <v>46793261</v>
      </c>
      <c r="D75" s="82">
        <f>SUM(D76:D78)</f>
        <v>46793261</v>
      </c>
      <c r="E75" s="82"/>
      <c r="F75" s="83"/>
    </row>
    <row r="76" spans="1:6" s="25" customFormat="1" ht="18" customHeight="1">
      <c r="A76" s="119" t="s">
        <v>7</v>
      </c>
      <c r="B76" s="128" t="s">
        <v>89</v>
      </c>
      <c r="C76" s="24">
        <v>36006885</v>
      </c>
      <c r="D76" s="129">
        <v>36006885</v>
      </c>
      <c r="E76" s="129"/>
      <c r="F76" s="130"/>
    </row>
    <row r="77" spans="1:6" s="25" customFormat="1" ht="18" customHeight="1">
      <c r="A77" s="103" t="s">
        <v>13</v>
      </c>
      <c r="B77" s="138" t="s">
        <v>90</v>
      </c>
      <c r="C77" s="139">
        <v>6523576</v>
      </c>
      <c r="D77" s="140">
        <v>6523576</v>
      </c>
      <c r="E77" s="140"/>
      <c r="F77" s="141"/>
    </row>
    <row r="78" spans="1:6" s="25" customFormat="1" ht="18" customHeight="1" thickBot="1">
      <c r="A78" s="104" t="s">
        <v>14</v>
      </c>
      <c r="B78" s="134" t="s">
        <v>91</v>
      </c>
      <c r="C78" s="135">
        <v>4262800</v>
      </c>
      <c r="D78" s="136">
        <v>4262800</v>
      </c>
      <c r="E78" s="136"/>
      <c r="F78" s="137"/>
    </row>
    <row r="79" spans="1:6" s="133" customFormat="1" ht="18" customHeight="1" thickBot="1">
      <c r="A79" s="109" t="s">
        <v>15</v>
      </c>
      <c r="B79" s="131" t="s">
        <v>93</v>
      </c>
      <c r="C79" s="24">
        <f>SUM(C88+C87+C83+C82+C81+C80+C86)</f>
        <v>223655902</v>
      </c>
      <c r="D79" s="24">
        <f>SUM(D88+D87+D83+D82+D81+D80+D86)</f>
        <v>218724652</v>
      </c>
      <c r="E79" s="132">
        <f>SUM(E82+E87)</f>
        <v>4931250</v>
      </c>
      <c r="F79" s="142">
        <f>SUM(F81+F82+F83+F87+F88+F92+F95+F97)</f>
        <v>0</v>
      </c>
    </row>
    <row r="80" spans="1:6" s="25" customFormat="1" ht="15" customHeight="1">
      <c r="A80" s="119" t="s">
        <v>18</v>
      </c>
      <c r="B80" s="146" t="s">
        <v>41</v>
      </c>
      <c r="C80" s="24">
        <v>32826079</v>
      </c>
      <c r="D80" s="147">
        <v>32826079</v>
      </c>
      <c r="E80" s="147"/>
      <c r="F80" s="64"/>
    </row>
    <row r="81" spans="1:6" s="25" customFormat="1" ht="15" customHeight="1">
      <c r="A81" s="103" t="s">
        <v>19</v>
      </c>
      <c r="B81" s="39" t="s">
        <v>42</v>
      </c>
      <c r="C81" s="148">
        <v>5699126</v>
      </c>
      <c r="D81" s="149">
        <v>5699126</v>
      </c>
      <c r="E81" s="149"/>
      <c r="F81" s="143"/>
    </row>
    <row r="82" spans="1:6" s="25" customFormat="1" ht="15" customHeight="1">
      <c r="A82" s="103" t="s">
        <v>20</v>
      </c>
      <c r="B82" s="39" t="s">
        <v>43</v>
      </c>
      <c r="C82" s="148">
        <v>63266810</v>
      </c>
      <c r="D82" s="149">
        <v>61835560</v>
      </c>
      <c r="E82" s="168">
        <v>1431250</v>
      </c>
      <c r="F82" s="144"/>
    </row>
    <row r="83" spans="1:6" s="25" customFormat="1" ht="15" customHeight="1">
      <c r="A83" s="103" t="s">
        <v>24</v>
      </c>
      <c r="B83" s="39" t="s">
        <v>111</v>
      </c>
      <c r="C83" s="148">
        <v>4562000</v>
      </c>
      <c r="D83" s="148">
        <v>4562000</v>
      </c>
      <c r="E83" s="150"/>
      <c r="F83" s="145"/>
    </row>
    <row r="84" spans="1:6" s="25" customFormat="1" ht="15" customHeight="1">
      <c r="A84" s="103" t="s">
        <v>84</v>
      </c>
      <c r="B84" s="49" t="s">
        <v>133</v>
      </c>
      <c r="C84" s="148">
        <v>2762000</v>
      </c>
      <c r="D84" s="150">
        <v>2762000</v>
      </c>
      <c r="E84" s="151"/>
      <c r="F84" s="144"/>
    </row>
    <row r="85" spans="1:6" s="25" customFormat="1" ht="15" customHeight="1">
      <c r="A85" s="103" t="s">
        <v>85</v>
      </c>
      <c r="B85" s="49" t="s">
        <v>113</v>
      </c>
      <c r="C85" s="148">
        <v>1800000</v>
      </c>
      <c r="D85" s="150">
        <v>1800000</v>
      </c>
      <c r="E85" s="151"/>
      <c r="F85" s="144"/>
    </row>
    <row r="86" spans="1:6" s="25" customFormat="1" ht="15" customHeight="1">
      <c r="A86" s="103" t="s">
        <v>27</v>
      </c>
      <c r="B86" s="49" t="s">
        <v>155</v>
      </c>
      <c r="C86" s="148">
        <v>690800</v>
      </c>
      <c r="D86" s="150">
        <v>690800</v>
      </c>
      <c r="E86" s="151"/>
      <c r="F86" s="144"/>
    </row>
    <row r="87" spans="1:6" s="25" customFormat="1" ht="15" customHeight="1">
      <c r="A87" s="103" t="s">
        <v>28</v>
      </c>
      <c r="B87" s="27" t="s">
        <v>44</v>
      </c>
      <c r="C87" s="148">
        <f>SUM(D87:E87)</f>
        <v>3545000</v>
      </c>
      <c r="D87" s="150">
        <v>45000</v>
      </c>
      <c r="E87" s="150">
        <v>3500000</v>
      </c>
      <c r="F87" s="145"/>
    </row>
    <row r="88" spans="1:6" s="25" customFormat="1" ht="15" customHeight="1">
      <c r="A88" s="103" t="s">
        <v>30</v>
      </c>
      <c r="B88" s="27" t="s">
        <v>45</v>
      </c>
      <c r="C88" s="148">
        <v>113066087</v>
      </c>
      <c r="D88" s="148">
        <f>SUM(D89)</f>
        <v>113066087</v>
      </c>
      <c r="E88" s="150">
        <f>SUM(E90:E91)</f>
        <v>0</v>
      </c>
      <c r="F88" s="145">
        <f>SUM(F90:F91)</f>
        <v>0</v>
      </c>
    </row>
    <row r="89" spans="1:6" s="25" customFormat="1" ht="15" customHeight="1">
      <c r="A89" s="103" t="s">
        <v>31</v>
      </c>
      <c r="B89" s="27" t="s">
        <v>136</v>
      </c>
      <c r="C89" s="148">
        <f>SUM(C90:C91)</f>
        <v>113066087</v>
      </c>
      <c r="D89" s="150">
        <v>113066087</v>
      </c>
      <c r="E89" s="150"/>
      <c r="F89" s="145"/>
    </row>
    <row r="90" spans="1:6" s="25" customFormat="1" ht="15" customHeight="1">
      <c r="A90" s="103" t="s">
        <v>156</v>
      </c>
      <c r="B90" s="39" t="s">
        <v>46</v>
      </c>
      <c r="C90" s="148">
        <v>43377571</v>
      </c>
      <c r="D90" s="150">
        <v>43377571</v>
      </c>
      <c r="E90" s="185"/>
      <c r="F90" s="144"/>
    </row>
    <row r="91" spans="1:6" s="25" customFormat="1" ht="15" customHeight="1" thickBot="1">
      <c r="A91" s="189" t="s">
        <v>157</v>
      </c>
      <c r="B91" s="39" t="s">
        <v>47</v>
      </c>
      <c r="C91" s="139">
        <v>69688516</v>
      </c>
      <c r="D91" s="26">
        <v>69688516</v>
      </c>
      <c r="E91" s="190"/>
      <c r="F91" s="59"/>
    </row>
    <row r="92" spans="1:6" s="25" customFormat="1" ht="15" customHeight="1" thickBot="1">
      <c r="A92" s="105" t="s">
        <v>30</v>
      </c>
      <c r="B92" s="28" t="s">
        <v>48</v>
      </c>
      <c r="C92" s="24">
        <f>SUM(C93+C94)</f>
        <v>101786585</v>
      </c>
      <c r="D92" s="24">
        <f>SUM(D93+D94)</f>
        <v>100032585</v>
      </c>
      <c r="E92" s="184">
        <f>SUM(E93+E94)</f>
        <v>1754000</v>
      </c>
      <c r="F92" s="60"/>
    </row>
    <row r="93" spans="1:6" s="30" customFormat="1" ht="15" customHeight="1">
      <c r="A93" s="104" t="s">
        <v>31</v>
      </c>
      <c r="B93" s="152" t="s">
        <v>114</v>
      </c>
      <c r="C93" s="153">
        <v>10427971</v>
      </c>
      <c r="D93" s="165">
        <v>10173971</v>
      </c>
      <c r="E93" s="75">
        <v>254000</v>
      </c>
      <c r="F93" s="85"/>
    </row>
    <row r="94" spans="1:6" s="30" customFormat="1" ht="15" customHeight="1" thickBot="1">
      <c r="A94" s="182" t="s">
        <v>32</v>
      </c>
      <c r="B94" s="183" t="s">
        <v>121</v>
      </c>
      <c r="C94" s="191">
        <v>91358614</v>
      </c>
      <c r="D94" s="192">
        <v>89858614</v>
      </c>
      <c r="E94" s="166">
        <v>1500000</v>
      </c>
      <c r="F94" s="167"/>
    </row>
    <row r="95" spans="1:6" s="25" customFormat="1" ht="15" customHeight="1" thickBot="1">
      <c r="A95" s="105" t="s">
        <v>33</v>
      </c>
      <c r="B95" s="28" t="s">
        <v>115</v>
      </c>
      <c r="C95" s="29">
        <v>3000000</v>
      </c>
      <c r="D95" s="193"/>
      <c r="E95" s="194">
        <f>SUM(E96)</f>
        <v>3000000</v>
      </c>
      <c r="F95" s="194">
        <f>SUM(F96:F96)</f>
        <v>0</v>
      </c>
    </row>
    <row r="96" spans="1:6" s="25" customFormat="1" ht="15" customHeight="1" thickBot="1">
      <c r="A96" s="32" t="s">
        <v>35</v>
      </c>
      <c r="B96" s="33" t="s">
        <v>124</v>
      </c>
      <c r="C96" s="24">
        <v>3000000</v>
      </c>
      <c r="D96" s="86"/>
      <c r="E96" s="86">
        <v>3000000</v>
      </c>
      <c r="F96" s="87"/>
    </row>
    <row r="97" spans="1:6" s="25" customFormat="1" ht="15" customHeight="1" thickBot="1">
      <c r="A97" s="105" t="s">
        <v>36</v>
      </c>
      <c r="B97" s="28" t="s">
        <v>49</v>
      </c>
      <c r="C97" s="24">
        <v>35440673</v>
      </c>
      <c r="D97" s="29">
        <f>SUM(D98:D99)</f>
        <v>35440673</v>
      </c>
      <c r="E97" s="84"/>
      <c r="F97" s="60">
        <f>SUM(F98:F99)</f>
        <v>0</v>
      </c>
    </row>
    <row r="98" spans="1:6" s="25" customFormat="1" ht="15" customHeight="1">
      <c r="A98" s="115" t="s">
        <v>86</v>
      </c>
      <c r="B98" s="42" t="s">
        <v>51</v>
      </c>
      <c r="C98" s="153">
        <v>30440673</v>
      </c>
      <c r="D98" s="31">
        <v>30440673</v>
      </c>
      <c r="E98" s="74"/>
      <c r="F98" s="62"/>
    </row>
    <row r="99" spans="1:6" s="25" customFormat="1" ht="15" customHeight="1" thickBot="1">
      <c r="A99" s="103" t="s">
        <v>87</v>
      </c>
      <c r="B99" s="39" t="s">
        <v>52</v>
      </c>
      <c r="C99" s="135">
        <v>5000000</v>
      </c>
      <c r="D99" s="26">
        <v>5000000</v>
      </c>
      <c r="E99" s="73"/>
      <c r="F99" s="59"/>
    </row>
    <row r="100" spans="1:6" s="25" customFormat="1" ht="18.75" customHeight="1" thickBot="1">
      <c r="A100" s="105" t="s">
        <v>88</v>
      </c>
      <c r="B100" s="44" t="s">
        <v>53</v>
      </c>
      <c r="C100" s="24">
        <f>SUM(C97+C95+C92+C79+C75+C70)</f>
        <v>485827395</v>
      </c>
      <c r="D100" s="24">
        <f>SUM(D97+D95+D92+D79+D75+D70)</f>
        <v>476142145</v>
      </c>
      <c r="E100" s="24">
        <f>SUM(E95+E79+E92)</f>
        <v>9685250</v>
      </c>
      <c r="F100" s="24">
        <f>SUM(F79)</f>
        <v>0</v>
      </c>
    </row>
    <row r="101" spans="1:6" s="25" customFormat="1" ht="15" customHeight="1" thickBot="1">
      <c r="A101" s="105" t="s">
        <v>137</v>
      </c>
      <c r="B101" s="28" t="s">
        <v>54</v>
      </c>
      <c r="C101" s="24">
        <f>SUM(C102:C105)</f>
        <v>4925971</v>
      </c>
      <c r="D101" s="29">
        <f>SUM(D102,D103)</f>
        <v>4925971</v>
      </c>
      <c r="E101" s="29">
        <f>SUM(E102,E103)</f>
        <v>0</v>
      </c>
      <c r="F101" s="29">
        <f>SUM(F102,F103)</f>
        <v>0</v>
      </c>
    </row>
    <row r="102" spans="1:6" s="25" customFormat="1" ht="15" customHeight="1">
      <c r="A102" s="115" t="s">
        <v>138</v>
      </c>
      <c r="B102" s="43" t="s">
        <v>134</v>
      </c>
      <c r="C102" s="24">
        <v>4925971</v>
      </c>
      <c r="D102" s="75">
        <v>4925971</v>
      </c>
      <c r="E102" s="75"/>
      <c r="F102" s="63"/>
    </row>
    <row r="103" spans="1:6" s="25" customFormat="1" ht="15" customHeight="1">
      <c r="A103" s="115" t="s">
        <v>139</v>
      </c>
      <c r="B103" s="43" t="s">
        <v>56</v>
      </c>
      <c r="C103" s="139"/>
      <c r="D103" s="75"/>
      <c r="E103" s="75"/>
      <c r="F103" s="63"/>
    </row>
    <row r="104" spans="1:6" s="25" customFormat="1" ht="15" customHeight="1">
      <c r="A104" s="115" t="s">
        <v>140</v>
      </c>
      <c r="B104" s="42" t="s">
        <v>57</v>
      </c>
      <c r="C104" s="139"/>
      <c r="D104" s="154"/>
      <c r="E104" s="155"/>
      <c r="F104" s="61"/>
    </row>
    <row r="105" spans="1:6" s="25" customFormat="1" ht="15" customHeight="1" thickBot="1">
      <c r="A105" s="115" t="s">
        <v>141</v>
      </c>
      <c r="B105" s="42" t="s">
        <v>55</v>
      </c>
      <c r="C105" s="135"/>
      <c r="D105" s="88"/>
      <c r="E105" s="88"/>
      <c r="F105" s="59"/>
    </row>
    <row r="106" spans="1:12" s="25" customFormat="1" ht="15" customHeight="1" thickBot="1">
      <c r="A106" s="105" t="s">
        <v>142</v>
      </c>
      <c r="B106" s="28" t="s">
        <v>58</v>
      </c>
      <c r="C106" s="24">
        <f>SUM(C100+C101)</f>
        <v>490753366</v>
      </c>
      <c r="D106" s="84">
        <f>SUM(D100+D101)</f>
        <v>481068116</v>
      </c>
      <c r="E106" s="84">
        <f>SUM(E100+E101)</f>
        <v>9685250</v>
      </c>
      <c r="F106" s="60">
        <f>SUM(F100,F101)</f>
        <v>0</v>
      </c>
      <c r="I106" s="34"/>
      <c r="J106" s="35"/>
      <c r="K106" s="35"/>
      <c r="L106" s="35"/>
    </row>
    <row r="107" spans="1:6" s="10" customFormat="1" ht="12.75" customHeight="1">
      <c r="A107" s="199"/>
      <c r="B107" s="199"/>
      <c r="C107" s="199"/>
      <c r="D107" s="199"/>
      <c r="E107" s="199"/>
      <c r="F107" s="199"/>
    </row>
    <row r="108" spans="1:6" s="10" customFormat="1" ht="12.75" customHeight="1">
      <c r="A108" s="107"/>
      <c r="B108" s="36"/>
      <c r="C108" s="36"/>
      <c r="D108" s="89"/>
      <c r="E108" s="89"/>
      <c r="F108" s="89"/>
    </row>
    <row r="109" spans="1:6" s="10" customFormat="1" ht="21.75" customHeight="1">
      <c r="A109" s="107"/>
      <c r="B109" s="198" t="s">
        <v>119</v>
      </c>
      <c r="C109" s="198"/>
      <c r="D109" s="198"/>
      <c r="E109" s="198"/>
      <c r="F109" s="198"/>
    </row>
    <row r="110" spans="1:6" s="10" customFormat="1" ht="20.25" customHeight="1">
      <c r="A110" s="107"/>
      <c r="B110" s="198" t="s">
        <v>96</v>
      </c>
      <c r="C110" s="198"/>
      <c r="D110" s="198"/>
      <c r="E110" s="198"/>
      <c r="F110" s="89"/>
    </row>
  </sheetData>
  <sheetProtection/>
  <mergeCells count="10">
    <mergeCell ref="A1:I1"/>
    <mergeCell ref="B2:I2"/>
    <mergeCell ref="A7:B7"/>
    <mergeCell ref="D54:E54"/>
    <mergeCell ref="D55:E55"/>
    <mergeCell ref="B110:E110"/>
    <mergeCell ref="A67:B67"/>
    <mergeCell ref="A107:F107"/>
    <mergeCell ref="B109:F109"/>
    <mergeCell ref="A61:F61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portrait" paperSize="9" scale="63" r:id="rId1"/>
  <rowBreaks count="1" manualBreakCount="1">
    <brk id="60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2020-01-29T12:00:37Z</cp:lastPrinted>
  <dcterms:created xsi:type="dcterms:W3CDTF">2013-02-08T12:10:21Z</dcterms:created>
  <dcterms:modified xsi:type="dcterms:W3CDTF">2020-02-12T09:30:13Z</dcterms:modified>
  <cp:category/>
  <cp:version/>
  <cp:contentType/>
  <cp:contentStatus/>
</cp:coreProperties>
</file>