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.sz. m. Kiad,bevét. rovatcsop." sheetId="1" r:id="rId1"/>
    <sheet name="1.a sz. m Kv-i állami hozzá" sheetId="2" r:id="rId2"/>
    <sheet name="2.sz.m.Műk.,felhalm.bev.kiad  " sheetId="3" r:id="rId3"/>
    <sheet name="3.sz.m.Bevételek kv.szervenként" sheetId="4" r:id="rId4"/>
    <sheet name="3.a .sz.m.Bevételek korm.funkc." sheetId="5" r:id="rId5"/>
    <sheet name="4.sz.m.Kiadások korm.funkc  " sheetId="6" r:id="rId6"/>
    <sheet name="4.a.sz.m.Egyéb műk.,felhalm.kia" sheetId="7" r:id="rId7"/>
    <sheet name="4.b.sz. m. Ellátottak.pénzbeli " sheetId="8" r:id="rId8"/>
    <sheet name="5.sz. mellékl. Felhalmozási k  " sheetId="9" r:id="rId9"/>
    <sheet name="6.sz. mellékl. EU-s projektek  " sheetId="10" r:id="rId10"/>
    <sheet name="7.sz.melléklet Mérleg  " sheetId="11" r:id="rId11"/>
    <sheet name="7.a.sz.melléklet eredménykim." sheetId="12" r:id="rId12"/>
    <sheet name="8.számú melléklet " sheetId="13" r:id="rId13"/>
    <sheet name="9 sz. mellékl. Maradványkimutás" sheetId="14" r:id="rId14"/>
    <sheet name="9.a. sz. Maradvány felhaszn t. " sheetId="15" r:id="rId15"/>
    <sheet name="10.sz. mell. Közvetett támogat " sheetId="16" r:id="rId16"/>
    <sheet name="11. sz. mell. Pénzeszk.változás" sheetId="17" r:id="rId17"/>
    <sheet name="12. sz.mell. Adósságot kel.ügy." sheetId="18" r:id="rId18"/>
    <sheet name="13. sz. melléklet" sheetId="19" r:id="rId19"/>
    <sheet name="14. sz. melléklet" sheetId="20" r:id="rId20"/>
    <sheet name="15. sz. melléklet" sheetId="21" r:id="rId21"/>
    <sheet name="16. sz. melléklet" sheetId="22" r:id="rId22"/>
    <sheet name="17. sz. melléklet" sheetId="23" r:id="rId23"/>
    <sheet name="18. sz. melléklet" sheetId="24" r:id="rId24"/>
  </sheets>
  <definedNames>
    <definedName name="_xlnm.Print_Titles" localSheetId="0">'1.sz. m. Kiad,bevét. rovatcsop.'!$2:$3</definedName>
    <definedName name="_xlnm.Print_Titles" localSheetId="17">'12. sz.mell. Adósságot kel.ügy.'!$6:$6</definedName>
    <definedName name="_xlnm.Print_Titles" localSheetId="4">'3.a .sz.m.Bevételek korm.funkc.'!$2:$4</definedName>
    <definedName name="_xlnm.Print_Titles" localSheetId="3">'3.sz.m.Bevételek kv.szervenként'!$2:$3</definedName>
    <definedName name="_xlnm.Print_Titles" localSheetId="6">'4.a.sz.m.Egyéb műk.,felhalm.kia'!$1:$2</definedName>
    <definedName name="_xlnm.Print_Titles" localSheetId="5">'4.sz.m.Kiadások korm.funkc  '!$1:$2</definedName>
    <definedName name="_xlnm.Print_Titles" localSheetId="11">'7.a.sz.melléklet eredménykim.'!$3:$4</definedName>
    <definedName name="_xlnm.Print_Titles" localSheetId="10">'7.sz.melléklet Mérleg  '!$3:$4</definedName>
    <definedName name="_xlnm.Print_Titles" localSheetId="13">'9 sz. mellékl. Maradványkimutás'!$1:$2</definedName>
    <definedName name="_xlnm.Print_Titles" localSheetId="14">'9.a. sz. Maradvány felhaszn t. '!$1:$2</definedName>
    <definedName name="_xlnm.Print_Area" localSheetId="1">'1.a sz. m Kv-i állami hozzá'!$A$1:$I$40</definedName>
    <definedName name="_xlnm.Print_Area" localSheetId="17">'12. sz.mell. Adósságot kel.ügy.'!$A$1:$G$33</definedName>
    <definedName name="_xlnm.Print_Area" localSheetId="2">'2.sz.m.Műk.,felhalm.bev.kiad  '!$A$1:$L$38</definedName>
    <definedName name="_xlnm.Print_Area" localSheetId="4">'3.a .sz.m.Bevételek korm.funkc.'!$A$1:$AU$80</definedName>
    <definedName name="_xlnm.Print_Area" localSheetId="6">'4.a.sz.m.Egyéb műk.,felhalm.kia'!$B$1:$F$36</definedName>
    <definedName name="_xlnm.Print_Area" localSheetId="5">'4.sz.m.Kiadások korm.funkc  '!$A$1:$BF$81</definedName>
    <definedName name="_xlnm.Print_Area" localSheetId="8">'5.sz. mellékl. Felhalmozási k  '!$A$1:$F$28</definedName>
    <definedName name="_xlnm.Print_Area" localSheetId="11">'7.a.sz.melléklet eredménykim.'!$A$1:$L$45</definedName>
    <definedName name="_xlnm.Print_Area" localSheetId="10">'7.sz.melléklet Mérleg  '!$A$1:$K$119</definedName>
    <definedName name="_xlnm.Print_Area" localSheetId="13">'9 sz. mellékl. Maradványkimutás'!$A$1:$E$23</definedName>
    <definedName name="_xlnm.Print_Area" localSheetId="14">'9.a. sz. Maradvány felhaszn t. '!$A$1:$E$11</definedName>
  </definedNames>
  <calcPr fullCalcOnLoad="1"/>
</workbook>
</file>

<file path=xl/sharedStrings.xml><?xml version="1.0" encoding="utf-8"?>
<sst xmlns="http://schemas.openxmlformats.org/spreadsheetml/2006/main" count="3121" uniqueCount="1959">
  <si>
    <t>EGÉSZSÉGÜGY</t>
  </si>
  <si>
    <t>072112</t>
  </si>
  <si>
    <t>074031</t>
  </si>
  <si>
    <t>074032</t>
  </si>
  <si>
    <t>Ifjúság-egészségügyi gondozás</t>
  </si>
  <si>
    <t>07. Összesen</t>
  </si>
  <si>
    <t>08.</t>
  </si>
  <si>
    <t>SZABADIDŐ, KULTÚRA ÉS VALLÁS</t>
  </si>
  <si>
    <t>ebből: fejezeti kezelésű előirányzatok EU-s programokra és azok hazai társfinanszírozása (K504)</t>
  </si>
  <si>
    <t>136</t>
  </si>
  <si>
    <t>ebből: egyéb fejezeti kezelésű előirányzatok (K504)</t>
  </si>
  <si>
    <t>137</t>
  </si>
  <si>
    <t>ebből: társadalombiztosítás pénzügyi alapjai (K504)</t>
  </si>
  <si>
    <t>138</t>
  </si>
  <si>
    <t>ebből: elkülönített állami pénzalapok (K504)</t>
  </si>
  <si>
    <t>139</t>
  </si>
  <si>
    <t>ebből: helyi önkormányzatok és költségvetési szerveik (K504)</t>
  </si>
  <si>
    <t>140</t>
  </si>
  <si>
    <t>ebből: társulások és költségvetési szerveik (K504)</t>
  </si>
  <si>
    <t>141</t>
  </si>
  <si>
    <t>ebből: nemzetiségi önkormányzatok és költségvetési szerveik (K504)</t>
  </si>
  <si>
    <t>142</t>
  </si>
  <si>
    <t>ebből: térségi fejlesztési tanácsok és költségvetési szerveik (K504)</t>
  </si>
  <si>
    <t>143</t>
  </si>
  <si>
    <t>144</t>
  </si>
  <si>
    <t>ebből: központi költségvetési szervek (K505)</t>
  </si>
  <si>
    <t>145</t>
  </si>
  <si>
    <t>ebből: központi kezelésű előirányzatok (K505)</t>
  </si>
  <si>
    <t>146</t>
  </si>
  <si>
    <t>ebből: fejezeti kezelésű előirányzatok EU-s programokra és azok hazai társfinanszírozása (K505)</t>
  </si>
  <si>
    <t>147</t>
  </si>
  <si>
    <t>ebből: egyéb fejezeti kezelésű előirányzatok (K505)</t>
  </si>
  <si>
    <t>148</t>
  </si>
  <si>
    <t>ebből: társadalombiztosítás pénzügyi alapjai (K505)</t>
  </si>
  <si>
    <t>149</t>
  </si>
  <si>
    <t>ebből: elkülönített állami pénzalapok (K505)</t>
  </si>
  <si>
    <t>150</t>
  </si>
  <si>
    <t>ebből: helyi önkormányzatok és költségvetési szerveik (K505)</t>
  </si>
  <si>
    <t>151</t>
  </si>
  <si>
    <t>ebből: társulások és költségvetési szerveik (K505)</t>
  </si>
  <si>
    <t>152</t>
  </si>
  <si>
    <t>ebből: nemzetiségi önkormányzatok és költségvetési szerveik (K505)</t>
  </si>
  <si>
    <t>153</t>
  </si>
  <si>
    <t>ebből: térségi fejlesztési tanácsok és költségvetési szerveik (K505)</t>
  </si>
  <si>
    <t>154</t>
  </si>
  <si>
    <t>155</t>
  </si>
  <si>
    <t>ebből: központi költségvetési szervek (K506)</t>
  </si>
  <si>
    <t>156</t>
  </si>
  <si>
    <t>ebből: központi kezelésű előirányzatok (K506)</t>
  </si>
  <si>
    <t>157</t>
  </si>
  <si>
    <t>ebből: fejezeti kezelésű előirányzatok EU-s programokra és azok hazai társfinanszírozása (K506)</t>
  </si>
  <si>
    <t>158</t>
  </si>
  <si>
    <t>ebből: egyéb fejezeti kezelésű előirányzatok (K506)</t>
  </si>
  <si>
    <t>159</t>
  </si>
  <si>
    <t>ebből: társadalombiztosítás pénzügyi alapjai (K506)</t>
  </si>
  <si>
    <t>160</t>
  </si>
  <si>
    <t>ebből: elkülönített állami pénzalapok (K506)</t>
  </si>
  <si>
    <t>161</t>
  </si>
  <si>
    <t>ebből: helyi önkormányzatok és költségvetési szerveik (K506)</t>
  </si>
  <si>
    <t>162</t>
  </si>
  <si>
    <t>ebből: társulások és költségvetési szerveik (K506)</t>
  </si>
  <si>
    <t>163</t>
  </si>
  <si>
    <t>ebből: nemzetiségi önkormányzatok és költségvetési szerveik (K506)</t>
  </si>
  <si>
    <t>164</t>
  </si>
  <si>
    <t>ebből: térségi fejlesztési tanácsok és költségvetési szerveik (K506)</t>
  </si>
  <si>
    <t>165</t>
  </si>
  <si>
    <t>166</t>
  </si>
  <si>
    <t>ebből: állami vagy önkormányzati tulajdonban lévő gazdasági társaságok tartozásai miatti kifizetések (K507)</t>
  </si>
  <si>
    <t>167</t>
  </si>
  <si>
    <t>168</t>
  </si>
  <si>
    <t>ebből: egyházi jogi személyek (K508)</t>
  </si>
  <si>
    <t>169</t>
  </si>
  <si>
    <t>ebből: nonprofit gazdasági társaságok (K508)</t>
  </si>
  <si>
    <t>170</t>
  </si>
  <si>
    <t>ebből: egyéb civil szervezetek (K508)</t>
  </si>
  <si>
    <t>171</t>
  </si>
  <si>
    <t>ebből: háztartások (K508)</t>
  </si>
  <si>
    <t>172</t>
  </si>
  <si>
    <t>ebből: pénzügyi vállalkozások (K508)</t>
  </si>
  <si>
    <t>173</t>
  </si>
  <si>
    <t>ebből: állami többségi tulajdonú nem pénzügyi vállalkozások (K508)</t>
  </si>
  <si>
    <t>174</t>
  </si>
  <si>
    <t>ebből:önkormányzati többségi tulajdonú nem pénzügyi vállalkozások (K508)</t>
  </si>
  <si>
    <t>175</t>
  </si>
  <si>
    <t>ebből: egyéb vállalkozások (K508)</t>
  </si>
  <si>
    <t>176</t>
  </si>
  <si>
    <t>177</t>
  </si>
  <si>
    <t>ebből: kormányok és nemzetközi szervezetek (K508)</t>
  </si>
  <si>
    <t>178</t>
  </si>
  <si>
    <t>ebből: egyéb külföldiek (K508)</t>
  </si>
  <si>
    <t>179</t>
  </si>
  <si>
    <t>Árkiegészítések, ártámogatások (K509)</t>
  </si>
  <si>
    <t>180</t>
  </si>
  <si>
    <t>Kamattámogatások (K510)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</si>
  <si>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</si>
  <si>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</si>
  <si>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</si>
  <si>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</si>
  <si>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</si>
  <si>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</si>
  <si>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</si>
  <si>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</si>
  <si>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</si>
  <si>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</si>
  <si>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</si>
  <si>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</si>
  <si>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</si>
  <si>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</si>
  <si>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</si>
  <si>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Immateriális javak beszerzése, létesítése (K61)</t>
  </si>
  <si>
    <t>196</t>
  </si>
  <si>
    <t>ebből: termőföld-vásárlás kiadásai (K62)</t>
  </si>
  <si>
    <t>198</t>
  </si>
  <si>
    <t>Informatikai eszközök beszerzése, létesítése (K63)</t>
  </si>
  <si>
    <t>199</t>
  </si>
  <si>
    <t>Egyéb tárgyi eszközök beszerzése, létesítése (K64)</t>
  </si>
  <si>
    <t>200</t>
  </si>
  <si>
    <t>Részesedések beszerzése (K65)</t>
  </si>
  <si>
    <t>201</t>
  </si>
  <si>
    <t>Meglévő részesedések növeléséhez kapcsolódó kiadások (K66)</t>
  </si>
  <si>
    <t>202</t>
  </si>
  <si>
    <t>Beruházási célú előzetesen felszámított általános forgalmi adó (K67)</t>
  </si>
  <si>
    <t>203</t>
  </si>
  <si>
    <t>204</t>
  </si>
  <si>
    <t>Ingatlanok felújítása (K71)</t>
  </si>
  <si>
    <t>205</t>
  </si>
  <si>
    <t>Informatikai eszközök felújítása (K72)</t>
  </si>
  <si>
    <t>206</t>
  </si>
  <si>
    <t>207</t>
  </si>
  <si>
    <t>Felújítási célú előzetesen felszámított általános forgalmi adó (K74)</t>
  </si>
  <si>
    <t>208</t>
  </si>
  <si>
    <t>209</t>
  </si>
  <si>
    <t>Felhalmozási célú garancia- és kezességvállalásból származó kifizetés államháztartáson belülre (K81)</t>
  </si>
  <si>
    <t>210</t>
  </si>
  <si>
    <t>211</t>
  </si>
  <si>
    <t>ebből: központi költségvetési szervek (K82)</t>
  </si>
  <si>
    <t>212</t>
  </si>
  <si>
    <t>ebből: központi kezelésű előirányzatok (K82)</t>
  </si>
  <si>
    <t>ebből: fejezeti kezelésű előirányzatok EU-s programokra és azok hazai társfinanszírozása (K82)</t>
  </si>
  <si>
    <t>214</t>
  </si>
  <si>
    <t>ebből: egyéb fejezeti kezelésű előirányzatok (K82)</t>
  </si>
  <si>
    <t>215</t>
  </si>
  <si>
    <t>ebből: társadalombiztosítás pénzügyi alapjai (K82)</t>
  </si>
  <si>
    <t>216</t>
  </si>
  <si>
    <t>ebből: elkülönített állami pénzalapok (K82)</t>
  </si>
  <si>
    <t>217</t>
  </si>
  <si>
    <t>ebből: helyi önkormányzatok és költségvetési szerveik (K82)</t>
  </si>
  <si>
    <t>218</t>
  </si>
  <si>
    <t>ebből: társulások és költségvetési szerveik (K82)</t>
  </si>
  <si>
    <t>219</t>
  </si>
  <si>
    <t>ebből: nemzetiségi önkormányzatok és költségvetési szerveik (K82)</t>
  </si>
  <si>
    <t>220</t>
  </si>
  <si>
    <t>ebből: térségi fejlesztési tanácsok és költségvetési szerveik (K82)</t>
  </si>
  <si>
    <t>221</t>
  </si>
  <si>
    <t>222</t>
  </si>
  <si>
    <t>ebből: központi költségvetési szervek (K83)</t>
  </si>
  <si>
    <t>223</t>
  </si>
  <si>
    <t>ebből: központi kezelésű előirányzatok (K83)</t>
  </si>
  <si>
    <t>224</t>
  </si>
  <si>
    <t>ebből: fejezeti kezelésű előirányzatok EU-s programokra és azok hazai társfinanszírozása (K83)</t>
  </si>
  <si>
    <t>225</t>
  </si>
  <si>
    <t>ebből: egyéb fejezeti kezelésű előirányzatok (K83)</t>
  </si>
  <si>
    <t>226</t>
  </si>
  <si>
    <t>ebből: társadalombiztosítás pénzügyi alapjai (K83)</t>
  </si>
  <si>
    <t>227</t>
  </si>
  <si>
    <t>ebből: elkülönített állami pénzalapok (K83)</t>
  </si>
  <si>
    <t>228</t>
  </si>
  <si>
    <t>ebből: helyi önkormányzatok és költségvetési szerveik (K83)</t>
  </si>
  <si>
    <t>229</t>
  </si>
  <si>
    <t>ebből: társulások és költségvetési szerveik (K83)</t>
  </si>
  <si>
    <t>230</t>
  </si>
  <si>
    <t>ebből: nemzetiségi önkormányzatok és költségvetési szerveik (K83)</t>
  </si>
  <si>
    <t>231</t>
  </si>
  <si>
    <t>ebből: térségi fejlesztési tanácsok és költségvetési szerveik (K83)</t>
  </si>
  <si>
    <t>232</t>
  </si>
  <si>
    <t>233</t>
  </si>
  <si>
    <t>ebből: központi költségvetési szervek (K84)</t>
  </si>
  <si>
    <t>234</t>
  </si>
  <si>
    <t>ebből: központi kezelésű előirányzatok (K84)</t>
  </si>
  <si>
    <t>235</t>
  </si>
  <si>
    <t>ebből: fejezeti kezelésű előirányzatok EU-s programokra és azok hazai társfinanszírozása (K84)</t>
  </si>
  <si>
    <t>236</t>
  </si>
  <si>
    <t>ebből: egyéb fejezeti kezelésű előirányzatok (K84)</t>
  </si>
  <si>
    <t>237</t>
  </si>
  <si>
    <t>ebből: társadalombiztosítás pénzügyi alapjai (K84)</t>
  </si>
  <si>
    <t>238</t>
  </si>
  <si>
    <t>ebből: elkülönített állami pénzalapok (K84)</t>
  </si>
  <si>
    <t>239</t>
  </si>
  <si>
    <t>ebből: helyi önkormányzatok és költségvetési szerveik (K84)</t>
  </si>
  <si>
    <t>240</t>
  </si>
  <si>
    <t>ebből: társulások és költségvetési szerveik (K84)</t>
  </si>
  <si>
    <t>241</t>
  </si>
  <si>
    <t>ebből: nemzetiségi önkormányzatok és költségvetési szerveik (K84)</t>
  </si>
  <si>
    <t>242</t>
  </si>
  <si>
    <t>ebből: térségi fejlesztési tanácsok és költségvetési szerveik (K84)</t>
  </si>
  <si>
    <t>243</t>
  </si>
  <si>
    <t>244</t>
  </si>
  <si>
    <t>ebből: állami vagy önkormányzati tulajdonban lévő gazdasági társaságok tartozásai miatti kifizetések (K85)</t>
  </si>
  <si>
    <t>245</t>
  </si>
  <si>
    <t>246</t>
  </si>
  <si>
    <t>ebből: egyházi jogi személyek (K86)</t>
  </si>
  <si>
    <t>247</t>
  </si>
  <si>
    <t>ebből: nonprofit gazdasági társaságok (K86)</t>
  </si>
  <si>
    <t>248</t>
  </si>
  <si>
    <t>ebből: egyéb civil szervezetek (K86)</t>
  </si>
  <si>
    <t>249</t>
  </si>
  <si>
    <t>ebből: háztartások (K86)</t>
  </si>
  <si>
    <t>250</t>
  </si>
  <si>
    <t>ebből: pénzügyi vállalkozások (K86)</t>
  </si>
  <si>
    <t>251</t>
  </si>
  <si>
    <t>ebből: állami többségi tulajdonú nem pénzügyi vállalkozások (K86)</t>
  </si>
  <si>
    <t>252</t>
  </si>
  <si>
    <t>ebből:önkormányzati többségi tulajdonú nem pénzügyi vállalkozások (K86)</t>
  </si>
  <si>
    <t>253</t>
  </si>
  <si>
    <t>ebből: egyéb vállalkozások (K86)</t>
  </si>
  <si>
    <t>254</t>
  </si>
  <si>
    <t>255</t>
  </si>
  <si>
    <t>ebből: kormányok és nemzetközi szervezetek (K86)</t>
  </si>
  <si>
    <t>256</t>
  </si>
  <si>
    <t>ebből: egyéb külföldiek (K86)</t>
  </si>
  <si>
    <t>257</t>
  </si>
  <si>
    <t>Lakástámogatás (K87)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</si>
  <si>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</si>
  <si>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</si>
  <si>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</si>
  <si>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</si>
  <si>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</si>
  <si>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</si>
  <si>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</si>
  <si>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</si>
  <si>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</si>
  <si>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</si>
  <si>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</si>
  <si>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</si>
  <si>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</si>
  <si>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</si>
  <si>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Helyi önkormányzatok működésének általános támogatása (B111)</t>
  </si>
  <si>
    <t>Települési önkormányzatok egyes köznevelési feladatainak támogatása (B112)</t>
  </si>
  <si>
    <t>Települési önkormányzatok kulturális feladatainak támogatása (B114)</t>
  </si>
  <si>
    <t>Elvonások és befizetések bevételei (B12)</t>
  </si>
  <si>
    <t>Működési célú garancia- és kezességvállalásból származó megtérülések államháztartáson belülről (B13)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</si>
  <si>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</si>
  <si>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</si>
  <si>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</si>
  <si>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</si>
  <si>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</si>
  <si>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</si>
  <si>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</si>
  <si>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</si>
  <si>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</si>
  <si>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</si>
  <si>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</si>
  <si>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</si>
  <si>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</si>
  <si>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</si>
  <si>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</si>
  <si>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</si>
  <si>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</si>
  <si>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</si>
  <si>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</si>
  <si>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</si>
  <si>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</si>
  <si>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</si>
  <si>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</si>
  <si>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</si>
  <si>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</si>
  <si>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</si>
  <si>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</si>
  <si>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</si>
  <si>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</si>
  <si>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</si>
  <si>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</si>
  <si>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</si>
  <si>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</si>
  <si>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</si>
  <si>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</si>
  <si>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</si>
  <si>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</si>
  <si>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</si>
  <si>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</si>
  <si>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</si>
  <si>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</si>
  <si>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</si>
  <si>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</si>
  <si>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</si>
  <si>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</si>
  <si>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</si>
  <si>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</si>
  <si>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</si>
  <si>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</si>
  <si>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</si>
  <si>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</si>
  <si>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</si>
  <si>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</si>
  <si>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</si>
  <si>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</si>
  <si>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</si>
  <si>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</si>
  <si>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</si>
  <si>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</si>
  <si>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</si>
  <si>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</si>
  <si>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</si>
  <si>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</si>
  <si>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</si>
  <si>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Magánszemélyek jövedelemadói (=81+82+83) (B311)</t>
  </si>
  <si>
    <t>ebből: személyi jövedelemadó (B311)</t>
  </si>
  <si>
    <t>ebből: magánszemély jogviszonyának megszűnéséhez kapcsolódó egyes jövedelmek különadója (B311)</t>
  </si>
  <si>
    <t>ebből: termőföld bérbeadásából származó jövedelem utáni személyi jövedelemadó (B311)</t>
  </si>
  <si>
    <t>ebből: társasági adó (B312)</t>
  </si>
  <si>
    <t>ebből: társas vállalkozások különadója (B312)</t>
  </si>
  <si>
    <t>ebből: hitelintézetek és pénzügyi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</si>
  <si>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</si>
  <si>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</si>
  <si>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</si>
  <si>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</si>
  <si>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</si>
  <si>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Zalaszabari Óvoda</t>
  </si>
  <si>
    <t>Zalaszabar Összesen</t>
  </si>
  <si>
    <t>Zalaszabar Község Önkormányzata</t>
  </si>
  <si>
    <t>02 Alaptevékenység költségvetési kiadásai</t>
  </si>
  <si>
    <t>Zalaszabar Önkormányzat</t>
  </si>
  <si>
    <t>Zalaszabar Község Önkrományzat adósságot keletkeztető ügyleteiből eredő fizetési kötelezettség bemutatása</t>
  </si>
  <si>
    <t>Idegen pénzeszközök</t>
  </si>
  <si>
    <t>B.  ÓVODA</t>
  </si>
  <si>
    <t xml:space="preserve"> ÓVODA</t>
  </si>
  <si>
    <t>Önkorm. vagyonnal való gazdálkodás</t>
  </si>
  <si>
    <t xml:space="preserve">      </t>
  </si>
  <si>
    <t>Óvodai nevelés, ellátás szakmai feladatai</t>
  </si>
  <si>
    <t>Önkorm.működési támog.</t>
  </si>
  <si>
    <t>Óvodai étkeztetés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</si>
  <si>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</si>
  <si>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</si>
  <si>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</si>
  <si>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</si>
  <si>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</si>
  <si>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jeleggel végzett iparűzési tevékenység után fizetett helyi iparűzési adó (B351)</t>
  </si>
  <si>
    <t>ebből: ideiglenes jeleggel végzett tevékenység után fizetett helyi iparűzési adó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</si>
  <si>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</si>
  <si>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</si>
  <si>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</si>
  <si>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</si>
  <si>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</si>
  <si>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</si>
  <si>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</si>
  <si>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</si>
  <si>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</si>
  <si>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jövedéki adó (B352)</t>
  </si>
  <si>
    <t>ebből: regisztrációs adó (B352)</t>
  </si>
  <si>
    <t>ebből: energiaadó (B352)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</si>
  <si>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</si>
  <si>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</si>
  <si>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</si>
  <si>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</si>
  <si>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kulturális adó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</si>
  <si>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</si>
  <si>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</si>
  <si>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</si>
  <si>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</si>
  <si>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</si>
  <si>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</si>
  <si>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</si>
  <si>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</si>
  <si>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</si>
  <si>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</si>
  <si>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</si>
  <si>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 (B355)</t>
  </si>
  <si>
    <t>ebből: hulladéklerakási járulék (B355)</t>
  </si>
  <si>
    <t>ebből: korábbi évek megszünt adónemei áthúzódó fizetéseiből befolyt bevételek (B355)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</si>
  <si>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</si>
  <si>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</si>
  <si>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</si>
  <si>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</si>
  <si>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</si>
  <si>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</si>
  <si>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</si>
  <si>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</si>
  <si>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</si>
  <si>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</si>
  <si>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</si>
  <si>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</si>
  <si>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</si>
  <si>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</si>
  <si>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</si>
  <si>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</si>
  <si>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</si>
  <si>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</si>
  <si>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</si>
  <si>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</si>
  <si>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</si>
  <si>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</si>
  <si>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</si>
  <si>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</si>
  <si>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ebből: államháztartáson belül (B408)</t>
  </si>
  <si>
    <t>ebből: befektetési jegyek kamatbevételei (B408)</t>
  </si>
  <si>
    <t>ebből: fedezeti ügyletek kamatbevételei (B408)</t>
  </si>
  <si>
    <t>ebből: részesedések értékesítéséhez kapcsolódó realizált nyereség (B409)</t>
  </si>
  <si>
    <t>ebből: hitelviszonyt megtestesítő értékpapírok értékesítési nyeresége (B409)</t>
  </si>
  <si>
    <t>ebből: hitelviszonyt megtestesítő értékpapírok kibocsátási nyeresége (B409)</t>
  </si>
  <si>
    <t>ebből: valuta és deviza eszközök realizált árfolyamnyeresége (B409)</t>
  </si>
  <si>
    <t>ebből: kiotói egységek és kibocsátási egységek eladásából befolyt eladási ár (B51)</t>
  </si>
  <si>
    <t>ebből: termőföld-eladás bevételei (B52)</t>
  </si>
  <si>
    <t>Egyéb tárgyi eszközök értékesítése (B53)</t>
  </si>
  <si>
    <t>ebből: privatizációból származó bevétel (B54)</t>
  </si>
  <si>
    <t>Részesedések megszűnéséhez kapcsolódó bevételek (B55)</t>
  </si>
  <si>
    <t>Működési célú garancia- és kezességvállalásból származó megtérülések államháztartáson kívülről (B61)</t>
  </si>
  <si>
    <t>Felhalmozási célú garancia- és kezességvállalásból származó megtérülések államháztartáson kívülről (B71)</t>
  </si>
  <si>
    <t>K03 - Önkormányzati (irányító szervi) konszolidált beszámoló - K9. Finanszírozási kiadások</t>
  </si>
  <si>
    <t>ebből: fedezeti ügyletek nettó kiadásai (K9111)</t>
  </si>
  <si>
    <t>Likviditási célú hitelek, kölcsönök törlesztése pénzügyi vállalkozásnak (K9112)</t>
  </si>
  <si>
    <t>ebből: fedezeti ügyletek nettó kiadásai (K9113)</t>
  </si>
  <si>
    <t>ebből: befektetési jegyek (K9121)</t>
  </si>
  <si>
    <t>ebből: kárpótlási jegyek (K9121)</t>
  </si>
  <si>
    <t>ebből: fedezeti ügyletek nettó kiadásai (K9124)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</si>
  <si>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</si>
  <si>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</si>
  <si>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</si>
  <si>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Pénzügyi lízing kiadásai (K917)</t>
  </si>
  <si>
    <t>Központi költségvetés sajátos finanszírozási kiadásai (K918)</t>
  </si>
  <si>
    <t>Forgatási célú külföldi értékpapírok vásárlása (K921)</t>
  </si>
  <si>
    <t>Befektetési célú külföldi értékpapírok vásárlása (K922)</t>
  </si>
  <si>
    <t>ebből: fedezeti ügyletek nettó kiadásai (K923)</t>
  </si>
  <si>
    <t>Adóssághoz nem kapcsolódó származékos ügyletek kiadásai (K93)</t>
  </si>
  <si>
    <t>Likviditási célú hitelek, kölcsönök felvétele pénzügyi vállalkozástól (B8112)</t>
  </si>
  <si>
    <t>ebből: befektetési jegyek (B8121)</t>
  </si>
  <si>
    <t>ebből: kárpótlási jegyek (B8121)</t>
  </si>
  <si>
    <t>Előző év költségvetési maradványának igénybevétele (B8131)</t>
  </si>
  <si>
    <t>Előző év vállalkozási maradványának igénybevétele (B8132)</t>
  </si>
  <si>
    <t>Államháztartáson belüli megelőlegezések (B814)</t>
  </si>
  <si>
    <t>Államháztartáson belüli megelőlegezések törlesztése (B815)</t>
  </si>
  <si>
    <t>Központi, irányító szervi támogatás (B816)</t>
  </si>
  <si>
    <t>Befektetési célú külföldi értékpapírok beváltása, értékesítése (B822)</t>
  </si>
  <si>
    <t>Külföldi értékpapírok kibocsátása (B823)</t>
  </si>
  <si>
    <t>Adóssághoz nem kapcsolódó származékos ügyletek bevételei (B83)</t>
  </si>
  <si>
    <t>K12 - Önkormányzati (irányító szervi) konszolidált beszámoló - Konszolidált mérleg</t>
  </si>
  <si>
    <t>ESZKÖZÖK ÖSSZESEN (=A+B+C+D+E+F)</t>
  </si>
  <si>
    <t>K13 - Önkormányzati (irányító szervi) konszolidált beszámoló - Konszolidált eredménykimutatás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</si>
  <si>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</si>
  <si>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</si>
  <si>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</si>
  <si>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</si>
  <si>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</si>
  <si>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</si>
  <si>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Finanszírozási bevételek     B811</t>
  </si>
  <si>
    <t>Lakásfenntartással, lakhatással kapcs összefogl. ellát.</t>
  </si>
  <si>
    <t>Betegséggel kapcsolatos pénzb. ellátások, tám.</t>
  </si>
  <si>
    <t>Gyermekvédelmi pénzb. és termb. ellátások</t>
  </si>
  <si>
    <t>Lakásfenntartással, lakhatással kapcs összefüggő ellátások</t>
  </si>
  <si>
    <t>Egyéb szociális pénzbeli és termb. ellátások, tám</t>
  </si>
  <si>
    <t>H/II  Költségvetési évet köv. esedékes kötelezettségek</t>
  </si>
  <si>
    <t>H/II/2 Költségvetési évet köv. esed. kötelezettség munk.terh.jár.</t>
  </si>
  <si>
    <t>H/II/3 Költségvetési évet köv. esed. kötelezettség dologi kiad.</t>
  </si>
  <si>
    <t>H/II/4 Költségvetési évet köv. esed. kötelezettség ellátott.pb.j.</t>
  </si>
  <si>
    <t>H/II/5 Költségvetési évet köv. esed. kötelezettség e.műk.c.kiad.</t>
  </si>
  <si>
    <t>H/II/6 Költségvetési évet köv. esed. kötelezettség beruházásra</t>
  </si>
  <si>
    <t>H/II/7 Költségvetési évet köv. esed. kötelezettség felújításra</t>
  </si>
  <si>
    <t>H/II/8 Költségvetési évet köv. esed. kötelezettség e.felh.c.kiad.</t>
  </si>
  <si>
    <t xml:space="preserve"> H/II/9 Költségvetési évet köv. esed. kötelezettség finanszir.kiad.</t>
  </si>
  <si>
    <t>H/III/1 Kapott előlegek</t>
  </si>
  <si>
    <t>H/III/2 Továbbadási célból folyósított támogat, ellátások elsz.</t>
  </si>
  <si>
    <t>H/III/3 Más szervezetet megillető bevételek elszámolása</t>
  </si>
  <si>
    <t>H/III/4  Forgótőke elszámolása</t>
  </si>
  <si>
    <t>H/III/6.Nem TB.pénzügyi alapot terhelő ellátások megtérül.elsz.</t>
  </si>
  <si>
    <t>H/III/7  Munkáltató által kedvezményes nyugd.megfiz.hozzájár.</t>
  </si>
  <si>
    <t>H/III   Kötelezettség jellegű sajáto elszámolások összesen:</t>
  </si>
  <si>
    <t>H) Kötelezettségek</t>
  </si>
  <si>
    <t>I) Egyéb sajátos eszközoldali elszámolások</t>
  </si>
  <si>
    <t>J) Kincstári számlavezetéssel kapcsolatos elszámol.</t>
  </si>
  <si>
    <t>K/1 Eredményszemléletű bevételek passziv időbeli elhat.</t>
  </si>
  <si>
    <t>K/2  Költségek, ráfordítások passzív időbeli elhatárolása</t>
  </si>
  <si>
    <t>K/3 Halasztott eredményszemléletű bevételek</t>
  </si>
  <si>
    <t>K) Passzív időbeli elhatárolások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</si>
  <si>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</si>
  <si>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</si>
  <si>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</si>
  <si>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</si>
  <si>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</si>
  <si>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</si>
  <si>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</si>
  <si>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</si>
  <si>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</si>
  <si>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</si>
  <si>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</si>
  <si>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</si>
  <si>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</si>
  <si>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</si>
  <si>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</si>
  <si>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</si>
  <si>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</si>
  <si>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</si>
  <si>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</si>
  <si>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</si>
  <si>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</si>
  <si>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</si>
  <si>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</si>
  <si>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</si>
  <si>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</si>
  <si>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</si>
  <si>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</si>
  <si>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</si>
  <si>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</si>
  <si>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</si>
  <si>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</si>
  <si>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</si>
  <si>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</si>
  <si>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</si>
  <si>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</si>
  <si>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</si>
  <si>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</si>
  <si>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</si>
  <si>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</si>
  <si>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</si>
  <si>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</si>
  <si>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előző időszak</t>
  </si>
  <si>
    <t>tárgyi időszak</t>
  </si>
  <si>
    <t>02.</t>
  </si>
  <si>
    <t>03.</t>
  </si>
  <si>
    <t>V</t>
  </si>
  <si>
    <t>VI</t>
  </si>
  <si>
    <t>VII</t>
  </si>
  <si>
    <t>VIII</t>
  </si>
  <si>
    <t>IX</t>
  </si>
  <si>
    <t>C)</t>
  </si>
  <si>
    <t>X</t>
  </si>
  <si>
    <t>XI</t>
  </si>
  <si>
    <t>D)</t>
  </si>
  <si>
    <t>E)</t>
  </si>
  <si>
    <t>II.</t>
  </si>
  <si>
    <t>III.</t>
  </si>
  <si>
    <t>IV.</t>
  </si>
  <si>
    <t>Közhatalmi eredményszemléletű bevételek</t>
  </si>
  <si>
    <t>Tevékenység egyéb nettó erdmnényszemléletű bevételei</t>
  </si>
  <si>
    <t>Tevékenység nettó eredményszemléletű bevétele</t>
  </si>
  <si>
    <t>Eszközök és szolgáűlataások értékesíatése, nettó eredmény szemléletű bev.</t>
  </si>
  <si>
    <t>Saját termelésű készletek állományváltozása</t>
  </si>
  <si>
    <t>Sajáőt előúállítású eszközök aktivált értéke</t>
  </si>
  <si>
    <t>Aktivált saját teljhesítmények értéke</t>
  </si>
  <si>
    <t>Központi működési célú támogatások eredményszemléletű bevételei</t>
  </si>
  <si>
    <t>Egyéb műklödési célú támogatások eredményszemléáletű bevételei</t>
  </si>
  <si>
    <t>Különféle egyéb eredményszemléletű bevételek</t>
  </si>
  <si>
    <t>Egyéb eredményszemléletű bevételek</t>
  </si>
  <si>
    <t>Anyagköltség</t>
  </si>
  <si>
    <t>Igénybevett szolgáltatások értéke</t>
  </si>
  <si>
    <t>Eladott árúk beszerzési értéke</t>
  </si>
  <si>
    <t>Eladott(közvetített) szolgáltratások értéke</t>
  </si>
  <si>
    <t>Anyagi jellegű ráfordítások</t>
  </si>
  <si>
    <t>Bérköltség</t>
  </si>
  <si>
    <t>Személyi jellegű egyéb kfizetések</t>
  </si>
  <si>
    <t>Bérjárulékok</t>
  </si>
  <si>
    <t>Személyi jellegű ráfordíatások</t>
  </si>
  <si>
    <t>Értékcsökkenési leírás</t>
  </si>
  <si>
    <t>Egyéb ráfordítások</t>
  </si>
  <si>
    <t>Tevékenységek eredménye</t>
  </si>
  <si>
    <t>Kapott (járó) osztalék és részesedés</t>
  </si>
  <si>
    <t>Kapott (járó) kamatok és kamatjellegű eredményszemlélketű bevételek</t>
  </si>
  <si>
    <t>Pénzügyi műveletek egyéb eredmény szemléletű bevételei</t>
  </si>
  <si>
    <t xml:space="preserve">                  - ebből: árfolyamnyereség</t>
  </si>
  <si>
    <t>Pénzügyi műveletek eredményszemléletű bevételei</t>
  </si>
  <si>
    <t>Fizetendő kamatok és kamatjellegű ráfordítások</t>
  </si>
  <si>
    <t>Részesedése, értékpapírok, pénzeszközök értékvesztése</t>
  </si>
  <si>
    <t>Pénzügyi műveletek ergyéb ráfordíatásai</t>
  </si>
  <si>
    <t xml:space="preserve">           - ebből : árfolyamveszteség</t>
  </si>
  <si>
    <t>Pénzügyi műúveletek ráfordíatásai</t>
  </si>
  <si>
    <t>Pénzügyi műveletek eredménye</t>
  </si>
  <si>
    <t>Szokásos eredmény</t>
  </si>
  <si>
    <t>Felhalmozási célú támogatások eredményszemléletű bevételei</t>
  </si>
  <si>
    <t>Különféle rendkívüli eredményszemléletű bevételek</t>
  </si>
  <si>
    <t>Rendkívüli eredményszemléletű bevételek</t>
  </si>
  <si>
    <t>Rendkívüli eredmény</t>
  </si>
  <si>
    <t>Rendkívüli ráfordítások</t>
  </si>
  <si>
    <t>MÉRLEG SZERINTI EREDMÉNY</t>
  </si>
  <si>
    <t>18.a</t>
  </si>
  <si>
    <t>21.a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</si>
  <si>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</si>
  <si>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</si>
  <si>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</si>
  <si>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</si>
  <si>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</si>
  <si>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</si>
  <si>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</si>
  <si>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</si>
  <si>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</si>
  <si>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</si>
  <si>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</si>
  <si>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</si>
  <si>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SORSZÁM</t>
  </si>
  <si>
    <t>MEGNEVEZÉS</t>
  </si>
  <si>
    <t>Pénzkészlet tárgyidőszak elején</t>
  </si>
  <si>
    <t>Ft-ban vez. ktgv-i pénzf.szlák egyenl.</t>
  </si>
  <si>
    <t>Devizabetét szlák egyenlege</t>
  </si>
  <si>
    <t>Ft-pénztárak és betétkönyvek egy.</t>
  </si>
  <si>
    <t>Valutapénztárak egyenlege</t>
  </si>
  <si>
    <t>Pénzkészlet összesen(1+2+3+4)</t>
  </si>
  <si>
    <t>Bevételek (+)</t>
  </si>
  <si>
    <t>Kiadások    (-)</t>
  </si>
  <si>
    <t>Pénzkészlet tárgyidőszak végén</t>
  </si>
  <si>
    <t>Pénzkészlet össz.(8+9+10+11)(12=5+6-7)</t>
  </si>
  <si>
    <t>sorsz.</t>
  </si>
  <si>
    <t>összesen</t>
  </si>
  <si>
    <t>Helyi adók</t>
  </si>
  <si>
    <t>Osztalékok, koncessziós díjak</t>
  </si>
  <si>
    <t>Díjak, pótlékok, bírságok</t>
  </si>
  <si>
    <t>Részvények, részesedések értékesítése</t>
  </si>
  <si>
    <t>Vállalalt értékesítésből, privatizációból származó bevételek</t>
  </si>
  <si>
    <t>Kezességvállalással kapcsolatos megtérülés</t>
  </si>
  <si>
    <t>Saját bevételek</t>
  </si>
  <si>
    <t>Saját bevételek 50%-a</t>
  </si>
  <si>
    <t>Előző évben keletkezett tárgyévet terhelő fizetési kötelezettség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</si>
  <si>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</si>
  <si>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</si>
  <si>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</si>
  <si>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</si>
  <si>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</si>
  <si>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</si>
  <si>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</si>
  <si>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1.3 Elvonások, befizetések</t>
  </si>
  <si>
    <t>1.4 Egyéb műk.célú kiadások aht.belül.</t>
  </si>
  <si>
    <t>1.5 Egyéb műk.célú kiadások aht.kívül.</t>
  </si>
  <si>
    <t>1.6 Működési célú kölcsönök</t>
  </si>
  <si>
    <t>1.7 Céltartalék, tartalék</t>
  </si>
  <si>
    <t>1.8.Hiteltörlesztés</t>
  </si>
  <si>
    <t>Felújítások összesen:</t>
  </si>
  <si>
    <t>b) település-üzemeltetéshez kapcsolódó feladat t. beszámitás után</t>
  </si>
  <si>
    <t xml:space="preserve">     ba) zöldterület gazdálkodással kapcsolatos feladatok tám. Beszámitás után</t>
  </si>
  <si>
    <t xml:space="preserve">     bb) közvilágítás fenntartásának támogatása beszámitás után</t>
  </si>
  <si>
    <t xml:space="preserve">     bc) köztemető fenntartással kapcsolatos feladatok tám beszámitás után</t>
  </si>
  <si>
    <t xml:space="preserve">     bd) közutak fenntartásának támogatása beszámítás után</t>
  </si>
  <si>
    <t>d) egyéb kötelező önkormányzati feladatok támogatása beszámitás után</t>
  </si>
  <si>
    <t xml:space="preserve">e.) Hozzájárulás a pénzbeli szociális ellátásokhoz beszámitás után </t>
  </si>
  <si>
    <t xml:space="preserve">      Finanszírozási szempontból elismert dolgozók bértámogatása</t>
  </si>
  <si>
    <t xml:space="preserve">      Szociális célú támogatások</t>
  </si>
  <si>
    <t>IV. Települési önkormányzatok kulturális feladatinak támogatgása</t>
  </si>
  <si>
    <t>V. Központosított előirányzatok</t>
  </si>
  <si>
    <t>VI. Önkormányzatok kiegészítő támogatása</t>
  </si>
  <si>
    <t>Előző években</t>
  </si>
  <si>
    <t>2014. évben</t>
  </si>
  <si>
    <t>Kapott támogatás</t>
  </si>
  <si>
    <t>További években várható</t>
  </si>
  <si>
    <t xml:space="preserve">2014. évben  </t>
  </si>
  <si>
    <t>További években tervezett</t>
  </si>
  <si>
    <t>ESZKÖZÖK ÖSSZESEN (A+B+C+D+E+F)</t>
  </si>
  <si>
    <t>FORRÁSOK ÖSSZESEN (G+H+I+J+K)</t>
  </si>
  <si>
    <t>előirányz</t>
  </si>
  <si>
    <t>Tárgyévben keletkezett, illetve keletkező, tárgyévet terhelő fizetési kötelezettség</t>
  </si>
  <si>
    <t>Fizetési kötelezettség összesen</t>
  </si>
  <si>
    <t>Fizetési kötelezettséggel csökkentett saját bevétel</t>
  </si>
  <si>
    <t>Sor- sz.</t>
  </si>
  <si>
    <t>A támogatás kedvezményezettje (csoportonként)</t>
  </si>
  <si>
    <t>Kedvezmény</t>
  </si>
  <si>
    <t>Mentesség</t>
  </si>
  <si>
    <t>jogcíme (jellege)</t>
  </si>
  <si>
    <t>mértéke %</t>
  </si>
  <si>
    <t>összege  eFt</t>
  </si>
  <si>
    <t>eFt</t>
  </si>
  <si>
    <t>Helyi adók, gépjárműadó</t>
  </si>
  <si>
    <t>Építményadó</t>
  </si>
  <si>
    <t xml:space="preserve">  -</t>
  </si>
  <si>
    <t>Magánszemélyek kommunális adója</t>
  </si>
  <si>
    <t>Beszedett idegenforgalmi adó</t>
  </si>
  <si>
    <t>Helyi iparűzési adó</t>
  </si>
  <si>
    <t>Gépjárműadó</t>
  </si>
  <si>
    <t>Helyi adók összesen (1-5)</t>
  </si>
  <si>
    <t>Módosítások</t>
  </si>
  <si>
    <t>A/I/1        Vagyoni értékű jogok</t>
  </si>
  <si>
    <t>A/I/2        Szellemi termékek</t>
  </si>
  <si>
    <t>A/I/3        Immateriális javak értékhelyesbítése</t>
  </si>
  <si>
    <t>A/I        Immateriális javak (=A/I/1+A/I/2+A/I/3) (04=01+02+03)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</si>
  <si>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</si>
  <si>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</si>
  <si>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</si>
  <si>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</si>
  <si>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</si>
  <si>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        Tárgyi eszközök (=A/II/1+...+A/II/5) (10=05+...+09)</t>
  </si>
  <si>
    <t>A/III/1        Tartós részesedések (11&gt;=12+13)</t>
  </si>
  <si>
    <t>A/III/1a        - ebből: tartós részesedések jegybankban</t>
  </si>
  <si>
    <t>A/III/1b        - ebből: tartós részesedések társulásban</t>
  </si>
  <si>
    <t>A/III/2        Tartós hitelviszonyt megtestesítő értékpapírok (14&gt;=15+16)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</si>
  <si>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</si>
  <si>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</si>
  <si>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</si>
  <si>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>A/III        Befektetett pénzügyi eszközök (=A/III/1+A/III/2+A/III/3) (18=11+14+17)</t>
  </si>
  <si>
    <t>A/IV/1        Koncesszióba, vagyonkezelésbe adott eszközök</t>
  </si>
  <si>
    <t>A/IV        Koncesszióba, vagyonkezelésbe adott eszközök (=A/IV/1+A/IV/2) (21=19+20)</t>
  </si>
  <si>
    <t>A)        NEMZETI VAGYONBA TARTOZÓ BEFEKTETETT ESZKÖZÖK (=A/I+A/II+A/III+A/IV) (22=04+10+18+21)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</si>
  <si>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</si>
  <si>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</si>
  <si>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</si>
  <si>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</si>
  <si>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</si>
  <si>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 (=B/I/1+…+B/I/5) (28=23+...+27)</t>
  </si>
  <si>
    <t>B/II/1        Nem tartós részesedések</t>
  </si>
  <si>
    <t>B/II/2        Forgatási célú hitelviszonyt megtestesítő értékpapírok (30&gt;=31+...+35)</t>
  </si>
  <si>
    <t>B/II        Értékpapírok (=B/II/1+B/II/2) (36=29+30)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</si>
  <si>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</si>
  <si>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</si>
  <si>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</si>
  <si>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</si>
  <si>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</si>
  <si>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</si>
  <si>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</si>
  <si>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</si>
  <si>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</si>
  <si>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</si>
  <si>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</si>
  <si>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</si>
  <si>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</si>
  <si>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</si>
  <si>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</si>
  <si>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</si>
  <si>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</si>
  <si>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</si>
  <si>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</si>
  <si>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</si>
  <si>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</si>
  <si>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</si>
  <si>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</si>
  <si>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</si>
  <si>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</si>
  <si>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</si>
  <si>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</si>
  <si>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</si>
  <si>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</si>
  <si>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</si>
  <si>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</si>
  <si>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</si>
  <si>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</si>
  <si>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D/I/1  Költségv.évben esedékes követelés műk.c.tám.bevételre</t>
  </si>
  <si>
    <t xml:space="preserve">C)        PÉNZESZKÖZÖK (=C/I+…+C/V) </t>
  </si>
  <si>
    <t xml:space="preserve">B)        NEMZETI VAGYONBA TARTOZÓ FORGÓESZKÖZÖK (= B/I+B/II) </t>
  </si>
  <si>
    <t>D/I/2  Költségv.évben esedékes követelés felh.c.tám.bevételre</t>
  </si>
  <si>
    <t>D/I   Költségvetési évben esedékes követelés összesen</t>
  </si>
  <si>
    <t>D/I/3 Költségv.évben esedékes követelés közhatalmi bevételre</t>
  </si>
  <si>
    <t>D/I/4 Költségv.évben esedékes követelés működési bevételre</t>
  </si>
  <si>
    <t>D/I/5 Költségv.évben esedékes követelés felhalm. bevételre</t>
  </si>
  <si>
    <t>D/I/6 Költségv.évben esedékes követelés műk.c.átvett pénze.</t>
  </si>
  <si>
    <t>D/I/7 Költségv.évben esedékes követelés felh.c.átvett pénze.</t>
  </si>
  <si>
    <t>D/I/8 Költségv.évben esedékes követelés finansz. bevételre</t>
  </si>
  <si>
    <t>D/II/1 Költségv.évet köv esedékes követelés műk.c.tám.bev.</t>
  </si>
  <si>
    <t>D/II/2 Költségv.évet köv esedékes követelés felh.c.tám.bev.</t>
  </si>
  <si>
    <t>D/II/3 Költségv.évet köv. esedékes követelés közhatalmi bev.</t>
  </si>
  <si>
    <t>D/II/4 Költségv.évet köv. esedékes követelés működési bev.</t>
  </si>
  <si>
    <t>D/II/5 Költségv.évet köv. esedékes követelés felhalm. bevételre</t>
  </si>
  <si>
    <t>D/II/6 Költségv.évet köv. esedékes követelés műk.c.átvett p.</t>
  </si>
  <si>
    <t>D/II/7 Költségv.évet köv. esedékes követelés felh.c.átvett p.</t>
  </si>
  <si>
    <t>D/II/8 Költségv.évet köv. esedékes követelés finansz. bevételre</t>
  </si>
  <si>
    <t>D/II   Költségvetési évet követően esedékes követelés összesen</t>
  </si>
  <si>
    <t>D/III/1   Adott előlegek</t>
  </si>
  <si>
    <t>D/III/2 Továbbadási célból folyósított támogat, ellátások elsz.</t>
  </si>
  <si>
    <t>D/III/3 Más által beszedett bevételek elszámolása</t>
  </si>
  <si>
    <t>D/III/4 Forgótőke elszámolása</t>
  </si>
  <si>
    <t>D/III/5 Vagyonkezelésbe adott eszk.kapcs.visszapótl.köv.elsz.</t>
  </si>
  <si>
    <t>D/III/6 Nem TB.pénzügyi alapot terhelő ellátások megtérül.elsz.</t>
  </si>
  <si>
    <t>D/III/7 Folyósított,megelőlegezett TB.ellátások elszámolása</t>
  </si>
  <si>
    <t>D/III   Követelés jellegű sajátos elszámolások</t>
  </si>
  <si>
    <t xml:space="preserve">D)  Követelések </t>
  </si>
  <si>
    <t>E)  Egyéb sajátos eszközoldali elszámolások</t>
  </si>
  <si>
    <t>F/1  Eredményszemléletű bevételek aktiv időbeli elhatárolása</t>
  </si>
  <si>
    <t>F/2  Költségek, ráfordítások aktív időbeli elhatárolása</t>
  </si>
  <si>
    <t>F/3   Halasztott ráfordítások</t>
  </si>
  <si>
    <t>F)  Aktív időbeli elhatárolások</t>
  </si>
  <si>
    <t>G/I  Nemzeti vagyon induláskori értéke</t>
  </si>
  <si>
    <t>G/II  Nemzeti vagyon változásai</t>
  </si>
  <si>
    <t>G/III Egyéb eszközök induláskori értéke és változásai</t>
  </si>
  <si>
    <t>G/VI  Mérleg szerinti eredmény</t>
  </si>
  <si>
    <t>G/V  Eszközök értékhelyesbítésének forrása</t>
  </si>
  <si>
    <t>G/IV  Felhalmozott eredmény</t>
  </si>
  <si>
    <t>G)  SAJÁT TŐKE ÖSSZESEN (1+2+3)</t>
  </si>
  <si>
    <t>H/I/1  Költségvetési évben esed. kötelezettség személyi juttat.</t>
  </si>
  <si>
    <t>H/I/2 Költségvetési évben esed. kötelezettség munk.terh.járul.</t>
  </si>
  <si>
    <t>H/I/3 Költségvetési évben esed. kötelezettség dologi kiadásra</t>
  </si>
  <si>
    <t>H/I/4  Költségvetési évben esed. kötelezettség ellátott.pb.jutt.</t>
  </si>
  <si>
    <t>H/I/5  Költségvetési évben esed. kötelezettség e.műk.c.kiad.</t>
  </si>
  <si>
    <t>H/I/6  Költségvetési évben esed. kötelezettség beruházásra</t>
  </si>
  <si>
    <t>H/I/7 Költségvetési évben esed. kötelezettség felújításra</t>
  </si>
  <si>
    <t>H/I/8 Költségvetési évben esed. kötelezettség e.felh.c.kiad.</t>
  </si>
  <si>
    <t>H/I/9 Költségvetési évben esed. kötelezettség finanszir.kiad.</t>
  </si>
  <si>
    <t>H/I  Költségvetési évben esedékes kötelezettségek</t>
  </si>
  <si>
    <t>H/II/1 Költségvetési évet köv. esed. kötelezettség személyi j.</t>
  </si>
  <si>
    <t>-</t>
  </si>
  <si>
    <t xml:space="preserve">Kedvezmények mindösszesen </t>
  </si>
  <si>
    <t xml:space="preserve">Feladat </t>
  </si>
  <si>
    <t>Várható hatások</t>
  </si>
  <si>
    <t>Beruházási kiadások( 5.sz. melléklet szerint)</t>
  </si>
  <si>
    <t>Véglegesen átadott pénzeszközök (4.a számú melléklet)</t>
  </si>
  <si>
    <t>Összesen:</t>
  </si>
  <si>
    <t>Projekt megnevezés (támogatást biztosító)</t>
  </si>
  <si>
    <t>Kiadás</t>
  </si>
  <si>
    <t>Hozzájárulás jogcíme</t>
  </si>
  <si>
    <t>Önkormányzatot ténylegesen megillető állami hozzájárulás</t>
  </si>
  <si>
    <t>Eltérés</t>
  </si>
  <si>
    <t>Mutatószám/létszám</t>
  </si>
  <si>
    <t>Támogatás</t>
  </si>
  <si>
    <t>Hozzájárulás</t>
  </si>
  <si>
    <t>Mutatószám</t>
  </si>
  <si>
    <t>Normatíva</t>
  </si>
  <si>
    <t>Mutató-</t>
  </si>
  <si>
    <t>Összege</t>
  </si>
  <si>
    <t>Ft/fő</t>
  </si>
  <si>
    <t>szám</t>
  </si>
  <si>
    <t>Szociális étkeztetés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</si>
  <si>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</si>
  <si>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</si>
  <si>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</si>
  <si>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</si>
  <si>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</si>
  <si>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</si>
  <si>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</si>
  <si>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beszámítás összege</t>
  </si>
  <si>
    <t>d) egyéb kötelező önkormányzati feladatok támogatása</t>
  </si>
  <si>
    <t>I. Helyi önkormányzatok működésének általános támogatása összesen</t>
  </si>
  <si>
    <t>II. Települési önkormányzatok egyes köznevelési feladatainak támogatása</t>
  </si>
  <si>
    <t>1. Óvodapedagógusok és az óvodapedagógusok nevelő munkáját közvetlenül segítők bértámogatása</t>
  </si>
  <si>
    <t>2. Óvodaműködtetési támogatás</t>
  </si>
  <si>
    <t>4. Óvodapedagógusok átlagbérének támogatása</t>
  </si>
  <si>
    <t>II. Települési önkormányzatok egyes köznevelési feladatainak támogatása össz.</t>
  </si>
  <si>
    <t>III. Települési önkormányzatok szociális és gyermekjóléti feladatainak támogatása</t>
  </si>
  <si>
    <t xml:space="preserve">       Szociális étkeztetés</t>
  </si>
  <si>
    <t xml:space="preserve">      Szociális és gyermekjóléti feladatok támogatása</t>
  </si>
  <si>
    <t>III. Települési önkorm. szociális és gyermekjóléti feladatainak tám.össz.</t>
  </si>
  <si>
    <t>Önkormányzat feladatainak támogatása összesen:</t>
  </si>
  <si>
    <t>Telj.</t>
  </si>
  <si>
    <t>%-a</t>
  </si>
  <si>
    <t xml:space="preserve">Megnevezés </t>
  </si>
  <si>
    <t>1.</t>
  </si>
  <si>
    <t>2.</t>
  </si>
  <si>
    <t>3.</t>
  </si>
  <si>
    <t>4.</t>
  </si>
  <si>
    <t xml:space="preserve">5. </t>
  </si>
  <si>
    <t>5.</t>
  </si>
  <si>
    <t>Működési célú kiadások összesen</t>
  </si>
  <si>
    <t>Összesen</t>
  </si>
  <si>
    <t>előirányzat</t>
  </si>
  <si>
    <t>Feladat megnevezése</t>
  </si>
  <si>
    <t>Megnevezés</t>
  </si>
  <si>
    <t>ssz.</t>
  </si>
  <si>
    <t>7.</t>
  </si>
  <si>
    <t>10.</t>
  </si>
  <si>
    <t>ezer Ft-ban</t>
  </si>
  <si>
    <t>Sor-sz.</t>
  </si>
  <si>
    <t>6.</t>
  </si>
  <si>
    <t>8.</t>
  </si>
  <si>
    <t>MŰKÖDÉSI CÉLÚ  KIADÁSOK</t>
  </si>
  <si>
    <t>FELHALMOZÁSI CÉLÚ BEVÉTELEK</t>
  </si>
  <si>
    <t>I.</t>
  </si>
  <si>
    <t>12.</t>
  </si>
  <si>
    <t>MINDÖSSZESEN</t>
  </si>
  <si>
    <t>Működési bevételek</t>
  </si>
  <si>
    <t>Működési bevételek összesen:</t>
  </si>
  <si>
    <t xml:space="preserve"> Intézményi működési bevételek</t>
  </si>
  <si>
    <t>Működési célú bevételek összesen</t>
  </si>
  <si>
    <t xml:space="preserve">Bevételek főösszege </t>
  </si>
  <si>
    <t>Működési célú iadások összesen</t>
  </si>
  <si>
    <t>eredeti ei.</t>
  </si>
  <si>
    <t xml:space="preserve">MŰKÖDÉSI CÉLÚ BEVÉTELEK </t>
  </si>
  <si>
    <t>Sorsz.</t>
  </si>
  <si>
    <t>Közvilágítás</t>
  </si>
  <si>
    <t>Zöldterület -kezelés</t>
  </si>
  <si>
    <t>Házirovosi ügyeleti ellátás</t>
  </si>
  <si>
    <t>Szociális étkezés</t>
  </si>
  <si>
    <t>Ár-és belvízvédelemmel összefüggő tev.</t>
  </si>
  <si>
    <t>Család és nővédelmi egészségügyi gond.</t>
  </si>
  <si>
    <t>Köztemető fenntartás és működtetés</t>
  </si>
  <si>
    <t>FELHALMOZÁSI KIADÁSOK</t>
  </si>
  <si>
    <t xml:space="preserve"> Beruházások</t>
  </si>
  <si>
    <t>Beruházások összesen:</t>
  </si>
  <si>
    <t>Ellátottak pénzbeli juttatásai</t>
  </si>
  <si>
    <t xml:space="preserve">ÖNKORMÁNYZAT ÖSSZESEN </t>
  </si>
  <si>
    <t>ÖNKORMÁNYZAT ÖSSZESEN</t>
  </si>
  <si>
    <t>Önkormányzat</t>
  </si>
  <si>
    <t>Máshová nem sorolható szabadidős szolg.</t>
  </si>
  <si>
    <t>Kiadások összesen</t>
  </si>
  <si>
    <t>Önkormányzat bevételei összesen:</t>
  </si>
  <si>
    <t>Bevételek mindösszesen:</t>
  </si>
  <si>
    <t>Önkormányzat összesen</t>
  </si>
  <si>
    <t>A</t>
  </si>
  <si>
    <t>B</t>
  </si>
  <si>
    <t>ÖNKORMÁNYZAT</t>
  </si>
  <si>
    <t xml:space="preserve"> A. Önkormányzat</t>
  </si>
  <si>
    <t>Önkormányzat összesen:</t>
  </si>
  <si>
    <t xml:space="preserve">Ápolási díj (helyi megállapítás)  </t>
  </si>
  <si>
    <t>Közhatalmi bevételek összesen:</t>
  </si>
  <si>
    <t>2. Közhatalmi bevételek</t>
  </si>
  <si>
    <t>Felhalmozási  bevételek</t>
  </si>
  <si>
    <t>Felújítások</t>
  </si>
  <si>
    <t>Közhatalmi bevételek</t>
  </si>
  <si>
    <t>1 Beruházási kiadás</t>
  </si>
  <si>
    <t>A. ÖNKORMÁNYZAT</t>
  </si>
  <si>
    <t>Egyéb működési célú támogatások államháztart. Belülre (K506)</t>
  </si>
  <si>
    <t>Egyéb működési célú támogatások  államházt., kívülre (K511)</t>
  </si>
  <si>
    <t>II</t>
  </si>
  <si>
    <t>Lakástámogatás ( K87)</t>
  </si>
  <si>
    <t>Egyéb működési célú tám.  államháztart. belülre összesen</t>
  </si>
  <si>
    <t>Egyéb működési célú tám.   államházt., kívülre összesen</t>
  </si>
  <si>
    <t>Lakástámogatás összesen</t>
  </si>
  <si>
    <t>Egyéb felhalmozási célú támogat.  államházt. kívülre összesen</t>
  </si>
  <si>
    <t>Kormányzati funkció száma</t>
  </si>
  <si>
    <t>Közhatalmi bevételek     B3</t>
  </si>
  <si>
    <t>Működési bevételek B4</t>
  </si>
  <si>
    <t>Felhalmozá- si bevételek B5</t>
  </si>
  <si>
    <t>Maradvány igénybevét.    B813</t>
  </si>
  <si>
    <t>01.</t>
  </si>
  <si>
    <t>ÁLTALÁNOS KÖZSZOLGÁLTATÁSOK</t>
  </si>
  <si>
    <t>011130</t>
  </si>
  <si>
    <t>Önkorm.és önk.hiv.jogalkotó és ált.igazg.tev.</t>
  </si>
  <si>
    <t>013320</t>
  </si>
  <si>
    <t>013350</t>
  </si>
  <si>
    <t>Önkormányzati vagyonnal v. gazdálkodás</t>
  </si>
  <si>
    <t>018010</t>
  </si>
  <si>
    <t>Önkorm.elszám. A központi költségvet.</t>
  </si>
  <si>
    <t>01. Összesen</t>
  </si>
  <si>
    <t>04.</t>
  </si>
  <si>
    <t>GAZDASÁGI ÜGYEK</t>
  </si>
  <si>
    <t>041231</t>
  </si>
  <si>
    <t>Rövid időtartamú közfoglalkoztatás</t>
  </si>
  <si>
    <t>041232</t>
  </si>
  <si>
    <t>Start-munka program- téli közfoglalkoztatás</t>
  </si>
  <si>
    <t>041233</t>
  </si>
  <si>
    <t>Hosszabb időtartamú közfoglalkoztatás</t>
  </si>
  <si>
    <t>045160</t>
  </si>
  <si>
    <t>Közutak, hidak,alagutak üzemelt., fennt.</t>
  </si>
  <si>
    <t>047410</t>
  </si>
  <si>
    <t>04. Összesen</t>
  </si>
  <si>
    <t>05.</t>
  </si>
  <si>
    <t>KÖRNYEZETVÉDELEM</t>
  </si>
  <si>
    <t>051030</t>
  </si>
  <si>
    <t>Nem veszélyes hulladék begyűjtése,száll.</t>
  </si>
  <si>
    <t>052080</t>
  </si>
  <si>
    <t>Szennyvízcsatorna építése,fenntartása</t>
  </si>
  <si>
    <t>05. Összesen</t>
  </si>
  <si>
    <t>06.</t>
  </si>
  <si>
    <t>LAKÁS- ÉS KÖZMŰELLÁTÁS</t>
  </si>
  <si>
    <t>061030</t>
  </si>
  <si>
    <t>Lakáshoz jutást segítő támogatások</t>
  </si>
  <si>
    <t>063080</t>
  </si>
  <si>
    <t>Vizellátással kapcs.közmű építése,fennt.</t>
  </si>
  <si>
    <t>064010</t>
  </si>
  <si>
    <t>066010</t>
  </si>
  <si>
    <t>066020</t>
  </si>
  <si>
    <t>Város-,községgazdálkodási egyéb feladatok</t>
  </si>
  <si>
    <t>06. Összesen</t>
  </si>
  <si>
    <t>07.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</si>
  <si>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</si>
  <si>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</si>
  <si>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</si>
  <si>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Különféle egyéb eredményszemléletű bevételek</t>
  </si>
  <si>
    <t>III Egyéb eredményszemléletű bevételek (=06+07+08)</t>
  </si>
  <si>
    <t>09 Anyagköltség</t>
  </si>
  <si>
    <t>10 Igénybe vett szolgáltatások értéke</t>
  </si>
  <si>
    <t>11 Eladott áruk beszerzési értéke</t>
  </si>
  <si>
    <t>12 Eladott (közvetített) szolgáltatások értéke</t>
  </si>
  <si>
    <t>IV Anyagjellegű ráfordítások (=09+10+11+12)</t>
  </si>
  <si>
    <t>13 Bérköltség</t>
  </si>
  <si>
    <t>14 Személyi jellegű egyéb kifizetések</t>
  </si>
  <si>
    <t>15 Bérjárulékok</t>
  </si>
  <si>
    <t>V Személyi jellegű ráfordítások (=13+14+15)</t>
  </si>
  <si>
    <t>VI Értékcsökkenési leírás</t>
  </si>
  <si>
    <t>VII Egyéb ráfordítások</t>
  </si>
  <si>
    <t>16 Kapott (járó) osztalék és részesedés</t>
  </si>
  <si>
    <t>17 Kapott (járó) kamatok és kamatjellegű eredményszemléletű bevételek</t>
  </si>
  <si>
    <t>18 Pénzügyi műveletek egyéb eredményszemléletű bevételei (&gt;=18a)</t>
  </si>
  <si>
    <t>18a - ebből: árfolyamnyereség</t>
  </si>
  <si>
    <t>VIII Pénzügyi műveletek eredményszemléletű bevételei (=16+17+18)</t>
  </si>
  <si>
    <t>19 Fizetendő kamatok és kamatjellegű ráfordítások</t>
  </si>
  <si>
    <t>20 Részesedések, értékpapírok, pénzeszközök értékvesztése</t>
  </si>
  <si>
    <t>21 Pénzügyi műveletek egyéb ráfordításai (&gt;=21a)</t>
  </si>
  <si>
    <t>21a - ebből: árfolyamveszteség</t>
  </si>
  <si>
    <t>IX Pénzügyi műveletek ráfordításai (=19+20+21)</t>
  </si>
  <si>
    <t>22 Felhalmozási célú támogatások eredményszemléletű bevételei</t>
  </si>
  <si>
    <t>23 Különféle rendkívüli eredményszemléletű bevételek</t>
  </si>
  <si>
    <t>X Rendkívüli eredményszemléletű bevételek (=22+23)</t>
  </si>
  <si>
    <t>XI Rendkívüli ráfordítások</t>
  </si>
  <si>
    <t>081030</t>
  </si>
  <si>
    <t>Sportlétesítmények működtetése és fejl.</t>
  </si>
  <si>
    <t>086090</t>
  </si>
  <si>
    <t>08. Összesen</t>
  </si>
  <si>
    <t>SZOCIÁLIS BIZTONSÁG</t>
  </si>
  <si>
    <t>107051</t>
  </si>
  <si>
    <t>10. Összesen</t>
  </si>
  <si>
    <t>018030</t>
  </si>
  <si>
    <t>Támogatási célú finanszirozási műveletek</t>
  </si>
  <si>
    <t>082044</t>
  </si>
  <si>
    <t>Könyvtári szolgáltatások</t>
  </si>
  <si>
    <t>Közművelődés (közműelődési int. működt.)</t>
  </si>
  <si>
    <t>091110</t>
  </si>
  <si>
    <t>Óvodai nevelés, elláts szakmai feladatai</t>
  </si>
  <si>
    <t>091140</t>
  </si>
  <si>
    <t>Óvodai nevelés, ellátás  működtetési felad.</t>
  </si>
  <si>
    <t>096010</t>
  </si>
  <si>
    <t>Óvodai intézményi étkeztetés</t>
  </si>
  <si>
    <t>096020</t>
  </si>
  <si>
    <t>Iskolai intézményi étkeztetés</t>
  </si>
  <si>
    <t>Munkahelyi étkeztetés</t>
  </si>
  <si>
    <t>Éttermi vendéglátás</t>
  </si>
  <si>
    <t>Gyermekek napközbeni ell. (bölcsődei ell.)</t>
  </si>
  <si>
    <t>Személyi juttatás  K1</t>
  </si>
  <si>
    <t>Munka-adókat terhelő járulékok K2</t>
  </si>
  <si>
    <t>Dologi kiadás       K3</t>
  </si>
  <si>
    <t>Ellátottak pénzbeli juttatásai   K4</t>
  </si>
  <si>
    <t>Egyéb működési célú kiadások         K5</t>
  </si>
  <si>
    <t>Egyéb felhalmozási  célú kiadások                K8</t>
  </si>
  <si>
    <t xml:space="preserve">Kölcsönök   nyújtása     </t>
  </si>
  <si>
    <t>Hitelek törlesztés   K911</t>
  </si>
  <si>
    <t>ÁHB   K506</t>
  </si>
  <si>
    <t>ÁHK   K511</t>
  </si>
  <si>
    <t>Működési   K50</t>
  </si>
  <si>
    <t>Felhalm.   K8</t>
  </si>
  <si>
    <t>Támogatási célú finanszírozási müveletek</t>
  </si>
  <si>
    <t>900070</t>
  </si>
  <si>
    <t>Fejezeti és általános tartalékok elszámolása</t>
  </si>
  <si>
    <t xml:space="preserve">MINDÖSSZESEN </t>
  </si>
  <si>
    <t>Betegséggel kapcsolatos (nem társadalombiztosítási) ellátásokN (K44)</t>
  </si>
  <si>
    <t xml:space="preserve">Közgyógyellátás (helyi megállapítás) </t>
  </si>
  <si>
    <t xml:space="preserve">Betegséggel kapcsolatos (nem társadalombiztosítási) ellátásokN (K44)  összesen: </t>
  </si>
  <si>
    <t>Foglalkoztatással, munkanélküliséggel kapcsolatos ellátások (K45)</t>
  </si>
  <si>
    <t xml:space="preserve">Foglalkoztatással, munkanélküliséggel kapcsolatos ellátások (K45) összesen </t>
  </si>
  <si>
    <t>Lakhatással kapcsolatos ellátások (K46)</t>
  </si>
  <si>
    <t xml:space="preserve">Lakásfenntartási támogatás  </t>
  </si>
  <si>
    <t xml:space="preserve">Egyéb nem intézményi ellátások (K48) </t>
  </si>
  <si>
    <t>Önkormányzati segély:</t>
  </si>
  <si>
    <t>Ellátottak pénzbeli juttatásai (K4)</t>
  </si>
  <si>
    <t xml:space="preserve">Ellátottak pénzbeli juttatásai összesen (K4) </t>
  </si>
  <si>
    <t>B1</t>
  </si>
  <si>
    <t>B111</t>
  </si>
  <si>
    <t>Rovatszám</t>
  </si>
  <si>
    <t>B112</t>
  </si>
  <si>
    <t>B113</t>
  </si>
  <si>
    <t>B115</t>
  </si>
  <si>
    <t>B11</t>
  </si>
  <si>
    <t>Önkormányzatok működési támogatásai</t>
  </si>
  <si>
    <t>B2</t>
  </si>
  <si>
    <t>B3</t>
  </si>
  <si>
    <t>B35</t>
  </si>
  <si>
    <t>Termékek és szolgáltatások adói</t>
  </si>
  <si>
    <t>B4</t>
  </si>
  <si>
    <t>B5</t>
  </si>
  <si>
    <t>B6</t>
  </si>
  <si>
    <t>Működési célú átvett pénzeszközök</t>
  </si>
  <si>
    <t>B7</t>
  </si>
  <si>
    <t>Felhalmozási célú átvett pénzeszközök</t>
  </si>
  <si>
    <t>B1-B7</t>
  </si>
  <si>
    <t xml:space="preserve">Költségvetési bevételek összesen </t>
  </si>
  <si>
    <t>K1</t>
  </si>
  <si>
    <t>K11</t>
  </si>
  <si>
    <t>Foglalkoztatottak személyi juttatásai</t>
  </si>
  <si>
    <t>K12</t>
  </si>
  <si>
    <t>Külső személyi juttatások</t>
  </si>
  <si>
    <t>K2</t>
  </si>
  <si>
    <t>K3</t>
  </si>
  <si>
    <t>Dologi kiadások</t>
  </si>
  <si>
    <t>K4</t>
  </si>
  <si>
    <t>K5</t>
  </si>
  <si>
    <t>Egyéb működési célú kiadások</t>
  </si>
  <si>
    <t>K6</t>
  </si>
  <si>
    <t>Beruházások</t>
  </si>
  <si>
    <t>K7</t>
  </si>
  <si>
    <t>K8</t>
  </si>
  <si>
    <t>Egyéb felhalmozási célú kiadások</t>
  </si>
  <si>
    <t>B34</t>
  </si>
  <si>
    <t>B36</t>
  </si>
  <si>
    <t>Egyéb közhatalmi bevételek</t>
  </si>
  <si>
    <t>B16</t>
  </si>
  <si>
    <t>084031</t>
  </si>
  <si>
    <t>101150</t>
  </si>
  <si>
    <t>Betegséggel kapcsolatos pénzb. Ellátások, tám.</t>
  </si>
  <si>
    <t>104051</t>
  </si>
  <si>
    <t>105010</t>
  </si>
  <si>
    <t>106020</t>
  </si>
  <si>
    <t>107060</t>
  </si>
  <si>
    <t>egyéb szociális pénzbeli és termb. Ellátások, tám</t>
  </si>
  <si>
    <t>B52</t>
  </si>
  <si>
    <t>B62</t>
  </si>
  <si>
    <t>B63</t>
  </si>
  <si>
    <t>11.</t>
  </si>
  <si>
    <t>13.</t>
  </si>
  <si>
    <t xml:space="preserve">1.1 Bursa ösztöndíjra </t>
  </si>
  <si>
    <t>IV. mód ei.</t>
  </si>
  <si>
    <t>1.3. Zalakarosi Kistérség Többcélú Társulásanak  orvosi ügyelet hozzáj.</t>
  </si>
  <si>
    <t>01 Alaptevékenység költségvetési bevételei</t>
  </si>
  <si>
    <t>I. Alaptevékenység költségvetési egyenlege (=01-02)</t>
  </si>
  <si>
    <t>03 Alaptevékenység finanszírtozási bevételei</t>
  </si>
  <si>
    <t>04 Alaptevékenység finqanszírozási kiadásai</t>
  </si>
  <si>
    <t>II Alaptevékenység finanszírozási egyenlege(=03-04)</t>
  </si>
  <si>
    <t>A) ALAPTEVÉKENYSÉG MARADVÁNYA(I+II)</t>
  </si>
  <si>
    <t>05 Vállalkozási tevékenység költségvetési bevételei</t>
  </si>
  <si>
    <t>06 Vállalkozási tevékenység költségvetési kiadásai</t>
  </si>
  <si>
    <t>III Vállalkozási tevékenység költségvetési egyenlege (=05-06)</t>
  </si>
  <si>
    <t>07 Vállalkozási tevékenység finanszírozási bevételei</t>
  </si>
  <si>
    <t>08 Vállalkozási tevékenység finanszírozási kiadásai</t>
  </si>
  <si>
    <t>IV Vállalkozási tevékenység finanszírozási egyenlege (=07-08)</t>
  </si>
  <si>
    <t>B) VÁLLALKOZÁSI TEVÉKENYSÉG MARADVÁNYA (III+IV)</t>
  </si>
  <si>
    <t>C) ÖSSZES MARADVÁNY (=A+B)</t>
  </si>
  <si>
    <t>D) Alaptevékenység kötelezettségvállalással terhelt maradványa</t>
  </si>
  <si>
    <t>E)Alaptevékenység szabad maradványa (=A-D)</t>
  </si>
  <si>
    <t>F) Vállalkozási tevékenységet terhelő befizetési kötelezettség (B*0,1)</t>
  </si>
  <si>
    <t>G) Vállalkozási tevékenység felhasználható maradványa (=B-F)</t>
  </si>
  <si>
    <t xml:space="preserve">  BEVÉTELEK</t>
  </si>
  <si>
    <t>Működési célú támogatások államhástartáson belülről</t>
  </si>
  <si>
    <t>B25</t>
  </si>
  <si>
    <t>Felhalmozási célú támogatások államháztartáson  belülről</t>
  </si>
  <si>
    <t xml:space="preserve">Felhalmozási célú támogatások államháztartáson  belülről összesen </t>
  </si>
  <si>
    <t xml:space="preserve">Vagyoni típusú adók </t>
  </si>
  <si>
    <t xml:space="preserve">Felhalmozási  bevételek összesen </t>
  </si>
  <si>
    <t xml:space="preserve">Működési célú átvett pénzeszközök összesen </t>
  </si>
  <si>
    <t xml:space="preserve">Felhalmozási célú átvett pénzeszközök összesen </t>
  </si>
  <si>
    <t>B351</t>
  </si>
  <si>
    <t>B352</t>
  </si>
  <si>
    <t xml:space="preserve">Gépjárműadók </t>
  </si>
  <si>
    <t>B8</t>
  </si>
  <si>
    <t xml:space="preserve">BEVÉTELEK ÖSSZESEN </t>
  </si>
  <si>
    <t>Közhatalmi bevételek összesen</t>
  </si>
  <si>
    <t>K</t>
  </si>
  <si>
    <t xml:space="preserve">KÖLTSÉGVETÉSI KIADÁSOK </t>
  </si>
  <si>
    <t xml:space="preserve">Személyi juttatások </t>
  </si>
  <si>
    <t>Személyi juttatások összesen</t>
  </si>
  <si>
    <t>Munkaadókat terhelő járulékok és szociális hozzájárulási adó</t>
  </si>
  <si>
    <t>1.2. Zalakarosi Kistérség Többc.Társulásnak működési hj,  belső ellenőrz.hj.</t>
  </si>
  <si>
    <t>Konszolidálás előtti összeg</t>
  </si>
  <si>
    <t>Konszolidálás</t>
  </si>
  <si>
    <t>Konszolidált összeg</t>
  </si>
  <si>
    <t>01</t>
  </si>
  <si>
    <t>Törvény szerinti illetmények, munkabérek (K1101)</t>
  </si>
  <si>
    <t>02</t>
  </si>
  <si>
    <t>Normatív jutalmak (K1102)</t>
  </si>
  <si>
    <t>03</t>
  </si>
  <si>
    <t>Céljuttatás, projektprémium (K1103)</t>
  </si>
  <si>
    <t>04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</si>
  <si>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</si>
  <si>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</si>
  <si>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</si>
  <si>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</si>
  <si>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</si>
  <si>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</si>
  <si>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</si>
  <si>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</si>
  <si>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</si>
  <si>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</si>
  <si>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</si>
  <si>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10</t>
  </si>
  <si>
    <t>Egyéb költségtérítések (K1110)</t>
  </si>
  <si>
    <t>197</t>
  </si>
  <si>
    <t>11</t>
  </si>
  <si>
    <t>Lakhatási támogatások (K1111)</t>
  </si>
  <si>
    <t>12</t>
  </si>
  <si>
    <t>Szociális támogatások (K1112)</t>
  </si>
  <si>
    <t>13</t>
  </si>
  <si>
    <t>14</t>
  </si>
  <si>
    <t>ebből:biztosítási díjak (K1113)</t>
  </si>
  <si>
    <t>15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</si>
  <si>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</si>
  <si>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</si>
  <si>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</si>
  <si>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</si>
  <si>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</si>
  <si>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</si>
  <si>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</si>
  <si>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</si>
  <si>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</si>
  <si>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21</t>
  </si>
  <si>
    <t>22</t>
  </si>
  <si>
    <t>ebből: szociális hozzájárulási adó (K2)</t>
  </si>
  <si>
    <t>23</t>
  </si>
  <si>
    <t>ebből: rehabilitációs hozzájárulás (K2)</t>
  </si>
  <si>
    <t>24</t>
  </si>
  <si>
    <t>ebből: korkedvezmény-biztosítási járulék (K2)</t>
  </si>
  <si>
    <t>25</t>
  </si>
  <si>
    <t>ebből: egészségügyi hozzájárulás (K2)</t>
  </si>
  <si>
    <t>26</t>
  </si>
  <si>
    <t>ebből: táppénz hozzájárulás (K2)</t>
  </si>
  <si>
    <t>27</t>
  </si>
  <si>
    <t>ebből: munkaadót a foglalkoztatottak részére történő kifizetésekkel kapcsolatban terhelő más járulék jellegű kötelezettségek (K2)</t>
  </si>
  <si>
    <t>28</t>
  </si>
  <si>
    <t>ebből: munkáltatót terhelő személyi jövedelemadó (K2)</t>
  </si>
  <si>
    <t>29</t>
  </si>
  <si>
    <t>Szakmai anyagok beszerzése (K311)</t>
  </si>
  <si>
    <t>30</t>
  </si>
  <si>
    <t>Üzemeltetési anyagok beszerzése (K312)</t>
  </si>
  <si>
    <t>31</t>
  </si>
  <si>
    <t>Árubeszerzés (K313)</t>
  </si>
  <si>
    <t>213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</si>
  <si>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</si>
  <si>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</si>
  <si>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</si>
  <si>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</si>
  <si>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</si>
  <si>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</si>
  <si>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</si>
  <si>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</si>
  <si>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</si>
  <si>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</si>
  <si>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</si>
  <si>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</si>
  <si>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38</t>
  </si>
  <si>
    <t>Bérleti és lízing díjak (&gt;=39) (K333)</t>
  </si>
  <si>
    <t>39</t>
  </si>
  <si>
    <t>ebből: a közszféra és a magánszféra együttműködésén (PPP) alapuló szerződéses konstrukció (K333)</t>
  </si>
  <si>
    <t>40</t>
  </si>
  <si>
    <t>Karbantartási, kisjavítási szolgáltatások (K334)</t>
  </si>
  <si>
    <t>41</t>
  </si>
  <si>
    <t>42</t>
  </si>
  <si>
    <t>ebből: államháztartáson belül (K335)</t>
  </si>
  <si>
    <t>43</t>
  </si>
  <si>
    <t>44</t>
  </si>
  <si>
    <t>45</t>
  </si>
  <si>
    <t>Szolgáltatási kiadások (=36+37+38+40+41+43+44) (K33)</t>
  </si>
  <si>
    <t>46</t>
  </si>
  <si>
    <t>Kiküldetések kiadásai (K341)</t>
  </si>
  <si>
    <t>47</t>
  </si>
  <si>
    <t>Reklám- és propagandakiadások (K342)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</si>
  <si>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</si>
  <si>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</si>
  <si>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</si>
  <si>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</si>
  <si>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50</t>
  </si>
  <si>
    <t>51</t>
  </si>
  <si>
    <t>Kamatkiadások (&gt;=52+53) (K353)</t>
  </si>
  <si>
    <t>52</t>
  </si>
  <si>
    <t>ebből: államháztartáson belül (K353)</t>
  </si>
  <si>
    <t>53</t>
  </si>
  <si>
    <t>ebből: fedezeti ügyletek kamatkiadásai (K353)</t>
  </si>
  <si>
    <t>54</t>
  </si>
  <si>
    <t>85</t>
  </si>
  <si>
    <t>55</t>
  </si>
  <si>
    <t>ebből: valuta, deviza eszközök realizált árfolyamvesztesége (K354)</t>
  </si>
  <si>
    <t>56</t>
  </si>
  <si>
    <t>ebből: hitelviszonyt megtestesítő értékpapírok árfolyamkülönbözete (K354)</t>
  </si>
  <si>
    <t>57</t>
  </si>
  <si>
    <t>ebből: deviza kötelezettségek realizált árfolyamvesztesége (K354)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</si>
  <si>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</si>
  <si>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</si>
  <si>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</si>
  <si>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</si>
  <si>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</si>
  <si>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(=32+35+45+48+59) (K3)</t>
  </si>
  <si>
    <t>61</t>
  </si>
  <si>
    <t>Társadalombiztosítási ellátások (K41)</t>
  </si>
  <si>
    <t>62</t>
  </si>
  <si>
    <t>63</t>
  </si>
  <si>
    <t>ebből: családi pótlék (K42)</t>
  </si>
  <si>
    <t>64</t>
  </si>
  <si>
    <t>ebből: anyasági támogatás (K42)</t>
  </si>
  <si>
    <t>65</t>
  </si>
  <si>
    <t>ebből: gyermekgondozási segély (K42)</t>
  </si>
  <si>
    <t>66</t>
  </si>
  <si>
    <t>ebből: gyermeknevelési támogatás (K42)</t>
  </si>
  <si>
    <t>67</t>
  </si>
  <si>
    <t>ebből: gyermekek születésével kapcsolatos szabadság megtérítése (K42)</t>
  </si>
  <si>
    <t>68</t>
  </si>
  <si>
    <t>ebből: életkezdési támogatás (K42)</t>
  </si>
  <si>
    <t>69</t>
  </si>
  <si>
    <t>ebből: otthonteremtési támogatás (K42)</t>
  </si>
  <si>
    <t>70</t>
  </si>
  <si>
    <t>ebből: gyermektartásdíj megelőlegezése (K42)</t>
  </si>
  <si>
    <t>71</t>
  </si>
  <si>
    <t>72</t>
  </si>
  <si>
    <t>ebből: óvodáztatási támogatás [Gyvt. 20/C. §] (K42)</t>
  </si>
  <si>
    <t>73</t>
  </si>
  <si>
    <t>74</t>
  </si>
  <si>
    <t>Pénzbeli kárpótlások, kártérítések (K43)</t>
  </si>
  <si>
    <t>75</t>
  </si>
  <si>
    <t>76</t>
  </si>
  <si>
    <t>77</t>
  </si>
  <si>
    <t>ebből: fogyatékossági támogatás és vakok személyi járadéka (K44)</t>
  </si>
  <si>
    <t>78</t>
  </si>
  <si>
    <t>ebből: mozgáskorlátozottak szerzési és átalakítási támogatása (K44)</t>
  </si>
  <si>
    <t>79</t>
  </si>
  <si>
    <t>ebből: megváltozott munkaképességűek illetve egészségkárosodottak kereset-kiegészítése (K44)</t>
  </si>
  <si>
    <t>80</t>
  </si>
  <si>
    <t>81</t>
  </si>
  <si>
    <t>ebből: cukorbetegek támogatása (K44)</t>
  </si>
  <si>
    <t>82</t>
  </si>
  <si>
    <t>83</t>
  </si>
  <si>
    <t>84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</si>
  <si>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</si>
  <si>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</si>
  <si>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86</t>
  </si>
  <si>
    <t>ebből: munkáltatói befizetésből finanszírozott korengedményes nyugdíj (K45)</t>
  </si>
  <si>
    <t>87</t>
  </si>
  <si>
    <t>ebből: átmeneti bányászjáradék (K45)</t>
  </si>
  <si>
    <t>88</t>
  </si>
  <si>
    <t>ebből: szénjárandóság pénzbeli megváltása (K45)</t>
  </si>
  <si>
    <t>89</t>
  </si>
  <si>
    <t>ebből: mecseki bányászatban munkát végzők bányászati kereset-kiegészítése (K45)</t>
  </si>
  <si>
    <t>90</t>
  </si>
  <si>
    <t>ebből: mezőgazdasági járadék (K45)</t>
  </si>
  <si>
    <t>91</t>
  </si>
  <si>
    <t>ebből: foglalkoztatást helyettesítő támogatás [Szoctv. 35. § (1) bek.] (K45)</t>
  </si>
  <si>
    <t>92</t>
  </si>
  <si>
    <t>93</t>
  </si>
  <si>
    <t>94</t>
  </si>
  <si>
    <t>ebből: hozzájárulás a lakossági energiaköltségekhez (K46)</t>
  </si>
  <si>
    <t>95</t>
  </si>
  <si>
    <t>ebből: lakbértámogatás (K46)</t>
  </si>
  <si>
    <t>96</t>
  </si>
  <si>
    <t>97</t>
  </si>
  <si>
    <t>ebből: adósságcsökkentési támogatás [Szoctv. 55/A. § 1. bek. b) pont] (K46)</t>
  </si>
  <si>
    <t>98</t>
  </si>
  <si>
    <t>ebből: természetben nyújtott lakásfenntartási támogatás [Szoctv. 47.§ (1) bek. b) pont] (K46)</t>
  </si>
  <si>
    <t>99</t>
  </si>
  <si>
    <t>ebből: adósságkezelési szolgáltatás keretében gáz-vagy áram fogyasztást mérő készülék biztosítása [Szoctv. 55/A. § (3) bek.] (K46)</t>
  </si>
  <si>
    <t>100</t>
  </si>
  <si>
    <t>101</t>
  </si>
  <si>
    <t>ebből: állami gondozottak pénzbeli juttatásai (K47)</t>
  </si>
  <si>
    <t>102</t>
  </si>
  <si>
    <t>ebből: oktatásban résztvevők pénzbeli juttatásai (K47)</t>
  </si>
  <si>
    <t>103</t>
  </si>
  <si>
    <t>104</t>
  </si>
  <si>
    <t>ebből: házastársi pótlék (K48)</t>
  </si>
  <si>
    <t>105</t>
  </si>
  <si>
    <t>ebből: Hadigondozottak Közalapítványát terhelő hadigondozotti ellátások (K48)</t>
  </si>
  <si>
    <t>106</t>
  </si>
  <si>
    <t>ebből: tudományos fokozattal rendelkezők nyugdíjkiegészítése (K48)</t>
  </si>
  <si>
    <t>107</t>
  </si>
  <si>
    <t>ebből:nemzeti gondozotti ellátások (K48)</t>
  </si>
  <si>
    <t>108</t>
  </si>
  <si>
    <t>ebből: nemzeti helytállásért pótlék (K48)</t>
  </si>
  <si>
    <t>109</t>
  </si>
  <si>
    <t>ebből: egyes nyugdíjjogi hátrányok enyhítése miatti (közszolgálati idő után járó) nyugdíj-kiegészítés (K48)</t>
  </si>
  <si>
    <t>110</t>
  </si>
  <si>
    <t>ebből: egyes, tartós időtartamú szabadságelvonást elszenvedettek részére járó juttatás (K48)</t>
  </si>
  <si>
    <t>111</t>
  </si>
  <si>
    <t>ebből: a Nemzet Színésze címet viselő színészek havi életjáradéka, művészeti nyugdíjsegélyek, balettművészeti életjáradék (K48)</t>
  </si>
  <si>
    <t>112</t>
  </si>
  <si>
    <t>ebből: az elhunyt akadémikusok hozzátartozóinak folyósított özvegyi- és árvaellátás (K48)</t>
  </si>
  <si>
    <t>113</t>
  </si>
  <si>
    <t>ebből: a Nemzet Sportolója címmel járó járadék, olimpiai járadék, idős sportolók szociális támogatása (K48)</t>
  </si>
  <si>
    <t>114</t>
  </si>
  <si>
    <t>ebből: életjáradék termőföldért (K48)</t>
  </si>
  <si>
    <t>115</t>
  </si>
  <si>
    <t>ebből: Bevándorlási és Állampolgársági Hivatal által folyósított ellátások (K48)</t>
  </si>
  <si>
    <t>116</t>
  </si>
  <si>
    <t>ebből: szépkorúak jubileumi juttatása (K48)</t>
  </si>
  <si>
    <t>117</t>
  </si>
  <si>
    <t>118</t>
  </si>
  <si>
    <t>119</t>
  </si>
  <si>
    <t>120</t>
  </si>
  <si>
    <t>ebből: egyéb, az önkormányzat rendeletében megállapított juttatás (K48)</t>
  </si>
  <si>
    <t>121</t>
  </si>
  <si>
    <t>122</t>
  </si>
  <si>
    <t>123</t>
  </si>
  <si>
    <t>ebből: köztemetés [Szoctv. 48.§] (K48)</t>
  </si>
  <si>
    <t>124</t>
  </si>
  <si>
    <t>125</t>
  </si>
  <si>
    <t>ebből: önkormányzat által saját hatáskörben (nem szociális és gyermekvédelmi előírások alapján) adott pénzügyi ellátás (K48)</t>
  </si>
  <si>
    <t>126</t>
  </si>
  <si>
    <t>ebből: önkormányzat által saját hatáskörben (nem szociális és gyermekvédelmi előírások alapján) adott természetbeni ellátás (K48)</t>
  </si>
  <si>
    <t>127</t>
  </si>
  <si>
    <t>128</t>
  </si>
  <si>
    <t>129</t>
  </si>
  <si>
    <t>ebből: Európai Unió (K501)</t>
  </si>
  <si>
    <t>130</t>
  </si>
  <si>
    <t>131</t>
  </si>
  <si>
    <t>Működési célú garancia- és kezességvállalásból származó kifizetés államháztartáson belülre (K503)</t>
  </si>
  <si>
    <t>132</t>
  </si>
  <si>
    <t>133</t>
  </si>
  <si>
    <t>ebből: központi költségvetési szervek (K504)</t>
  </si>
  <si>
    <t>134</t>
  </si>
  <si>
    <t>ebből: központi kezelésű előirányzatok (K504)</t>
  </si>
  <si>
    <t>135</t>
  </si>
  <si>
    <t>Jövedelemadók (=80+84) (B31)</t>
  </si>
  <si>
    <t>ebből: szociális hozzájárulási adó (B32)</t>
  </si>
  <si>
    <t>ebből: nyugdíjjárulék, egészségbiztosítási járulék, ide értve a megállapodás alapján fizetők járulékait is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</si>
  <si>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</si>
  <si>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</si>
  <si>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</si>
  <si>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</si>
  <si>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</si>
  <si>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</si>
  <si>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</si>
  <si>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ebből: rehabilitációs hozzájárulás (B33)</t>
  </si>
  <si>
    <t>ebből: egészségügyi hozzájárulás (B33)</t>
  </si>
  <si>
    <t>ebből: egyszerűsített foglalkoztatás utáni közterhek (B33)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</si>
  <si>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</si>
  <si>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</si>
  <si>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</si>
  <si>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</si>
  <si>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</si>
  <si>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</si>
  <si>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 xml:space="preserve">Működési költségvetés összesen </t>
  </si>
  <si>
    <t xml:space="preserve">Felhalmozási költségvetés összesen </t>
  </si>
  <si>
    <t>K9</t>
  </si>
  <si>
    <t xml:space="preserve">KIADÁSOK ÖSSZESEN </t>
  </si>
  <si>
    <t>EGYÉB MŰKÖDÉSI CÉLÚ KIADÁSOK</t>
  </si>
  <si>
    <t>Finanszírozási bevételek  PM</t>
  </si>
  <si>
    <t>Működési célú támogatások     áht.-n belülről</t>
  </si>
  <si>
    <t>Felhalmozási célú támogatatások áht-n belülről</t>
  </si>
  <si>
    <t>Felhalmozási célú átvett pénzeszköz</t>
  </si>
  <si>
    <t xml:space="preserve">Egyéb célú támogatás </t>
  </si>
  <si>
    <t>Önkormányz. működési tám</t>
  </si>
  <si>
    <t>Sor- szám</t>
  </si>
  <si>
    <t>Szak- feladat száma</t>
  </si>
  <si>
    <t xml:space="preserve"> Működési célú  átvett pénzeszköz</t>
  </si>
  <si>
    <t xml:space="preserve">Műk.célú kölcsön visszatérülése </t>
  </si>
  <si>
    <t>Egyéb műk.c. átvett pénzeszköz</t>
  </si>
  <si>
    <t>Egyéb felhalm. C. átvett pénzeszköz</t>
  </si>
  <si>
    <t>Lakhatással kapcs összefogl. Ellát.</t>
  </si>
  <si>
    <t>Felújítások           K7</t>
  </si>
  <si>
    <t>Áht.belül         K84</t>
  </si>
  <si>
    <t>Áht. kivül     K88</t>
  </si>
  <si>
    <t xml:space="preserve">Felhalmozási célú kölcsön </t>
  </si>
  <si>
    <t>1. Működési célú támogatás aht-n belülről</t>
  </si>
  <si>
    <t xml:space="preserve">3. Működési bevételek </t>
  </si>
  <si>
    <t xml:space="preserve">1. Működési bevételek </t>
  </si>
  <si>
    <t xml:space="preserve">1.1 Beruházások </t>
  </si>
  <si>
    <t>1.3 Felhalm.célú pénzeszköz átadások</t>
  </si>
  <si>
    <t>1.2 Felújítások</t>
  </si>
  <si>
    <t xml:space="preserve">Kiadások főösszege </t>
  </si>
  <si>
    <t>1.1 Működési kiadás</t>
  </si>
  <si>
    <t xml:space="preserve">1.2 Ellátottak pénzbeli juttatásai </t>
  </si>
  <si>
    <t>14.</t>
  </si>
  <si>
    <t xml:space="preserve">ÖNKORMÁNYZAT </t>
  </si>
  <si>
    <t xml:space="preserve">Költségvetési bevételek </t>
  </si>
  <si>
    <t>Működési célú támogatások államházt. Belülről</t>
  </si>
  <si>
    <t>Működési célú támogatások államhástartáson belülről összesen</t>
  </si>
  <si>
    <t xml:space="preserve">2. Egyéb célú támogatás államházt. Belül </t>
  </si>
  <si>
    <t xml:space="preserve">   Önkormányzat működési támogatása összesen </t>
  </si>
  <si>
    <t>Működési célú támogatások áht-n  belülről össz.</t>
  </si>
  <si>
    <t xml:space="preserve">Közhatalmi bevételek </t>
  </si>
  <si>
    <t xml:space="preserve">Működési bevételek </t>
  </si>
  <si>
    <t>Felhalmozási bevételek</t>
  </si>
  <si>
    <t xml:space="preserve">6. </t>
  </si>
  <si>
    <t xml:space="preserve"> -  Építmény adó </t>
  </si>
  <si>
    <t xml:space="preserve"> -  Kommunális adó </t>
  </si>
  <si>
    <t xml:space="preserve"> -  Iparűzési adó </t>
  </si>
  <si>
    <t xml:space="preserve"> -  Gépjárműadó </t>
  </si>
  <si>
    <t xml:space="preserve"> -  Egyéb közhatalmi bevételek</t>
  </si>
  <si>
    <t xml:space="preserve">Működési célú átvett pénzeszköz </t>
  </si>
  <si>
    <t xml:space="preserve">Működési célú átvett pénzeszközök összesen   </t>
  </si>
  <si>
    <t xml:space="preserve">Felhalmozási célú átvett pénzeszköz </t>
  </si>
  <si>
    <t xml:space="preserve">Egyéb felhalmozási célú átvett pénzeszközök </t>
  </si>
  <si>
    <t xml:space="preserve">Egyéb felhalmozási célú átvett pénze.  összesen </t>
  </si>
  <si>
    <t xml:space="preserve"> - Lakossági befizetések </t>
  </si>
  <si>
    <t xml:space="preserve">Pénzmaradvány igénybevétele </t>
  </si>
  <si>
    <t>15.</t>
  </si>
  <si>
    <t xml:space="preserve">Finanszírozási bevételek </t>
  </si>
  <si>
    <t>B114</t>
  </si>
  <si>
    <t xml:space="preserve">    1.1Helyi önkorm. Működési általános támogatása </t>
  </si>
  <si>
    <t xml:space="preserve">    1.2 Köznevezelési és gyermekétkeztetési fel.tám.</t>
  </si>
  <si>
    <t xml:space="preserve">    1.3 Önk. szociális és gyermekjóléti feladatok tám. </t>
  </si>
  <si>
    <t xml:space="preserve">    1.4 Önkorm kulturális feladatainak támogatás </t>
  </si>
  <si>
    <t xml:space="preserve">    2.1 Közfoglalkoztatás  támogatása </t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</si>
  <si>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>.</t>
    </r>
  </si>
  <si>
    <t>Önkéntvállalt</t>
  </si>
  <si>
    <t>Köte- lező</t>
  </si>
  <si>
    <t>Ö</t>
  </si>
  <si>
    <t>Felhalmozási célú kiadások összesen</t>
  </si>
  <si>
    <t>eredeti</t>
  </si>
  <si>
    <t>mód</t>
  </si>
  <si>
    <t xml:space="preserve">Felhalm.célú kölcsön visszatérülése </t>
  </si>
  <si>
    <t>9.</t>
  </si>
  <si>
    <t>Egyéb felhalmozási célú támogat.  államházt. belülre összesen</t>
  </si>
  <si>
    <t>Finanszírozási bevételek - pénzmaradvány igénybevétele</t>
  </si>
  <si>
    <t xml:space="preserve">    1.5 Működési célú központosított támogatás </t>
  </si>
  <si>
    <t xml:space="preserve">    1.6. Önkormányzatok kiegészitő  támogatása</t>
  </si>
  <si>
    <t xml:space="preserve">Start közmunkaprogram </t>
  </si>
  <si>
    <t>Hosszabb időtartamú közmunkaprogram</t>
  </si>
  <si>
    <t>072311</t>
  </si>
  <si>
    <t>Fogorvosi alapellátás</t>
  </si>
  <si>
    <t>2.Előző évi működési célú pénzmaradv.</t>
  </si>
  <si>
    <t xml:space="preserve">Tartalék  </t>
  </si>
  <si>
    <t>Telj %-a</t>
  </si>
  <si>
    <t>telj</t>
  </si>
  <si>
    <t>16.</t>
  </si>
  <si>
    <t>17.</t>
  </si>
  <si>
    <t>18.</t>
  </si>
  <si>
    <t>1.6.Nagykanizsa Megyei Jogú Város hétvégi  fogászati ügyelethez hj.</t>
  </si>
  <si>
    <t>teljesítés</t>
  </si>
  <si>
    <t xml:space="preserve">Egyéb felhalmozási célú kiadások: </t>
  </si>
  <si>
    <r>
      <t>FELHALMOZÁSI CÉLÚ KIADÁSOK</t>
    </r>
    <r>
      <rPr>
        <sz val="11"/>
        <rFont val="Arial CE"/>
        <family val="0"/>
      </rPr>
      <t xml:space="preserve"> </t>
    </r>
  </si>
  <si>
    <t>Elvonások, befizetések</t>
  </si>
  <si>
    <t>072111</t>
  </si>
  <si>
    <t>Háziorvosi alapellátás</t>
  </si>
  <si>
    <t>107052</t>
  </si>
  <si>
    <t>Pénzmaradvány</t>
  </si>
  <si>
    <t xml:space="preserve">külterületi építmény után, építmény állaga </t>
  </si>
  <si>
    <t>7000 Ft erejéig, és 25 %</t>
  </si>
  <si>
    <t>garázs, pince, állatartásra szolg. Ép.</t>
  </si>
  <si>
    <t>900 Ft/m2</t>
  </si>
  <si>
    <t>külterületi építmény</t>
  </si>
  <si>
    <t>7000 Ft/db</t>
  </si>
  <si>
    <t xml:space="preserve">mozgálskorlátozottak, költségvetési szerv mentessége </t>
  </si>
  <si>
    <t xml:space="preserve">Bérleti díjakból mentesség </t>
  </si>
  <si>
    <t>Zalaszabar  Önkormányzat összesen:</t>
  </si>
  <si>
    <t>Tartalékok alakulása</t>
  </si>
  <si>
    <t>Önkormány-</t>
  </si>
  <si>
    <t>zat</t>
  </si>
  <si>
    <t xml:space="preserve">I. </t>
  </si>
  <si>
    <t>maradvány maradványelszámolás szerint</t>
  </si>
  <si>
    <t>Kötelezettséggel terhelt maradvány</t>
  </si>
  <si>
    <t>2.1.</t>
  </si>
  <si>
    <t>Kötelezettséggel terhelt maradvány összesen:</t>
  </si>
  <si>
    <t>Szabad felhasználású maradvány felhasználására javaslat</t>
  </si>
  <si>
    <t>Szabad felhasználású maradvány összesen:</t>
  </si>
  <si>
    <t>Finanszírozási bevételek összesen</t>
  </si>
  <si>
    <t>Finanszírozási kiadások -hiteltörlesztés</t>
  </si>
  <si>
    <t>Hitelfelvétel</t>
  </si>
  <si>
    <t>Önkorm.funkcióra nem sorolható bevételei</t>
  </si>
  <si>
    <t>Háziorosi alapellátás</t>
  </si>
  <si>
    <t>Házi segítségnyújtás</t>
  </si>
  <si>
    <t>TELJ</t>
  </si>
  <si>
    <t>19.</t>
  </si>
  <si>
    <t>20.</t>
  </si>
  <si>
    <t>21.</t>
  </si>
  <si>
    <t>6.Működési célú pénzmaradvány</t>
  </si>
  <si>
    <t>4. Működési célú kölcsönök</t>
  </si>
  <si>
    <t>Működési támogatás államháztartáson belülről</t>
  </si>
  <si>
    <t>Civil szervezetek támogatása</t>
  </si>
  <si>
    <t>Betegséggel kapcsolatos pénzbeni ellátások</t>
  </si>
  <si>
    <t>Munkanélküli aktiv korúak ellátásai</t>
  </si>
  <si>
    <t>Gyermekvédelmi pénzbeli és természetb.ellát.</t>
  </si>
  <si>
    <t>Önkorm. Vagyonnal való gazdálkodás</t>
  </si>
  <si>
    <t>013390</t>
  </si>
  <si>
    <t>Egyéb kiegészitő szolgáltatások</t>
  </si>
  <si>
    <t>900020</t>
  </si>
  <si>
    <t>Tartalék K512</t>
  </si>
  <si>
    <t>Elvonások, befizetések K502</t>
  </si>
  <si>
    <t>Beruházások   K6</t>
  </si>
  <si>
    <t>041237</t>
  </si>
  <si>
    <t>Közfoglalkoztatási mintaprogram</t>
  </si>
  <si>
    <t>Önkormányzati vagyonnal való gazdálkodás</t>
  </si>
  <si>
    <t>Egyéb kiegészítő szolgáltatások</t>
  </si>
  <si>
    <t>082092</t>
  </si>
  <si>
    <t>Önkormányzatok funkcióra nem sorolható  kiadásai</t>
  </si>
  <si>
    <t>IV.mód</t>
  </si>
  <si>
    <t>011210</t>
  </si>
  <si>
    <t>Államháztartás igazgatása, ellenőrzése</t>
  </si>
  <si>
    <t>Államháztartás igazgatása, ellenőárzése</t>
  </si>
  <si>
    <t>018020</t>
  </si>
  <si>
    <t>Központi költségvetési befizetések</t>
  </si>
  <si>
    <t>041140</t>
  </si>
  <si>
    <t>Területfejelsztés igazgatása</t>
  </si>
  <si>
    <t>104042</t>
  </si>
  <si>
    <t>Gyermekjóléti szolgáltatások</t>
  </si>
  <si>
    <t>Gyermekvédelmi pénzb. És termb. Ellátások</t>
  </si>
  <si>
    <t>Munknélküli aktív korúak ellátása</t>
  </si>
  <si>
    <t>107054</t>
  </si>
  <si>
    <t>Családsegítés</t>
  </si>
  <si>
    <t>09.</t>
  </si>
  <si>
    <t>KÖZNEVELÉS</t>
  </si>
  <si>
    <t>09. Összesen</t>
  </si>
  <si>
    <t>Házi segitségnyújtás</t>
  </si>
  <si>
    <t>Családsegités</t>
  </si>
  <si>
    <t>Egyéb szociális pb.és term.b. ellátások</t>
  </si>
  <si>
    <t>Államháztartáson belüli megelőlegezés</t>
  </si>
  <si>
    <t>5. Működési célú átvett pénzezszközök</t>
  </si>
  <si>
    <t>7. Hitelfelvétel</t>
  </si>
  <si>
    <t>8. Államháztartáson belüli megelőlegezés</t>
  </si>
  <si>
    <t>évi telj</t>
  </si>
  <si>
    <t>Telj. %-a</t>
  </si>
  <si>
    <t>ESZKÖZÖK</t>
  </si>
  <si>
    <t>22.</t>
  </si>
  <si>
    <t>23.</t>
  </si>
  <si>
    <t>24.</t>
  </si>
  <si>
    <t>25.</t>
  </si>
  <si>
    <t>A)</t>
  </si>
  <si>
    <t>26.</t>
  </si>
  <si>
    <t>27.</t>
  </si>
  <si>
    <t>37.</t>
  </si>
  <si>
    <t>38.</t>
  </si>
  <si>
    <t>B)</t>
  </si>
  <si>
    <t>FORRÁSOK</t>
  </si>
  <si>
    <t>39.</t>
  </si>
  <si>
    <t>Sorszám</t>
  </si>
  <si>
    <t>ÖSSZESEN</t>
  </si>
  <si>
    <t>Tárgyi eszközök, immateriális javak, vagyoni értékű jog értékesítés, vagyonhasznosításból származó bevétel</t>
  </si>
  <si>
    <t>K= Kötelező feladat</t>
  </si>
  <si>
    <t>Kölcsönök (működési és felhalmozási célú 4.a.számú mellékl.9</t>
  </si>
  <si>
    <t xml:space="preserve">1. </t>
  </si>
  <si>
    <t xml:space="preserve">2. </t>
  </si>
  <si>
    <t xml:space="preserve">3. </t>
  </si>
  <si>
    <t xml:space="preserve">4. </t>
  </si>
  <si>
    <t xml:space="preserve">Önkormányzat </t>
  </si>
  <si>
    <t xml:space="preserve"> Bevétel  ( EU-s pályázatból)</t>
  </si>
  <si>
    <t>Módosítás.</t>
  </si>
  <si>
    <t>Módosítás</t>
  </si>
  <si>
    <t>A/IV/2  Koncesszióba, vagyonkezelésbe adott eszközök értékhelyesb.</t>
  </si>
  <si>
    <t>2014-2018. években</t>
  </si>
  <si>
    <t>2015. évi terv</t>
  </si>
  <si>
    <t xml:space="preserve">2016. év </t>
  </si>
  <si>
    <t xml:space="preserve">2017. év </t>
  </si>
  <si>
    <t>2018. év</t>
  </si>
  <si>
    <t>Támogatás összesen</t>
  </si>
  <si>
    <t>Települési önk. egyes köznevelési felad. Tám.</t>
  </si>
  <si>
    <t>Helyi önkorm. működésének általános támogatása</t>
  </si>
  <si>
    <t>Települési önk. szoc. és gyermekjóléti feladatainak tám.</t>
  </si>
  <si>
    <t>Települési önk. kultúrási feladatainak támoatása</t>
  </si>
  <si>
    <t>Egyéb felhalmozási célú támogatások bevételei államh. belülről</t>
  </si>
  <si>
    <t>Ingatlanok értékesítése</t>
  </si>
  <si>
    <t>Értékesítési és forgalmi adók (helyi iparűzési adó)</t>
  </si>
  <si>
    <t>Műk. célú kölcsönök visszatérülése áh-n kívül</t>
  </si>
  <si>
    <t>Egyéb működ. célú átvett pénzeszközök</t>
  </si>
  <si>
    <t>Egyéb felh. célú átvett pénzeszközök</t>
  </si>
  <si>
    <t>3.Működési célú támogatás áht-n belülről</t>
  </si>
  <si>
    <t>1.4. Finanszírozási kiadások (hitel törl.)</t>
  </si>
  <si>
    <t>1. Előző évi felhalm. célú pénzmaradvány</t>
  </si>
  <si>
    <t>Óvoda összesen</t>
  </si>
  <si>
    <t>Óvoda</t>
  </si>
  <si>
    <t>Felhalmozási bevételek összesen</t>
  </si>
  <si>
    <t xml:space="preserve"> 1. Felhalmozási c. támogatás áht.belülről</t>
  </si>
  <si>
    <t xml:space="preserve"> 2. Felhalmozási bevételek </t>
  </si>
  <si>
    <t xml:space="preserve"> 3. Felhalmozási célú kölcs. visszatérülése</t>
  </si>
  <si>
    <t xml:space="preserve"> 4. Hitelfelvétel</t>
  </si>
  <si>
    <t xml:space="preserve"> 5. Előző évi felhalm. célú pénzmaradvány</t>
  </si>
  <si>
    <t>1.1 Intézményi működési kiadás</t>
  </si>
  <si>
    <t>1.2 Elvonások, befizetések</t>
  </si>
  <si>
    <t>1.3 Működési célú kiadás áht-n belül</t>
  </si>
  <si>
    <t>1.4.Működési célú kiadás áht. Kívül</t>
  </si>
  <si>
    <r>
      <rPr>
        <i/>
        <sz val="10"/>
        <rFont val="Arial"/>
        <family val="2"/>
      </rPr>
      <t>1.Önkormányzat működési támogatása</t>
    </r>
    <r>
      <rPr>
        <b/>
        <i/>
        <sz val="10"/>
        <rFont val="Arial"/>
        <family val="2"/>
      </rPr>
      <t xml:space="preserve"> </t>
    </r>
  </si>
  <si>
    <t xml:space="preserve">    2.2.Rendkivüli gyermekkedvezményben rész. Erzsébet utalványa</t>
  </si>
  <si>
    <t xml:space="preserve">    Egyéb célú támogatás államházt. belül  összesen</t>
  </si>
  <si>
    <t>Felhalmozás célú támogatás államházt. belülről</t>
  </si>
  <si>
    <t xml:space="preserve">Felhalmozás célú támogatás államházt. belülről  összesen </t>
  </si>
  <si>
    <t xml:space="preserve">    2.4. Közös Hiv. működéséhez</t>
  </si>
  <si>
    <t xml:space="preserve">    2.5. Óvodások szállítása</t>
  </si>
  <si>
    <t xml:space="preserve">    2.6. IKSZT működésre</t>
  </si>
  <si>
    <t xml:space="preserve">    2.3.Turisztikai pály. Elszámolása</t>
  </si>
  <si>
    <t xml:space="preserve">2.1 Munkaügyi Központtól közfogl. eszköz beszerzés </t>
  </si>
  <si>
    <t>2.2. Vis maior támogatás</t>
  </si>
  <si>
    <t xml:space="preserve">  - Lakosságtól</t>
  </si>
  <si>
    <t>Óvoda  bevételei összesen:</t>
  </si>
  <si>
    <t>1.4. Óvodások szállítása</t>
  </si>
  <si>
    <t>2.1.  Vöröskereszt (házi s.nyújtás, jelzőrendszer)</t>
  </si>
  <si>
    <t>2.2. Vállalkozásnak átadott (hull.száll.)</t>
  </si>
  <si>
    <t>ÓVODA</t>
  </si>
  <si>
    <t xml:space="preserve"> Óvoda összesen:</t>
  </si>
  <si>
    <t xml:space="preserve">Egyéb felhalmozási célú támogatások államházt. belülre </t>
  </si>
  <si>
    <t>Egyéb felhalmozási célú támogatások államházt. kívülre (K88)</t>
  </si>
  <si>
    <t>EGYÉB FELHALMOZÁSI CÉLÚ KIADÁSOK</t>
  </si>
  <si>
    <t xml:space="preserve">1.1. Lakásépítési-, vásárlási támogatás  </t>
  </si>
  <si>
    <t xml:space="preserve">Foglalkoztatást helyettesítő támogatás </t>
  </si>
  <si>
    <t>B. Óvoda</t>
  </si>
  <si>
    <t>Óvoda összesen:</t>
  </si>
  <si>
    <t>3. Egyes szociális és gyermekjóléti feladatok támogatása</t>
  </si>
  <si>
    <t xml:space="preserve">       Kistelepülések szoc.támogatása</t>
  </si>
  <si>
    <t xml:space="preserve">       Gyermekétkeztetés támogatása</t>
  </si>
  <si>
    <t>Zalaszabar Község összesen</t>
  </si>
  <si>
    <t>2015.évi terv</t>
  </si>
  <si>
    <t>2015.évi    IV. mód.</t>
  </si>
  <si>
    <t>2015.évi telj</t>
  </si>
  <si>
    <t xml:space="preserve">Működési célú költségvetési támogatások és kieg. támogatások </t>
  </si>
  <si>
    <t>B116</t>
  </si>
  <si>
    <t>Elszámolásból származó bevételek</t>
  </si>
  <si>
    <t>Egyéb működési célú támogatások bevételei államházt. Belülről</t>
  </si>
  <si>
    <t>B21</t>
  </si>
  <si>
    <t>Felhalmozási célú önkormányzati támogatások</t>
  </si>
  <si>
    <t>B75</t>
  </si>
  <si>
    <t>2015.évi</t>
  </si>
  <si>
    <t xml:space="preserve">2015.évi </t>
  </si>
  <si>
    <t>2015.évi telj.</t>
  </si>
  <si>
    <t>Államháztartáson belüli megelőlegezések visszafizetése</t>
  </si>
  <si>
    <t>1.9. Áll. Házt belüli megelőlegezés visszafiz.</t>
  </si>
  <si>
    <t>2015.évi előirányzat</t>
  </si>
  <si>
    <t>2015.évi IV.. sz. mód</t>
  </si>
  <si>
    <t>096015</t>
  </si>
  <si>
    <t>105020</t>
  </si>
  <si>
    <t>Foglalkoztatást elősegítő képzések és egyéb támogatások</t>
  </si>
  <si>
    <t>önkormányzatok elszámolásai központi költségvetéssel</t>
  </si>
  <si>
    <t>Forgatási és befektetési célú finanszírozási műveletek</t>
  </si>
  <si>
    <t>Telj</t>
  </si>
  <si>
    <t>Finanszírozás      K915</t>
  </si>
  <si>
    <t>096025</t>
  </si>
  <si>
    <t>Gyermekétkeztetés köznevelési intézményben</t>
  </si>
  <si>
    <t>Családi támogatások (Erzsébet utalvány)</t>
  </si>
  <si>
    <t>Családi támogatások összesen</t>
  </si>
  <si>
    <t>Kápolna u. terv díj (2015.évi)</t>
  </si>
  <si>
    <t>Kápolna u.Partfal -/vis maior 2014.évi/</t>
  </si>
  <si>
    <t>E. tárgyi eszköz beszerzés</t>
  </si>
  <si>
    <t>Számítógép beszerzése / IKSZT</t>
  </si>
  <si>
    <t>Gáz-zsámoly beszerzése</t>
  </si>
  <si>
    <t>Számítógép, nyomtató beszerzése</t>
  </si>
  <si>
    <t>Mosógép, porszív beszerzése</t>
  </si>
  <si>
    <t>2015. évi</t>
  </si>
  <si>
    <t>1.7. 2014.évi norm.elszám.</t>
  </si>
  <si>
    <t>2.3. Országos Mentőszolgálat</t>
  </si>
  <si>
    <t xml:space="preserve">2.4. Bursa ösztöndíjra </t>
  </si>
  <si>
    <t>Elvonások, Befizetések</t>
  </si>
  <si>
    <t>Egyéb elvonások és befizetések</t>
  </si>
  <si>
    <t>2015.évi  mód</t>
  </si>
  <si>
    <t>2015. évi telj</t>
  </si>
  <si>
    <t>Egyéb működési célú támogatások  összesen</t>
  </si>
  <si>
    <t>2. Hozzájárulás pénzbeli szociális ellátásokhoz beszámítás után</t>
  </si>
  <si>
    <t>VII. Elszámolásból származó bevételek</t>
  </si>
  <si>
    <t>2016.évi költségvetés eredeti ei. Tervett beruházásra</t>
  </si>
  <si>
    <t>Szabad maradvány</t>
  </si>
  <si>
    <t>2016. évi költségvetés eredeti ei. Működési kiadásokra</t>
  </si>
  <si>
    <t>Költségvetési kiadások (=20+21+60+131+201+210+215+277) (K1-K8)</t>
  </si>
  <si>
    <t>278</t>
  </si>
  <si>
    <t>Felújítások (=211+...+214) (K7)</t>
  </si>
  <si>
    <t>Beruházások (=202+203+205+…+209) (K6)</t>
  </si>
  <si>
    <t>Ingatlanok beszerzése, létesítése (&gt;=204) (K62)</t>
  </si>
  <si>
    <t>Egyéb működési célú kiadások (=132+137+138+139+150+161+172+174+186+187+188+189+200) (K5)</t>
  </si>
  <si>
    <t>ebből:önkormányzati többségi tulajdonú nem pénzügyi vállalkozások (K512)</t>
  </si>
  <si>
    <t>ebből: egyéb civil szervezetek (K512)</t>
  </si>
  <si>
    <t>Egyéb működési célú támogatások államháztartáson kívülre (=190+…+199) (K512)</t>
  </si>
  <si>
    <t>Egyéb működési célú támogatások államháztartáson belülre (=162+…+171) (K506)</t>
  </si>
  <si>
    <t>Elvonások és befizetések (=134+135+136) (K502)</t>
  </si>
  <si>
    <t>Egyéb elvonások, befizetések (K5023)</t>
  </si>
  <si>
    <t>A helyi önkormányzatok előző évi elszámolásából származó kiadások (K5021)</t>
  </si>
  <si>
    <t>Ellátottak pénzbeli juttatásai (=61+62+74+75+85+95+102+105) (K4)</t>
  </si>
  <si>
    <t>ebből: önkormányzati segély [Szoctv. 45.§] (K48)</t>
  </si>
  <si>
    <t>ebből: rendszeres szociális segély [Szoctv. 37. § (1) bek. a) - d) pontja] (K48)</t>
  </si>
  <si>
    <t>Egyéb nem intézményi ellátások (&gt;=106+…+130) (K48)</t>
  </si>
  <si>
    <t>ebből: lakásfenntartási támogatás [Szoctv. 38. § (1) bek. a) és b) pontok]  (K46)</t>
  </si>
  <si>
    <t>Lakhatással kapcsolatos ellátások (=96+…+101) (K46)</t>
  </si>
  <si>
    <t>Foglalkoztatással, munkanélküliséggel kapcsolatos ellátások (=86+…+94) (K45)</t>
  </si>
  <si>
    <t>ebből:  az egyéb pénzbeli és természetbeni gyermekvédelmi támogatások  (K42)</t>
  </si>
  <si>
    <t>Családi támogatások (=63+…+73) (K42)</t>
  </si>
  <si>
    <t>Fizetendő általános forgalmi adó  (K352)</t>
  </si>
  <si>
    <t>Egyéb szolgáltatások  (K337)</t>
  </si>
  <si>
    <t>Szakmai tevékenységet segítő szolgáltatások  (K336)</t>
  </si>
  <si>
    <t>Munkaadókat terhelő járulékok és szociális hozzájárulási adó (=22+…+28)                                                                           (K2)</t>
  </si>
  <si>
    <t>Személyi juttatások (=15+19) (K1)</t>
  </si>
  <si>
    <t>Foglalkoztatottak személyi juttatásai (=01+…+13) (K11)</t>
  </si>
  <si>
    <t>Foglalkoztatottak egyéb személyi juttatásai (&gt;=14) (K1113)</t>
  </si>
  <si>
    <t>#</t>
  </si>
  <si>
    <t>K01 - Önkormányzati (irányító szervi) konszolidált beszámoló - K1.-K8. Költségvetési kiadások</t>
  </si>
  <si>
    <t>Finanszírozási kiadások (=29+37+38+39) (K9)</t>
  </si>
  <si>
    <t>Belföldi finanszírozás kiadásai (=06+19+…+25+28) (K91)</t>
  </si>
  <si>
    <t>Hitel-, kölcsöntörlesztés államháztartáson kívülre (=01+03+04) (K911)</t>
  </si>
  <si>
    <t>Rövid lejáratú hitelek, kölcsönök törlesztése pénzügyi vállalkozásnak (&gt;=05) (K9113)</t>
  </si>
  <si>
    <t>FORRÁSOK ÖSSZESEN (=G+H+I+J)</t>
  </si>
  <si>
    <t>J) PASSZÍV IDŐBELI ELHATÁROLÁSOK (=J/1+J/2+J/3)</t>
  </si>
  <si>
    <t>H) KÖTELEZETTSÉGEK (=H/I+H/II+H/III)</t>
  </si>
  <si>
    <t>H/III Kötelezettség jellegű sajátos elszámolások (=H/III/1+…+H/III/10)</t>
  </si>
  <si>
    <t>H/II Költségvetési évet követően esedékes kötelezettségek (=H/II/1+…+H/II/9)</t>
  </si>
  <si>
    <t>G/ SAJÁT TŐKE  (= G/I+…+G/VI)</t>
  </si>
  <si>
    <t>G/VI Mérleg szerinti eredmény</t>
  </si>
  <si>
    <t>G/IV Felhalmozott eredmény</t>
  </si>
  <si>
    <t>G/I-III Nemzeti vagyon és egyéb eszközök induláskori értéke és változásai</t>
  </si>
  <si>
    <t>E) EGYÉB SAJÁTOS ESZKÖZOLDALI  ELSZÁMOLÁSOK (=E/I+…+E/II)</t>
  </si>
  <si>
    <t>D) KÖVETELÉSEK  (=D/I+D/II+D/III)</t>
  </si>
  <si>
    <t>D/III Követelés jellegű sajátos elszámolások (=D/III/1+…+D/III/9)</t>
  </si>
  <si>
    <t>D/II Költségvetési évet követően esedékes követelések (=D/II/1+…+D/II/8)</t>
  </si>
  <si>
    <t>D/I Költségvetési évben esedékes követelések (=D/I/1+…+D/I/8)</t>
  </si>
  <si>
    <t>C) PÉNZESZKÖZÖK (=C/I+…+C/IV)</t>
  </si>
  <si>
    <t>C/III-IV. Forintszámlák és Devizaszámlák (=C/III/1+C/III/2+CIV/1+C/IV/2)</t>
  </si>
  <si>
    <t>C/II Pénztárak, csekkek, betétkönyvek (=C/II/1+C/II/2+C/II/3)</t>
  </si>
  <si>
    <t>B) NEMZETI VAGYONBA TARTOZÓ FORGÓESZKÖZÖK (= B/I+B/II)</t>
  </si>
  <si>
    <t>B/I Készletek (=B/I/1+…+B/I/5)</t>
  </si>
  <si>
    <t>A) NEMZETI VAGYONBA TARTOZÓ BEFEKTETETT ESZKÖZÖK (=A/I+A/II+A/III+A/IV)</t>
  </si>
  <si>
    <t>A/III Befektetett pénzügyi eszközök (=A/III/1+A/III/2+A/III/3)</t>
  </si>
  <si>
    <t>A/II Tárgyi eszközök  (=A/II/1+...+A/II/5)</t>
  </si>
  <si>
    <t>Egyéb felhalmozási célú kiadások (=216+217+228+239+250+252+264+265+266) (K8)</t>
  </si>
  <si>
    <t>277</t>
  </si>
  <si>
    <t>ebből: egyéb külföldiek (K89)</t>
  </si>
  <si>
    <t>276</t>
  </si>
  <si>
    <t>ebből: kormányok és nemzetközi szervezetek (K89)</t>
  </si>
  <si>
    <t>275</t>
  </si>
  <si>
    <t>ebből: egyéb vállalkozások (K89)</t>
  </si>
  <si>
    <t>274</t>
  </si>
  <si>
    <t>ebből:önkormányzati többségi tulajdonú nem pénzügyi vállalkozások (K89)</t>
  </si>
  <si>
    <t>273</t>
  </si>
  <si>
    <t>ebből: állami többségi tulajdonú nem pénzügyi vállalkozások (K89)</t>
  </si>
  <si>
    <t>272</t>
  </si>
  <si>
    <t>ebből: pénzügyi vállalkozások (K89)</t>
  </si>
  <si>
    <t>ebből: háztartások (K89)</t>
  </si>
  <si>
    <t>ebből: egyéb civil szervezetek (K89)</t>
  </si>
  <si>
    <t>ebből: nonprofit gazdasági társaságok (K89)</t>
  </si>
  <si>
    <t>ebből: egyházi jogi személyek (K89)</t>
  </si>
  <si>
    <t>Egyéb felhalmozási célú támogatások államháztartáson kívülre (=267+…+276) (K89)</t>
  </si>
  <si>
    <t>Felhalmozási célú támogatások az Európai Uniónak (K88)</t>
  </si>
  <si>
    <t>ebből: Európai Unió  (K86)</t>
  </si>
  <si>
    <t>Felhalmozási célú visszatérítendő támogatások, kölcsönök nyújtása államháztartáson kívülre (=253+…+263) (K86)</t>
  </si>
  <si>
    <t>Felhalmozási célú garancia- és kezességvállalásból származó kifizetés államháztartáson kívülre (&gt;=251) (K85)</t>
  </si>
  <si>
    <t>Egyéb felhalmozási célú támogatások államháztartáson belülre (=240+…+249) (K84)</t>
  </si>
  <si>
    <t>Felhalmozási célú visszatérítendő támogatások, kölcsönök törlesztése államháztartáson belülre (=229+…+238) (K83)</t>
  </si>
  <si>
    <t>Felhalmozási célú visszatérítendő támogatások, kölcsönök nyújtása államháztartáson belülre (=218+…+227) (K82)</t>
  </si>
  <si>
    <t>Egyéb tárgyi eszközök felújítása  (K73)</t>
  </si>
  <si>
    <t>Tartalékok (K513)</t>
  </si>
  <si>
    <t>ebből: egyéb külföldiek (K512)</t>
  </si>
  <si>
    <t>ebből: kormányok és nemzetközi szervezetek (K512)</t>
  </si>
  <si>
    <t>ebből: egyéb vállalkozások (K512)</t>
  </si>
  <si>
    <t>ebből: állami többségi tulajdonú nem pénzügyi vállalkozások (K512)</t>
  </si>
  <si>
    <t>ebből: pénzügyi vállalkozások (K512)</t>
  </si>
  <si>
    <t>ebből: háztartások (K512)</t>
  </si>
  <si>
    <t>ebből: nonprofit gazdasági társaságok (K512)</t>
  </si>
  <si>
    <t>ebből: egyházi jogi személyek (K512)</t>
  </si>
  <si>
    <t>Működési célú támogatások az Európai Uniónak (K511)</t>
  </si>
  <si>
    <t>ebből: Európai Unió  (K508)</t>
  </si>
  <si>
    <t>Működési célú visszatérítendő támogatások, kölcsönök nyújtása államháztartáson kívülre (=175+…+185) (K508)</t>
  </si>
  <si>
    <t>Működési célú garancia- és kezességvállalásból származó kifizetés államháztartáson kívülre (&gt;=173) (K507)</t>
  </si>
  <si>
    <t>Működési célú visszatérítendő támogatások, kölcsönök törlesztése államháztartáson belülre (=151+…+160) (K505)</t>
  </si>
  <si>
    <t>Működési célú visszatérítendő támogatások, kölcsönök nyújtása államháztartáson belülre (=140+…+149) (K504)</t>
  </si>
  <si>
    <t>A helyi önkormányzatok törvényi előíráson alapuló befizetései (K5022)</t>
  </si>
  <si>
    <t>Nemzetközi kötelezettségek (&gt;=133) (K501)</t>
  </si>
  <si>
    <t>ebből: egészségkárosodási és gyermekfelügyeleti támogatás [Szoctv. 37.§ (1) bekezdés a) és b) pontja] (K48)</t>
  </si>
  <si>
    <t>ebből: települési támogatás [Szoctv. 45.§] (K48)</t>
  </si>
  <si>
    <t>ebből: rászorultságtól függõ normatív kedvezmények [Gyvt. 151. § (5) bekezdése] (K48)</t>
  </si>
  <si>
    <t>ebből: természetben nyújtott önkormányzati segély [Szoctv. 47. § (1) bekezdés c) pontja], (K48)</t>
  </si>
  <si>
    <t>ebből: természetben nyújtott rendszeres szociális segély [Szoctv. 47.§ (1) bekezdés a) pontja] (K48)</t>
  </si>
  <si>
    <t>ebből: időskorúak járadéka [Szoctv. 32/B. § (1) bekezdése] (K48)</t>
  </si>
  <si>
    <t>Intézményi ellátottak pénzbeli juttatásai (&gt;=103+104) (K47)</t>
  </si>
  <si>
    <t>ebből: polgármesterek korhatár előtti ellátása  (K45)</t>
  </si>
  <si>
    <t>ebből: egészségügyi szolgáltatási jogosultságra való jogosultság szociális rászorultság alapján [Szoctv. 54. §-a] (K44)</t>
  </si>
  <si>
    <t>ebből: helyi megállapítású közgyógyellátás [Szoctv.50.§ (3) bekezdése]  (K44)</t>
  </si>
  <si>
    <t>ebből: kormányhivatalok által folyósított közgyógyellátás [Szoctv.50.§ (1)-(2) bekezdése] (K44)</t>
  </si>
  <si>
    <t>ebből: helyi megállapítású ápolási díj (K44)</t>
  </si>
  <si>
    <t>ebből: kormányhivatalok által folyósított ápolási díj (K44)</t>
  </si>
  <si>
    <t>Betegséggel kapcsolatos (nem társadalombiztosítási) ellátások (=76+…+84) (K44)</t>
  </si>
  <si>
    <t>ebből: GYES-en és GYED-en lévők hallgatói hitelének célzott támogatása a Gyvt. 161/T. § (1) bekezdése szerinti támogatás kivételével (K42)</t>
  </si>
  <si>
    <t>Egyéb pénzügyi műveletek kiadásai (&gt;=55+…+57) (K354)</t>
  </si>
  <si>
    <t>Közvetített szolgáltatások  (&gt;=42) (K335)</t>
  </si>
  <si>
    <t>Költségvetési bevételek (=43+79+185+215+224+250+276) (B1-B7)</t>
  </si>
  <si>
    <t>Felhalmozási célú átvett pénzeszközök (=251+…+254+264) (B7)</t>
  </si>
  <si>
    <t>ebből: egyéb külföldiek (B75)</t>
  </si>
  <si>
    <t>ebből: kormányok és nemzetközi szervezetek (B75)</t>
  </si>
  <si>
    <t>ebből: Európai Unió  (B75)</t>
  </si>
  <si>
    <t>ebből: egyéb vállalkozások (B75)</t>
  </si>
  <si>
    <t>ebből:önkormányzati többségi tulajdonú nem pénzügyi vállalkozások (B75)</t>
  </si>
  <si>
    <t>ebből: állami többségi tulajdonú nem pénzügyi vállalkozások (B75)</t>
  </si>
  <si>
    <t>ebből: pénzügyi vállalkozások (B75)</t>
  </si>
  <si>
    <t>ebből: háztartások (B75)</t>
  </si>
  <si>
    <t>ebből: egyéb civil szervezetek (B75)</t>
  </si>
  <si>
    <t>ebből: nonprofit gazdasági társaságok (B75)</t>
  </si>
  <si>
    <t>ebből: egyházi jogi személyek (B75)</t>
  </si>
  <si>
    <t>Egyéb felhalmozási célú átvett pénzeszközök (=265+…+275) (B75)</t>
  </si>
  <si>
    <t>ebből: külföldi szervezetek, személyek (B74)</t>
  </si>
  <si>
    <t>ebből: egyéb vállalkozások (B74)</t>
  </si>
  <si>
    <t>ebből:önkormányzati többségi tulajdonú nem pénzügyi vállalkozások (B74)</t>
  </si>
  <si>
    <t>ebből: állami többségi tulajdonú nem pénzügyi vállalkozások (B74)</t>
  </si>
  <si>
    <t>ebből: pénzügyi vállalkozások (B74)</t>
  </si>
  <si>
    <t>ebből: háztartások (B74)</t>
  </si>
  <si>
    <t>ebből: egyéb civil szervezetek (B74)</t>
  </si>
  <si>
    <t>ebből: nonprofit gazdasági társaságok (B74)</t>
  </si>
  <si>
    <t>ebből: egyházi jogi személyek (B74)</t>
  </si>
  <si>
    <t>Felhalmozási célú visszatérítendő támogatások, kölcsönök visszatérülése államháztartáson kívülről (=255+…+263) (B74)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</si>
  <si>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</si>
  <si>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az Európai Uniótól (B72)</t>
  </si>
  <si>
    <t>Működési célú átvett pénzeszközök (=225+...+228+238) (B6)</t>
  </si>
  <si>
    <t>ebből: egyéb külföldiek (B65)</t>
  </si>
  <si>
    <t>ebből: kormányok és nemzetközi szervezetek (B65)</t>
  </si>
  <si>
    <t>ebből: Európai Unió  (B65)</t>
  </si>
  <si>
    <t>ebből: egyéb vállalkozások (B65)</t>
  </si>
  <si>
    <t>ebből:önkormányzati többségi tulajdonú nem pénzügyi vállalkozások (B65)</t>
  </si>
  <si>
    <t>ebből: állami többségi tulajdonú nem pénzügyi vállalkozások (B65)</t>
  </si>
  <si>
    <t>ebből: pénzügyi vállalkozások (B65)</t>
  </si>
  <si>
    <t>ebből: háztartások (B65)</t>
  </si>
  <si>
    <t>ebből: egyéb civil szervezetek (B65)</t>
  </si>
  <si>
    <t>ebből: nonprofit gazdasági társaságok (B65)</t>
  </si>
  <si>
    <t>ebből: egyházi jogi személyek (B65)</t>
  </si>
  <si>
    <t>Egyéb működési célú átvett pénzeszközök (=239+…+249) (B65)</t>
  </si>
  <si>
    <t>ebből: külföldi szervezetek, személyek (B64)</t>
  </si>
  <si>
    <t>ebből: egyéb vállalkozások (B64)</t>
  </si>
  <si>
    <t>ebből:önkormányzati többségi tulajdonú nem pénzügyi vállalkozások (B64)</t>
  </si>
  <si>
    <t>ebből: állami többségi tulajdonú nem pénzügyi vállalkozások (B64)</t>
  </si>
  <si>
    <t>ebből: pénzügyi vállalkozások (B64)</t>
  </si>
  <si>
    <t>ebből: háztartások (B64)</t>
  </si>
  <si>
    <t>ebből: egyéb civil szervezetek (B64)</t>
  </si>
  <si>
    <t>ebből: nonprofit gazdasági társaságok (B64)</t>
  </si>
  <si>
    <t>ebből: egyházi jogi személyek (B64)</t>
  </si>
  <si>
    <t>Működési célú visszatérítendő támogatások, kölcsönök visszatérülése államháztartáson kívülről (=229+…+237) (B64)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</si>
  <si>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</si>
  <si>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az Európai Uniótól (B62)</t>
  </si>
  <si>
    <t>Felhalmozási bevételek (=216+218+220+221+223) (B5)</t>
  </si>
  <si>
    <t>Részesedések értékesítése (&gt;=222) (B54)</t>
  </si>
  <si>
    <t>Ingatlanok értékesítése (&gt;=219) (B52)</t>
  </si>
  <si>
    <t>Immateriális javak értékesítése (&gt;=217) (B51)</t>
  </si>
  <si>
    <t>Működési bevételek (=186+187+190+192+199+…+202+206+211+212) (B4)</t>
  </si>
  <si>
    <t>ebből: költségek visszatérítései (B411)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</si>
  <si>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</si>
  <si>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Egyéb működési bevételek (&gt;=213+214) (B411)</t>
  </si>
  <si>
    <t>Biztosító által fizetett kártérítés (B410)</t>
  </si>
  <si>
    <t>Egyéb pénzügyi műveletek bevételei (&gt;=207+…+210) (B409)</t>
  </si>
  <si>
    <t>Kamatbevételek (&gt;=203+204+205) (B408)</t>
  </si>
  <si>
    <t>ebből:  önkormányzati többségi tulajdonú vállalkozástól kapott osztalék (B404)</t>
  </si>
  <si>
    <t>Tulajdonosi bevételek (&gt;193+…+198) (B404)</t>
  </si>
  <si>
    <t>Közvetített szolgáltatások ellenértéke  (&gt;=191) (B403)</t>
  </si>
  <si>
    <t>Szolgáltatások ellenértéke (&gt;=188+189) (B402)</t>
  </si>
  <si>
    <t>Közhatalmi bevételek (=93+94+104+109+168+169) (B3)</t>
  </si>
  <si>
    <t>ebből: egyéb települési adók (B36)</t>
  </si>
  <si>
    <t>ebből: jövedelmi típusú települési adók (B36)</t>
  </si>
  <si>
    <t>ebből: vagyoni típusú települési adók (B36)</t>
  </si>
  <si>
    <t>Egyéb közhatalmi bevételek (&gt;=170+…+184) (B36)</t>
  </si>
  <si>
    <t>Termékek és szolgáltatások adói (=117+140+144+145+150)  (B35)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</si>
  <si>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</si>
  <si>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tartózkodás után fizetett idegenforgalmi adó  (B355)</t>
  </si>
  <si>
    <t>Egyéb áruhasználati és szolgáltatási adók  (=151+…+167) (B355)</t>
  </si>
  <si>
    <t>Gépjárműadók (=146+…+149) (B354)</t>
  </si>
  <si>
    <t>Pénzügyi monopóliumok nyereségét terhelő adók  (B353)</t>
  </si>
  <si>
    <t>Fogyasztási adók  (=141+142+143) (B352)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</si>
  <si>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</si>
  <si>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ebből: dohányipari vállalkozások egészségügyi hozzájárulása (B351)</t>
  </si>
  <si>
    <t>ebből:  gyógyszertámogatás többletének sávos kockázatviseléséből származó bevételek [2006. évi XCVIII. tv. 42. § ] (B351)</t>
  </si>
  <si>
    <t>ebből: gyógyszer és gyógyászati segédeszköz ismertetés utáni befizetések [2006. évi XCVIII. tv. 36. § (4) bek.] (B351)</t>
  </si>
  <si>
    <t>ebből: gyógyszergyártók 10 %-os befizetési kötelezettsége (2006.évi XCVIII. tv. 40/A. §. (1) bekezdése) (B351)</t>
  </si>
  <si>
    <t>Értékesítési és forgalmi adók (=118+…+139) (B351)</t>
  </si>
  <si>
    <t>ebből: épület után fizetett idegenforgalmi adó  (B34)</t>
  </si>
  <si>
    <t>ebből: építményadó  (B34)</t>
  </si>
  <si>
    <t>Vagyoni tipusú adók (=110+…+116) (B34)</t>
  </si>
  <si>
    <t>ebből: szakképzési hozzájárulás  (B33)</t>
  </si>
  <si>
    <t>Bérhez és foglalkoztatáshoz kapcsolódó adók (=105+…+108) (B33)</t>
  </si>
  <si>
    <t>Szociális hozzájárulási adó és járulékok (=95+…+103) (B32)</t>
  </si>
  <si>
    <t>Társaságok jövedelemadói (=85+…+92) (B312)</t>
  </si>
  <si>
    <t>Egyéb felhalmozási célú támogatások bevételei államháztartáson belülről (=69+…+78) (B25)</t>
  </si>
  <si>
    <t>Felhalmozási célú visszatérítendő támogatások, kölcsönök igénybevétele államháztartáson belülről (=58+…+67) (B24)</t>
  </si>
  <si>
    <t>Felhalmozási célú visszatérítendő támogatások, kölcsönök visszatérülése államháztartáson belülről (=47+…+56) (B23)</t>
  </si>
  <si>
    <t>Egyéb működési célú támogatások bevételei államháztartáson belülről (=33+…+42) (B16)</t>
  </si>
  <si>
    <t>Működési célú visszatérítendő támogatások, kölcsönök igénybevétele államháztartáson belülről (=22+…+31) (B15)</t>
  </si>
  <si>
    <t>Működési célú visszatérítendő támogatások, kölcsönök visszatérülése államháztartáson belülről (=11+…+20) (B14)</t>
  </si>
  <si>
    <t>Önkormányzatok működési támogatásai (=01+…+06) (B11)</t>
  </si>
  <si>
    <t>Elszámolásból származó bevételek (B116)</t>
  </si>
  <si>
    <t>Működési célú költségvetési támogatások és kiegészítő támogatások (B115)</t>
  </si>
  <si>
    <t>Települési önkormányzatok szociális, gyermekjóléti  és gyermekétkeztetési feladatainak támogatása (B113)</t>
  </si>
  <si>
    <t>K02 - Önkormányzati (irányító szervi) konszolidált beszámoló - B1. - B7.  költségvetési bevételek</t>
  </si>
  <si>
    <t>Váltókiadások (K94)</t>
  </si>
  <si>
    <t>Külföldi finanszírozás kiadásai (=30+31+32+34+35) (K92)</t>
  </si>
  <si>
    <t>ebből: fedezeti ügyletek nettó kiadásai (K925)</t>
  </si>
  <si>
    <t>Hitelek, kölcsönök törlesztése külföldi pénzintézeteknek (&gt;=36) (K925)</t>
  </si>
  <si>
    <t>Hitelek, kölcsönök törlesztése külföldi kormányoknak és nemzetközi szervezeteknek (K924)</t>
  </si>
  <si>
    <t>Külföldi értékpapírok beváltása (&gt;=33) (K923)</t>
  </si>
  <si>
    <t>Tulajdonosi kölcsönök kiadásai (=26+27) (K919)</t>
  </si>
  <si>
    <t>Rövid lejáratú tulajdonosi kölcsönök kiadásai (K9192)</t>
  </si>
  <si>
    <t>Hosszú lejáratú tulajdonosi kölcsönök kiadásai (K9191)</t>
  </si>
  <si>
    <t>Pénzeszközök lekötött bankbetétként elhelyezése (K916)</t>
  </si>
  <si>
    <t>Belföldi értékpapírok kiadásai (=07+10+11+12+16+17) (K912)</t>
  </si>
  <si>
    <t>ebből: fedezeti ügyletek nettó kiadásai (K9126)</t>
  </si>
  <si>
    <t>Éven túli lejáratú belföldi értékpapírok beváltása (&gt;=18) (K9126)</t>
  </si>
  <si>
    <t>Belföldi kötvények beváltása (K9125)</t>
  </si>
  <si>
    <t>ebből: kárpótlási jegyek (K9124)</t>
  </si>
  <si>
    <t>ebből: befektetési jegyek (K9124)</t>
  </si>
  <si>
    <t>Éven belüli lejáratú belföldi értékpapírok beváltása (&gt;=13+14+15) (K9124)</t>
  </si>
  <si>
    <t>Kincstárjegyek beváltása (K9123)</t>
  </si>
  <si>
    <t>Befektetési célú belföldi értékpapírok vásárlása (K9122)</t>
  </si>
  <si>
    <t>Forgatási célú belföldi értékpapírok vásárlása (&gt;=08+09) (K9121)</t>
  </si>
  <si>
    <t>Hosszú lejáratú hitelek, kölcsönök törlesztése pénzügyi vállalkozásnak (&gt;=02) (K9111)</t>
  </si>
  <si>
    <t>Finanszírozási bevételek (=23+29+30+31) (B8)</t>
  </si>
  <si>
    <t>Váltóbevételek (B84)</t>
  </si>
  <si>
    <t>Külföldi finanszírozás bevételei (=24+…+28) (B82)</t>
  </si>
  <si>
    <t>Hitelek, kölcsönök felvétele külföldi pénzintézetektől (B825)</t>
  </si>
  <si>
    <t>Hitelek, kölcsönök felvétele külföldi kormányoktól és nemzetközi szervezetektől (B824)</t>
  </si>
  <si>
    <t>Forgatási célú külföldi értékpapírok beváltása,  értékesítése (B821)</t>
  </si>
  <si>
    <t>Belföldi finanszírozás bevételei (=04+11+14+…+19+22) (B81)</t>
  </si>
  <si>
    <t>Tulajdonosi kölcsönök bevételei (=20+21) (B819)</t>
  </si>
  <si>
    <t>Rövid lejáratú tulajdonosi kölcsönök bevételei (B8192)</t>
  </si>
  <si>
    <t>Hosszú lejáratú tulajdonosi kölcsönök bevételei (B8191)</t>
  </si>
  <si>
    <t>Központi költségvetés sajátos finanszírozási bevételei (B818)</t>
  </si>
  <si>
    <t>Lekötött bankbetétek megszüntetése (B817)</t>
  </si>
  <si>
    <t>Maradvány igénybevétele (=12+13) (B813)</t>
  </si>
  <si>
    <t>Belföldi értékpapírok bevételei (=05+08+09+10) (B812)</t>
  </si>
  <si>
    <t>Éven túli lejáratú belföldi értékpapírok kibocsátása (B8124)</t>
  </si>
  <si>
    <t>Befektetési célú belföldi értékpapírok beváltása, értékesítése  (B8123)</t>
  </si>
  <si>
    <t>Éven belüli lejáratú belföldi értékpapírok kibocsátása (B8122)</t>
  </si>
  <si>
    <t>Forgatási célú belföldi értékpapírok beváltása, értékesítése (&gt;=06+07) (B8121)</t>
  </si>
  <si>
    <t>Hitel-, kölcsönfelvétel pénzügyi vállalkozástól (=01+02+03) (B811)</t>
  </si>
  <si>
    <t>Rövid lejáratú hitelek, kölcsönök felvétele pénzügyi vállalkozástól (B8113)</t>
  </si>
  <si>
    <t>Hosszú lejáratú hitelek, kölcsönök felvétele pénzügyi vállalkozástól (B8111)</t>
  </si>
  <si>
    <t>K04 - Önkormányzati (irányító szervi) konszolidált beszámoló -  B8. Finanszírozási bevételek</t>
  </si>
  <si>
    <t>I) KINCSTÁRI SZÁMLAVEZETÉSSEL KAPCSOLATOS ELSZÁMOLÁSOK</t>
  </si>
  <si>
    <t>H/I Költségvetési évben esedékes kötelezettségek (=H/I/1+…+H/I/9)</t>
  </si>
  <si>
    <t>G/V Eszközök értékhelyesbítésének forrása</t>
  </si>
  <si>
    <t>F) AKTÍV IDŐBELI  ELHATÁROLÁSOK  (=F/1+F/2+F/3)</t>
  </si>
  <si>
    <t>C/I Lekötött bankbetétek (=C/I/1+…+C/I/2)</t>
  </si>
  <si>
    <t>B/II Értékpapírok (=B/II/1+B/II/2)</t>
  </si>
  <si>
    <t>A/IV Koncesszióba, vagyonkezelésbe adott eszközök (=A/IV/1+A/IV/2)</t>
  </si>
  <si>
    <t>A/I Immateriális javak (=A/I/1+A/I/2+A/I/3)</t>
  </si>
  <si>
    <t>E)  MÉRLEG SZERINTI EREDMÉNY (=±C±D)</t>
  </si>
  <si>
    <t>D)  RENDKÍVÜLI EREDMÉNY(=X-XI)</t>
  </si>
  <si>
    <t>C)  SZOKÁSOS EREDMÉNY (=±A±B)</t>
  </si>
  <si>
    <t>B)  PÉNZÜGYI MŰVELETEK EREDMÉNYE (=VIII-IX)</t>
  </si>
  <si>
    <t>A)  TEVÉKENYSÉGEK EREDMÉNYE (=I±II+III-IV-V-VI-VII)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</si>
</sst>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  <numFmt numFmtId="167" formatCode="#,##0.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0\ _F_t_-;\-* #,##0.000\ _F_t_-;_-* &quot;-&quot;??\ _F_t_-;_-@_-"/>
    <numFmt numFmtId="174" formatCode="_-* #,##0.0000\ _F_t_-;\-* #,##0.0000\ _F_t_-;_-* &quot;-&quot;??\ _F_t_-;_-@_-"/>
    <numFmt numFmtId="175" formatCode="_-* #,##0.00000\ _F_t_-;\-* #,##0.00000\ _F_t_-;_-* &quot;-&quot;??\ _F_t_-;_-@_-"/>
    <numFmt numFmtId="176" formatCode="_-* #,##0.0\ _F_t_-;\-* #,##0.0\ _F_t_-;_-* &quot;-&quot;??\ _F_t_-;_-@_-"/>
    <numFmt numFmtId="177" formatCode="_-* #,##0.000000\ _F_t_-;\-* #,##0.000000\ _F_t_-;_-* &quot;-&quot;??\ _F_t_-;_-@_-"/>
    <numFmt numFmtId="178" formatCode="[$-40E]yyyy\.\ mmmm\ d\."/>
    <numFmt numFmtId="179" formatCode="&quot;H-&quot;0000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  <numFmt numFmtId="182" formatCode="_-* #,##0\ _F_t_-;\-* #,##0\ _F_t_-;_-* &quot;-&quot;??\ _F_t_-;_-@_-"/>
    <numFmt numFmtId="183" formatCode="_-* #,##0.0\ _F_t_-;\-* #,##0.0\ _F_t_-;_-* &quot;-&quot;?\ _F_t_-;_-@_-"/>
    <numFmt numFmtId="184" formatCode="_-* #,##0\ _F_t_-;\-* #,##0\ _F_t_-;_-* &quot;-&quot;?\ _F_t_-;_-@_-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#,\f\ő"/>
    <numFmt numFmtId="189" formatCode="\ \f\ő"/>
    <numFmt numFmtId="190" formatCode="0,000,\f\ő"/>
    <numFmt numFmtId="191" formatCode="0.00,\f\ő"/>
    <numFmt numFmtId="192" formatCode="0000,\f\ő"/>
    <numFmt numFmtId="193" formatCode="0\f\ő"/>
    <numFmt numFmtId="194" formatCode="0_f\f\ő"/>
    <numFmt numFmtId="195" formatCode="yyyy/mm/dd;@"/>
    <numFmt numFmtId="196" formatCode="[$-F800]dddd\,\ mmmm\ dd\,\ yyyy"/>
    <numFmt numFmtId="197" formatCode="[$-40E]mmm/\ d\.;@"/>
    <numFmt numFmtId="198" formatCode="[$-40E]mmmm\ d\.;@"/>
    <numFmt numFmtId="199" formatCode="0__"/>
    <numFmt numFmtId="200" formatCode="00"/>
    <numFmt numFmtId="201" formatCode="#,##0\ _F_t"/>
    <numFmt numFmtId="202" formatCode="#,###"/>
    <numFmt numFmtId="203" formatCode="#,##0\ &quot;Ft&quot;"/>
    <numFmt numFmtId="204" formatCode="m\.\ d\.;@"/>
    <numFmt numFmtId="205" formatCode="#,##0.00\ &quot;Ft&quot;"/>
  </numFmts>
  <fonts count="82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name val="Arial"/>
      <family val="2"/>
    </font>
    <font>
      <i/>
      <sz val="12"/>
      <name val="Arial CE"/>
      <family val="0"/>
    </font>
    <font>
      <b/>
      <i/>
      <sz val="12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sz val="10"/>
      <color indexed="48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11"/>
      <name val="Arial CE"/>
      <family val="0"/>
    </font>
    <font>
      <b/>
      <i/>
      <sz val="12"/>
      <name val="Arial CE"/>
      <family val="0"/>
    </font>
    <font>
      <b/>
      <sz val="10"/>
      <name val="Arial CE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b/>
      <i/>
      <sz val="10"/>
      <name val="Arial CE"/>
      <family val="0"/>
    </font>
    <font>
      <b/>
      <u val="single"/>
      <sz val="10"/>
      <name val="Arial CE"/>
      <family val="2"/>
    </font>
    <font>
      <b/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color indexed="22"/>
      <name val="Arial CE"/>
      <family val="2"/>
    </font>
    <font>
      <u val="single"/>
      <sz val="10"/>
      <name val="Arial CE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Garamond"/>
      <family val="1"/>
    </font>
    <font>
      <sz val="12"/>
      <color indexed="8"/>
      <name val="Calibri"/>
      <family val="2"/>
    </font>
    <font>
      <sz val="10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0"/>
      <name val="Arial CE"/>
      <family val="0"/>
    </font>
    <font>
      <sz val="8"/>
      <name val="Arial CE"/>
      <family val="0"/>
    </font>
    <font>
      <sz val="9"/>
      <name val="Arial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14" borderId="0" applyNumberFormat="0" applyBorder="0" applyAlignment="0" applyProtection="0"/>
    <xf numFmtId="0" fontId="66" fillId="1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7" fillId="24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6" borderId="7" applyNumberFormat="0" applyFont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75" fillId="33" borderId="0" applyNumberFormat="0" applyBorder="0" applyAlignment="0" applyProtection="0"/>
    <xf numFmtId="0" fontId="76" fillId="34" borderId="8" applyNumberFormat="0" applyAlignment="0" applyProtection="0"/>
    <xf numFmtId="0" fontId="2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9" fillId="35" borderId="0" applyNumberFormat="0" applyBorder="0" applyAlignment="0" applyProtection="0"/>
    <xf numFmtId="0" fontId="80" fillId="36" borderId="0" applyNumberFormat="0" applyBorder="0" applyAlignment="0" applyProtection="0"/>
    <xf numFmtId="0" fontId="81" fillId="34" borderId="1" applyNumberFormat="0" applyAlignment="0" applyProtection="0"/>
    <xf numFmtId="9" fontId="0" fillId="0" borderId="0" applyFont="0" applyFill="0" applyBorder="0" applyAlignment="0" applyProtection="0"/>
  </cellStyleXfs>
  <cellXfs count="82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7" borderId="10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4" fillId="0" borderId="0" xfId="86">
      <alignment/>
      <protection/>
    </xf>
    <xf numFmtId="0" fontId="6" fillId="0" borderId="11" xfId="86" applyFont="1" applyBorder="1">
      <alignment/>
      <protection/>
    </xf>
    <xf numFmtId="0" fontId="4" fillId="0" borderId="11" xfId="86" applyBorder="1">
      <alignment/>
      <protection/>
    </xf>
    <xf numFmtId="3" fontId="2" fillId="0" borderId="11" xfId="0" applyNumberFormat="1" applyFont="1" applyBorder="1" applyAlignment="1">
      <alignment vertical="center"/>
    </xf>
    <xf numFmtId="0" fontId="6" fillId="0" borderId="12" xfId="86" applyFont="1" applyBorder="1">
      <alignment/>
      <protection/>
    </xf>
    <xf numFmtId="0" fontId="4" fillId="0" borderId="12" xfId="86" applyBorder="1">
      <alignment/>
      <protection/>
    </xf>
    <xf numFmtId="0" fontId="4" fillId="0" borderId="11" xfId="86" applyFont="1" applyBorder="1">
      <alignment/>
      <protection/>
    </xf>
    <xf numFmtId="0" fontId="1" fillId="0" borderId="11" xfId="0" applyFont="1" applyBorder="1" applyAlignment="1">
      <alignment horizontal="left" vertical="center"/>
    </xf>
    <xf numFmtId="0" fontId="6" fillId="0" borderId="12" xfId="86" applyFont="1" applyFill="1" applyBorder="1">
      <alignment/>
      <protection/>
    </xf>
    <xf numFmtId="0" fontId="6" fillId="0" borderId="12" xfId="86" applyFont="1" applyFill="1" applyBorder="1" applyAlignment="1">
      <alignment horizontal="right"/>
      <protection/>
    </xf>
    <xf numFmtId="0" fontId="4" fillId="0" borderId="0" xfId="86" applyFill="1">
      <alignment/>
      <protection/>
    </xf>
    <xf numFmtId="0" fontId="4" fillId="0" borderId="0" xfId="75" applyFont="1">
      <alignment/>
      <protection/>
    </xf>
    <xf numFmtId="3" fontId="9" fillId="0" borderId="11" xfId="75" applyNumberFormat="1" applyFont="1" applyBorder="1" applyAlignment="1">
      <alignment horizontal="right"/>
      <protection/>
    </xf>
    <xf numFmtId="3" fontId="10" fillId="0" borderId="11" xfId="75" applyNumberFormat="1" applyFont="1" applyBorder="1" applyAlignment="1">
      <alignment horizontal="right"/>
      <protection/>
    </xf>
    <xf numFmtId="0" fontId="7" fillId="0" borderId="0" xfId="80">
      <alignment/>
      <protection/>
    </xf>
    <xf numFmtId="0" fontId="7" fillId="0" borderId="0" xfId="78">
      <alignment/>
      <protection/>
    </xf>
    <xf numFmtId="0" fontId="9" fillId="0" borderId="11" xfId="78" applyFont="1" applyBorder="1" applyAlignment="1">
      <alignment horizontal="center"/>
      <protection/>
    </xf>
    <xf numFmtId="3" fontId="10" fillId="0" borderId="11" xfId="78" applyNumberFormat="1" applyFont="1" applyBorder="1" applyAlignment="1">
      <alignment horizontal="right"/>
      <protection/>
    </xf>
    <xf numFmtId="3" fontId="9" fillId="0" borderId="11" xfId="78" applyNumberFormat="1" applyFont="1" applyBorder="1" applyAlignment="1">
      <alignment horizontal="right"/>
      <protection/>
    </xf>
    <xf numFmtId="49" fontId="9" fillId="0" borderId="11" xfId="78" applyNumberFormat="1" applyFont="1" applyBorder="1" applyAlignment="1">
      <alignment horizontal="center"/>
      <protection/>
    </xf>
    <xf numFmtId="0" fontId="9" fillId="0" borderId="0" xfId="78" applyFont="1">
      <alignment/>
      <protection/>
    </xf>
    <xf numFmtId="3" fontId="9" fillId="0" borderId="12" xfId="78" applyNumberFormat="1" applyFont="1" applyBorder="1" applyAlignment="1">
      <alignment horizontal="right"/>
      <protection/>
    </xf>
    <xf numFmtId="49" fontId="10" fillId="0" borderId="11" xfId="78" applyNumberFormat="1" applyFont="1" applyBorder="1" applyAlignment="1">
      <alignment horizontal="center"/>
      <protection/>
    </xf>
    <xf numFmtId="49" fontId="10" fillId="0" borderId="11" xfId="78" applyNumberFormat="1" applyFont="1" applyBorder="1" applyAlignment="1">
      <alignment horizontal="center" vertical="center"/>
      <protection/>
    </xf>
    <xf numFmtId="0" fontId="10" fillId="0" borderId="11" xfId="78" applyFont="1" applyBorder="1" applyAlignment="1">
      <alignment horizontal="center" vertical="center" wrapText="1"/>
      <protection/>
    </xf>
    <xf numFmtId="0" fontId="6" fillId="0" borderId="0" xfId="86" applyFont="1" applyBorder="1">
      <alignment/>
      <protection/>
    </xf>
    <xf numFmtId="0" fontId="7" fillId="0" borderId="11" xfId="78" applyBorder="1">
      <alignment/>
      <protection/>
    </xf>
    <xf numFmtId="3" fontId="9" fillId="0" borderId="11" xfId="75" applyNumberFormat="1" applyFont="1" applyBorder="1" applyAlignment="1">
      <alignment horizontal="right"/>
      <protection/>
    </xf>
    <xf numFmtId="3" fontId="1" fillId="0" borderId="11" xfId="0" applyNumberFormat="1" applyFont="1" applyBorder="1" applyAlignment="1">
      <alignment vertical="center"/>
    </xf>
    <xf numFmtId="0" fontId="1" fillId="37" borderId="13" xfId="0" applyFont="1" applyFill="1" applyBorder="1" applyAlignment="1">
      <alignment horizontal="center" vertical="center"/>
    </xf>
    <xf numFmtId="3" fontId="16" fillId="0" borderId="11" xfId="78" applyNumberFormat="1" applyFont="1" applyBorder="1" applyAlignment="1">
      <alignment horizontal="right"/>
      <protection/>
    </xf>
    <xf numFmtId="0" fontId="15" fillId="37" borderId="10" xfId="80" applyFont="1" applyFill="1" applyBorder="1" applyAlignment="1">
      <alignment horizontal="center" vertical="center" wrapText="1"/>
      <protection/>
    </xf>
    <xf numFmtId="0" fontId="15" fillId="37" borderId="14" xfId="80" applyFont="1" applyFill="1" applyBorder="1" applyAlignment="1">
      <alignment horizontal="center" vertical="center" wrapText="1"/>
      <protection/>
    </xf>
    <xf numFmtId="0" fontId="15" fillId="37" borderId="12" xfId="80" applyFont="1" applyFill="1" applyBorder="1" applyAlignment="1">
      <alignment horizontal="center" vertical="center" wrapText="1"/>
      <protection/>
    </xf>
    <xf numFmtId="0" fontId="21" fillId="0" borderId="0" xfId="0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3" fontId="17" fillId="0" borderId="11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3" fontId="17" fillId="0" borderId="16" xfId="0" applyNumberFormat="1" applyFont="1" applyFill="1" applyBorder="1" applyAlignment="1">
      <alignment/>
    </xf>
    <xf numFmtId="3" fontId="1" fillId="37" borderId="11" xfId="0" applyNumberFormat="1" applyFont="1" applyFill="1" applyBorder="1" applyAlignment="1">
      <alignment vertical="center"/>
    </xf>
    <xf numFmtId="3" fontId="4" fillId="0" borderId="11" xfId="86" applyNumberFormat="1" applyBorder="1">
      <alignment/>
      <protection/>
    </xf>
    <xf numFmtId="3" fontId="6" fillId="0" borderId="11" xfId="86" applyNumberFormat="1" applyFont="1" applyBorder="1">
      <alignment/>
      <protection/>
    </xf>
    <xf numFmtId="0" fontId="9" fillId="0" borderId="11" xfId="78" applyFont="1" applyBorder="1" applyAlignment="1">
      <alignment horizontal="left"/>
      <protection/>
    </xf>
    <xf numFmtId="0" fontId="9" fillId="0" borderId="17" xfId="78" applyFont="1" applyBorder="1" applyAlignment="1">
      <alignment horizontal="left"/>
      <protection/>
    </xf>
    <xf numFmtId="0" fontId="10" fillId="0" borderId="11" xfId="78" applyFont="1" applyBorder="1" applyAlignment="1">
      <alignment horizontal="left"/>
      <protection/>
    </xf>
    <xf numFmtId="0" fontId="10" fillId="0" borderId="17" xfId="78" applyFont="1" applyBorder="1" applyAlignment="1">
      <alignment horizontal="left"/>
      <protection/>
    </xf>
    <xf numFmtId="0" fontId="0" fillId="0" borderId="11" xfId="0" applyBorder="1" applyAlignment="1">
      <alignment/>
    </xf>
    <xf numFmtId="0" fontId="1" fillId="0" borderId="15" xfId="0" applyFont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0" fontId="10" fillId="0" borderId="17" xfId="75" applyFont="1" applyBorder="1" applyAlignment="1">
      <alignment horizontal="left"/>
      <protection/>
    </xf>
    <xf numFmtId="0" fontId="9" fillId="0" borderId="11" xfId="75" applyFont="1" applyBorder="1" applyAlignment="1">
      <alignment horizontal="left"/>
      <protection/>
    </xf>
    <xf numFmtId="0" fontId="10" fillId="0" borderId="11" xfId="75" applyFont="1" applyBorder="1" applyAlignment="1">
      <alignment horizontal="center" vertical="center"/>
      <protection/>
    </xf>
    <xf numFmtId="0" fontId="10" fillId="0" borderId="11" xfId="75" applyFont="1" applyBorder="1" applyAlignment="1">
      <alignment horizontal="center"/>
      <protection/>
    </xf>
    <xf numFmtId="16" fontId="4" fillId="0" borderId="11" xfId="86" applyNumberFormat="1" applyFont="1" applyBorder="1">
      <alignment/>
      <protection/>
    </xf>
    <xf numFmtId="0" fontId="4" fillId="0" borderId="11" xfId="86" applyFont="1" applyBorder="1">
      <alignment/>
      <protection/>
    </xf>
    <xf numFmtId="16" fontId="4" fillId="0" borderId="11" xfId="86" applyNumberFormat="1" applyBorder="1">
      <alignment/>
      <protection/>
    </xf>
    <xf numFmtId="3" fontId="4" fillId="0" borderId="11" xfId="86" applyNumberFormat="1" applyFont="1" applyBorder="1">
      <alignment/>
      <protection/>
    </xf>
    <xf numFmtId="0" fontId="26" fillId="0" borderId="0" xfId="0" applyFont="1" applyAlignment="1">
      <alignment/>
    </xf>
    <xf numFmtId="0" fontId="25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/>
    </xf>
    <xf numFmtId="3" fontId="25" fillId="0" borderId="11" xfId="0" applyNumberFormat="1" applyFont="1" applyBorder="1" applyAlignment="1">
      <alignment vertical="center"/>
    </xf>
    <xf numFmtId="3" fontId="18" fillId="0" borderId="11" xfId="86" applyNumberFormat="1" applyFont="1" applyBorder="1">
      <alignment/>
      <protection/>
    </xf>
    <xf numFmtId="0" fontId="1" fillId="0" borderId="11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0" fillId="0" borderId="11" xfId="75" applyFont="1" applyBorder="1" applyAlignment="1">
      <alignment horizontal="left"/>
      <protection/>
    </xf>
    <xf numFmtId="0" fontId="9" fillId="0" borderId="11" xfId="75" applyFont="1" applyBorder="1" applyAlignment="1">
      <alignment horizontal="center" vertical="center"/>
      <protection/>
    </xf>
    <xf numFmtId="0" fontId="9" fillId="0" borderId="11" xfId="75" applyFont="1" applyBorder="1" applyAlignment="1">
      <alignment horizontal="center"/>
      <protection/>
    </xf>
    <xf numFmtId="0" fontId="2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16" fontId="6" fillId="0" borderId="12" xfId="86" applyNumberFormat="1" applyFont="1" applyBorder="1">
      <alignment/>
      <protection/>
    </xf>
    <xf numFmtId="0" fontId="1" fillId="0" borderId="11" xfId="0" applyFont="1" applyBorder="1" applyAlignment="1">
      <alignment vertical="center"/>
    </xf>
    <xf numFmtId="0" fontId="0" fillId="38" borderId="0" xfId="0" applyFill="1" applyAlignment="1">
      <alignment/>
    </xf>
    <xf numFmtId="0" fontId="0" fillId="0" borderId="0" xfId="0" applyFill="1" applyAlignment="1">
      <alignment/>
    </xf>
    <xf numFmtId="0" fontId="7" fillId="0" borderId="0" xfId="80" applyFont="1">
      <alignment/>
      <protection/>
    </xf>
    <xf numFmtId="0" fontId="10" fillId="0" borderId="11" xfId="78" applyFont="1" applyBorder="1">
      <alignment/>
      <protection/>
    </xf>
    <xf numFmtId="0" fontId="10" fillId="0" borderId="11" xfId="78" applyFont="1" applyBorder="1" applyAlignment="1">
      <alignment horizontal="center"/>
      <protection/>
    </xf>
    <xf numFmtId="3" fontId="4" fillId="38" borderId="11" xfId="86" applyNumberFormat="1" applyFill="1" applyBorder="1">
      <alignment/>
      <protection/>
    </xf>
    <xf numFmtId="0" fontId="6" fillId="38" borderId="10" xfId="86" applyFont="1" applyFill="1" applyBorder="1">
      <alignment/>
      <protection/>
    </xf>
    <xf numFmtId="0" fontId="6" fillId="38" borderId="10" xfId="86" applyFont="1" applyFill="1" applyBorder="1" applyAlignment="1">
      <alignment horizontal="center"/>
      <protection/>
    </xf>
    <xf numFmtId="0" fontId="6" fillId="38" borderId="18" xfId="86" applyFont="1" applyFill="1" applyBorder="1" applyAlignment="1">
      <alignment horizontal="center"/>
      <protection/>
    </xf>
    <xf numFmtId="0" fontId="6" fillId="38" borderId="18" xfId="86" applyFont="1" applyFill="1" applyBorder="1" applyAlignment="1">
      <alignment horizontal="right"/>
      <protection/>
    </xf>
    <xf numFmtId="0" fontId="6" fillId="38" borderId="12" xfId="86" applyFont="1" applyFill="1" applyBorder="1">
      <alignment/>
      <protection/>
    </xf>
    <xf numFmtId="0" fontId="6" fillId="38" borderId="12" xfId="86" applyFont="1" applyFill="1" applyBorder="1" applyAlignment="1">
      <alignment horizontal="center"/>
      <protection/>
    </xf>
    <xf numFmtId="0" fontId="6" fillId="38" borderId="13" xfId="86" applyFont="1" applyFill="1" applyBorder="1" applyAlignment="1">
      <alignment horizontal="center"/>
      <protection/>
    </xf>
    <xf numFmtId="0" fontId="5" fillId="0" borderId="0" xfId="78" applyFont="1" applyBorder="1" applyAlignment="1">
      <alignment horizontal="right"/>
      <protection/>
    </xf>
    <xf numFmtId="49" fontId="9" fillId="37" borderId="11" xfId="78" applyNumberFormat="1" applyFont="1" applyFill="1" applyBorder="1" applyAlignment="1">
      <alignment horizontal="center"/>
      <protection/>
    </xf>
    <xf numFmtId="0" fontId="10" fillId="37" borderId="11" xfId="78" applyFont="1" applyFill="1" applyBorder="1" applyAlignment="1">
      <alignment horizontal="left"/>
      <protection/>
    </xf>
    <xf numFmtId="3" fontId="10" fillId="37" borderId="11" xfId="78" applyNumberFormat="1" applyFont="1" applyFill="1" applyBorder="1" applyAlignment="1">
      <alignment horizontal="right"/>
      <protection/>
    </xf>
    <xf numFmtId="49" fontId="10" fillId="37" borderId="11" xfId="78" applyNumberFormat="1" applyFont="1" applyFill="1" applyBorder="1" applyAlignment="1">
      <alignment horizontal="center"/>
      <protection/>
    </xf>
    <xf numFmtId="0" fontId="9" fillId="0" borderId="11" xfId="75" applyFont="1" applyBorder="1">
      <alignment/>
      <protection/>
    </xf>
    <xf numFmtId="0" fontId="10" fillId="38" borderId="11" xfId="75" applyFont="1" applyFill="1" applyBorder="1" applyAlignment="1">
      <alignment horizontal="left" vertical="center"/>
      <protection/>
    </xf>
    <xf numFmtId="0" fontId="16" fillId="0" borderId="11" xfId="75" applyFont="1" applyBorder="1" applyAlignment="1">
      <alignment horizontal="left"/>
      <protection/>
    </xf>
    <xf numFmtId="0" fontId="16" fillId="0" borderId="17" xfId="75" applyFont="1" applyBorder="1" applyAlignment="1">
      <alignment horizontal="left"/>
      <protection/>
    </xf>
    <xf numFmtId="0" fontId="18" fillId="0" borderId="12" xfId="86" applyFont="1" applyBorder="1">
      <alignment/>
      <protection/>
    </xf>
    <xf numFmtId="0" fontId="6" fillId="0" borderId="11" xfId="86" applyNumberFormat="1" applyFont="1" applyBorder="1">
      <alignment/>
      <protection/>
    </xf>
    <xf numFmtId="0" fontId="18" fillId="0" borderId="11" xfId="86" applyFont="1" applyBorder="1">
      <alignment/>
      <protection/>
    </xf>
    <xf numFmtId="3" fontId="20" fillId="0" borderId="11" xfId="86" applyNumberFormat="1" applyFont="1" applyBorder="1">
      <alignment/>
      <protection/>
    </xf>
    <xf numFmtId="3" fontId="2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1" fillId="37" borderId="11" xfId="0" applyFont="1" applyFill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4" fillId="0" borderId="0" xfId="0" applyFont="1" applyAlignment="1">
      <alignment/>
    </xf>
    <xf numFmtId="3" fontId="3" fillId="0" borderId="11" xfId="0" applyNumberFormat="1" applyFont="1" applyBorder="1" applyAlignment="1">
      <alignment vertical="center"/>
    </xf>
    <xf numFmtId="0" fontId="9" fillId="0" borderId="11" xfId="78" applyFont="1" applyBorder="1" applyAlignment="1">
      <alignment horizontal="left"/>
      <protection/>
    </xf>
    <xf numFmtId="0" fontId="9" fillId="0" borderId="17" xfId="78" applyFont="1" applyBorder="1" applyAlignment="1">
      <alignment horizontal="left"/>
      <protection/>
    </xf>
    <xf numFmtId="49" fontId="9" fillId="0" borderId="11" xfId="78" applyNumberFormat="1" applyFont="1" applyBorder="1" applyAlignment="1">
      <alignment horizontal="center"/>
      <protection/>
    </xf>
    <xf numFmtId="0" fontId="28" fillId="0" borderId="12" xfId="86" applyFont="1" applyBorder="1">
      <alignment/>
      <protection/>
    </xf>
    <xf numFmtId="0" fontId="4" fillId="0" borderId="12" xfId="86" applyFont="1" applyBorder="1">
      <alignment/>
      <protection/>
    </xf>
    <xf numFmtId="3" fontId="1" fillId="37" borderId="11" xfId="0" applyNumberFormat="1" applyFont="1" applyFill="1" applyBorder="1" applyAlignment="1">
      <alignment horizontal="right" vertical="center"/>
    </xf>
    <xf numFmtId="0" fontId="24" fillId="37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0" xfId="0" applyAlignment="1">
      <alignment/>
    </xf>
    <xf numFmtId="0" fontId="26" fillId="0" borderId="0" xfId="0" applyFont="1" applyAlignment="1">
      <alignment/>
    </xf>
    <xf numFmtId="3" fontId="24" fillId="0" borderId="11" xfId="0" applyNumberFormat="1" applyFont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16" fontId="4" fillId="0" borderId="12" xfId="86" applyNumberFormat="1" applyFont="1" applyBorder="1">
      <alignment/>
      <protection/>
    </xf>
    <xf numFmtId="3" fontId="9" fillId="0" borderId="11" xfId="78" applyNumberFormat="1" applyFont="1" applyBorder="1">
      <alignment/>
      <protection/>
    </xf>
    <xf numFmtId="164" fontId="9" fillId="0" borderId="11" xfId="78" applyNumberFormat="1" applyFont="1" applyBorder="1">
      <alignment/>
      <protection/>
    </xf>
    <xf numFmtId="0" fontId="10" fillId="38" borderId="11" xfId="75" applyFont="1" applyFill="1" applyBorder="1" applyAlignment="1">
      <alignment horizontal="center" vertical="center" wrapText="1"/>
      <protection/>
    </xf>
    <xf numFmtId="3" fontId="4" fillId="38" borderId="12" xfId="86" applyNumberFormat="1" applyFill="1" applyBorder="1">
      <alignment/>
      <protection/>
    </xf>
    <xf numFmtId="3" fontId="4" fillId="0" borderId="11" xfId="78" applyNumberFormat="1" applyFont="1" applyBorder="1" applyAlignment="1">
      <alignment horizontal="right"/>
      <protection/>
    </xf>
    <xf numFmtId="3" fontId="4" fillId="0" borderId="15" xfId="78" applyNumberFormat="1" applyFont="1" applyBorder="1" applyAlignment="1">
      <alignment horizontal="right"/>
      <protection/>
    </xf>
    <xf numFmtId="0" fontId="6" fillId="0" borderId="15" xfId="78" applyFont="1" applyBorder="1" applyAlignment="1">
      <alignment horizontal="center"/>
      <protection/>
    </xf>
    <xf numFmtId="0" fontId="4" fillId="0" borderId="11" xfId="78" applyFont="1" applyBorder="1" applyAlignment="1">
      <alignment horizontal="left"/>
      <protection/>
    </xf>
    <xf numFmtId="0" fontId="2" fillId="0" borderId="14" xfId="0" applyFont="1" applyFill="1" applyBorder="1" applyAlignment="1">
      <alignment horizontal="left" vertical="center"/>
    </xf>
    <xf numFmtId="3" fontId="1" fillId="37" borderId="11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24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11" xfId="86" applyFont="1" applyFill="1" applyBorder="1">
      <alignment/>
      <protection/>
    </xf>
    <xf numFmtId="3" fontId="6" fillId="37" borderId="11" xfId="86" applyNumberFormat="1" applyFont="1" applyFill="1" applyBorder="1">
      <alignment/>
      <protection/>
    </xf>
    <xf numFmtId="0" fontId="7" fillId="0" borderId="0" xfId="85">
      <alignment/>
      <protection/>
    </xf>
    <xf numFmtId="0" fontId="7" fillId="37" borderId="20" xfId="85" applyFont="1" applyFill="1" applyBorder="1" applyAlignment="1">
      <alignment horizontal="center" vertical="center" wrapText="1"/>
      <protection/>
    </xf>
    <xf numFmtId="0" fontId="7" fillId="37" borderId="13" xfId="85" applyFont="1" applyFill="1" applyBorder="1" applyAlignment="1">
      <alignment horizontal="center" vertical="center" wrapText="1"/>
      <protection/>
    </xf>
    <xf numFmtId="0" fontId="7" fillId="37" borderId="20" xfId="85" applyFont="1" applyFill="1" applyBorder="1" applyAlignment="1">
      <alignment horizontal="center" vertical="center"/>
      <protection/>
    </xf>
    <xf numFmtId="0" fontId="7" fillId="37" borderId="13" xfId="85" applyFill="1" applyBorder="1" applyAlignment="1">
      <alignment horizontal="center" vertical="center" wrapText="1"/>
      <protection/>
    </xf>
    <xf numFmtId="0" fontId="26" fillId="0" borderId="11" xfId="85" applyFont="1" applyBorder="1" applyAlignment="1">
      <alignment vertical="center"/>
      <protection/>
    </xf>
    <xf numFmtId="3" fontId="0" fillId="0" borderId="11" xfId="85" applyNumberFormat="1" applyFont="1" applyBorder="1" applyAlignment="1">
      <alignment vertical="center"/>
      <protection/>
    </xf>
    <xf numFmtId="0" fontId="0" fillId="0" borderId="15" xfId="85" applyFont="1" applyBorder="1" applyAlignment="1">
      <alignment vertical="center"/>
      <protection/>
    </xf>
    <xf numFmtId="3" fontId="0" fillId="0" borderId="11" xfId="85" applyNumberFormat="1" applyFont="1" applyBorder="1" applyAlignment="1">
      <alignment vertical="center"/>
      <protection/>
    </xf>
    <xf numFmtId="3" fontId="26" fillId="0" borderId="11" xfId="85" applyNumberFormat="1" applyFont="1" applyBorder="1" applyAlignment="1">
      <alignment vertical="center"/>
      <protection/>
    </xf>
    <xf numFmtId="3" fontId="26" fillId="0" borderId="11" xfId="85" applyNumberFormat="1" applyFont="1" applyBorder="1" applyAlignment="1">
      <alignment horizontal="center" vertical="center"/>
      <protection/>
    </xf>
    <xf numFmtId="0" fontId="0" fillId="0" borderId="11" xfId="85" applyFont="1" applyBorder="1" applyAlignment="1">
      <alignment horizontal="center" vertical="center"/>
      <protection/>
    </xf>
    <xf numFmtId="0" fontId="15" fillId="0" borderId="11" xfId="80" applyFont="1" applyFill="1" applyBorder="1" applyAlignment="1">
      <alignment horizontal="center" vertical="center"/>
      <protection/>
    </xf>
    <xf numFmtId="0" fontId="27" fillId="0" borderId="17" xfId="80" applyFont="1" applyFill="1" applyBorder="1" applyAlignment="1">
      <alignment horizontal="left" vertical="center"/>
      <protection/>
    </xf>
    <xf numFmtId="0" fontId="15" fillId="0" borderId="11" xfId="80" applyFont="1" applyFill="1" applyBorder="1" applyAlignment="1">
      <alignment horizontal="center" vertical="center" wrapText="1"/>
      <protection/>
    </xf>
    <xf numFmtId="0" fontId="12" fillId="0" borderId="11" xfId="80" applyFont="1" applyBorder="1" applyAlignment="1">
      <alignment vertical="center"/>
      <protection/>
    </xf>
    <xf numFmtId="0" fontId="4" fillId="0" borderId="11" xfId="77" applyFont="1" applyBorder="1" applyAlignment="1">
      <alignment vertical="center"/>
      <protection/>
    </xf>
    <xf numFmtId="3" fontId="4" fillId="0" borderId="11" xfId="77" applyNumberFormat="1" applyBorder="1" applyAlignment="1">
      <alignment vertical="center"/>
      <protection/>
    </xf>
    <xf numFmtId="3" fontId="4" fillId="38" borderId="11" xfId="77" applyNumberFormat="1" applyFont="1" applyFill="1" applyBorder="1" applyAlignment="1">
      <alignment vertical="center"/>
      <protection/>
    </xf>
    <xf numFmtId="3" fontId="11" fillId="0" borderId="11" xfId="80" applyNumberFormat="1" applyFont="1" applyBorder="1" applyAlignment="1">
      <alignment vertical="center"/>
      <protection/>
    </xf>
    <xf numFmtId="0" fontId="18" fillId="0" borderId="11" xfId="77" applyFont="1" applyBorder="1" applyAlignment="1">
      <alignment vertical="center"/>
      <protection/>
    </xf>
    <xf numFmtId="3" fontId="18" fillId="0" borderId="11" xfId="77" applyNumberFormat="1" applyFont="1" applyBorder="1" applyAlignment="1">
      <alignment vertical="center"/>
      <protection/>
    </xf>
    <xf numFmtId="3" fontId="13" fillId="0" borderId="11" xfId="80" applyNumberFormat="1" applyFont="1" applyBorder="1" applyAlignment="1">
      <alignment vertical="center"/>
      <protection/>
    </xf>
    <xf numFmtId="3" fontId="6" fillId="0" borderId="11" xfId="77" applyNumberFormat="1" applyFont="1" applyBorder="1" applyAlignment="1">
      <alignment vertical="center"/>
      <protection/>
    </xf>
    <xf numFmtId="3" fontId="4" fillId="0" borderId="11" xfId="77" applyNumberFormat="1" applyFont="1" applyBorder="1" applyAlignment="1">
      <alignment vertical="center"/>
      <protection/>
    </xf>
    <xf numFmtId="0" fontId="18" fillId="37" borderId="11" xfId="77" applyFont="1" applyFill="1" applyBorder="1" applyAlignment="1">
      <alignment vertical="center"/>
      <protection/>
    </xf>
    <xf numFmtId="3" fontId="18" fillId="37" borderId="11" xfId="77" applyNumberFormat="1" applyFont="1" applyFill="1" applyBorder="1" applyAlignment="1">
      <alignment vertical="center"/>
      <protection/>
    </xf>
    <xf numFmtId="0" fontId="13" fillId="0" borderId="11" xfId="80" applyFont="1" applyBorder="1" applyAlignment="1">
      <alignment vertical="center"/>
      <protection/>
    </xf>
    <xf numFmtId="0" fontId="7" fillId="0" borderId="11" xfId="80" applyBorder="1" applyAlignment="1">
      <alignment vertical="center"/>
      <protection/>
    </xf>
    <xf numFmtId="0" fontId="27" fillId="0" borderId="11" xfId="80" applyFont="1" applyBorder="1" applyAlignment="1">
      <alignment horizontal="right" vertical="center"/>
      <protection/>
    </xf>
    <xf numFmtId="0" fontId="27" fillId="0" borderId="11" xfId="80" applyFont="1" applyBorder="1" applyAlignment="1">
      <alignment horizontal="left" vertical="center"/>
      <protection/>
    </xf>
    <xf numFmtId="0" fontId="7" fillId="0" borderId="11" xfId="77" applyFont="1" applyBorder="1" applyAlignment="1">
      <alignment vertical="center"/>
      <protection/>
    </xf>
    <xf numFmtId="0" fontId="8" fillId="37" borderId="11" xfId="77" applyFont="1" applyFill="1" applyBorder="1" applyAlignment="1">
      <alignment vertical="center"/>
      <protection/>
    </xf>
    <xf numFmtId="3" fontId="6" fillId="37" borderId="11" xfId="77" applyNumberFormat="1" applyFont="1" applyFill="1" applyBorder="1" applyAlignment="1">
      <alignment vertical="center"/>
      <protection/>
    </xf>
    <xf numFmtId="0" fontId="8" fillId="0" borderId="11" xfId="77" applyFont="1" applyBorder="1" applyAlignment="1">
      <alignment vertical="center"/>
      <protection/>
    </xf>
    <xf numFmtId="3" fontId="12" fillId="37" borderId="11" xfId="80" applyNumberFormat="1" applyFont="1" applyFill="1" applyBorder="1" applyAlignment="1">
      <alignment vertical="center"/>
      <protection/>
    </xf>
    <xf numFmtId="0" fontId="27" fillId="0" borderId="12" xfId="80" applyFont="1" applyFill="1" applyBorder="1" applyAlignment="1">
      <alignment horizontal="right" vertical="center" wrapText="1"/>
      <protection/>
    </xf>
    <xf numFmtId="0" fontId="9" fillId="0" borderId="11" xfId="75" applyFont="1" applyBorder="1" applyAlignment="1">
      <alignment horizontal="center"/>
      <protection/>
    </xf>
    <xf numFmtId="0" fontId="9" fillId="0" borderId="11" xfId="75" applyFont="1" applyBorder="1" applyAlignment="1">
      <alignment horizontal="left"/>
      <protection/>
    </xf>
    <xf numFmtId="3" fontId="0" fillId="0" borderId="11" xfId="85" applyNumberFormat="1" applyFont="1" applyBorder="1" applyAlignment="1">
      <alignment vertical="center"/>
      <protection/>
    </xf>
    <xf numFmtId="0" fontId="0" fillId="0" borderId="15" xfId="85" applyFont="1" applyBorder="1" applyAlignment="1">
      <alignment horizontal="center" vertical="center"/>
      <protection/>
    </xf>
    <xf numFmtId="0" fontId="3" fillId="37" borderId="11" xfId="0" applyFont="1" applyFill="1" applyBorder="1" applyAlignment="1">
      <alignment horizontal="center" vertical="center" wrapText="1"/>
    </xf>
    <xf numFmtId="0" fontId="24" fillId="37" borderId="11" xfId="0" applyFont="1" applyFill="1" applyBorder="1" applyAlignment="1">
      <alignment horizontal="center" vertical="center" wrapText="1"/>
    </xf>
    <xf numFmtId="0" fontId="24" fillId="37" borderId="11" xfId="0" applyFont="1" applyFill="1" applyBorder="1" applyAlignment="1">
      <alignment horizontal="center" vertical="center"/>
    </xf>
    <xf numFmtId="0" fontId="15" fillId="37" borderId="10" xfId="80" applyFont="1" applyFill="1" applyBorder="1" applyAlignment="1">
      <alignment horizontal="center" vertical="distributed" wrapText="1"/>
      <protection/>
    </xf>
    <xf numFmtId="0" fontId="15" fillId="37" borderId="14" xfId="80" applyFont="1" applyFill="1" applyBorder="1" applyAlignment="1">
      <alignment horizontal="center" vertical="distributed" wrapText="1"/>
      <protection/>
    </xf>
    <xf numFmtId="0" fontId="15" fillId="37" borderId="12" xfId="80" applyFont="1" applyFill="1" applyBorder="1" applyAlignment="1">
      <alignment horizontal="center" vertical="distributed" wrapText="1"/>
      <protection/>
    </xf>
    <xf numFmtId="0" fontId="7" fillId="0" borderId="11" xfId="80" applyBorder="1">
      <alignment/>
      <protection/>
    </xf>
    <xf numFmtId="166" fontId="6" fillId="37" borderId="11" xfId="77" applyNumberFormat="1" applyFont="1" applyFill="1" applyBorder="1" applyAlignment="1">
      <alignment vertical="center"/>
      <protection/>
    </xf>
    <xf numFmtId="166" fontId="12" fillId="37" borderId="11" xfId="80" applyNumberFormat="1" applyFont="1" applyFill="1" applyBorder="1" applyAlignment="1">
      <alignment vertical="center"/>
      <protection/>
    </xf>
    <xf numFmtId="0" fontId="15" fillId="0" borderId="0" xfId="74" applyFont="1" applyAlignment="1">
      <alignment horizontal="center"/>
      <protection/>
    </xf>
    <xf numFmtId="0" fontId="7" fillId="0" borderId="0" xfId="74">
      <alignment/>
      <protection/>
    </xf>
    <xf numFmtId="0" fontId="4" fillId="0" borderId="0" xfId="74" applyFont="1">
      <alignment/>
      <protection/>
    </xf>
    <xf numFmtId="0" fontId="11" fillId="0" borderId="21" xfId="74" applyFont="1" applyBorder="1" applyAlignment="1">
      <alignment horizontal="center"/>
      <protection/>
    </xf>
    <xf numFmtId="0" fontId="8" fillId="0" borderId="0" xfId="74" applyFont="1">
      <alignment/>
      <protection/>
    </xf>
    <xf numFmtId="0" fontId="35" fillId="0" borderId="0" xfId="74" applyFont="1">
      <alignment/>
      <protection/>
    </xf>
    <xf numFmtId="0" fontId="1" fillId="0" borderId="21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/>
    </xf>
    <xf numFmtId="3" fontId="6" fillId="0" borderId="11" xfId="87" applyNumberFormat="1" applyFont="1" applyBorder="1" applyAlignment="1">
      <alignment vertical="center"/>
      <protection/>
    </xf>
    <xf numFmtId="0" fontId="0" fillId="0" borderId="0" xfId="0" applyAlignment="1">
      <alignment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/>
    </xf>
    <xf numFmtId="0" fontId="36" fillId="37" borderId="11" xfId="0" applyFont="1" applyFill="1" applyBorder="1" applyAlignment="1">
      <alignment horizontal="left" vertical="center"/>
    </xf>
    <xf numFmtId="0" fontId="25" fillId="37" borderId="11" xfId="0" applyFont="1" applyFill="1" applyBorder="1" applyAlignment="1">
      <alignment horizontal="left" vertical="center"/>
    </xf>
    <xf numFmtId="3" fontId="25" fillId="37" borderId="1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7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3" fontId="0" fillId="0" borderId="0" xfId="0" applyNumberFormat="1" applyBorder="1" applyAlignment="1">
      <alignment/>
    </xf>
    <xf numFmtId="0" fontId="32" fillId="0" borderId="0" xfId="88">
      <alignment/>
      <protection/>
    </xf>
    <xf numFmtId="0" fontId="42" fillId="0" borderId="0" xfId="88" applyFont="1" applyAlignment="1">
      <alignment horizontal="center"/>
      <protection/>
    </xf>
    <xf numFmtId="0" fontId="34" fillId="0" borderId="0" xfId="88" applyFont="1">
      <alignment/>
      <protection/>
    </xf>
    <xf numFmtId="0" fontId="13" fillId="0" borderId="11" xfId="88" applyFont="1" applyBorder="1" applyAlignment="1">
      <alignment horizontal="center"/>
      <protection/>
    </xf>
    <xf numFmtId="0" fontId="14" fillId="0" borderId="11" xfId="88" applyFont="1" applyBorder="1" applyAlignment="1">
      <alignment horizontal="center"/>
      <protection/>
    </xf>
    <xf numFmtId="0" fontId="8" fillId="0" borderId="0" xfId="82" applyFont="1" applyAlignment="1">
      <alignment horizontal="center"/>
      <protection/>
    </xf>
    <xf numFmtId="0" fontId="7" fillId="0" borderId="0" xfId="82">
      <alignment/>
      <protection/>
    </xf>
    <xf numFmtId="0" fontId="8" fillId="0" borderId="11" xfId="82" applyFont="1" applyBorder="1" applyAlignment="1">
      <alignment vertical="distributed"/>
      <protection/>
    </xf>
    <xf numFmtId="0" fontId="8" fillId="0" borderId="11" xfId="82" applyFont="1" applyBorder="1" applyAlignment="1">
      <alignment horizontal="center" vertical="distributed"/>
      <protection/>
    </xf>
    <xf numFmtId="0" fontId="7" fillId="0" borderId="11" xfId="82" applyBorder="1">
      <alignment/>
      <protection/>
    </xf>
    <xf numFmtId="0" fontId="7" fillId="0" borderId="11" xfId="82" applyBorder="1" applyAlignment="1">
      <alignment vertical="distributed"/>
      <protection/>
    </xf>
    <xf numFmtId="3" fontId="7" fillId="0" borderId="11" xfId="82" applyNumberFormat="1" applyBorder="1">
      <alignment/>
      <protection/>
    </xf>
    <xf numFmtId="3" fontId="7" fillId="0" borderId="11" xfId="82" applyNumberFormat="1" applyFont="1" applyBorder="1">
      <alignment/>
      <protection/>
    </xf>
    <xf numFmtId="3" fontId="8" fillId="0" borderId="11" xfId="82" applyNumberFormat="1" applyFont="1" applyBorder="1">
      <alignment/>
      <protection/>
    </xf>
    <xf numFmtId="0" fontId="7" fillId="0" borderId="0" xfId="73">
      <alignment/>
      <protection/>
    </xf>
    <xf numFmtId="0" fontId="8" fillId="37" borderId="11" xfId="73" applyFont="1" applyFill="1" applyBorder="1" applyAlignment="1">
      <alignment horizontal="center"/>
      <protection/>
    </xf>
    <xf numFmtId="0" fontId="8" fillId="0" borderId="11" xfId="73" applyFont="1" applyFill="1" applyBorder="1" applyAlignment="1">
      <alignment horizontal="center" vertical="center" wrapText="1"/>
      <protection/>
    </xf>
    <xf numFmtId="0" fontId="8" fillId="0" borderId="11" xfId="73" applyFont="1" applyFill="1" applyBorder="1" applyAlignment="1">
      <alignment horizontal="center" vertical="center"/>
      <protection/>
    </xf>
    <xf numFmtId="0" fontId="7" fillId="0" borderId="11" xfId="73" applyFont="1" applyBorder="1">
      <alignment/>
      <protection/>
    </xf>
    <xf numFmtId="0" fontId="7" fillId="0" borderId="11" xfId="73" applyFont="1" applyBorder="1" applyAlignment="1">
      <alignment horizontal="center" vertical="distributed"/>
      <protection/>
    </xf>
    <xf numFmtId="3" fontId="7" fillId="0" borderId="11" xfId="73" applyNumberFormat="1" applyFont="1" applyBorder="1" applyAlignment="1">
      <alignment horizontal="right" vertical="distributed"/>
      <protection/>
    </xf>
    <xf numFmtId="0" fontId="7" fillId="0" borderId="11" xfId="73" applyFont="1" applyBorder="1" applyAlignment="1">
      <alignment horizontal="center"/>
      <protection/>
    </xf>
    <xf numFmtId="0" fontId="5" fillId="0" borderId="11" xfId="73" applyFont="1" applyBorder="1" applyAlignment="1">
      <alignment horizontal="center" vertical="distributed"/>
      <protection/>
    </xf>
    <xf numFmtId="0" fontId="7" fillId="0" borderId="11" xfId="73" applyBorder="1" applyAlignment="1">
      <alignment vertical="distributed"/>
      <protection/>
    </xf>
    <xf numFmtId="9" fontId="7" fillId="0" borderId="11" xfId="73" applyNumberFormat="1" applyBorder="1" applyAlignment="1">
      <alignment horizontal="center" vertical="distributed"/>
      <protection/>
    </xf>
    <xf numFmtId="0" fontId="38" fillId="0" borderId="11" xfId="73" applyFont="1" applyBorder="1" applyAlignment="1">
      <alignment horizontal="center" vertical="distributed"/>
      <protection/>
    </xf>
    <xf numFmtId="0" fontId="8" fillId="0" borderId="11" xfId="73" applyFont="1" applyBorder="1" applyAlignment="1">
      <alignment horizontal="center" vertical="distributed"/>
      <protection/>
    </xf>
    <xf numFmtId="3" fontId="8" fillId="0" borderId="11" xfId="73" applyNumberFormat="1" applyFont="1" applyBorder="1" applyAlignment="1">
      <alignment vertical="distributed"/>
      <protection/>
    </xf>
    <xf numFmtId="9" fontId="8" fillId="0" borderId="11" xfId="73" applyNumberFormat="1" applyFont="1" applyBorder="1" applyAlignment="1">
      <alignment horizontal="center" vertical="distributed"/>
      <protection/>
    </xf>
    <xf numFmtId="0" fontId="8" fillId="0" borderId="11" xfId="73" applyFont="1" applyBorder="1" applyAlignment="1">
      <alignment vertical="distributed"/>
      <protection/>
    </xf>
    <xf numFmtId="3" fontId="8" fillId="0" borderId="11" xfId="73" applyNumberFormat="1" applyFont="1" applyBorder="1" applyAlignment="1">
      <alignment horizontal="right" vertical="distributed"/>
      <protection/>
    </xf>
    <xf numFmtId="9" fontId="7" fillId="0" borderId="11" xfId="73" applyNumberFormat="1" applyFont="1" applyBorder="1" applyAlignment="1">
      <alignment horizontal="center" vertical="distributed"/>
      <protection/>
    </xf>
    <xf numFmtId="0" fontId="8" fillId="0" borderId="11" xfId="73" applyFont="1" applyBorder="1">
      <alignment/>
      <protection/>
    </xf>
    <xf numFmtId="0" fontId="7" fillId="0" borderId="0" xfId="73" applyAlignment="1">
      <alignment horizontal="right"/>
      <protection/>
    </xf>
    <xf numFmtId="0" fontId="7" fillId="0" borderId="0" xfId="81">
      <alignment/>
      <protection/>
    </xf>
    <xf numFmtId="0" fontId="7" fillId="0" borderId="0" xfId="81" applyBorder="1" applyAlignment="1">
      <alignment horizontal="right"/>
      <protection/>
    </xf>
    <xf numFmtId="0" fontId="8" fillId="37" borderId="11" xfId="81" applyFont="1" applyFill="1" applyBorder="1" applyAlignment="1">
      <alignment horizontal="center"/>
      <protection/>
    </xf>
    <xf numFmtId="0" fontId="4" fillId="0" borderId="11" xfId="81" applyFont="1" applyBorder="1" applyAlignment="1">
      <alignment horizontal="center"/>
      <protection/>
    </xf>
    <xf numFmtId="3" fontId="4" fillId="0" borderId="11" xfId="81" applyNumberFormat="1" applyFont="1" applyBorder="1">
      <alignment/>
      <protection/>
    </xf>
    <xf numFmtId="3" fontId="6" fillId="0" borderId="11" xfId="81" applyNumberFormat="1" applyFont="1" applyBorder="1">
      <alignment/>
      <protection/>
    </xf>
    <xf numFmtId="0" fontId="7" fillId="0" borderId="0" xfId="79" applyFont="1">
      <alignment/>
      <protection/>
    </xf>
    <xf numFmtId="0" fontId="7" fillId="0" borderId="0" xfId="79">
      <alignment/>
      <protection/>
    </xf>
    <xf numFmtId="0" fontId="18" fillId="0" borderId="11" xfId="79" applyFont="1" applyBorder="1" applyAlignment="1">
      <alignment horizontal="center" vertical="distributed"/>
      <protection/>
    </xf>
    <xf numFmtId="3" fontId="4" fillId="0" borderId="11" xfId="0" applyNumberFormat="1" applyFont="1" applyBorder="1" applyAlignment="1">
      <alignment horizontal="right" vertical="center"/>
    </xf>
    <xf numFmtId="3" fontId="4" fillId="0" borderId="11" xfId="79" applyNumberFormat="1" applyFont="1" applyBorder="1" applyAlignment="1">
      <alignment vertical="distributed"/>
      <protection/>
    </xf>
    <xf numFmtId="0" fontId="4" fillId="0" borderId="11" xfId="79" applyFont="1" applyBorder="1" applyAlignment="1">
      <alignment horizontal="center"/>
      <protection/>
    </xf>
    <xf numFmtId="0" fontId="6" fillId="0" borderId="11" xfId="79" applyFont="1" applyBorder="1">
      <alignment/>
      <protection/>
    </xf>
    <xf numFmtId="0" fontId="6" fillId="0" borderId="0" xfId="79" applyFont="1">
      <alignment/>
      <protection/>
    </xf>
    <xf numFmtId="0" fontId="8" fillId="0" borderId="0" xfId="79" applyFont="1">
      <alignment/>
      <protection/>
    </xf>
    <xf numFmtId="0" fontId="7" fillId="0" borderId="0" xfId="79" applyAlignment="1">
      <alignment horizontal="right"/>
      <protection/>
    </xf>
    <xf numFmtId="0" fontId="44" fillId="37" borderId="13" xfId="76" applyFont="1" applyFill="1" applyBorder="1" applyAlignment="1">
      <alignment horizontal="center" vertical="center"/>
      <protection/>
    </xf>
    <xf numFmtId="0" fontId="44" fillId="37" borderId="11" xfId="76" applyFont="1" applyFill="1" applyBorder="1" applyAlignment="1">
      <alignment horizontal="center" vertical="center"/>
      <protection/>
    </xf>
    <xf numFmtId="0" fontId="44" fillId="37" borderId="11" xfId="76" applyFont="1" applyFill="1" applyBorder="1" applyAlignment="1">
      <alignment horizontal="right" vertical="center"/>
      <protection/>
    </xf>
    <xf numFmtId="0" fontId="26" fillId="37" borderId="11" xfId="76" applyFont="1" applyFill="1" applyBorder="1" applyAlignment="1">
      <alignment horizontal="center" vertical="center"/>
      <protection/>
    </xf>
    <xf numFmtId="0" fontId="26" fillId="37" borderId="11" xfId="76" applyFont="1" applyFill="1" applyBorder="1" applyAlignment="1">
      <alignment horizontal="right" vertical="center"/>
      <protection/>
    </xf>
    <xf numFmtId="0" fontId="44" fillId="0" borderId="22" xfId="72" applyFont="1" applyBorder="1" applyAlignment="1">
      <alignment vertical="center"/>
      <protection/>
    </xf>
    <xf numFmtId="3" fontId="44" fillId="0" borderId="11" xfId="76" applyNumberFormat="1" applyFont="1" applyFill="1" applyBorder="1" applyAlignment="1">
      <alignment vertical="center"/>
      <protection/>
    </xf>
    <xf numFmtId="3" fontId="44" fillId="0" borderId="17" xfId="76" applyNumberFormat="1" applyFont="1" applyFill="1" applyBorder="1" applyAlignment="1">
      <alignment vertical="center"/>
      <protection/>
    </xf>
    <xf numFmtId="4" fontId="45" fillId="0" borderId="11" xfId="76" applyNumberFormat="1" applyFont="1" applyFill="1" applyBorder="1" applyAlignment="1">
      <alignment vertical="center"/>
      <protection/>
    </xf>
    <xf numFmtId="3" fontId="45" fillId="0" borderId="11" xfId="76" applyNumberFormat="1" applyFont="1" applyFill="1" applyBorder="1" applyAlignment="1">
      <alignment vertical="center"/>
      <protection/>
    </xf>
    <xf numFmtId="172" fontId="45" fillId="0" borderId="11" xfId="76" applyNumberFormat="1" applyFont="1" applyFill="1" applyBorder="1" applyAlignment="1">
      <alignment vertical="center"/>
      <protection/>
    </xf>
    <xf numFmtId="0" fontId="45" fillId="0" borderId="22" xfId="72" applyFont="1" applyBorder="1" applyAlignment="1">
      <alignment vertical="center"/>
      <protection/>
    </xf>
    <xf numFmtId="172" fontId="45" fillId="0" borderId="22" xfId="72" applyNumberFormat="1" applyFont="1" applyFill="1" applyBorder="1" applyAlignment="1">
      <alignment horizontal="center" vertical="center"/>
      <protection/>
    </xf>
    <xf numFmtId="4" fontId="45" fillId="0" borderId="22" xfId="72" applyNumberFormat="1" applyFont="1" applyFill="1" applyBorder="1" applyAlignment="1">
      <alignment vertical="center"/>
      <protection/>
    </xf>
    <xf numFmtId="3" fontId="45" fillId="0" borderId="23" xfId="72" applyNumberFormat="1" applyFont="1" applyFill="1" applyBorder="1" applyAlignment="1">
      <alignment vertical="center"/>
      <protection/>
    </xf>
    <xf numFmtId="172" fontId="45" fillId="0" borderId="22" xfId="72" applyNumberFormat="1" applyFont="1" applyFill="1" applyBorder="1" applyAlignment="1">
      <alignment vertical="center"/>
      <protection/>
    </xf>
    <xf numFmtId="3" fontId="45" fillId="0" borderId="22" xfId="72" applyNumberFormat="1" applyFont="1" applyFill="1" applyBorder="1" applyAlignment="1">
      <alignment vertical="center"/>
      <protection/>
    </xf>
    <xf numFmtId="0" fontId="44" fillId="37" borderId="22" xfId="72" applyFont="1" applyFill="1" applyBorder="1" applyAlignment="1">
      <alignment vertical="center"/>
      <protection/>
    </xf>
    <xf numFmtId="172" fontId="44" fillId="37" borderId="11" xfId="76" applyNumberFormat="1" applyFont="1" applyFill="1" applyBorder="1" applyAlignment="1">
      <alignment vertical="center"/>
      <protection/>
    </xf>
    <xf numFmtId="3" fontId="44" fillId="37" borderId="11" xfId="76" applyNumberFormat="1" applyFont="1" applyFill="1" applyBorder="1" applyAlignment="1">
      <alignment vertical="center"/>
      <protection/>
    </xf>
    <xf numFmtId="0" fontId="46" fillId="0" borderId="22" xfId="72" applyFont="1" applyBorder="1" applyAlignment="1">
      <alignment vertical="center"/>
      <protection/>
    </xf>
    <xf numFmtId="172" fontId="44" fillId="0" borderId="11" xfId="76" applyNumberFormat="1" applyFont="1" applyFill="1" applyBorder="1" applyAlignment="1">
      <alignment vertical="center"/>
      <protection/>
    </xf>
    <xf numFmtId="0" fontId="47" fillId="0" borderId="22" xfId="72" applyFont="1" applyBorder="1" applyAlignment="1">
      <alignment vertical="center" wrapText="1"/>
      <protection/>
    </xf>
    <xf numFmtId="0" fontId="47" fillId="0" borderId="22" xfId="72" applyFont="1" applyBorder="1" applyAlignment="1">
      <alignment vertical="center"/>
      <protection/>
    </xf>
    <xf numFmtId="172" fontId="45" fillId="0" borderId="24" xfId="72" applyNumberFormat="1" applyFont="1" applyFill="1" applyBorder="1" applyAlignment="1">
      <alignment vertical="center"/>
      <protection/>
    </xf>
    <xf numFmtId="3" fontId="45" fillId="0" borderId="24" xfId="72" applyNumberFormat="1" applyFont="1" applyFill="1" applyBorder="1" applyAlignment="1">
      <alignment vertical="center"/>
      <protection/>
    </xf>
    <xf numFmtId="3" fontId="45" fillId="0" borderId="10" xfId="76" applyNumberFormat="1" applyFont="1" applyFill="1" applyBorder="1" applyAlignment="1">
      <alignment vertical="center"/>
      <protection/>
    </xf>
    <xf numFmtId="0" fontId="47" fillId="0" borderId="25" xfId="72" applyFont="1" applyBorder="1" applyAlignment="1">
      <alignment vertical="center"/>
      <protection/>
    </xf>
    <xf numFmtId="172" fontId="45" fillId="0" borderId="11" xfId="72" applyNumberFormat="1" applyFont="1" applyFill="1" applyBorder="1" applyAlignment="1">
      <alignment vertical="center"/>
      <protection/>
    </xf>
    <xf numFmtId="3" fontId="45" fillId="0" borderId="11" xfId="72" applyNumberFormat="1" applyFont="1" applyFill="1" applyBorder="1" applyAlignment="1">
      <alignment vertical="center"/>
      <protection/>
    </xf>
    <xf numFmtId="0" fontId="46" fillId="37" borderId="22" xfId="72" applyFont="1" applyFill="1" applyBorder="1" applyAlignment="1">
      <alignment vertical="center"/>
      <protection/>
    </xf>
    <xf numFmtId="3" fontId="45" fillId="0" borderId="17" xfId="76" applyNumberFormat="1" applyFont="1" applyFill="1" applyBorder="1" applyAlignment="1">
      <alignment vertical="center"/>
      <protection/>
    </xf>
    <xf numFmtId="172" fontId="45" fillId="0" borderId="24" xfId="72" applyNumberFormat="1" applyFont="1" applyBorder="1" applyAlignment="1">
      <alignment vertical="center"/>
      <protection/>
    </xf>
    <xf numFmtId="172" fontId="45" fillId="0" borderId="22" xfId="72" applyNumberFormat="1" applyFont="1" applyBorder="1" applyAlignment="1">
      <alignment vertical="center"/>
      <protection/>
    </xf>
    <xf numFmtId="3" fontId="45" fillId="0" borderId="25" xfId="72" applyNumberFormat="1" applyFont="1" applyFill="1" applyBorder="1" applyAlignment="1">
      <alignment vertical="center"/>
      <protection/>
    </xf>
    <xf numFmtId="172" fontId="45" fillId="0" borderId="11" xfId="72" applyNumberFormat="1" applyFont="1" applyBorder="1" applyAlignment="1">
      <alignment vertical="center"/>
      <protection/>
    </xf>
    <xf numFmtId="0" fontId="44" fillId="39" borderId="19" xfId="76" applyFont="1" applyFill="1" applyBorder="1" applyAlignment="1">
      <alignment vertical="center"/>
      <protection/>
    </xf>
    <xf numFmtId="3" fontId="44" fillId="39" borderId="11" xfId="76" applyNumberFormat="1" applyFont="1" applyFill="1" applyBorder="1" applyAlignment="1">
      <alignment vertical="center"/>
      <protection/>
    </xf>
    <xf numFmtId="172" fontId="44" fillId="39" borderId="11" xfId="76" applyNumberFormat="1" applyFont="1" applyFill="1" applyBorder="1" applyAlignment="1">
      <alignment vertical="center"/>
      <protection/>
    </xf>
    <xf numFmtId="0" fontId="1" fillId="37" borderId="18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166" fontId="19" fillId="0" borderId="11" xfId="78" applyNumberFormat="1" applyFont="1" applyBorder="1" applyAlignment="1">
      <alignment horizontal="right"/>
      <protection/>
    </xf>
    <xf numFmtId="166" fontId="1" fillId="37" borderId="11" xfId="0" applyNumberFormat="1" applyFont="1" applyFill="1" applyBorder="1" applyAlignment="1">
      <alignment vertical="center"/>
    </xf>
    <xf numFmtId="166" fontId="16" fillId="0" borderId="11" xfId="78" applyNumberFormat="1" applyFont="1" applyBorder="1" applyAlignment="1">
      <alignment horizontal="right"/>
      <protection/>
    </xf>
    <xf numFmtId="0" fontId="7" fillId="37" borderId="12" xfId="85" applyFont="1" applyFill="1" applyBorder="1" applyAlignment="1">
      <alignment horizontal="center" vertical="center" wrapText="1"/>
      <protection/>
    </xf>
    <xf numFmtId="0" fontId="26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37" borderId="11" xfId="0" applyFont="1" applyFill="1" applyBorder="1" applyAlignment="1">
      <alignment vertical="center"/>
    </xf>
    <xf numFmtId="0" fontId="7" fillId="37" borderId="20" xfId="85" applyFont="1" applyFill="1" applyBorder="1" applyAlignment="1">
      <alignment vertical="center" wrapText="1"/>
      <protection/>
    </xf>
    <xf numFmtId="0" fontId="7" fillId="37" borderId="20" xfId="85" applyFont="1" applyFill="1" applyBorder="1" applyAlignment="1">
      <alignment vertical="center"/>
      <protection/>
    </xf>
    <xf numFmtId="0" fontId="26" fillId="0" borderId="15" xfId="85" applyFont="1" applyBorder="1" applyAlignment="1">
      <alignment vertical="center"/>
      <protection/>
    </xf>
    <xf numFmtId="0" fontId="26" fillId="0" borderId="20" xfId="85" applyFont="1" applyBorder="1" applyAlignment="1">
      <alignment vertical="center"/>
      <protection/>
    </xf>
    <xf numFmtId="0" fontId="0" fillId="0" borderId="20" xfId="85" applyFont="1" applyFill="1" applyBorder="1" applyAlignment="1">
      <alignment vertical="center"/>
      <protection/>
    </xf>
    <xf numFmtId="0" fontId="29" fillId="0" borderId="20" xfId="85" applyFont="1" applyFill="1" applyBorder="1" applyAlignment="1">
      <alignment vertical="center"/>
      <protection/>
    </xf>
    <xf numFmtId="3" fontId="0" fillId="0" borderId="12" xfId="85" applyNumberFormat="1" applyFont="1" applyFill="1" applyBorder="1" applyAlignment="1">
      <alignment vertical="center"/>
      <protection/>
    </xf>
    <xf numFmtId="3" fontId="0" fillId="0" borderId="11" xfId="85" applyNumberFormat="1" applyFont="1" applyFill="1" applyBorder="1" applyAlignment="1">
      <alignment vertical="center"/>
      <protection/>
    </xf>
    <xf numFmtId="3" fontId="0" fillId="0" borderId="15" xfId="85" applyNumberFormat="1" applyFont="1" applyFill="1" applyBorder="1" applyAlignment="1">
      <alignment vertical="center"/>
      <protection/>
    </xf>
    <xf numFmtId="3" fontId="26" fillId="0" borderId="15" xfId="85" applyNumberFormat="1" applyFont="1" applyBorder="1" applyAlignment="1">
      <alignment vertical="center"/>
      <protection/>
    </xf>
    <xf numFmtId="3" fontId="26" fillId="0" borderId="20" xfId="85" applyNumberFormat="1" applyFont="1" applyBorder="1" applyAlignment="1">
      <alignment vertical="center"/>
      <protection/>
    </xf>
    <xf numFmtId="0" fontId="0" fillId="0" borderId="11" xfId="85" applyFont="1" applyFill="1" applyBorder="1" applyAlignment="1">
      <alignment vertical="center"/>
      <protection/>
    </xf>
    <xf numFmtId="0" fontId="0" fillId="0" borderId="12" xfId="85" applyFont="1" applyFill="1" applyBorder="1" applyAlignment="1">
      <alignment vertical="center"/>
      <protection/>
    </xf>
    <xf numFmtId="0" fontId="0" fillId="0" borderId="13" xfId="85" applyFont="1" applyFill="1" applyBorder="1" applyAlignment="1">
      <alignment vertical="center"/>
      <protection/>
    </xf>
    <xf numFmtId="0" fontId="7" fillId="0" borderId="11" xfId="85" applyBorder="1" applyAlignment="1">
      <alignment vertical="center"/>
      <protection/>
    </xf>
    <xf numFmtId="0" fontId="7" fillId="0" borderId="15" xfId="85" applyFont="1" applyBorder="1" applyAlignment="1">
      <alignment vertical="center"/>
      <protection/>
    </xf>
    <xf numFmtId="3" fontId="26" fillId="0" borderId="11" xfId="85" applyNumberFormat="1" applyFont="1" applyBorder="1" applyAlignment="1">
      <alignment vertical="center"/>
      <protection/>
    </xf>
    <xf numFmtId="3" fontId="7" fillId="0" borderId="15" xfId="85" applyNumberFormat="1" applyFont="1" applyBorder="1" applyAlignment="1">
      <alignment vertical="center"/>
      <protection/>
    </xf>
    <xf numFmtId="3" fontId="26" fillId="0" borderId="11" xfId="85" applyNumberFormat="1" applyFont="1" applyFill="1" applyBorder="1" applyAlignment="1">
      <alignment vertical="center"/>
      <protection/>
    </xf>
    <xf numFmtId="3" fontId="26" fillId="0" borderId="17" xfId="85" applyNumberFormat="1" applyFont="1" applyFill="1" applyBorder="1" applyAlignment="1">
      <alignment vertical="center"/>
      <protection/>
    </xf>
    <xf numFmtId="0" fontId="0" fillId="0" borderId="11" xfId="85" applyFont="1" applyBorder="1" applyAlignment="1">
      <alignment vertical="center"/>
      <protection/>
    </xf>
    <xf numFmtId="0" fontId="0" fillId="0" borderId="15" xfId="85" applyFont="1" applyBorder="1" applyAlignment="1">
      <alignment vertical="center"/>
      <protection/>
    </xf>
    <xf numFmtId="3" fontId="0" fillId="0" borderId="11" xfId="85" applyNumberFormat="1" applyFont="1" applyBorder="1" applyAlignment="1">
      <alignment vertical="center" wrapText="1"/>
      <protection/>
    </xf>
    <xf numFmtId="3" fontId="26" fillId="0" borderId="11" xfId="90" applyNumberFormat="1" applyFont="1" applyBorder="1" applyAlignment="1">
      <alignment vertical="center"/>
    </xf>
    <xf numFmtId="0" fontId="26" fillId="0" borderId="11" xfId="85" applyFont="1" applyBorder="1" applyAlignment="1">
      <alignment vertical="center"/>
      <protection/>
    </xf>
    <xf numFmtId="0" fontId="7" fillId="0" borderId="11" xfId="85" applyFont="1" applyBorder="1" applyAlignment="1">
      <alignment vertical="center"/>
      <protection/>
    </xf>
    <xf numFmtId="3" fontId="7" fillId="0" borderId="11" xfId="85" applyNumberFormat="1" applyFont="1" applyBorder="1" applyAlignment="1">
      <alignment vertical="center"/>
      <protection/>
    </xf>
    <xf numFmtId="49" fontId="26" fillId="0" borderId="11" xfId="85" applyNumberFormat="1" applyFont="1" applyBorder="1" applyAlignment="1">
      <alignment vertical="center"/>
      <protection/>
    </xf>
    <xf numFmtId="0" fontId="0" fillId="0" borderId="15" xfId="85" applyFont="1" applyBorder="1" applyAlignment="1">
      <alignment vertical="center"/>
      <protection/>
    </xf>
    <xf numFmtId="0" fontId="26" fillId="0" borderId="11" xfId="85" applyFont="1" applyFill="1" applyBorder="1" applyAlignment="1">
      <alignment vertical="center"/>
      <protection/>
    </xf>
    <xf numFmtId="0" fontId="0" fillId="0" borderId="15" xfId="85" applyFont="1" applyBorder="1" applyAlignment="1">
      <alignment vertical="center"/>
      <protection/>
    </xf>
    <xf numFmtId="0" fontId="0" fillId="0" borderId="11" xfId="85" applyFont="1" applyBorder="1" applyAlignment="1">
      <alignment vertical="center"/>
      <protection/>
    </xf>
    <xf numFmtId="0" fontId="26" fillId="37" borderId="11" xfId="85" applyFont="1" applyFill="1" applyBorder="1" applyAlignment="1">
      <alignment vertical="center"/>
      <protection/>
    </xf>
    <xf numFmtId="0" fontId="26" fillId="37" borderId="15" xfId="85" applyFont="1" applyFill="1" applyBorder="1" applyAlignment="1">
      <alignment vertical="center"/>
      <protection/>
    </xf>
    <xf numFmtId="3" fontId="26" fillId="37" borderId="11" xfId="85" applyNumberFormat="1" applyFont="1" applyFill="1" applyBorder="1" applyAlignment="1">
      <alignment vertical="center"/>
      <protection/>
    </xf>
    <xf numFmtId="3" fontId="26" fillId="37" borderId="11" xfId="85" applyNumberFormat="1" applyFont="1" applyFill="1" applyBorder="1" applyAlignment="1">
      <alignment vertical="center"/>
      <protection/>
    </xf>
    <xf numFmtId="0" fontId="29" fillId="0" borderId="15" xfId="85" applyFont="1" applyBorder="1" applyAlignment="1">
      <alignment vertical="center"/>
      <protection/>
    </xf>
    <xf numFmtId="0" fontId="26" fillId="0" borderId="15" xfId="85" applyFont="1" applyBorder="1" applyAlignment="1">
      <alignment vertical="center"/>
      <protection/>
    </xf>
    <xf numFmtId="0" fontId="30" fillId="0" borderId="15" xfId="85" applyFont="1" applyBorder="1" applyAlignment="1">
      <alignment vertical="center"/>
      <protection/>
    </xf>
    <xf numFmtId="3" fontId="0" fillId="0" borderId="11" xfId="85" applyNumberFormat="1" applyFont="1" applyFill="1" applyBorder="1" applyAlignment="1">
      <alignment vertical="center"/>
      <protection/>
    </xf>
    <xf numFmtId="0" fontId="7" fillId="37" borderId="11" xfId="85" applyFont="1" applyFill="1" applyBorder="1" applyAlignment="1">
      <alignment vertical="center"/>
      <protection/>
    </xf>
    <xf numFmtId="0" fontId="26" fillId="37" borderId="15" xfId="85" applyFont="1" applyFill="1" applyBorder="1" applyAlignment="1">
      <alignment vertical="center"/>
      <protection/>
    </xf>
    <xf numFmtId="3" fontId="7" fillId="37" borderId="11" xfId="85" applyNumberFormat="1" applyFont="1" applyFill="1" applyBorder="1" applyAlignment="1">
      <alignment vertical="center"/>
      <protection/>
    </xf>
    <xf numFmtId="0" fontId="31" fillId="37" borderId="11" xfId="85" applyFont="1" applyFill="1" applyBorder="1" applyAlignment="1">
      <alignment vertical="center"/>
      <protection/>
    </xf>
    <xf numFmtId="3" fontId="31" fillId="37" borderId="11" xfId="85" applyNumberFormat="1" applyFont="1" applyFill="1" applyBorder="1" applyAlignment="1">
      <alignment vertical="center"/>
      <protection/>
    </xf>
    <xf numFmtId="0" fontId="7" fillId="0" borderId="15" xfId="85" applyFont="1" applyBorder="1" applyAlignment="1">
      <alignment horizontal="center" vertical="center"/>
      <protection/>
    </xf>
    <xf numFmtId="49" fontId="0" fillId="0" borderId="15" xfId="85" applyNumberFormat="1" applyFont="1" applyBorder="1" applyAlignment="1">
      <alignment horizontal="center" vertical="center"/>
      <protection/>
    </xf>
    <xf numFmtId="49" fontId="0" fillId="0" borderId="11" xfId="85" applyNumberFormat="1" applyFont="1" applyBorder="1" applyAlignment="1">
      <alignment horizontal="center" vertical="center"/>
      <protection/>
    </xf>
    <xf numFmtId="49" fontId="0" fillId="0" borderId="12" xfId="85" applyNumberFormat="1" applyFont="1" applyBorder="1" applyAlignment="1">
      <alignment horizontal="center" vertical="center"/>
      <protection/>
    </xf>
    <xf numFmtId="0" fontId="0" fillId="0" borderId="11" xfId="85" applyFont="1" applyFill="1" applyBorder="1" applyAlignment="1">
      <alignment horizontal="center" vertical="center"/>
      <protection/>
    </xf>
    <xf numFmtId="49" fontId="0" fillId="0" borderId="20" xfId="85" applyNumberFormat="1" applyFont="1" applyBorder="1" applyAlignment="1">
      <alignment horizontal="center" vertical="center"/>
      <protection/>
    </xf>
    <xf numFmtId="0" fontId="7" fillId="0" borderId="0" xfId="85" applyFont="1" applyAlignment="1">
      <alignment horizontal="center" vertical="center"/>
      <protection/>
    </xf>
    <xf numFmtId="0" fontId="7" fillId="0" borderId="11" xfId="85" applyFont="1" applyBorder="1" applyAlignment="1">
      <alignment horizontal="center" vertical="center"/>
      <protection/>
    </xf>
    <xf numFmtId="0" fontId="7" fillId="0" borderId="19" xfId="85" applyFont="1" applyBorder="1" applyAlignment="1">
      <alignment horizontal="center" vertical="center"/>
      <protection/>
    </xf>
    <xf numFmtId="49" fontId="0" fillId="0" borderId="15" xfId="85" applyNumberFormat="1" applyFont="1" applyBorder="1" applyAlignment="1">
      <alignment horizontal="center" vertical="center"/>
      <protection/>
    </xf>
    <xf numFmtId="49" fontId="0" fillId="37" borderId="15" xfId="85" applyNumberFormat="1" applyFont="1" applyFill="1" applyBorder="1" applyAlignment="1">
      <alignment horizontal="center" vertical="center"/>
      <protection/>
    </xf>
    <xf numFmtId="0" fontId="0" fillId="37" borderId="15" xfId="85" applyFont="1" applyFill="1" applyBorder="1" applyAlignment="1">
      <alignment horizontal="center" vertical="center"/>
      <protection/>
    </xf>
    <xf numFmtId="0" fontId="7" fillId="37" borderId="15" xfId="85" applyFont="1" applyFill="1" applyBorder="1" applyAlignment="1">
      <alignment horizontal="center" vertical="center"/>
      <protection/>
    </xf>
    <xf numFmtId="3" fontId="0" fillId="0" borderId="15" xfId="85" applyNumberFormat="1" applyFont="1" applyBorder="1" applyAlignment="1">
      <alignment horizontal="center" vertical="center"/>
      <protection/>
    </xf>
    <xf numFmtId="3" fontId="0" fillId="0" borderId="11" xfId="85" applyNumberFormat="1" applyFont="1" applyBorder="1" applyAlignment="1">
      <alignment horizontal="center" vertical="center"/>
      <protection/>
    </xf>
    <xf numFmtId="3" fontId="0" fillId="0" borderId="20" xfId="85" applyNumberFormat="1" applyFont="1" applyBorder="1" applyAlignment="1">
      <alignment horizontal="center" vertical="center"/>
      <protection/>
    </xf>
    <xf numFmtId="0" fontId="0" fillId="0" borderId="0" xfId="85" applyFont="1" applyBorder="1" applyAlignment="1">
      <alignment horizontal="center" vertical="center"/>
      <protection/>
    </xf>
    <xf numFmtId="3" fontId="0" fillId="37" borderId="15" xfId="85" applyNumberFormat="1" applyFont="1" applyFill="1" applyBorder="1" applyAlignment="1">
      <alignment horizontal="center" vertical="center"/>
      <protection/>
    </xf>
    <xf numFmtId="3" fontId="7" fillId="37" borderId="15" xfId="85" applyNumberFormat="1" applyFont="1" applyFill="1" applyBorder="1" applyAlignment="1">
      <alignment horizontal="center" vertical="center"/>
      <protection/>
    </xf>
    <xf numFmtId="164" fontId="9" fillId="37" borderId="11" xfId="78" applyNumberFormat="1" applyFont="1" applyFill="1" applyBorder="1">
      <alignment/>
      <protection/>
    </xf>
    <xf numFmtId="0" fontId="10" fillId="37" borderId="11" xfId="78" applyFont="1" applyFill="1" applyBorder="1">
      <alignment/>
      <protection/>
    </xf>
    <xf numFmtId="0" fontId="10" fillId="37" borderId="17" xfId="78" applyFont="1" applyFill="1" applyBorder="1" applyAlignment="1">
      <alignment horizontal="left"/>
      <protection/>
    </xf>
    <xf numFmtId="3" fontId="10" fillId="37" borderId="11" xfId="78" applyNumberFormat="1" applyFont="1" applyFill="1" applyBorder="1">
      <alignment/>
      <protection/>
    </xf>
    <xf numFmtId="3" fontId="10" fillId="37" borderId="12" xfId="78" applyNumberFormat="1" applyFont="1" applyFill="1" applyBorder="1" applyAlignment="1">
      <alignment horizontal="right"/>
      <protection/>
    </xf>
    <xf numFmtId="49" fontId="10" fillId="37" borderId="12" xfId="78" applyNumberFormat="1" applyFont="1" applyFill="1" applyBorder="1" applyAlignment="1">
      <alignment horizontal="distributed" vertical="distributed"/>
      <protection/>
    </xf>
    <xf numFmtId="0" fontId="6" fillId="37" borderId="17" xfId="78" applyFont="1" applyFill="1" applyBorder="1" applyAlignment="1">
      <alignment horizontal="left"/>
      <protection/>
    </xf>
    <xf numFmtId="3" fontId="16" fillId="37" borderId="12" xfId="78" applyNumberFormat="1" applyFont="1" applyFill="1" applyBorder="1" applyAlignment="1">
      <alignment horizontal="right"/>
      <protection/>
    </xf>
    <xf numFmtId="0" fontId="9" fillId="37" borderId="11" xfId="75" applyFont="1" applyFill="1" applyBorder="1" applyAlignment="1">
      <alignment horizontal="center" vertical="center"/>
      <protection/>
    </xf>
    <xf numFmtId="0" fontId="10" fillId="37" borderId="17" xfId="75" applyFont="1" applyFill="1" applyBorder="1" applyAlignment="1">
      <alignment horizontal="left"/>
      <protection/>
    </xf>
    <xf numFmtId="3" fontId="10" fillId="37" borderId="11" xfId="75" applyNumberFormat="1" applyFont="1" applyFill="1" applyBorder="1" applyAlignment="1">
      <alignment horizontal="right"/>
      <protection/>
    </xf>
    <xf numFmtId="3" fontId="1" fillId="0" borderId="11" xfId="0" applyNumberFormat="1" applyFont="1" applyBorder="1" applyAlignment="1">
      <alignment vertical="center"/>
    </xf>
    <xf numFmtId="164" fontId="9" fillId="0" borderId="11" xfId="78" applyNumberFormat="1" applyFont="1" applyBorder="1" applyAlignment="1">
      <alignment vertical="center"/>
      <protection/>
    </xf>
    <xf numFmtId="0" fontId="12" fillId="0" borderId="12" xfId="80" applyFont="1" applyBorder="1" applyAlignment="1">
      <alignment vertical="center"/>
      <protection/>
    </xf>
    <xf numFmtId="166" fontId="20" fillId="0" borderId="11" xfId="78" applyNumberFormat="1" applyFont="1" applyBorder="1" applyAlignment="1">
      <alignment horizontal="right" vertical="center"/>
      <protection/>
    </xf>
    <xf numFmtId="0" fontId="11" fillId="0" borderId="11" xfId="80" applyFont="1" applyBorder="1" applyAlignment="1">
      <alignment vertical="center"/>
      <protection/>
    </xf>
    <xf numFmtId="166" fontId="18" fillId="0" borderId="11" xfId="78" applyNumberFormat="1" applyFont="1" applyBorder="1" applyAlignment="1">
      <alignment horizontal="right" vertical="center"/>
      <protection/>
    </xf>
    <xf numFmtId="0" fontId="6" fillId="0" borderId="11" xfId="77" applyFont="1" applyBorder="1" applyAlignment="1">
      <alignment vertical="center"/>
      <protection/>
    </xf>
    <xf numFmtId="0" fontId="11" fillId="37" borderId="11" xfId="80" applyFont="1" applyFill="1" applyBorder="1" applyAlignment="1">
      <alignment vertical="center"/>
      <protection/>
    </xf>
    <xf numFmtId="166" fontId="18" fillId="37" borderId="11" xfId="78" applyNumberFormat="1" applyFont="1" applyFill="1" applyBorder="1" applyAlignment="1">
      <alignment horizontal="right" vertical="center"/>
      <protection/>
    </xf>
    <xf numFmtId="172" fontId="45" fillId="0" borderId="26" xfId="76" applyNumberFormat="1" applyFont="1" applyFill="1" applyBorder="1" applyAlignment="1">
      <alignment vertical="center"/>
      <protection/>
    </xf>
    <xf numFmtId="3" fontId="45" fillId="0" borderId="26" xfId="76" applyNumberFormat="1" applyFont="1" applyFill="1" applyBorder="1" applyAlignment="1">
      <alignment vertical="center"/>
      <protection/>
    </xf>
    <xf numFmtId="172" fontId="45" fillId="0" borderId="27" xfId="72" applyNumberFormat="1" applyFont="1" applyFill="1" applyBorder="1" applyAlignment="1">
      <alignment vertical="center"/>
      <protection/>
    </xf>
    <xf numFmtId="3" fontId="45" fillId="0" borderId="27" xfId="72" applyNumberFormat="1" applyFont="1" applyFill="1" applyBorder="1" applyAlignment="1">
      <alignment vertical="center"/>
      <protection/>
    </xf>
    <xf numFmtId="3" fontId="45" fillId="0" borderId="28" xfId="72" applyNumberFormat="1" applyFont="1" applyFill="1" applyBorder="1" applyAlignment="1">
      <alignment vertical="center"/>
      <protection/>
    </xf>
    <xf numFmtId="172" fontId="44" fillId="37" borderId="14" xfId="76" applyNumberFormat="1" applyFont="1" applyFill="1" applyBorder="1" applyAlignment="1">
      <alignment vertical="center"/>
      <protection/>
    </xf>
    <xf numFmtId="3" fontId="44" fillId="37" borderId="29" xfId="72" applyNumberFormat="1" applyFont="1" applyFill="1" applyBorder="1" applyAlignment="1">
      <alignment vertical="center"/>
      <protection/>
    </xf>
    <xf numFmtId="0" fontId="46" fillId="0" borderId="11" xfId="72" applyFont="1" applyFill="1" applyBorder="1" applyAlignment="1">
      <alignment vertical="center"/>
      <protection/>
    </xf>
    <xf numFmtId="3" fontId="44" fillId="0" borderId="11" xfId="72" applyNumberFormat="1" applyFont="1" applyFill="1" applyBorder="1" applyAlignment="1">
      <alignment vertical="center"/>
      <protection/>
    </xf>
    <xf numFmtId="0" fontId="47" fillId="0" borderId="24" xfId="72" applyFont="1" applyBorder="1" applyAlignment="1">
      <alignment vertical="center"/>
      <protection/>
    </xf>
    <xf numFmtId="3" fontId="45" fillId="0" borderId="29" xfId="72" applyNumberFormat="1" applyFont="1" applyFill="1" applyBorder="1" applyAlignment="1">
      <alignment vertical="center"/>
      <protection/>
    </xf>
    <xf numFmtId="3" fontId="45" fillId="0" borderId="29" xfId="76" applyNumberFormat="1" applyFont="1" applyFill="1" applyBorder="1" applyAlignment="1">
      <alignment vertical="center"/>
      <protection/>
    </xf>
    <xf numFmtId="172" fontId="45" fillId="0" borderId="29" xfId="72" applyNumberFormat="1" applyFont="1" applyBorder="1" applyAlignment="1">
      <alignment vertical="center"/>
      <protection/>
    </xf>
    <xf numFmtId="0" fontId="46" fillId="37" borderId="29" xfId="72" applyFont="1" applyFill="1" applyBorder="1" applyAlignment="1">
      <alignment vertical="center"/>
      <protection/>
    </xf>
    <xf numFmtId="3" fontId="6" fillId="37" borderId="11" xfId="74" applyNumberFormat="1" applyFont="1" applyFill="1" applyBorder="1">
      <alignment/>
      <protection/>
    </xf>
    <xf numFmtId="0" fontId="11" fillId="0" borderId="0" xfId="74" applyFont="1" applyBorder="1" applyAlignment="1">
      <alignment horizontal="right"/>
      <protection/>
    </xf>
    <xf numFmtId="0" fontId="2" fillId="0" borderId="13" xfId="0" applyFont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16" fontId="25" fillId="0" borderId="11" xfId="0" applyNumberFormat="1" applyFont="1" applyBorder="1" applyAlignment="1">
      <alignment vertical="distributed"/>
    </xf>
    <xf numFmtId="0" fontId="1" fillId="0" borderId="11" xfId="0" applyFont="1" applyBorder="1" applyAlignment="1">
      <alignment vertical="distributed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14" fontId="8" fillId="37" borderId="11" xfId="87" applyNumberFormat="1" applyFont="1" applyFill="1" applyBorder="1" applyAlignment="1">
      <alignment/>
      <protection/>
    </xf>
    <xf numFmtId="0" fontId="26" fillId="37" borderId="11" xfId="0" applyFont="1" applyFill="1" applyBorder="1" applyAlignment="1">
      <alignment/>
    </xf>
    <xf numFmtId="0" fontId="7" fillId="0" borderId="0" xfId="74" applyFill="1">
      <alignment/>
      <protection/>
    </xf>
    <xf numFmtId="0" fontId="7" fillId="0" borderId="0" xfId="74" applyFont="1">
      <alignment/>
      <protection/>
    </xf>
    <xf numFmtId="0" fontId="7" fillId="0" borderId="0" xfId="74" applyFont="1">
      <alignment/>
      <protection/>
    </xf>
    <xf numFmtId="0" fontId="11" fillId="0" borderId="15" xfId="74" applyFont="1" applyBorder="1" applyAlignment="1">
      <alignment horizontal="center"/>
      <protection/>
    </xf>
    <xf numFmtId="0" fontId="12" fillId="0" borderId="15" xfId="74" applyFont="1" applyBorder="1" applyAlignment="1">
      <alignment horizontal="center"/>
      <protection/>
    </xf>
    <xf numFmtId="14" fontId="8" fillId="37" borderId="30" xfId="87" applyNumberFormat="1" applyFont="1" applyFill="1" applyBorder="1" applyAlignment="1">
      <alignment/>
      <protection/>
    </xf>
    <xf numFmtId="0" fontId="7" fillId="0" borderId="21" xfId="0" applyFont="1" applyBorder="1" applyAlignment="1">
      <alignment horizontal="left" vertical="top" wrapText="1"/>
    </xf>
    <xf numFmtId="3" fontId="6" fillId="0" borderId="15" xfId="78" applyNumberFormat="1" applyFont="1" applyBorder="1" applyAlignment="1">
      <alignment horizontal="center"/>
      <protection/>
    </xf>
    <xf numFmtId="166" fontId="2" fillId="0" borderId="11" xfId="0" applyNumberFormat="1" applyFont="1" applyBorder="1" applyAlignment="1">
      <alignment horizontal="right" vertical="center"/>
    </xf>
    <xf numFmtId="166" fontId="1" fillId="0" borderId="11" xfId="0" applyNumberFormat="1" applyFont="1" applyBorder="1" applyAlignment="1">
      <alignment horizontal="right" vertical="center"/>
    </xf>
    <xf numFmtId="166" fontId="1" fillId="40" borderId="11" xfId="0" applyNumberFormat="1" applyFont="1" applyFill="1" applyBorder="1" applyAlignment="1">
      <alignment horizontal="right" vertical="center"/>
    </xf>
    <xf numFmtId="3" fontId="4" fillId="0" borderId="21" xfId="79" applyNumberFormat="1" applyFont="1" applyBorder="1" applyAlignment="1">
      <alignment vertical="distributed"/>
      <protection/>
    </xf>
    <xf numFmtId="3" fontId="4" fillId="0" borderId="30" xfId="79" applyNumberFormat="1" applyFont="1" applyBorder="1" applyAlignment="1">
      <alignment vertical="distributed"/>
      <protection/>
    </xf>
    <xf numFmtId="3" fontId="6" fillId="0" borderId="31" xfId="79" applyNumberFormat="1" applyFont="1" applyBorder="1" applyAlignment="1">
      <alignment vertical="distributed"/>
      <protection/>
    </xf>
    <xf numFmtId="3" fontId="6" fillId="0" borderId="32" xfId="79" applyNumberFormat="1" applyFont="1" applyBorder="1" applyAlignment="1">
      <alignment vertical="distributed"/>
      <protection/>
    </xf>
    <xf numFmtId="3" fontId="6" fillId="0" borderId="33" xfId="79" applyNumberFormat="1" applyFont="1" applyBorder="1" applyAlignment="1">
      <alignment vertical="distributed"/>
      <protection/>
    </xf>
    <xf numFmtId="0" fontId="6" fillId="0" borderId="17" xfId="79" applyFont="1" applyBorder="1" applyAlignment="1">
      <alignment vertical="distributed"/>
      <protection/>
    </xf>
    <xf numFmtId="0" fontId="4" fillId="0" borderId="17" xfId="79" applyFont="1" applyBorder="1" applyAlignment="1">
      <alignment vertical="distributed"/>
      <protection/>
    </xf>
    <xf numFmtId="0" fontId="28" fillId="0" borderId="17" xfId="79" applyFont="1" applyBorder="1" applyAlignment="1">
      <alignment vertical="distributed"/>
      <protection/>
    </xf>
    <xf numFmtId="3" fontId="4" fillId="0" borderId="21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3" fontId="6" fillId="0" borderId="32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left" vertical="top"/>
    </xf>
    <xf numFmtId="0" fontId="11" fillId="0" borderId="21" xfId="74" applyFont="1" applyBorder="1" applyAlignment="1">
      <alignment horizontal="center" wrapText="1"/>
      <protection/>
    </xf>
    <xf numFmtId="0" fontId="8" fillId="0" borderId="11" xfId="0" applyFont="1" applyBorder="1" applyAlignment="1">
      <alignment horizontal="left" vertical="top"/>
    </xf>
    <xf numFmtId="0" fontId="11" fillId="0" borderId="34" xfId="74" applyFont="1" applyBorder="1" applyAlignment="1">
      <alignment horizontal="center"/>
      <protection/>
    </xf>
    <xf numFmtId="0" fontId="8" fillId="0" borderId="10" xfId="0" applyFont="1" applyBorder="1" applyAlignment="1">
      <alignment horizontal="left" vertical="top" wrapText="1"/>
    </xf>
    <xf numFmtId="0" fontId="11" fillId="0" borderId="35" xfId="74" applyFont="1" applyBorder="1" applyAlignment="1">
      <alignment horizontal="center"/>
      <protection/>
    </xf>
    <xf numFmtId="0" fontId="7" fillId="0" borderId="12" xfId="0" applyFont="1" applyBorder="1" applyAlignment="1">
      <alignment horizontal="left" vertical="top" wrapText="1"/>
    </xf>
    <xf numFmtId="0" fontId="11" fillId="0" borderId="36" xfId="74" applyFont="1" applyBorder="1" applyAlignment="1">
      <alignment horizontal="center"/>
      <protection/>
    </xf>
    <xf numFmtId="0" fontId="8" fillId="0" borderId="37" xfId="0" applyFont="1" applyBorder="1" applyAlignment="1">
      <alignment horizontal="left" vertical="top" wrapText="1"/>
    </xf>
    <xf numFmtId="14" fontId="8" fillId="37" borderId="21" xfId="87" applyNumberFormat="1" applyFont="1" applyFill="1" applyBorder="1" applyAlignment="1">
      <alignment/>
      <protection/>
    </xf>
    <xf numFmtId="14" fontId="8" fillId="0" borderId="31" xfId="87" applyNumberFormat="1" applyFont="1" applyFill="1" applyBorder="1" applyAlignment="1">
      <alignment/>
      <protection/>
    </xf>
    <xf numFmtId="0" fontId="26" fillId="0" borderId="32" xfId="0" applyFont="1" applyFill="1" applyBorder="1" applyAlignment="1">
      <alignment/>
    </xf>
    <xf numFmtId="14" fontId="8" fillId="0" borderId="32" xfId="87" applyNumberFormat="1" applyFont="1" applyFill="1" applyBorder="1" applyAlignment="1">
      <alignment/>
      <protection/>
    </xf>
    <xf numFmtId="0" fontId="7" fillId="0" borderId="1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27" fillId="0" borderId="38" xfId="74" applyFont="1" applyBorder="1" applyAlignment="1">
      <alignment/>
      <protection/>
    </xf>
    <xf numFmtId="3" fontId="7" fillId="0" borderId="32" xfId="74" applyNumberFormat="1" applyFont="1" applyBorder="1">
      <alignment/>
      <protection/>
    </xf>
    <xf numFmtId="0" fontId="11" fillId="0" borderId="12" xfId="74" applyFont="1" applyBorder="1">
      <alignment/>
      <protection/>
    </xf>
    <xf numFmtId="3" fontId="4" fillId="0" borderId="12" xfId="74" applyNumberFormat="1" applyFont="1" applyBorder="1">
      <alignment/>
      <protection/>
    </xf>
    <xf numFmtId="3" fontId="4" fillId="0" borderId="11" xfId="74" applyNumberFormat="1" applyFont="1" applyBorder="1">
      <alignment/>
      <protection/>
    </xf>
    <xf numFmtId="3" fontId="6" fillId="0" borderId="11" xfId="74" applyNumberFormat="1" applyFont="1" applyBorder="1">
      <alignment/>
      <protection/>
    </xf>
    <xf numFmtId="3" fontId="4" fillId="0" borderId="11" xfId="74" applyNumberFormat="1" applyFont="1" applyBorder="1" applyAlignment="1">
      <alignment wrapText="1"/>
      <protection/>
    </xf>
    <xf numFmtId="3" fontId="6" fillId="0" borderId="11" xfId="74" applyNumberFormat="1" applyFont="1" applyBorder="1" applyAlignment="1">
      <alignment wrapText="1"/>
      <protection/>
    </xf>
    <xf numFmtId="3" fontId="6" fillId="0" borderId="10" xfId="74" applyNumberFormat="1" applyFont="1" applyBorder="1">
      <alignment/>
      <protection/>
    </xf>
    <xf numFmtId="3" fontId="4" fillId="0" borderId="10" xfId="74" applyNumberFormat="1" applyFont="1" applyBorder="1">
      <alignment/>
      <protection/>
    </xf>
    <xf numFmtId="3" fontId="6" fillId="0" borderId="37" xfId="74" applyNumberFormat="1" applyFont="1" applyBorder="1">
      <alignment/>
      <protection/>
    </xf>
    <xf numFmtId="3" fontId="4" fillId="0" borderId="11" xfId="74" applyNumberFormat="1" applyFont="1" applyBorder="1" applyAlignment="1">
      <alignment/>
      <protection/>
    </xf>
    <xf numFmtId="3" fontId="6" fillId="0" borderId="12" xfId="74" applyNumberFormat="1" applyFont="1" applyBorder="1">
      <alignment/>
      <protection/>
    </xf>
    <xf numFmtId="3" fontId="6" fillId="37" borderId="39" xfId="74" applyNumberFormat="1" applyFont="1" applyFill="1" applyBorder="1">
      <alignment/>
      <protection/>
    </xf>
    <xf numFmtId="0" fontId="10" fillId="0" borderId="37" xfId="0" applyFont="1" applyBorder="1" applyAlignment="1">
      <alignment horizontal="left" vertical="top" wrapText="1"/>
    </xf>
    <xf numFmtId="3" fontId="20" fillId="0" borderId="11" xfId="74" applyNumberFormat="1" applyFont="1" applyBorder="1">
      <alignment/>
      <protection/>
    </xf>
    <xf numFmtId="3" fontId="6" fillId="0" borderId="11" xfId="74" applyNumberFormat="1" applyFont="1" applyBorder="1" applyAlignment="1">
      <alignment/>
      <protection/>
    </xf>
    <xf numFmtId="3" fontId="18" fillId="0" borderId="11" xfId="74" applyNumberFormat="1" applyFont="1" applyBorder="1" applyAlignment="1">
      <alignment/>
      <protection/>
    </xf>
    <xf numFmtId="0" fontId="11" fillId="0" borderId="11" xfId="74" applyFont="1" applyBorder="1">
      <alignment/>
      <protection/>
    </xf>
    <xf numFmtId="3" fontId="4" fillId="0" borderId="30" xfId="74" applyNumberFormat="1" applyFont="1" applyBorder="1">
      <alignment/>
      <protection/>
    </xf>
    <xf numFmtId="0" fontId="7" fillId="0" borderId="34" xfId="0" applyFont="1" applyBorder="1" applyAlignment="1">
      <alignment horizontal="left" vertical="top" wrapText="1"/>
    </xf>
    <xf numFmtId="0" fontId="12" fillId="0" borderId="40" xfId="74" applyFont="1" applyBorder="1" applyAlignment="1">
      <alignment horizontal="center"/>
      <protection/>
    </xf>
    <xf numFmtId="0" fontId="12" fillId="0" borderId="41" xfId="74" applyFont="1" applyBorder="1" applyAlignment="1">
      <alignment horizontal="center"/>
      <protection/>
    </xf>
    <xf numFmtId="0" fontId="8" fillId="0" borderId="36" xfId="0" applyFont="1" applyBorder="1" applyAlignment="1">
      <alignment horizontal="left" vertical="top" wrapText="1"/>
    </xf>
    <xf numFmtId="0" fontId="11" fillId="0" borderId="20" xfId="74" applyFont="1" applyBorder="1" applyAlignment="1">
      <alignment horizontal="center"/>
      <protection/>
    </xf>
    <xf numFmtId="0" fontId="12" fillId="0" borderId="36" xfId="74" applyFont="1" applyBorder="1" applyAlignment="1">
      <alignment horizontal="center"/>
      <protection/>
    </xf>
    <xf numFmtId="0" fontId="11" fillId="0" borderId="42" xfId="74" applyFont="1" applyBorder="1" applyAlignment="1">
      <alignment horizontal="center"/>
      <protection/>
    </xf>
    <xf numFmtId="0" fontId="12" fillId="0" borderId="20" xfId="74" applyFont="1" applyBorder="1" applyAlignment="1">
      <alignment horizontal="center"/>
      <protection/>
    </xf>
    <xf numFmtId="165" fontId="7" fillId="0" borderId="11" xfId="73" applyNumberFormat="1" applyFont="1" applyBorder="1" applyAlignment="1">
      <alignment horizontal="center"/>
      <protection/>
    </xf>
    <xf numFmtId="0" fontId="8" fillId="0" borderId="11" xfId="82" applyFont="1" applyBorder="1" applyAlignment="1">
      <alignment horizontal="center" vertical="center" wrapText="1"/>
      <protection/>
    </xf>
    <xf numFmtId="0" fontId="7" fillId="0" borderId="11" xfId="82" applyFont="1" applyBorder="1" applyAlignment="1">
      <alignment vertical="distributed"/>
      <protection/>
    </xf>
    <xf numFmtId="0" fontId="7" fillId="0" borderId="0" xfId="82" applyFont="1">
      <alignment/>
      <protection/>
    </xf>
    <xf numFmtId="0" fontId="9" fillId="0" borderId="17" xfId="78" applyFont="1" applyBorder="1">
      <alignment/>
      <protection/>
    </xf>
    <xf numFmtId="166" fontId="9" fillId="0" borderId="11" xfId="78" applyNumberFormat="1" applyFont="1" applyBorder="1" applyAlignment="1">
      <alignment horizontal="right"/>
      <protection/>
    </xf>
    <xf numFmtId="166" fontId="1" fillId="37" borderId="11" xfId="0" applyNumberFormat="1" applyFont="1" applyFill="1" applyBorder="1" applyAlignment="1">
      <alignment/>
    </xf>
    <xf numFmtId="0" fontId="8" fillId="0" borderId="11" xfId="78" applyFont="1" applyBorder="1" applyAlignment="1">
      <alignment horizontal="center" vertical="center" wrapText="1"/>
      <protection/>
    </xf>
    <xf numFmtId="0" fontId="8" fillId="0" borderId="11" xfId="78" applyFont="1" applyBorder="1" applyAlignment="1">
      <alignment horizontal="left"/>
      <protection/>
    </xf>
    <xf numFmtId="0" fontId="7" fillId="0" borderId="11" xfId="78" applyFont="1" applyBorder="1" applyAlignment="1">
      <alignment horizontal="center"/>
      <protection/>
    </xf>
    <xf numFmtId="0" fontId="7" fillId="0" borderId="11" xfId="78" applyFont="1" applyBorder="1">
      <alignment/>
      <protection/>
    </xf>
    <xf numFmtId="3" fontId="8" fillId="0" borderId="11" xfId="78" applyNumberFormat="1" applyFont="1" applyBorder="1" applyAlignment="1">
      <alignment horizontal="right"/>
      <protection/>
    </xf>
    <xf numFmtId="0" fontId="40" fillId="0" borderId="11" xfId="78" applyFont="1" applyBorder="1" applyAlignment="1">
      <alignment horizontal="left"/>
      <protection/>
    </xf>
    <xf numFmtId="2" fontId="7" fillId="0" borderId="11" xfId="78" applyNumberFormat="1" applyFont="1" applyBorder="1" applyAlignment="1">
      <alignment horizontal="left"/>
      <protection/>
    </xf>
    <xf numFmtId="3" fontId="7" fillId="0" borderId="11" xfId="78" applyNumberFormat="1" applyFont="1" applyBorder="1" applyAlignment="1">
      <alignment horizontal="right"/>
      <protection/>
    </xf>
    <xf numFmtId="164" fontId="7" fillId="0" borderId="11" xfId="78" applyNumberFormat="1" applyFont="1" applyBorder="1">
      <alignment/>
      <protection/>
    </xf>
    <xf numFmtId="0" fontId="7" fillId="0" borderId="11" xfId="78" applyNumberFormat="1" applyFont="1" applyBorder="1" applyAlignment="1">
      <alignment horizontal="left"/>
      <protection/>
    </xf>
    <xf numFmtId="0" fontId="39" fillId="0" borderId="11" xfId="78" applyFont="1" applyBorder="1" applyAlignment="1">
      <alignment horizontal="left"/>
      <protection/>
    </xf>
    <xf numFmtId="3" fontId="39" fillId="0" borderId="11" xfId="78" applyNumberFormat="1" applyFont="1" applyBorder="1" applyAlignment="1">
      <alignment horizontal="right"/>
      <protection/>
    </xf>
    <xf numFmtId="0" fontId="40" fillId="0" borderId="11" xfId="78" applyFont="1" applyBorder="1" applyAlignment="1">
      <alignment horizontal="center" vertical="center" wrapText="1"/>
      <protection/>
    </xf>
    <xf numFmtId="16" fontId="39" fillId="0" borderId="11" xfId="78" applyNumberFormat="1" applyFont="1" applyBorder="1" applyAlignment="1">
      <alignment horizontal="left"/>
      <protection/>
    </xf>
    <xf numFmtId="16" fontId="7" fillId="0" borderId="11" xfId="78" applyNumberFormat="1" applyFont="1" applyBorder="1" applyAlignment="1">
      <alignment horizontal="left"/>
      <protection/>
    </xf>
    <xf numFmtId="164" fontId="8" fillId="0" borderId="11" xfId="78" applyNumberFormat="1" applyFont="1" applyBorder="1">
      <alignment/>
      <protection/>
    </xf>
    <xf numFmtId="0" fontId="7" fillId="0" borderId="11" xfId="78" applyFont="1" applyBorder="1" applyAlignment="1">
      <alignment horizontal="left"/>
      <protection/>
    </xf>
    <xf numFmtId="0" fontId="7" fillId="0" borderId="17" xfId="78" applyFont="1" applyBorder="1" applyAlignment="1">
      <alignment horizontal="left"/>
      <protection/>
    </xf>
    <xf numFmtId="0" fontId="8" fillId="0" borderId="11" xfId="78" applyFont="1" applyBorder="1" applyAlignment="1">
      <alignment horizontal="center"/>
      <protection/>
    </xf>
    <xf numFmtId="0" fontId="8" fillId="0" borderId="11" xfId="78" applyNumberFormat="1" applyFont="1" applyBorder="1" applyAlignment="1">
      <alignment horizontal="left"/>
      <protection/>
    </xf>
    <xf numFmtId="49" fontId="7" fillId="0" borderId="11" xfId="78" applyNumberFormat="1" applyFont="1" applyBorder="1" applyAlignment="1">
      <alignment horizontal="center"/>
      <protection/>
    </xf>
    <xf numFmtId="49" fontId="8" fillId="0" borderId="11" xfId="78" applyNumberFormat="1" applyFont="1" applyBorder="1" applyAlignment="1">
      <alignment horizontal="center"/>
      <protection/>
    </xf>
    <xf numFmtId="49" fontId="7" fillId="37" borderId="11" xfId="78" applyNumberFormat="1" applyFont="1" applyFill="1" applyBorder="1" applyAlignment="1">
      <alignment horizontal="center"/>
      <protection/>
    </xf>
    <xf numFmtId="0" fontId="8" fillId="37" borderId="11" xfId="78" applyFont="1" applyFill="1" applyBorder="1" applyAlignment="1">
      <alignment horizontal="left"/>
      <protection/>
    </xf>
    <xf numFmtId="3" fontId="8" fillId="37" borderId="11" xfId="78" applyNumberFormat="1" applyFont="1" applyFill="1" applyBorder="1" applyAlignment="1">
      <alignment horizontal="right"/>
      <protection/>
    </xf>
    <xf numFmtId="164" fontId="8" fillId="40" borderId="11" xfId="78" applyNumberFormat="1" applyFont="1" applyFill="1" applyBorder="1">
      <alignment/>
      <protection/>
    </xf>
    <xf numFmtId="0" fontId="8" fillId="0" borderId="11" xfId="78" applyFont="1" applyFill="1" applyBorder="1" applyAlignment="1">
      <alignment horizontal="left" vertical="center"/>
      <protection/>
    </xf>
    <xf numFmtId="0" fontId="8" fillId="0" borderId="11" xfId="78" applyFont="1" applyFill="1" applyBorder="1" applyAlignment="1">
      <alignment horizontal="center" vertical="center" wrapText="1"/>
      <protection/>
    </xf>
    <xf numFmtId="0" fontId="8" fillId="0" borderId="11" xfId="78" applyFont="1" applyFill="1" applyBorder="1" applyAlignment="1">
      <alignment horizontal="left"/>
      <protection/>
    </xf>
    <xf numFmtId="49" fontId="8" fillId="37" borderId="11" xfId="78" applyNumberFormat="1" applyFont="1" applyFill="1" applyBorder="1" applyAlignment="1">
      <alignment horizontal="center"/>
      <protection/>
    </xf>
    <xf numFmtId="0" fontId="7" fillId="0" borderId="11" xfId="78" applyFont="1" applyBorder="1" applyAlignment="1">
      <alignment/>
      <protection/>
    </xf>
    <xf numFmtId="0" fontId="7" fillId="0" borderId="11" xfId="77" applyFont="1" applyBorder="1" applyAlignment="1">
      <alignment vertical="center"/>
      <protection/>
    </xf>
    <xf numFmtId="3" fontId="9" fillId="0" borderId="11" xfId="80" applyNumberFormat="1" applyFont="1" applyBorder="1" applyAlignment="1">
      <alignment vertical="center"/>
      <protection/>
    </xf>
    <xf numFmtId="0" fontId="35" fillId="0" borderId="0" xfId="82" applyFont="1">
      <alignment/>
      <protection/>
    </xf>
    <xf numFmtId="3" fontId="48" fillId="0" borderId="11" xfId="85" applyNumberFormat="1" applyFont="1" applyFill="1" applyBorder="1" applyAlignment="1">
      <alignment vertical="center"/>
      <protection/>
    </xf>
    <xf numFmtId="0" fontId="35" fillId="0" borderId="11" xfId="82" applyFont="1" applyBorder="1">
      <alignment/>
      <protection/>
    </xf>
    <xf numFmtId="0" fontId="7" fillId="0" borderId="11" xfId="73" applyFont="1" applyBorder="1" applyAlignment="1">
      <alignment horizontal="center" vertical="center" wrapText="1"/>
      <protection/>
    </xf>
    <xf numFmtId="0" fontId="7" fillId="0" borderId="11" xfId="73" applyFont="1" applyBorder="1" applyAlignment="1">
      <alignment horizontal="center" wrapText="1"/>
      <protection/>
    </xf>
    <xf numFmtId="0" fontId="7" fillId="0" borderId="11" xfId="73" applyFont="1" applyBorder="1" applyAlignment="1">
      <alignment horizontal="center" vertical="center"/>
      <protection/>
    </xf>
    <xf numFmtId="0" fontId="7" fillId="0" borderId="11" xfId="73" applyFont="1" applyBorder="1" applyAlignment="1">
      <alignment horizontal="right" vertical="center"/>
      <protection/>
    </xf>
    <xf numFmtId="0" fontId="6" fillId="37" borderId="12" xfId="86" applyFont="1" applyFill="1" applyBorder="1">
      <alignment/>
      <protection/>
    </xf>
    <xf numFmtId="3" fontId="18" fillId="37" borderId="11" xfId="86" applyNumberFormat="1" applyFont="1" applyFill="1" applyBorder="1">
      <alignment/>
      <protection/>
    </xf>
    <xf numFmtId="166" fontId="16" fillId="37" borderId="11" xfId="78" applyNumberFormat="1" applyFont="1" applyFill="1" applyBorder="1" applyAlignment="1">
      <alignment horizontal="right"/>
      <protection/>
    </xf>
    <xf numFmtId="0" fontId="6" fillId="40" borderId="12" xfId="86" applyFont="1" applyFill="1" applyBorder="1">
      <alignment/>
      <protection/>
    </xf>
    <xf numFmtId="0" fontId="26" fillId="37" borderId="43" xfId="0" applyFont="1" applyFill="1" applyBorder="1" applyAlignment="1">
      <alignment horizontal="center" vertical="center"/>
    </xf>
    <xf numFmtId="0" fontId="26" fillId="37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16" fontId="2" fillId="0" borderId="11" xfId="0" applyNumberFormat="1" applyFont="1" applyBorder="1" applyAlignment="1">
      <alignment vertical="center"/>
    </xf>
    <xf numFmtId="0" fontId="0" fillId="0" borderId="0" xfId="84">
      <alignment/>
      <protection/>
    </xf>
    <xf numFmtId="0" fontId="26" fillId="37" borderId="11" xfId="84" applyFont="1" applyFill="1" applyBorder="1" applyAlignment="1">
      <alignment horizontal="center"/>
      <protection/>
    </xf>
    <xf numFmtId="0" fontId="0" fillId="0" borderId="11" xfId="84" applyBorder="1" applyAlignment="1">
      <alignment vertical="center"/>
      <protection/>
    </xf>
    <xf numFmtId="172" fontId="0" fillId="0" borderId="11" xfId="84" applyNumberFormat="1" applyFont="1" applyBorder="1" applyAlignment="1">
      <alignment vertical="center"/>
      <protection/>
    </xf>
    <xf numFmtId="3" fontId="0" fillId="0" borderId="11" xfId="84" applyNumberFormat="1" applyBorder="1" applyAlignment="1">
      <alignment vertical="center"/>
      <protection/>
    </xf>
    <xf numFmtId="3" fontId="44" fillId="0" borderId="26" xfId="76" applyNumberFormat="1" applyFont="1" applyFill="1" applyBorder="1" applyAlignment="1">
      <alignment vertical="center"/>
      <protection/>
    </xf>
    <xf numFmtId="3" fontId="44" fillId="0" borderId="44" xfId="76" applyNumberFormat="1" applyFont="1" applyFill="1" applyBorder="1" applyAlignment="1">
      <alignment vertical="center"/>
      <protection/>
    </xf>
    <xf numFmtId="3" fontId="44" fillId="0" borderId="22" xfId="76" applyNumberFormat="1" applyFont="1" applyFill="1" applyBorder="1" applyAlignment="1">
      <alignment vertical="center"/>
      <protection/>
    </xf>
    <xf numFmtId="3" fontId="44" fillId="0" borderId="27" xfId="76" applyNumberFormat="1" applyFont="1" applyFill="1" applyBorder="1" applyAlignment="1">
      <alignment vertical="center"/>
      <protection/>
    </xf>
    <xf numFmtId="172" fontId="0" fillId="40" borderId="11" xfId="84" applyNumberFormat="1" applyFont="1" applyFill="1" applyBorder="1" applyAlignment="1">
      <alignment vertical="center"/>
      <protection/>
    </xf>
    <xf numFmtId="3" fontId="0" fillId="0" borderId="10" xfId="84" applyNumberFormat="1" applyBorder="1" applyAlignment="1">
      <alignment vertical="center"/>
      <protection/>
    </xf>
    <xf numFmtId="172" fontId="44" fillId="0" borderId="22" xfId="72" applyNumberFormat="1" applyFont="1" applyBorder="1" applyAlignment="1">
      <alignment vertical="center"/>
      <protection/>
    </xf>
    <xf numFmtId="3" fontId="44" fillId="0" borderId="22" xfId="72" applyNumberFormat="1" applyFont="1" applyFill="1" applyBorder="1" applyAlignment="1">
      <alignment vertical="center"/>
      <protection/>
    </xf>
    <xf numFmtId="3" fontId="0" fillId="0" borderId="22" xfId="84" applyNumberFormat="1" applyBorder="1" applyAlignment="1">
      <alignment vertical="center"/>
      <protection/>
    </xf>
    <xf numFmtId="0" fontId="26" fillId="37" borderId="0" xfId="84" applyFont="1" applyFill="1" applyAlignment="1">
      <alignment vertical="center"/>
      <protection/>
    </xf>
    <xf numFmtId="1" fontId="44" fillId="0" borderId="11" xfId="76" applyNumberFormat="1" applyFont="1" applyFill="1" applyBorder="1" applyAlignment="1">
      <alignment vertical="center"/>
      <protection/>
    </xf>
    <xf numFmtId="0" fontId="26" fillId="0" borderId="11" xfId="84" applyFont="1" applyFill="1" applyBorder="1" applyAlignment="1">
      <alignment vertical="center"/>
      <protection/>
    </xf>
    <xf numFmtId="172" fontId="0" fillId="39" borderId="11" xfId="84" applyNumberFormat="1" applyFont="1" applyFill="1" applyBorder="1" applyAlignment="1">
      <alignment vertical="center"/>
      <protection/>
    </xf>
    <xf numFmtId="0" fontId="45" fillId="0" borderId="0" xfId="84" applyFont="1">
      <alignment/>
      <protection/>
    </xf>
    <xf numFmtId="3" fontId="6" fillId="41" borderId="11" xfId="74" applyNumberFormat="1" applyFont="1" applyFill="1" applyBorder="1">
      <alignment/>
      <protection/>
    </xf>
    <xf numFmtId="166" fontId="6" fillId="42" borderId="11" xfId="77" applyNumberFormat="1" applyFont="1" applyFill="1" applyBorder="1" applyAlignment="1">
      <alignment vertical="center"/>
      <protection/>
    </xf>
    <xf numFmtId="0" fontId="27" fillId="41" borderId="11" xfId="80" applyFont="1" applyFill="1" applyBorder="1" applyAlignment="1">
      <alignment horizontal="right" vertical="center"/>
      <protection/>
    </xf>
    <xf numFmtId="0" fontId="9" fillId="0" borderId="11" xfId="78" applyFont="1" applyBorder="1" applyAlignment="1">
      <alignment horizontal="center"/>
      <protection/>
    </xf>
    <xf numFmtId="3" fontId="9" fillId="0" borderId="11" xfId="78" applyNumberFormat="1" applyFont="1" applyBorder="1" applyAlignment="1">
      <alignment horizontal="right"/>
      <protection/>
    </xf>
    <xf numFmtId="0" fontId="10" fillId="37" borderId="11" xfId="78" applyFont="1" applyFill="1" applyBorder="1" applyAlignment="1">
      <alignment horizontal="center"/>
      <protection/>
    </xf>
    <xf numFmtId="49" fontId="9" fillId="0" borderId="12" xfId="78" applyNumberFormat="1" applyFont="1" applyBorder="1" applyAlignment="1">
      <alignment horizontal="center" vertical="center"/>
      <protection/>
    </xf>
    <xf numFmtId="49" fontId="10" fillId="37" borderId="12" xfId="78" applyNumberFormat="1" applyFont="1" applyFill="1" applyBorder="1" applyAlignment="1">
      <alignment horizontal="center" vertical="center"/>
      <protection/>
    </xf>
    <xf numFmtId="0" fontId="10" fillId="41" borderId="11" xfId="75" applyFont="1" applyFill="1" applyBorder="1" applyAlignment="1">
      <alignment horizontal="center" vertical="center"/>
      <protection/>
    </xf>
    <xf numFmtId="0" fontId="10" fillId="41" borderId="11" xfId="75" applyFont="1" applyFill="1" applyBorder="1" applyAlignment="1">
      <alignment horizontal="left"/>
      <protection/>
    </xf>
    <xf numFmtId="3" fontId="10" fillId="41" borderId="11" xfId="75" applyNumberFormat="1" applyFont="1" applyFill="1" applyBorder="1" applyAlignment="1">
      <alignment horizontal="right"/>
      <protection/>
    </xf>
    <xf numFmtId="164" fontId="10" fillId="41" borderId="11" xfId="78" applyNumberFormat="1" applyFont="1" applyFill="1" applyBorder="1">
      <alignment/>
      <protection/>
    </xf>
    <xf numFmtId="0" fontId="29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26" fillId="0" borderId="11" xfId="0" applyNumberFormat="1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right" vertical="center"/>
    </xf>
    <xf numFmtId="3" fontId="26" fillId="0" borderId="11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3" fontId="48" fillId="0" borderId="11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49" fontId="0" fillId="38" borderId="11" xfId="0" applyNumberFormat="1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left" vertical="center"/>
    </xf>
    <xf numFmtId="0" fontId="0" fillId="38" borderId="11" xfId="0" applyFont="1" applyFill="1" applyBorder="1" applyAlignment="1">
      <alignment vertical="center"/>
    </xf>
    <xf numFmtId="3" fontId="26" fillId="38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26" fillId="0" borderId="11" xfId="0" applyFont="1" applyBorder="1" applyAlignment="1">
      <alignment horizontal="left" vertical="center"/>
    </xf>
    <xf numFmtId="3" fontId="0" fillId="38" borderId="11" xfId="0" applyNumberFormat="1" applyFont="1" applyFill="1" applyBorder="1" applyAlignment="1">
      <alignment horizontal="right" vertical="center"/>
    </xf>
    <xf numFmtId="49" fontId="26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3" fontId="26" fillId="0" borderId="11" xfId="0" applyNumberFormat="1" applyFont="1" applyFill="1" applyBorder="1" applyAlignment="1">
      <alignment horizontal="right" vertical="center"/>
    </xf>
    <xf numFmtId="0" fontId="26" fillId="38" borderId="11" xfId="0" applyFont="1" applyFill="1" applyBorder="1" applyAlignment="1">
      <alignment horizontal="left" vertical="center"/>
    </xf>
    <xf numFmtId="0" fontId="26" fillId="38" borderId="11" xfId="0" applyFont="1" applyFill="1" applyBorder="1" applyAlignment="1">
      <alignment vertical="center"/>
    </xf>
    <xf numFmtId="0" fontId="26" fillId="37" borderId="11" xfId="0" applyFont="1" applyFill="1" applyBorder="1" applyAlignment="1">
      <alignment horizontal="left" vertical="center"/>
    </xf>
    <xf numFmtId="0" fontId="26" fillId="37" borderId="11" xfId="0" applyFont="1" applyFill="1" applyBorder="1" applyAlignment="1">
      <alignment vertical="center"/>
    </xf>
    <xf numFmtId="3" fontId="26" fillId="37" borderId="11" xfId="0" applyNumberFormat="1" applyFont="1" applyFill="1" applyBorder="1" applyAlignment="1">
      <alignment horizontal="right" vertical="center"/>
    </xf>
    <xf numFmtId="0" fontId="29" fillId="0" borderId="11" xfId="0" applyFont="1" applyBorder="1" applyAlignment="1">
      <alignment horizontal="left" vertical="center"/>
    </xf>
    <xf numFmtId="0" fontId="30" fillId="0" borderId="11" xfId="0" applyFont="1" applyBorder="1" applyAlignment="1">
      <alignment horizontal="left" vertical="center"/>
    </xf>
    <xf numFmtId="0" fontId="30" fillId="0" borderId="11" xfId="0" applyFont="1" applyBorder="1" applyAlignment="1">
      <alignment vertical="center"/>
    </xf>
    <xf numFmtId="3" fontId="0" fillId="0" borderId="11" xfId="0" applyNumberFormat="1" applyFont="1" applyFill="1" applyBorder="1" applyAlignment="1">
      <alignment horizontal="right" vertical="center"/>
    </xf>
    <xf numFmtId="49" fontId="0" fillId="37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37" borderId="11" xfId="80" applyFont="1" applyFill="1" applyBorder="1" applyAlignment="1">
      <alignment horizontal="left" vertical="center"/>
      <protection/>
    </xf>
    <xf numFmtId="3" fontId="6" fillId="0" borderId="11" xfId="80" applyNumberFormat="1" applyFont="1" applyBorder="1">
      <alignment/>
      <protection/>
    </xf>
    <xf numFmtId="0" fontId="6" fillId="0" borderId="11" xfId="80" applyNumberFormat="1" applyFont="1" applyBorder="1">
      <alignment/>
      <protection/>
    </xf>
    <xf numFmtId="0" fontId="50" fillId="0" borderId="11" xfId="77" applyFont="1" applyBorder="1">
      <alignment/>
      <protection/>
    </xf>
    <xf numFmtId="3" fontId="44" fillId="0" borderId="10" xfId="76" applyNumberFormat="1" applyFont="1" applyFill="1" applyBorder="1" applyAlignment="1">
      <alignment vertical="center"/>
      <protection/>
    </xf>
    <xf numFmtId="0" fontId="46" fillId="0" borderId="19" xfId="72" applyFont="1" applyFill="1" applyBorder="1" applyAlignment="1">
      <alignment vertical="center"/>
      <protection/>
    </xf>
    <xf numFmtId="3" fontId="7" fillId="0" borderId="11" xfId="74" applyNumberFormat="1" applyFont="1" applyBorder="1">
      <alignment/>
      <protection/>
    </xf>
    <xf numFmtId="3" fontId="6" fillId="0" borderId="30" xfId="74" applyNumberFormat="1" applyFont="1" applyBorder="1">
      <alignment/>
      <protection/>
    </xf>
    <xf numFmtId="0" fontId="25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1" fillId="41" borderId="11" xfId="0" applyFont="1" applyFill="1" applyBorder="1" applyAlignment="1">
      <alignment vertical="center"/>
    </xf>
    <xf numFmtId="3" fontId="17" fillId="41" borderId="11" xfId="0" applyNumberFormat="1" applyFont="1" applyFill="1" applyBorder="1" applyAlignment="1">
      <alignment vertical="center"/>
    </xf>
    <xf numFmtId="3" fontId="2" fillId="41" borderId="11" xfId="0" applyNumberFormat="1" applyFont="1" applyFill="1" applyBorder="1" applyAlignment="1">
      <alignment vertical="center"/>
    </xf>
    <xf numFmtId="0" fontId="4" fillId="18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right" vertical="top" wrapText="1"/>
    </xf>
    <xf numFmtId="0" fontId="10" fillId="37" borderId="10" xfId="78" applyFont="1" applyFill="1" applyBorder="1" applyAlignment="1">
      <alignment horizontal="center" vertical="center" wrapText="1"/>
      <protection/>
    </xf>
    <xf numFmtId="0" fontId="10" fillId="37" borderId="12" xfId="78" applyFont="1" applyFill="1" applyBorder="1" applyAlignment="1">
      <alignment horizontal="center" vertical="center" wrapText="1"/>
      <protection/>
    </xf>
    <xf numFmtId="0" fontId="10" fillId="37" borderId="11" xfId="78" applyFont="1" applyFill="1" applyBorder="1" applyAlignment="1">
      <alignment horizontal="center" vertical="center" wrapText="1"/>
      <protection/>
    </xf>
    <xf numFmtId="0" fontId="10" fillId="37" borderId="11" xfId="78" applyFont="1" applyFill="1" applyBorder="1" applyAlignment="1">
      <alignment horizontal="center" vertical="center"/>
      <protection/>
    </xf>
    <xf numFmtId="0" fontId="44" fillId="37" borderId="10" xfId="76" applyFont="1" applyFill="1" applyBorder="1" applyAlignment="1">
      <alignment horizontal="center" vertical="center"/>
      <protection/>
    </xf>
    <xf numFmtId="0" fontId="44" fillId="37" borderId="13" xfId="76" applyFont="1" applyFill="1" applyBorder="1" applyAlignment="1">
      <alignment horizontal="center" vertical="center"/>
      <protection/>
    </xf>
    <xf numFmtId="0" fontId="44" fillId="37" borderId="18" xfId="76" applyFont="1" applyFill="1" applyBorder="1" applyAlignment="1">
      <alignment horizontal="center" vertical="center"/>
      <protection/>
    </xf>
    <xf numFmtId="0" fontId="44" fillId="37" borderId="45" xfId="76" applyFont="1" applyFill="1" applyBorder="1" applyAlignment="1">
      <alignment horizontal="center" vertical="center"/>
      <protection/>
    </xf>
    <xf numFmtId="0" fontId="44" fillId="37" borderId="40" xfId="76" applyFont="1" applyFill="1" applyBorder="1" applyAlignment="1">
      <alignment horizontal="center" vertical="center"/>
      <protection/>
    </xf>
    <xf numFmtId="0" fontId="26" fillId="37" borderId="18" xfId="76" applyFont="1" applyFill="1" applyBorder="1" applyAlignment="1">
      <alignment horizontal="center" vertical="distributed"/>
      <protection/>
    </xf>
    <xf numFmtId="0" fontId="26" fillId="37" borderId="45" xfId="76" applyFont="1" applyFill="1" applyBorder="1" applyAlignment="1">
      <alignment horizontal="center" vertical="distributed"/>
      <protection/>
    </xf>
    <xf numFmtId="0" fontId="26" fillId="37" borderId="40" xfId="76" applyFont="1" applyFill="1" applyBorder="1" applyAlignment="1">
      <alignment horizontal="center" vertical="distributed"/>
      <protection/>
    </xf>
    <xf numFmtId="0" fontId="1" fillId="37" borderId="11" xfId="0" applyFont="1" applyFill="1" applyBorder="1" applyAlignment="1">
      <alignment horizontal="left" vertical="center"/>
    </xf>
    <xf numFmtId="0" fontId="1" fillId="37" borderId="11" xfId="0" applyFont="1" applyFill="1" applyBorder="1" applyAlignment="1">
      <alignment horizontal="left" vertical="center"/>
    </xf>
    <xf numFmtId="0" fontId="2" fillId="37" borderId="11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37" borderId="18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5" fillId="0" borderId="46" xfId="78" applyFont="1" applyBorder="1" applyAlignment="1">
      <alignment horizontal="right"/>
      <protection/>
    </xf>
    <xf numFmtId="0" fontId="7" fillId="37" borderId="40" xfId="85" applyFont="1" applyFill="1" applyBorder="1" applyAlignment="1">
      <alignment horizontal="center" vertical="center" wrapText="1"/>
      <protection/>
    </xf>
    <xf numFmtId="0" fontId="7" fillId="37" borderId="20" xfId="85" applyFont="1" applyFill="1" applyBorder="1" applyAlignment="1">
      <alignment horizontal="center" vertical="center" wrapText="1"/>
      <protection/>
    </xf>
    <xf numFmtId="0" fontId="7" fillId="37" borderId="10" xfId="85" applyFont="1" applyFill="1" applyBorder="1" applyAlignment="1">
      <alignment horizontal="center" vertical="center" wrapText="1"/>
      <protection/>
    </xf>
    <xf numFmtId="0" fontId="7" fillId="37" borderId="12" xfId="85" applyFont="1" applyFill="1" applyBorder="1" applyAlignment="1">
      <alignment horizontal="center" vertical="center" wrapText="1"/>
      <protection/>
    </xf>
    <xf numFmtId="0" fontId="7" fillId="37" borderId="10" xfId="85" applyFont="1" applyFill="1" applyBorder="1" applyAlignment="1">
      <alignment horizontal="center" vertical="center"/>
      <protection/>
    </xf>
    <xf numFmtId="0" fontId="7" fillId="37" borderId="12" xfId="85" applyFont="1" applyFill="1" applyBorder="1" applyAlignment="1">
      <alignment horizontal="center" vertical="center"/>
      <protection/>
    </xf>
    <xf numFmtId="0" fontId="7" fillId="37" borderId="18" xfId="85" applyFont="1" applyFill="1" applyBorder="1" applyAlignment="1">
      <alignment horizontal="center" vertical="center" wrapText="1"/>
      <protection/>
    </xf>
    <xf numFmtId="0" fontId="7" fillId="37" borderId="45" xfId="85" applyFont="1" applyFill="1" applyBorder="1" applyAlignment="1">
      <alignment horizontal="center" vertical="center" wrapText="1"/>
      <protection/>
    </xf>
    <xf numFmtId="0" fontId="7" fillId="37" borderId="13" xfId="85" applyFont="1" applyFill="1" applyBorder="1" applyAlignment="1">
      <alignment horizontal="center" vertical="center" wrapText="1"/>
      <protection/>
    </xf>
    <xf numFmtId="0" fontId="7" fillId="37" borderId="46" xfId="85" applyFont="1" applyFill="1" applyBorder="1" applyAlignment="1">
      <alignment horizontal="center" vertical="center" wrapText="1"/>
      <protection/>
    </xf>
    <xf numFmtId="0" fontId="7" fillId="37" borderId="17" xfId="85" applyFont="1" applyFill="1" applyBorder="1" applyAlignment="1">
      <alignment horizontal="center" vertical="center" wrapText="1"/>
      <protection/>
    </xf>
    <xf numFmtId="0" fontId="7" fillId="37" borderId="19" xfId="85" applyFont="1" applyFill="1" applyBorder="1" applyAlignment="1">
      <alignment horizontal="center" vertical="center" wrapText="1"/>
      <protection/>
    </xf>
    <xf numFmtId="0" fontId="7" fillId="37" borderId="15" xfId="85" applyFont="1" applyFill="1" applyBorder="1" applyAlignment="1">
      <alignment horizontal="center" vertical="center" wrapText="1"/>
      <protection/>
    </xf>
    <xf numFmtId="0" fontId="7" fillId="37" borderId="11" xfId="85" applyFont="1" applyFill="1" applyBorder="1" applyAlignment="1">
      <alignment horizontal="center" vertical="center"/>
      <protection/>
    </xf>
    <xf numFmtId="0" fontId="7" fillId="37" borderId="17" xfId="85" applyFill="1" applyBorder="1" applyAlignment="1">
      <alignment horizontal="center" vertical="center" wrapText="1"/>
      <protection/>
    </xf>
    <xf numFmtId="0" fontId="7" fillId="37" borderId="19" xfId="85" applyFill="1" applyBorder="1" applyAlignment="1">
      <alignment horizontal="center" vertical="center" wrapText="1"/>
      <protection/>
    </xf>
    <xf numFmtId="0" fontId="7" fillId="37" borderId="15" xfId="85" applyFill="1" applyBorder="1" applyAlignment="1">
      <alignment horizontal="center" vertical="center" wrapText="1"/>
      <protection/>
    </xf>
    <xf numFmtId="49" fontId="0" fillId="0" borderId="10" xfId="85" applyNumberFormat="1" applyFont="1" applyBorder="1" applyAlignment="1">
      <alignment horizontal="center" vertical="center"/>
      <protection/>
    </xf>
    <xf numFmtId="49" fontId="0" fillId="0" borderId="12" xfId="85" applyNumberFormat="1" applyFont="1" applyBorder="1" applyAlignment="1">
      <alignment horizontal="center" vertical="center"/>
      <protection/>
    </xf>
    <xf numFmtId="0" fontId="24" fillId="37" borderId="11" xfId="0" applyFont="1" applyFill="1" applyBorder="1" applyAlignment="1">
      <alignment horizontal="center" vertical="center" wrapText="1"/>
    </xf>
    <xf numFmtId="0" fontId="24" fillId="37" borderId="11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 wrapText="1"/>
    </xf>
    <xf numFmtId="0" fontId="3" fillId="37" borderId="45" xfId="0" applyFont="1" applyFill="1" applyBorder="1" applyAlignment="1">
      <alignment horizontal="center" vertical="center" wrapText="1"/>
    </xf>
    <xf numFmtId="0" fontId="3" fillId="37" borderId="40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46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15" fillId="37" borderId="10" xfId="80" applyFont="1" applyFill="1" applyBorder="1" applyAlignment="1">
      <alignment horizontal="center" vertical="center" wrapText="1"/>
      <protection/>
    </xf>
    <xf numFmtId="0" fontId="15" fillId="37" borderId="14" xfId="80" applyFont="1" applyFill="1" applyBorder="1" applyAlignment="1">
      <alignment horizontal="center" vertical="center" wrapText="1"/>
      <protection/>
    </xf>
    <xf numFmtId="0" fontId="15" fillId="37" borderId="12" xfId="80" applyFont="1" applyFill="1" applyBorder="1" applyAlignment="1">
      <alignment horizontal="center" vertical="center" wrapText="1"/>
      <protection/>
    </xf>
    <xf numFmtId="0" fontId="15" fillId="0" borderId="17" xfId="80" applyFont="1" applyFill="1" applyBorder="1" applyAlignment="1">
      <alignment horizontal="left" vertical="center"/>
      <protection/>
    </xf>
    <xf numFmtId="0" fontId="15" fillId="0" borderId="19" xfId="80" applyFont="1" applyFill="1" applyBorder="1" applyAlignment="1">
      <alignment horizontal="left" vertical="center"/>
      <protection/>
    </xf>
    <xf numFmtId="0" fontId="15" fillId="0" borderId="15" xfId="80" applyFont="1" applyFill="1" applyBorder="1" applyAlignment="1">
      <alignment horizontal="left" vertical="center"/>
      <protection/>
    </xf>
    <xf numFmtId="0" fontId="15" fillId="0" borderId="17" xfId="80" applyFont="1" applyBorder="1" applyAlignment="1">
      <alignment horizontal="left" vertical="center"/>
      <protection/>
    </xf>
    <xf numFmtId="0" fontId="15" fillId="0" borderId="19" xfId="80" applyFont="1" applyBorder="1" applyAlignment="1">
      <alignment horizontal="left" vertical="center"/>
      <protection/>
    </xf>
    <xf numFmtId="0" fontId="15" fillId="0" borderId="15" xfId="80" applyFont="1" applyBorder="1" applyAlignment="1">
      <alignment horizontal="left" vertical="center"/>
      <protection/>
    </xf>
    <xf numFmtId="0" fontId="15" fillId="37" borderId="11" xfId="80" applyFont="1" applyFill="1" applyBorder="1" applyAlignment="1">
      <alignment horizontal="center" vertical="center"/>
      <protection/>
    </xf>
    <xf numFmtId="0" fontId="15" fillId="37" borderId="11" xfId="80" applyFont="1" applyFill="1" applyBorder="1" applyAlignment="1">
      <alignment horizontal="center" vertical="center" wrapText="1"/>
      <protection/>
    </xf>
    <xf numFmtId="0" fontId="6" fillId="37" borderId="43" xfId="79" applyFont="1" applyFill="1" applyBorder="1" applyAlignment="1">
      <alignment horizontal="center" vertical="center" wrapText="1"/>
      <protection/>
    </xf>
    <xf numFmtId="0" fontId="6" fillId="37" borderId="47" xfId="79" applyFont="1" applyFill="1" applyBorder="1" applyAlignment="1">
      <alignment horizontal="center" vertical="center" wrapText="1"/>
      <protection/>
    </xf>
    <xf numFmtId="0" fontId="6" fillId="37" borderId="10" xfId="79" applyFont="1" applyFill="1" applyBorder="1" applyAlignment="1">
      <alignment horizontal="center" vertical="center" wrapText="1"/>
      <protection/>
    </xf>
    <xf numFmtId="0" fontId="6" fillId="37" borderId="12" xfId="79" applyFont="1" applyFill="1" applyBorder="1" applyAlignment="1">
      <alignment horizontal="center" vertical="center" wrapText="1"/>
      <protection/>
    </xf>
    <xf numFmtId="0" fontId="6" fillId="37" borderId="48" xfId="79" applyFont="1" applyFill="1" applyBorder="1" applyAlignment="1">
      <alignment horizontal="center" vertical="center" wrapText="1"/>
      <protection/>
    </xf>
    <xf numFmtId="0" fontId="6" fillId="37" borderId="14" xfId="79" applyFont="1" applyFill="1" applyBorder="1" applyAlignment="1">
      <alignment horizontal="center" vertical="center" wrapText="1"/>
      <protection/>
    </xf>
    <xf numFmtId="0" fontId="5" fillId="0" borderId="0" xfId="79" applyFont="1" applyBorder="1" applyAlignment="1">
      <alignment horizontal="right"/>
      <protection/>
    </xf>
    <xf numFmtId="0" fontId="6" fillId="37" borderId="18" xfId="79" applyFont="1" applyFill="1" applyBorder="1" applyAlignment="1">
      <alignment horizontal="center" vertical="center" wrapText="1"/>
      <protection/>
    </xf>
    <xf numFmtId="0" fontId="6" fillId="37" borderId="49" xfId="79" applyFont="1" applyFill="1" applyBorder="1" applyAlignment="1">
      <alignment horizontal="center" vertical="center" wrapText="1"/>
      <protection/>
    </xf>
    <xf numFmtId="0" fontId="6" fillId="37" borderId="13" xfId="79" applyFont="1" applyFill="1" applyBorder="1" applyAlignment="1">
      <alignment horizontal="center" vertical="center" wrapText="1"/>
      <protection/>
    </xf>
    <xf numFmtId="0" fontId="6" fillId="37" borderId="45" xfId="79" applyFont="1" applyFill="1" applyBorder="1" applyAlignment="1">
      <alignment horizontal="center" vertical="center" wrapText="1"/>
      <protection/>
    </xf>
    <xf numFmtId="0" fontId="6" fillId="37" borderId="40" xfId="79" applyFont="1" applyFill="1" applyBorder="1" applyAlignment="1">
      <alignment horizontal="center" vertical="center" wrapText="1"/>
      <protection/>
    </xf>
    <xf numFmtId="0" fontId="6" fillId="37" borderId="50" xfId="79" applyFont="1" applyFill="1" applyBorder="1" applyAlignment="1">
      <alignment horizontal="center" vertical="center" wrapText="1"/>
      <protection/>
    </xf>
    <xf numFmtId="0" fontId="6" fillId="37" borderId="51" xfId="79" applyFont="1" applyFill="1" applyBorder="1" applyAlignment="1">
      <alignment horizontal="center" vertical="center" wrapText="1"/>
      <protection/>
    </xf>
    <xf numFmtId="0" fontId="6" fillId="37" borderId="35" xfId="79" applyFont="1" applyFill="1" applyBorder="1" applyAlignment="1">
      <alignment horizontal="center" vertical="center" wrapText="1"/>
      <protection/>
    </xf>
    <xf numFmtId="0" fontId="6" fillId="37" borderId="52" xfId="79" applyFont="1" applyFill="1" applyBorder="1" applyAlignment="1">
      <alignment horizontal="center" vertical="center" wrapText="1"/>
      <protection/>
    </xf>
    <xf numFmtId="0" fontId="6" fillId="37" borderId="53" xfId="79" applyFont="1" applyFill="1" applyBorder="1" applyAlignment="1">
      <alignment horizontal="center" vertical="center" wrapText="1"/>
      <protection/>
    </xf>
    <xf numFmtId="0" fontId="6" fillId="37" borderId="54" xfId="79" applyFont="1" applyFill="1" applyBorder="1" applyAlignment="1">
      <alignment horizontal="center" vertical="center" wrapText="1"/>
      <protection/>
    </xf>
    <xf numFmtId="0" fontId="10" fillId="37" borderId="55" xfId="87" applyFont="1" applyFill="1" applyBorder="1" applyAlignment="1">
      <alignment horizontal="center" vertical="distributed"/>
      <protection/>
    </xf>
    <xf numFmtId="0" fontId="10" fillId="37" borderId="56" xfId="87" applyFont="1" applyFill="1" applyBorder="1" applyAlignment="1">
      <alignment horizontal="center" vertical="distributed"/>
      <protection/>
    </xf>
    <xf numFmtId="0" fontId="10" fillId="37" borderId="57" xfId="87" applyFont="1" applyFill="1" applyBorder="1" applyAlignment="1">
      <alignment horizontal="center" vertical="distributed"/>
      <protection/>
    </xf>
    <xf numFmtId="0" fontId="10" fillId="37" borderId="58" xfId="87" applyFont="1" applyFill="1" applyBorder="1" applyAlignment="1">
      <alignment horizontal="center" vertical="distributed"/>
      <protection/>
    </xf>
    <xf numFmtId="0" fontId="12" fillId="37" borderId="55" xfId="74" applyFont="1" applyFill="1" applyBorder="1" applyAlignment="1">
      <alignment horizontal="center" vertical="center"/>
      <protection/>
    </xf>
    <xf numFmtId="0" fontId="12" fillId="37" borderId="17" xfId="74" applyFont="1" applyFill="1" applyBorder="1" applyAlignment="1">
      <alignment horizontal="center" vertical="center"/>
      <protection/>
    </xf>
    <xf numFmtId="0" fontId="12" fillId="0" borderId="59" xfId="74" applyFont="1" applyBorder="1" applyAlignment="1">
      <alignment horizontal="center"/>
      <protection/>
    </xf>
    <xf numFmtId="0" fontId="8" fillId="0" borderId="60" xfId="0" applyFont="1" applyBorder="1" applyAlignment="1">
      <alignment horizontal="center" vertical="distributed" wrapText="1"/>
    </xf>
    <xf numFmtId="0" fontId="8" fillId="0" borderId="38" xfId="0" applyFont="1" applyBorder="1" applyAlignment="1">
      <alignment horizontal="center" vertical="distributed" wrapText="1"/>
    </xf>
    <xf numFmtId="0" fontId="11" fillId="0" borderId="0" xfId="74" applyFont="1" applyBorder="1" applyAlignment="1">
      <alignment horizontal="right"/>
      <protection/>
    </xf>
    <xf numFmtId="0" fontId="12" fillId="37" borderId="61" xfId="74" applyFont="1" applyFill="1" applyBorder="1" applyAlignment="1">
      <alignment horizontal="center" vertical="center" wrapText="1"/>
      <protection/>
    </xf>
    <xf numFmtId="0" fontId="12" fillId="37" borderId="21" xfId="74" applyFont="1" applyFill="1" applyBorder="1" applyAlignment="1">
      <alignment horizontal="center" vertical="center" wrapText="1"/>
      <protection/>
    </xf>
    <xf numFmtId="0" fontId="8" fillId="37" borderId="62" xfId="87" applyFont="1" applyFill="1" applyBorder="1" applyAlignment="1">
      <alignment horizontal="center" vertical="distributed"/>
      <protection/>
    </xf>
    <xf numFmtId="0" fontId="8" fillId="37" borderId="56" xfId="87" applyFont="1" applyFill="1" applyBorder="1" applyAlignment="1">
      <alignment horizontal="center" vertical="distributed"/>
      <protection/>
    </xf>
    <xf numFmtId="0" fontId="8" fillId="37" borderId="58" xfId="87" applyFont="1" applyFill="1" applyBorder="1" applyAlignment="1">
      <alignment horizontal="center" vertical="distributed"/>
      <protection/>
    </xf>
    <xf numFmtId="0" fontId="8" fillId="37" borderId="62" xfId="0" applyFont="1" applyFill="1" applyBorder="1" applyAlignment="1">
      <alignment horizontal="center" vertical="distributed" wrapText="1"/>
    </xf>
    <xf numFmtId="0" fontId="8" fillId="37" borderId="58" xfId="0" applyFont="1" applyFill="1" applyBorder="1" applyAlignment="1">
      <alignment horizontal="center" vertical="distributed" wrapText="1"/>
    </xf>
    <xf numFmtId="0" fontId="6" fillId="37" borderId="55" xfId="87" applyFont="1" applyFill="1" applyBorder="1" applyAlignment="1">
      <alignment horizontal="center" vertical="distributed"/>
      <protection/>
    </xf>
    <xf numFmtId="0" fontId="6" fillId="37" borderId="56" xfId="87" applyFont="1" applyFill="1" applyBorder="1" applyAlignment="1">
      <alignment horizontal="center" vertical="distributed"/>
      <protection/>
    </xf>
    <xf numFmtId="0" fontId="6" fillId="37" borderId="57" xfId="87" applyFont="1" applyFill="1" applyBorder="1" applyAlignment="1">
      <alignment horizontal="center" vertical="distributed"/>
      <protection/>
    </xf>
    <xf numFmtId="0" fontId="6" fillId="37" borderId="58" xfId="87" applyFont="1" applyFill="1" applyBorder="1" applyAlignment="1">
      <alignment horizontal="center" vertical="distributed"/>
      <protection/>
    </xf>
    <xf numFmtId="0" fontId="12" fillId="37" borderId="39" xfId="74" applyFont="1" applyFill="1" applyBorder="1" applyAlignment="1">
      <alignment horizontal="center" vertical="center"/>
      <protection/>
    </xf>
    <xf numFmtId="0" fontId="12" fillId="37" borderId="11" xfId="74" applyFont="1" applyFill="1" applyBorder="1" applyAlignment="1">
      <alignment horizontal="center" vertical="center"/>
      <protection/>
    </xf>
    <xf numFmtId="0" fontId="12" fillId="0" borderId="0" xfId="74" applyFont="1" applyBorder="1" applyAlignment="1">
      <alignment horizontal="center"/>
      <protection/>
    </xf>
    <xf numFmtId="0" fontId="12" fillId="37" borderId="48" xfId="74" applyFont="1" applyFill="1" applyBorder="1" applyAlignment="1">
      <alignment horizontal="center" vertical="center" wrapText="1"/>
      <protection/>
    </xf>
    <xf numFmtId="0" fontId="12" fillId="37" borderId="12" xfId="74" applyFont="1" applyFill="1" applyBorder="1" applyAlignment="1">
      <alignment horizontal="center" vertical="center" wrapText="1"/>
      <protection/>
    </xf>
    <xf numFmtId="0" fontId="6" fillId="0" borderId="17" xfId="81" applyFont="1" applyBorder="1" applyAlignment="1">
      <alignment horizontal="left"/>
      <protection/>
    </xf>
    <xf numFmtId="0" fontId="6" fillId="0" borderId="19" xfId="81" applyFont="1" applyBorder="1" applyAlignment="1">
      <alignment horizontal="left"/>
      <protection/>
    </xf>
    <xf numFmtId="0" fontId="6" fillId="0" borderId="15" xfId="81" applyFont="1" applyBorder="1" applyAlignment="1">
      <alignment horizontal="left"/>
      <protection/>
    </xf>
    <xf numFmtId="0" fontId="8" fillId="37" borderId="10" xfId="81" applyFont="1" applyFill="1" applyBorder="1" applyAlignment="1">
      <alignment horizontal="center" vertical="center" wrapText="1"/>
      <protection/>
    </xf>
    <xf numFmtId="0" fontId="8" fillId="37" borderId="14" xfId="81" applyFont="1" applyFill="1" applyBorder="1" applyAlignment="1">
      <alignment horizontal="center" vertical="center" wrapText="1"/>
      <protection/>
    </xf>
    <xf numFmtId="0" fontId="8" fillId="37" borderId="12" xfId="81" applyFont="1" applyFill="1" applyBorder="1" applyAlignment="1">
      <alignment horizontal="center" vertical="center" wrapText="1"/>
      <protection/>
    </xf>
    <xf numFmtId="0" fontId="8" fillId="37" borderId="18" xfId="81" applyFont="1" applyFill="1" applyBorder="1" applyAlignment="1">
      <alignment horizontal="center" vertical="center" wrapText="1"/>
      <protection/>
    </xf>
    <xf numFmtId="0" fontId="8" fillId="37" borderId="40" xfId="81" applyFont="1" applyFill="1" applyBorder="1" applyAlignment="1">
      <alignment horizontal="center" vertical="center" wrapText="1"/>
      <protection/>
    </xf>
    <xf numFmtId="0" fontId="8" fillId="37" borderId="13" xfId="81" applyFont="1" applyFill="1" applyBorder="1" applyAlignment="1">
      <alignment horizontal="center" vertical="center" wrapText="1"/>
      <protection/>
    </xf>
    <xf numFmtId="0" fontId="8" fillId="37" borderId="20" xfId="81" applyFont="1" applyFill="1" applyBorder="1" applyAlignment="1">
      <alignment horizontal="center" vertical="center" wrapText="1"/>
      <protection/>
    </xf>
    <xf numFmtId="0" fontId="8" fillId="37" borderId="10" xfId="81" applyFont="1" applyFill="1" applyBorder="1" applyAlignment="1">
      <alignment horizontal="center" vertical="distributed"/>
      <protection/>
    </xf>
    <xf numFmtId="0" fontId="8" fillId="37" borderId="14" xfId="81" applyFont="1" applyFill="1" applyBorder="1" applyAlignment="1">
      <alignment horizontal="center" vertical="distributed"/>
      <protection/>
    </xf>
    <xf numFmtId="0" fontId="8" fillId="37" borderId="12" xfId="81" applyFont="1" applyFill="1" applyBorder="1" applyAlignment="1">
      <alignment horizontal="center" vertical="distributed"/>
      <protection/>
    </xf>
    <xf numFmtId="0" fontId="10" fillId="37" borderId="18" xfId="81" applyFont="1" applyFill="1" applyBorder="1" applyAlignment="1">
      <alignment horizontal="distributed" vertical="distributed"/>
      <protection/>
    </xf>
    <xf numFmtId="0" fontId="5" fillId="37" borderId="45" xfId="81" applyFont="1" applyFill="1" applyBorder="1" applyAlignment="1">
      <alignment horizontal="distributed" vertical="distributed"/>
      <protection/>
    </xf>
    <xf numFmtId="0" fontId="5" fillId="37" borderId="40" xfId="81" applyFont="1" applyFill="1" applyBorder="1" applyAlignment="1">
      <alignment horizontal="distributed" vertical="distributed"/>
      <protection/>
    </xf>
    <xf numFmtId="0" fontId="5" fillId="37" borderId="49" xfId="81" applyFont="1" applyFill="1" applyBorder="1" applyAlignment="1">
      <alignment horizontal="distributed" vertical="distributed"/>
      <protection/>
    </xf>
    <xf numFmtId="0" fontId="5" fillId="37" borderId="0" xfId="81" applyFont="1" applyFill="1" applyBorder="1" applyAlignment="1">
      <alignment horizontal="distributed" vertical="distributed"/>
      <protection/>
    </xf>
    <xf numFmtId="0" fontId="5" fillId="37" borderId="16" xfId="81" applyFont="1" applyFill="1" applyBorder="1" applyAlignment="1">
      <alignment horizontal="distributed" vertical="distributed"/>
      <protection/>
    </xf>
    <xf numFmtId="0" fontId="5" fillId="37" borderId="13" xfId="81" applyFont="1" applyFill="1" applyBorder="1" applyAlignment="1">
      <alignment horizontal="distributed" vertical="distributed"/>
      <protection/>
    </xf>
    <xf numFmtId="0" fontId="5" fillId="37" borderId="46" xfId="81" applyFont="1" applyFill="1" applyBorder="1" applyAlignment="1">
      <alignment horizontal="distributed" vertical="distributed"/>
      <protection/>
    </xf>
    <xf numFmtId="0" fontId="5" fillId="37" borderId="20" xfId="81" applyFont="1" applyFill="1" applyBorder="1" applyAlignment="1">
      <alignment horizontal="distributed" vertical="distributed"/>
      <protection/>
    </xf>
    <xf numFmtId="0" fontId="4" fillId="0" borderId="17" xfId="81" applyFont="1" applyBorder="1" applyAlignment="1">
      <alignment horizontal="left"/>
      <protection/>
    </xf>
    <xf numFmtId="0" fontId="4" fillId="0" borderId="19" xfId="81" applyFont="1" applyBorder="1" applyAlignment="1">
      <alignment horizontal="left"/>
      <protection/>
    </xf>
    <xf numFmtId="0" fontId="4" fillId="0" borderId="15" xfId="81" applyFont="1" applyBorder="1" applyAlignment="1">
      <alignment horizontal="left"/>
      <protection/>
    </xf>
    <xf numFmtId="0" fontId="4" fillId="0" borderId="11" xfId="81" applyFont="1" applyBorder="1" applyAlignment="1">
      <alignment horizontal="left"/>
      <protection/>
    </xf>
    <xf numFmtId="0" fontId="26" fillId="37" borderId="43" xfId="0" applyFont="1" applyFill="1" applyBorder="1" applyAlignment="1">
      <alignment horizontal="center" vertical="center"/>
    </xf>
    <xf numFmtId="0" fontId="26" fillId="37" borderId="13" xfId="0" applyFont="1" applyFill="1" applyBorder="1" applyAlignment="1">
      <alignment horizontal="center" vertical="center"/>
    </xf>
    <xf numFmtId="0" fontId="26" fillId="37" borderId="61" xfId="0" applyFont="1" applyFill="1" applyBorder="1" applyAlignment="1">
      <alignment horizontal="center" vertical="center"/>
    </xf>
    <xf numFmtId="0" fontId="26" fillId="37" borderId="21" xfId="0" applyFont="1" applyFill="1" applyBorder="1" applyAlignment="1">
      <alignment horizontal="center" vertical="center"/>
    </xf>
    <xf numFmtId="0" fontId="26" fillId="37" borderId="48" xfId="0" applyFont="1" applyFill="1" applyBorder="1" applyAlignment="1">
      <alignment horizontal="center" vertical="center" wrapText="1"/>
    </xf>
    <xf numFmtId="0" fontId="26" fillId="37" borderId="12" xfId="0" applyFont="1" applyFill="1" applyBorder="1" applyAlignment="1">
      <alignment horizontal="center" vertical="center" wrapText="1"/>
    </xf>
    <xf numFmtId="0" fontId="8" fillId="37" borderId="10" xfId="87" applyFont="1" applyFill="1" applyBorder="1" applyAlignment="1">
      <alignment horizontal="center" vertical="distributed"/>
      <protection/>
    </xf>
    <xf numFmtId="0" fontId="8" fillId="37" borderId="12" xfId="87" applyFont="1" applyFill="1" applyBorder="1" applyAlignment="1">
      <alignment horizontal="center" vertical="distributed"/>
      <protection/>
    </xf>
    <xf numFmtId="0" fontId="26" fillId="37" borderId="48" xfId="0" applyFont="1" applyFill="1" applyBorder="1" applyAlignment="1">
      <alignment horizontal="center" vertical="distributed"/>
    </xf>
    <xf numFmtId="0" fontId="26" fillId="37" borderId="12" xfId="0" applyFont="1" applyFill="1" applyBorder="1" applyAlignment="1">
      <alignment horizontal="center" vertical="distributed"/>
    </xf>
    <xf numFmtId="0" fontId="26" fillId="37" borderId="48" xfId="0" applyFont="1" applyFill="1" applyBorder="1" applyAlignment="1">
      <alignment horizontal="center" vertical="center"/>
    </xf>
    <xf numFmtId="0" fontId="26" fillId="37" borderId="12" xfId="0" applyFont="1" applyFill="1" applyBorder="1" applyAlignment="1">
      <alignment horizontal="center" vertical="center"/>
    </xf>
    <xf numFmtId="0" fontId="8" fillId="37" borderId="11" xfId="73" applyFont="1" applyFill="1" applyBorder="1" applyAlignment="1">
      <alignment horizontal="center" vertical="center" wrapText="1"/>
      <protection/>
    </xf>
    <xf numFmtId="0" fontId="8" fillId="0" borderId="17" xfId="73" applyFont="1" applyFill="1" applyBorder="1" applyAlignment="1">
      <alignment horizontal="left" vertical="center" wrapText="1"/>
      <protection/>
    </xf>
    <xf numFmtId="0" fontId="8" fillId="0" borderId="19" xfId="73" applyFont="1" applyFill="1" applyBorder="1" applyAlignment="1">
      <alignment horizontal="left" vertical="center" wrapText="1"/>
      <protection/>
    </xf>
    <xf numFmtId="0" fontId="8" fillId="0" borderId="15" xfId="73" applyFont="1" applyFill="1" applyBorder="1" applyAlignment="1">
      <alignment horizontal="left" vertical="center" wrapText="1"/>
      <protection/>
    </xf>
    <xf numFmtId="0" fontId="7" fillId="0" borderId="0" xfId="73" applyAlignment="1">
      <alignment horizontal="center"/>
      <protection/>
    </xf>
    <xf numFmtId="0" fontId="7" fillId="0" borderId="11" xfId="73" applyFont="1" applyBorder="1" applyAlignment="1">
      <alignment horizontal="left" vertical="distributed"/>
      <protection/>
    </xf>
    <xf numFmtId="0" fontId="7" fillId="0" borderId="11" xfId="73" applyBorder="1" applyAlignment="1">
      <alignment horizontal="left" vertical="distributed"/>
      <protection/>
    </xf>
    <xf numFmtId="0" fontId="8" fillId="0" borderId="17" xfId="73" applyFont="1" applyBorder="1" applyAlignment="1">
      <alignment horizontal="left" vertical="distributed"/>
      <protection/>
    </xf>
    <xf numFmtId="0" fontId="8" fillId="0" borderId="19" xfId="73" applyFont="1" applyBorder="1" applyAlignment="1">
      <alignment horizontal="left" vertical="distributed"/>
      <protection/>
    </xf>
    <xf numFmtId="0" fontId="8" fillId="0" borderId="15" xfId="73" applyFont="1" applyBorder="1" applyAlignment="1">
      <alignment horizontal="left" vertical="distributed"/>
      <protection/>
    </xf>
    <xf numFmtId="0" fontId="8" fillId="0" borderId="11" xfId="73" applyFont="1" applyBorder="1" applyAlignment="1">
      <alignment horizontal="left" vertical="distributed"/>
      <protection/>
    </xf>
    <xf numFmtId="0" fontId="7" fillId="0" borderId="0" xfId="73" applyBorder="1" applyAlignment="1">
      <alignment horizontal="right"/>
      <protection/>
    </xf>
    <xf numFmtId="0" fontId="8" fillId="37" borderId="11" xfId="73" applyFont="1" applyFill="1" applyBorder="1" applyAlignment="1">
      <alignment horizontal="center" vertical="center"/>
      <protection/>
    </xf>
    <xf numFmtId="0" fontId="8" fillId="37" borderId="11" xfId="73" applyFont="1" applyFill="1" applyBorder="1" applyAlignment="1">
      <alignment horizontal="center"/>
      <protection/>
    </xf>
    <xf numFmtId="0" fontId="14" fillId="37" borderId="18" xfId="88" applyFont="1" applyFill="1" applyBorder="1" applyAlignment="1">
      <alignment horizontal="center" vertical="distributed"/>
      <protection/>
    </xf>
    <xf numFmtId="0" fontId="14" fillId="37" borderId="40" xfId="88" applyFont="1" applyFill="1" applyBorder="1" applyAlignment="1">
      <alignment horizontal="center" vertical="distributed"/>
      <protection/>
    </xf>
    <xf numFmtId="0" fontId="14" fillId="37" borderId="13" xfId="88" applyFont="1" applyFill="1" applyBorder="1" applyAlignment="1">
      <alignment horizontal="center" vertical="distributed"/>
      <protection/>
    </xf>
    <xf numFmtId="0" fontId="14" fillId="37" borderId="20" xfId="88" applyFont="1" applyFill="1" applyBorder="1" applyAlignment="1">
      <alignment horizontal="center" vertical="distributed"/>
      <protection/>
    </xf>
    <xf numFmtId="0" fontId="13" fillId="0" borderId="17" xfId="88" applyFont="1" applyBorder="1" applyAlignment="1">
      <alignment horizontal="center"/>
      <protection/>
    </xf>
    <xf numFmtId="0" fontId="13" fillId="0" borderId="15" xfId="88" applyFont="1" applyBorder="1" applyAlignment="1">
      <alignment horizontal="center"/>
      <protection/>
    </xf>
    <xf numFmtId="3" fontId="13" fillId="0" borderId="17" xfId="88" applyNumberFormat="1" applyFont="1" applyBorder="1" applyAlignment="1">
      <alignment horizontal="right"/>
      <protection/>
    </xf>
    <xf numFmtId="3" fontId="13" fillId="0" borderId="15" xfId="88" applyNumberFormat="1" applyFont="1" applyBorder="1" applyAlignment="1">
      <alignment horizontal="right"/>
      <protection/>
    </xf>
    <xf numFmtId="3" fontId="14" fillId="0" borderId="17" xfId="88" applyNumberFormat="1" applyFont="1" applyBorder="1" applyAlignment="1">
      <alignment horizontal="right"/>
      <protection/>
    </xf>
    <xf numFmtId="3" fontId="14" fillId="0" borderId="15" xfId="88" applyNumberFormat="1" applyFont="1" applyBorder="1" applyAlignment="1">
      <alignment horizontal="right"/>
      <protection/>
    </xf>
    <xf numFmtId="0" fontId="14" fillId="37" borderId="10" xfId="88" applyFont="1" applyFill="1" applyBorder="1" applyAlignment="1">
      <alignment horizontal="center" vertical="distributed"/>
      <protection/>
    </xf>
    <xf numFmtId="0" fontId="14" fillId="37" borderId="12" xfId="88" applyFont="1" applyFill="1" applyBorder="1" applyAlignment="1">
      <alignment horizontal="center" vertical="distributed"/>
      <protection/>
    </xf>
    <xf numFmtId="0" fontId="14" fillId="0" borderId="17" xfId="88" applyFont="1" applyBorder="1" applyAlignment="1">
      <alignment horizontal="left"/>
      <protection/>
    </xf>
    <xf numFmtId="0" fontId="14" fillId="0" borderId="19" xfId="88" applyFont="1" applyBorder="1" applyAlignment="1">
      <alignment horizontal="left"/>
      <protection/>
    </xf>
    <xf numFmtId="0" fontId="14" fillId="0" borderId="15" xfId="88" applyFont="1" applyBorder="1" applyAlignment="1">
      <alignment horizontal="left"/>
      <protection/>
    </xf>
    <xf numFmtId="0" fontId="13" fillId="0" borderId="17" xfId="88" applyFont="1" applyBorder="1" applyAlignment="1">
      <alignment horizontal="left"/>
      <protection/>
    </xf>
    <xf numFmtId="0" fontId="13" fillId="0" borderId="19" xfId="88" applyFont="1" applyBorder="1" applyAlignment="1">
      <alignment horizontal="left"/>
      <protection/>
    </xf>
    <xf numFmtId="0" fontId="13" fillId="0" borderId="15" xfId="88" applyFont="1" applyBorder="1" applyAlignment="1">
      <alignment horizontal="left"/>
      <protection/>
    </xf>
    <xf numFmtId="0" fontId="14" fillId="37" borderId="45" xfId="88" applyFont="1" applyFill="1" applyBorder="1" applyAlignment="1">
      <alignment horizontal="center" vertical="distributed"/>
      <protection/>
    </xf>
    <xf numFmtId="0" fontId="14" fillId="37" borderId="46" xfId="88" applyFont="1" applyFill="1" applyBorder="1" applyAlignment="1">
      <alignment horizontal="center" vertical="distributed"/>
      <protection/>
    </xf>
    <xf numFmtId="0" fontId="15" fillId="0" borderId="17" xfId="88" applyFont="1" applyBorder="1" applyAlignment="1">
      <alignment horizontal="left"/>
      <protection/>
    </xf>
    <xf numFmtId="0" fontId="15" fillId="0" borderId="19" xfId="88" applyFont="1" applyBorder="1" applyAlignment="1">
      <alignment horizontal="left"/>
      <protection/>
    </xf>
    <xf numFmtId="0" fontId="15" fillId="0" borderId="15" xfId="88" applyFont="1" applyBorder="1" applyAlignment="1">
      <alignment horizontal="left"/>
      <protection/>
    </xf>
    <xf numFmtId="0" fontId="8" fillId="0" borderId="0" xfId="82" applyFont="1" applyAlignment="1">
      <alignment horizontal="center"/>
      <protection/>
    </xf>
    <xf numFmtId="0" fontId="7" fillId="0" borderId="0" xfId="82" applyAlignment="1">
      <alignment horizontal="center"/>
      <protection/>
    </xf>
    <xf numFmtId="0" fontId="4" fillId="18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</cellXfs>
  <cellStyles count="8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Normál 15" xfId="62"/>
    <cellStyle name="Normál 2" xfId="63"/>
    <cellStyle name="Normál 2 2" xfId="64"/>
    <cellStyle name="Normál 2 3" xfId="65"/>
    <cellStyle name="Normál 2_2013. mellékletek-1" xfId="66"/>
    <cellStyle name="Normál 3" xfId="67"/>
    <cellStyle name="Normál 4" xfId="68"/>
    <cellStyle name="Normál 5" xfId="69"/>
    <cellStyle name="Normál 5 2" xfId="70"/>
    <cellStyle name="Normál 6" xfId="71"/>
    <cellStyle name="Normál_  3   _2010.évi állami" xfId="72"/>
    <cellStyle name="Normál_10szm" xfId="73"/>
    <cellStyle name="Normál_13. mell. helyett" xfId="74"/>
    <cellStyle name="Normál_1szm" xfId="75"/>
    <cellStyle name="Normál_2004.évi normatívák" xfId="76"/>
    <cellStyle name="Normál_2010.évi tervezett beruházás, felújítás" xfId="77"/>
    <cellStyle name="Normál_3aszm" xfId="78"/>
    <cellStyle name="Normál_5szm" xfId="79"/>
    <cellStyle name="Normál_6szm" xfId="80"/>
    <cellStyle name="Normál_8szm" xfId="81"/>
    <cellStyle name="Normál_Et. adósságkezelés 2012.02.09" xfId="82"/>
    <cellStyle name="Normal_KARSZJ3" xfId="83"/>
    <cellStyle name="Normál_költségvetés módosítás I. 2" xfId="84"/>
    <cellStyle name="Normál_Munkafüzet1_2014.évi  költségvetés II. módosítás" xfId="85"/>
    <cellStyle name="Normál_pe.átadások, támogatások 2003.évben" xfId="86"/>
    <cellStyle name="Normál_pénzmaradvány" xfId="87"/>
    <cellStyle name="Normál_Xl0000018" xfId="88"/>
    <cellStyle name="Összesen" xfId="89"/>
    <cellStyle name="Currency" xfId="90"/>
    <cellStyle name="Currency [0]" xfId="91"/>
    <cellStyle name="Pénznem 2" xfId="92"/>
    <cellStyle name="Rossz" xfId="93"/>
    <cellStyle name="Semleges" xfId="94"/>
    <cellStyle name="Számítás" xfId="95"/>
    <cellStyle name="Percent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185"/>
  <sheetViews>
    <sheetView tabSelected="1" view="pageLayout" zoomScaleSheetLayoutView="70" workbookViewId="0" topLeftCell="A1">
      <selection activeCell="D43" sqref="D43"/>
    </sheetView>
  </sheetViews>
  <sheetFormatPr defaultColWidth="9.00390625" defaultRowHeight="12.75"/>
  <cols>
    <col min="1" max="1" width="13.125" style="20" customWidth="1"/>
    <col min="2" max="2" width="66.625" style="20" customWidth="1"/>
    <col min="3" max="3" width="14.625" style="20" customWidth="1"/>
    <col min="4" max="4" width="12.875" style="20" customWidth="1"/>
    <col min="5" max="5" width="10.875" style="20" customWidth="1"/>
    <col min="6" max="6" width="11.625" style="20" customWidth="1"/>
    <col min="7" max="16384" width="9.125" style="20" customWidth="1"/>
  </cols>
  <sheetData>
    <row r="1" ht="12.75">
      <c r="C1" s="93"/>
    </row>
    <row r="2" spans="1:6" ht="19.5" customHeight="1">
      <c r="A2" s="636" t="s">
        <v>1023</v>
      </c>
      <c r="B2" s="637" t="s">
        <v>833</v>
      </c>
      <c r="C2" s="634" t="s">
        <v>1635</v>
      </c>
      <c r="D2" s="634" t="s">
        <v>1636</v>
      </c>
      <c r="E2" s="634" t="s">
        <v>1637</v>
      </c>
      <c r="F2" s="634" t="s">
        <v>1459</v>
      </c>
    </row>
    <row r="3" spans="1:6" ht="19.5" customHeight="1">
      <c r="A3" s="636"/>
      <c r="B3" s="637"/>
      <c r="C3" s="635"/>
      <c r="D3" s="635"/>
      <c r="E3" s="635"/>
      <c r="F3" s="635"/>
    </row>
    <row r="4" spans="1:6" ht="24.75" customHeight="1">
      <c r="A4" s="29" t="s">
        <v>875</v>
      </c>
      <c r="B4" s="50" t="s">
        <v>1095</v>
      </c>
      <c r="C4" s="21"/>
      <c r="D4" s="21"/>
      <c r="E4" s="21"/>
      <c r="F4" s="21"/>
    </row>
    <row r="5" spans="1:6" ht="19.5" customHeight="1">
      <c r="A5" s="29" t="s">
        <v>1021</v>
      </c>
      <c r="B5" s="50" t="s">
        <v>1096</v>
      </c>
      <c r="C5" s="22"/>
      <c r="D5" s="22"/>
      <c r="E5" s="22"/>
      <c r="F5" s="22"/>
    </row>
    <row r="6" spans="1:6" ht="19.5" customHeight="1">
      <c r="A6" s="24" t="s">
        <v>1027</v>
      </c>
      <c r="B6" s="49" t="s">
        <v>1028</v>
      </c>
      <c r="C6" s="22"/>
      <c r="D6" s="22"/>
      <c r="E6" s="22"/>
      <c r="F6" s="22"/>
    </row>
    <row r="7" spans="1:6" ht="19.5" customHeight="1">
      <c r="A7" s="21" t="s">
        <v>1022</v>
      </c>
      <c r="B7" s="114" t="s">
        <v>1582</v>
      </c>
      <c r="C7" s="23">
        <v>13939</v>
      </c>
      <c r="D7" s="23">
        <v>13971</v>
      </c>
      <c r="E7" s="23">
        <v>13971</v>
      </c>
      <c r="F7" s="129">
        <f>E7/D7*100</f>
        <v>100</v>
      </c>
    </row>
    <row r="8" spans="1:6" ht="19.5" customHeight="1">
      <c r="A8" s="21" t="s">
        <v>1024</v>
      </c>
      <c r="B8" s="115" t="s">
        <v>1581</v>
      </c>
      <c r="C8" s="23">
        <v>19590</v>
      </c>
      <c r="D8" s="23">
        <v>19898</v>
      </c>
      <c r="E8" s="23">
        <v>19898</v>
      </c>
      <c r="F8" s="129">
        <f aca="true" t="shared" si="0" ref="F8:F43">E8/D8*100</f>
        <v>100</v>
      </c>
    </row>
    <row r="9" spans="1:6" ht="19.5" customHeight="1">
      <c r="A9" s="24" t="s">
        <v>1025</v>
      </c>
      <c r="B9" s="114" t="s">
        <v>1583</v>
      </c>
      <c r="C9" s="23">
        <v>7651</v>
      </c>
      <c r="D9" s="23">
        <v>9358</v>
      </c>
      <c r="E9" s="23">
        <v>9358</v>
      </c>
      <c r="F9" s="129">
        <f t="shared" si="0"/>
        <v>100</v>
      </c>
    </row>
    <row r="10" spans="1:6" ht="19.5" customHeight="1">
      <c r="A10" s="116" t="s">
        <v>1434</v>
      </c>
      <c r="B10" s="114" t="s">
        <v>1584</v>
      </c>
      <c r="C10" s="23">
        <v>1200</v>
      </c>
      <c r="D10" s="23">
        <v>1200</v>
      </c>
      <c r="E10" s="23">
        <v>1200</v>
      </c>
      <c r="F10" s="129">
        <f t="shared" si="0"/>
        <v>100</v>
      </c>
    </row>
    <row r="11" spans="1:6" ht="19.5" customHeight="1">
      <c r="A11" s="24" t="s">
        <v>1026</v>
      </c>
      <c r="B11" s="114" t="s">
        <v>1638</v>
      </c>
      <c r="C11" s="23">
        <v>0</v>
      </c>
      <c r="D11" s="23">
        <v>1266</v>
      </c>
      <c r="E11" s="23">
        <v>1266</v>
      </c>
      <c r="F11" s="129">
        <f t="shared" si="0"/>
        <v>100</v>
      </c>
    </row>
    <row r="12" spans="1:6" ht="19.5" customHeight="1">
      <c r="A12" s="116" t="s">
        <v>1639</v>
      </c>
      <c r="B12" s="115" t="s">
        <v>1640</v>
      </c>
      <c r="C12" s="23">
        <v>0</v>
      </c>
      <c r="D12" s="23">
        <v>768</v>
      </c>
      <c r="E12" s="23">
        <v>768</v>
      </c>
      <c r="F12" s="129">
        <f t="shared" si="0"/>
        <v>100</v>
      </c>
    </row>
    <row r="13" spans="1:6" ht="19.5" customHeight="1">
      <c r="A13" s="116" t="s">
        <v>1060</v>
      </c>
      <c r="B13" s="115" t="s">
        <v>1641</v>
      </c>
      <c r="C13" s="23">
        <v>5650</v>
      </c>
      <c r="D13" s="23">
        <v>15389</v>
      </c>
      <c r="E13" s="23">
        <v>15279</v>
      </c>
      <c r="F13" s="129">
        <f t="shared" si="0"/>
        <v>99.28520371694067</v>
      </c>
    </row>
    <row r="14" spans="1:6" ht="19.5" customHeight="1">
      <c r="A14" s="97" t="s">
        <v>1021</v>
      </c>
      <c r="B14" s="95" t="s">
        <v>1412</v>
      </c>
      <c r="C14" s="96">
        <f>SUM(C7:C13)</f>
        <v>48030</v>
      </c>
      <c r="D14" s="96">
        <f>SUM(D7:D13)</f>
        <v>61850</v>
      </c>
      <c r="E14" s="96">
        <f>SUM(E7:E13)</f>
        <v>61740</v>
      </c>
      <c r="F14" s="381">
        <f t="shared" si="0"/>
        <v>99.82215036378335</v>
      </c>
    </row>
    <row r="15" spans="1:6" ht="19.5" customHeight="1">
      <c r="A15" s="84" t="s">
        <v>1029</v>
      </c>
      <c r="B15" s="83" t="s">
        <v>1098</v>
      </c>
      <c r="C15" s="35"/>
      <c r="D15" s="35"/>
      <c r="E15" s="35"/>
      <c r="F15" s="129"/>
    </row>
    <row r="16" spans="1:6" ht="19.5" customHeight="1">
      <c r="A16" s="573" t="s">
        <v>1642</v>
      </c>
      <c r="B16" s="498" t="s">
        <v>1643</v>
      </c>
      <c r="C16" s="574">
        <v>16523</v>
      </c>
      <c r="D16" s="574">
        <v>16523</v>
      </c>
      <c r="E16" s="574">
        <v>16523</v>
      </c>
      <c r="F16" s="129">
        <f t="shared" si="0"/>
        <v>100</v>
      </c>
    </row>
    <row r="17" spans="1:6" ht="19.5" customHeight="1">
      <c r="A17" s="573" t="s">
        <v>1097</v>
      </c>
      <c r="B17" s="498" t="s">
        <v>1585</v>
      </c>
      <c r="C17" s="23">
        <v>10000</v>
      </c>
      <c r="D17" s="23">
        <v>10000</v>
      </c>
      <c r="E17" s="23">
        <v>10000</v>
      </c>
      <c r="F17" s="129">
        <f t="shared" si="0"/>
        <v>100</v>
      </c>
    </row>
    <row r="18" spans="1:6" ht="19.5" customHeight="1">
      <c r="A18" s="575" t="s">
        <v>1029</v>
      </c>
      <c r="B18" s="382" t="s">
        <v>1099</v>
      </c>
      <c r="C18" s="96">
        <f>SUM(C16:C17)</f>
        <v>26523</v>
      </c>
      <c r="D18" s="96">
        <f>SUM(D16:D17)</f>
        <v>26523</v>
      </c>
      <c r="E18" s="96">
        <f>SUM(E16:E17)</f>
        <v>26523</v>
      </c>
      <c r="F18" s="381">
        <f t="shared" si="0"/>
        <v>100</v>
      </c>
    </row>
    <row r="19" spans="1:6" ht="19.5" customHeight="1">
      <c r="A19" s="27" t="s">
        <v>1030</v>
      </c>
      <c r="B19" s="51" t="s">
        <v>884</v>
      </c>
      <c r="C19" s="35"/>
      <c r="D19" s="35"/>
      <c r="E19" s="35"/>
      <c r="F19" s="129"/>
    </row>
    <row r="20" spans="1:6" ht="19.5" customHeight="1">
      <c r="A20" s="24" t="s">
        <v>1057</v>
      </c>
      <c r="B20" s="49" t="s">
        <v>1100</v>
      </c>
      <c r="C20" s="23">
        <v>4300</v>
      </c>
      <c r="D20" s="23">
        <v>4693</v>
      </c>
      <c r="E20" s="23">
        <v>4693</v>
      </c>
      <c r="F20" s="129">
        <f t="shared" si="0"/>
        <v>100</v>
      </c>
    </row>
    <row r="21" spans="1:6" ht="19.5" customHeight="1">
      <c r="A21" s="24" t="s">
        <v>1031</v>
      </c>
      <c r="B21" s="48" t="s">
        <v>1032</v>
      </c>
      <c r="C21" s="23"/>
      <c r="D21" s="23"/>
      <c r="E21" s="23"/>
      <c r="F21" s="129"/>
    </row>
    <row r="22" spans="1:6" ht="19.5" customHeight="1">
      <c r="A22" s="24" t="s">
        <v>1104</v>
      </c>
      <c r="B22" s="114" t="s">
        <v>1587</v>
      </c>
      <c r="C22" s="23">
        <v>3500</v>
      </c>
      <c r="D22" s="23">
        <v>4563</v>
      </c>
      <c r="E22" s="23">
        <v>4563</v>
      </c>
      <c r="F22" s="129">
        <f t="shared" si="0"/>
        <v>100</v>
      </c>
    </row>
    <row r="23" spans="1:6" ht="19.5" customHeight="1">
      <c r="A23" s="24" t="s">
        <v>1105</v>
      </c>
      <c r="B23" s="48" t="s">
        <v>1106</v>
      </c>
      <c r="C23" s="23">
        <v>1310</v>
      </c>
      <c r="D23" s="23">
        <v>1233</v>
      </c>
      <c r="E23" s="23">
        <v>1233</v>
      </c>
      <c r="F23" s="129">
        <f t="shared" si="0"/>
        <v>100</v>
      </c>
    </row>
    <row r="24" spans="1:6" ht="19.5" customHeight="1">
      <c r="A24" s="24" t="s">
        <v>1058</v>
      </c>
      <c r="B24" s="48" t="s">
        <v>1059</v>
      </c>
      <c r="C24" s="23"/>
      <c r="D24" s="23">
        <v>31</v>
      </c>
      <c r="E24" s="23">
        <v>31</v>
      </c>
      <c r="F24" s="129">
        <f t="shared" si="0"/>
        <v>100</v>
      </c>
    </row>
    <row r="25" spans="1:6" ht="19.5" customHeight="1">
      <c r="A25" s="97" t="s">
        <v>1030</v>
      </c>
      <c r="B25" s="383" t="s">
        <v>1109</v>
      </c>
      <c r="C25" s="96">
        <f>SUM(C20+C22+C23+C24+C21)</f>
        <v>9110</v>
      </c>
      <c r="D25" s="96">
        <f>SUM(D20+D22+D23+D24+D21)</f>
        <v>10520</v>
      </c>
      <c r="E25" s="96">
        <f>SUM(E20+E22+E23+E24+E21)</f>
        <v>10520</v>
      </c>
      <c r="F25" s="381">
        <f t="shared" si="0"/>
        <v>100</v>
      </c>
    </row>
    <row r="26" spans="1:6" ht="19.5" customHeight="1">
      <c r="A26" s="97" t="s">
        <v>1033</v>
      </c>
      <c r="B26" s="95" t="s">
        <v>846</v>
      </c>
      <c r="C26" s="96">
        <v>24292</v>
      </c>
      <c r="D26" s="96">
        <v>26867</v>
      </c>
      <c r="E26" s="96">
        <v>25921</v>
      </c>
      <c r="F26" s="381">
        <f t="shared" si="0"/>
        <v>96.47895187404623</v>
      </c>
    </row>
    <row r="27" spans="1:6" ht="19.5" customHeight="1">
      <c r="A27" s="27" t="s">
        <v>1034</v>
      </c>
      <c r="B27" s="50" t="s">
        <v>882</v>
      </c>
      <c r="C27" s="31"/>
      <c r="D27" s="31"/>
      <c r="E27" s="31"/>
      <c r="F27" s="129"/>
    </row>
    <row r="28" spans="1:6" ht="19.5" customHeight="1">
      <c r="A28" s="24" t="s">
        <v>1069</v>
      </c>
      <c r="B28" s="114" t="s">
        <v>1586</v>
      </c>
      <c r="C28" s="128"/>
      <c r="D28" s="128">
        <v>1145</v>
      </c>
      <c r="E28" s="128">
        <v>1145</v>
      </c>
      <c r="F28" s="129">
        <f t="shared" si="0"/>
        <v>100</v>
      </c>
    </row>
    <row r="29" spans="1:6" ht="19.5" customHeight="1">
      <c r="A29" s="97" t="s">
        <v>1034</v>
      </c>
      <c r="B29" s="95" t="s">
        <v>1101</v>
      </c>
      <c r="C29" s="384">
        <f>SUM(C28)</f>
        <v>0</v>
      </c>
      <c r="D29" s="384">
        <f>SUM(D28)</f>
        <v>1145</v>
      </c>
      <c r="E29" s="384">
        <f>SUM(E28)</f>
        <v>1145</v>
      </c>
      <c r="F29" s="381">
        <f t="shared" si="0"/>
        <v>100</v>
      </c>
    </row>
    <row r="30" spans="1:6" ht="19.5" customHeight="1">
      <c r="A30" s="27" t="s">
        <v>1035</v>
      </c>
      <c r="B30" s="50" t="s">
        <v>1036</v>
      </c>
      <c r="C30" s="22"/>
      <c r="D30" s="22"/>
      <c r="E30" s="22"/>
      <c r="F30" s="129"/>
    </row>
    <row r="31" spans="1:6" ht="19.5" customHeight="1">
      <c r="A31" s="24" t="s">
        <v>1070</v>
      </c>
      <c r="B31" s="114" t="s">
        <v>1588</v>
      </c>
      <c r="C31" s="23"/>
      <c r="D31" s="23"/>
      <c r="E31" s="23"/>
      <c r="F31" s="129"/>
    </row>
    <row r="32" spans="1:6" ht="19.5" customHeight="1">
      <c r="A32" s="24" t="s">
        <v>1071</v>
      </c>
      <c r="B32" s="114" t="s">
        <v>1589</v>
      </c>
      <c r="C32" s="23">
        <v>26</v>
      </c>
      <c r="D32" s="23">
        <v>26</v>
      </c>
      <c r="E32" s="23">
        <v>0</v>
      </c>
      <c r="F32" s="129">
        <f t="shared" si="0"/>
        <v>0</v>
      </c>
    </row>
    <row r="33" spans="1:6" ht="19.5" customHeight="1">
      <c r="A33" s="97" t="s">
        <v>1035</v>
      </c>
      <c r="B33" s="95" t="s">
        <v>1102</v>
      </c>
      <c r="C33" s="96">
        <f>SUM(C31:C32)</f>
        <v>26</v>
      </c>
      <c r="D33" s="96">
        <f>SUM(D31:D32)</f>
        <v>26</v>
      </c>
      <c r="E33" s="96">
        <f>SUM(E31:E32)</f>
        <v>0</v>
      </c>
      <c r="F33" s="381">
        <f t="shared" si="0"/>
        <v>0</v>
      </c>
    </row>
    <row r="34" spans="1:6" ht="19.5" customHeight="1">
      <c r="A34" s="28" t="s">
        <v>1037</v>
      </c>
      <c r="B34" s="50" t="s">
        <v>1038</v>
      </c>
      <c r="C34" s="22"/>
      <c r="D34" s="22"/>
      <c r="E34" s="22"/>
      <c r="F34" s="129"/>
    </row>
    <row r="35" spans="1:6" ht="19.5" customHeight="1">
      <c r="A35" s="576" t="s">
        <v>1644</v>
      </c>
      <c r="B35" s="115" t="s">
        <v>1590</v>
      </c>
      <c r="C35" s="26"/>
      <c r="D35" s="26">
        <v>50</v>
      </c>
      <c r="E35" s="26">
        <v>50</v>
      </c>
      <c r="F35" s="129">
        <f t="shared" si="0"/>
        <v>100</v>
      </c>
    </row>
    <row r="36" spans="1:6" ht="19.5" customHeight="1">
      <c r="A36" s="577" t="s">
        <v>1037</v>
      </c>
      <c r="B36" s="95" t="s">
        <v>1103</v>
      </c>
      <c r="C36" s="385">
        <f>SUM(C35:C35)</f>
        <v>0</v>
      </c>
      <c r="D36" s="385">
        <f>SUM(D35:D35)</f>
        <v>50</v>
      </c>
      <c r="E36" s="385">
        <f>SUM(E35:E35)</f>
        <v>50</v>
      </c>
      <c r="F36" s="381">
        <f t="shared" si="0"/>
        <v>100</v>
      </c>
    </row>
    <row r="37" spans="1:6" ht="19.5" customHeight="1">
      <c r="A37" s="386" t="s">
        <v>1039</v>
      </c>
      <c r="B37" s="387" t="s">
        <v>1040</v>
      </c>
      <c r="C37" s="388">
        <f>C14+C18+C25+C26+C29+C33+C36</f>
        <v>107981</v>
      </c>
      <c r="D37" s="388">
        <f>D14+D18+D25+D26+D29+D33+D36</f>
        <v>126981</v>
      </c>
      <c r="E37" s="388">
        <f>E14+E18+E25+E26+E29+E33+E36</f>
        <v>125899</v>
      </c>
      <c r="F37" s="381">
        <f t="shared" si="0"/>
        <v>99.14790401713643</v>
      </c>
    </row>
    <row r="38" spans="1:6" ht="19.5" customHeight="1">
      <c r="A38" s="27" t="s">
        <v>1107</v>
      </c>
      <c r="B38" s="50" t="s">
        <v>1382</v>
      </c>
      <c r="C38" s="22"/>
      <c r="D38" s="22"/>
      <c r="E38" s="22"/>
      <c r="F38" s="129"/>
    </row>
    <row r="39" spans="1:6" ht="19.5" customHeight="1">
      <c r="A39" s="27"/>
      <c r="B39" s="50" t="s">
        <v>1472</v>
      </c>
      <c r="C39" s="22">
        <v>8000</v>
      </c>
      <c r="D39" s="22">
        <v>8235</v>
      </c>
      <c r="E39" s="22">
        <v>8235</v>
      </c>
      <c r="F39" s="129">
        <f t="shared" si="0"/>
        <v>100</v>
      </c>
    </row>
    <row r="40" spans="1:6" ht="19.5" customHeight="1">
      <c r="A40" s="27"/>
      <c r="B40" s="50" t="s">
        <v>1542</v>
      </c>
      <c r="C40" s="22"/>
      <c r="D40" s="22">
        <v>1585</v>
      </c>
      <c r="E40" s="22">
        <v>1585</v>
      </c>
      <c r="F40" s="129">
        <f t="shared" si="0"/>
        <v>100</v>
      </c>
    </row>
    <row r="41" spans="1:6" ht="19.5" customHeight="1">
      <c r="A41" s="27"/>
      <c r="B41" s="50" t="s">
        <v>1492</v>
      </c>
      <c r="C41" s="22">
        <f>SUM(C39:C40)</f>
        <v>8000</v>
      </c>
      <c r="D41" s="22">
        <f>SUM(D39:D40)</f>
        <v>9820</v>
      </c>
      <c r="E41" s="22">
        <f>SUM(E39:E40)</f>
        <v>9820</v>
      </c>
      <c r="F41" s="129">
        <f t="shared" si="0"/>
        <v>100</v>
      </c>
    </row>
    <row r="42" spans="1:6" ht="19.5" customHeight="1">
      <c r="A42" s="27"/>
      <c r="B42" s="50"/>
      <c r="C42" s="22"/>
      <c r="D42" s="22"/>
      <c r="E42" s="22"/>
      <c r="F42" s="129"/>
    </row>
    <row r="43" spans="1:6" ht="19.5" customHeight="1">
      <c r="A43" s="94"/>
      <c r="B43" s="95" t="s">
        <v>1108</v>
      </c>
      <c r="C43" s="96">
        <f>SUM(C41+C37)</f>
        <v>115981</v>
      </c>
      <c r="D43" s="96">
        <f>SUM(D41+D37)</f>
        <v>136801</v>
      </c>
      <c r="E43" s="96">
        <f>E37+E41</f>
        <v>135719</v>
      </c>
      <c r="F43" s="381">
        <f t="shared" si="0"/>
        <v>99.20907010913663</v>
      </c>
    </row>
    <row r="44" spans="1:6" ht="15">
      <c r="A44" s="57" t="s">
        <v>1110</v>
      </c>
      <c r="B44" s="99" t="s">
        <v>1111</v>
      </c>
      <c r="C44" s="130"/>
      <c r="D44" s="130"/>
      <c r="E44" s="130"/>
      <c r="F44" s="130"/>
    </row>
    <row r="45" spans="1:6" ht="14.25">
      <c r="A45" s="74" t="s">
        <v>1041</v>
      </c>
      <c r="B45" s="56" t="s">
        <v>1112</v>
      </c>
      <c r="C45" s="98"/>
      <c r="D45" s="98"/>
      <c r="E45" s="98"/>
      <c r="F45" s="98"/>
    </row>
    <row r="46" spans="1:6" ht="14.25">
      <c r="A46" s="21" t="s">
        <v>1042</v>
      </c>
      <c r="B46" s="56" t="s">
        <v>1043</v>
      </c>
      <c r="C46" s="32">
        <v>27857</v>
      </c>
      <c r="D46" s="32">
        <v>34750</v>
      </c>
      <c r="E46" s="32">
        <v>33274</v>
      </c>
      <c r="F46" s="129">
        <f aca="true" t="shared" si="1" ref="F46:F62">E46/D46*100</f>
        <v>95.7525179856115</v>
      </c>
    </row>
    <row r="47" spans="1:6" ht="19.5" customHeight="1">
      <c r="A47" s="74" t="s">
        <v>1044</v>
      </c>
      <c r="B47" s="56" t="s">
        <v>1045</v>
      </c>
      <c r="C47" s="17">
        <v>1858</v>
      </c>
      <c r="D47" s="17">
        <v>1962</v>
      </c>
      <c r="E47" s="17">
        <v>1961</v>
      </c>
      <c r="F47" s="129">
        <f t="shared" si="1"/>
        <v>99.94903160040775</v>
      </c>
    </row>
    <row r="48" spans="1:6" ht="19.5" customHeight="1">
      <c r="A48" s="578" t="s">
        <v>1041</v>
      </c>
      <c r="B48" s="579" t="s">
        <v>1113</v>
      </c>
      <c r="C48" s="580">
        <f>SUM(C46:C47)</f>
        <v>29715</v>
      </c>
      <c r="D48" s="580">
        <f>SUM(D46:D47)</f>
        <v>36712</v>
      </c>
      <c r="E48" s="580">
        <f>SUM(E46:E47)</f>
        <v>35235</v>
      </c>
      <c r="F48" s="581">
        <f t="shared" si="1"/>
        <v>95.97679232948354</v>
      </c>
    </row>
    <row r="49" spans="1:6" ht="19.5" customHeight="1">
      <c r="A49" s="74" t="s">
        <v>1046</v>
      </c>
      <c r="B49" s="56" t="s">
        <v>1114</v>
      </c>
      <c r="C49" s="32">
        <v>7745</v>
      </c>
      <c r="D49" s="32">
        <v>8969</v>
      </c>
      <c r="E49" s="32">
        <v>8593</v>
      </c>
      <c r="F49" s="129">
        <f t="shared" si="1"/>
        <v>95.80778236146728</v>
      </c>
    </row>
    <row r="50" spans="1:6" ht="19.5" customHeight="1">
      <c r="A50" s="75" t="s">
        <v>1047</v>
      </c>
      <c r="B50" s="56" t="s">
        <v>1048</v>
      </c>
      <c r="C50" s="32">
        <v>34722</v>
      </c>
      <c r="D50" s="32">
        <v>40614</v>
      </c>
      <c r="E50" s="32">
        <v>39718</v>
      </c>
      <c r="F50" s="129">
        <f t="shared" si="1"/>
        <v>97.79386418476388</v>
      </c>
    </row>
    <row r="51" spans="1:6" ht="19.5" customHeight="1">
      <c r="A51" s="180" t="s">
        <v>1049</v>
      </c>
      <c r="B51" s="181" t="s">
        <v>865</v>
      </c>
      <c r="C51" s="32">
        <v>3903</v>
      </c>
      <c r="D51" s="32">
        <v>5106</v>
      </c>
      <c r="E51" s="32">
        <v>4399</v>
      </c>
      <c r="F51" s="129">
        <f t="shared" si="1"/>
        <v>86.15354484919703</v>
      </c>
    </row>
    <row r="52" spans="1:6" ht="19.5" customHeight="1">
      <c r="A52" s="180" t="s">
        <v>1050</v>
      </c>
      <c r="B52" s="181" t="s">
        <v>1468</v>
      </c>
      <c r="C52" s="32"/>
      <c r="D52" s="32">
        <v>84</v>
      </c>
      <c r="E52" s="32">
        <v>84</v>
      </c>
      <c r="F52" s="129">
        <f t="shared" si="1"/>
        <v>100</v>
      </c>
    </row>
    <row r="53" spans="1:6" ht="19.5" customHeight="1">
      <c r="A53" s="75" t="s">
        <v>1050</v>
      </c>
      <c r="B53" s="56" t="s">
        <v>1051</v>
      </c>
      <c r="C53" s="32">
        <v>11190</v>
      </c>
      <c r="D53" s="32">
        <v>17831</v>
      </c>
      <c r="E53" s="32">
        <v>9598</v>
      </c>
      <c r="F53" s="129">
        <f t="shared" si="1"/>
        <v>53.827603611687515</v>
      </c>
    </row>
    <row r="54" spans="1:6" ht="19.5" customHeight="1">
      <c r="A54" s="58"/>
      <c r="B54" s="100" t="s">
        <v>1377</v>
      </c>
      <c r="C54" s="18">
        <f>C48+C49+C50+C52+C53+C51</f>
        <v>87275</v>
      </c>
      <c r="D54" s="18">
        <f>D48+D49+D50+D52+D53+D51</f>
        <v>109316</v>
      </c>
      <c r="E54" s="18">
        <f>E48+E49+E50+E52+E53+E51</f>
        <v>97627</v>
      </c>
      <c r="F54" s="129">
        <f t="shared" si="1"/>
        <v>89.30714625489406</v>
      </c>
    </row>
    <row r="55" spans="1:6" ht="19.5" customHeight="1">
      <c r="A55" s="58" t="s">
        <v>1052</v>
      </c>
      <c r="B55" s="73" t="s">
        <v>1053</v>
      </c>
      <c r="C55" s="18">
        <v>18706</v>
      </c>
      <c r="D55" s="18">
        <v>1392</v>
      </c>
      <c r="E55" s="18">
        <v>1391</v>
      </c>
      <c r="F55" s="129">
        <f t="shared" si="1"/>
        <v>99.92816091954023</v>
      </c>
    </row>
    <row r="56" spans="1:6" ht="19.5" customHeight="1">
      <c r="A56" s="58" t="s">
        <v>1054</v>
      </c>
      <c r="B56" s="73" t="s">
        <v>883</v>
      </c>
      <c r="C56" s="18"/>
      <c r="D56" s="18">
        <v>14709</v>
      </c>
      <c r="E56" s="18">
        <v>14709</v>
      </c>
      <c r="F56" s="129">
        <f t="shared" si="1"/>
        <v>100</v>
      </c>
    </row>
    <row r="57" spans="1:6" ht="19.5" customHeight="1">
      <c r="A57" s="58" t="s">
        <v>1055</v>
      </c>
      <c r="B57" s="73" t="s">
        <v>1056</v>
      </c>
      <c r="C57" s="18">
        <v>10000</v>
      </c>
      <c r="D57" s="18">
        <v>0</v>
      </c>
      <c r="E57" s="18">
        <v>0</v>
      </c>
      <c r="F57" s="129">
        <v>0</v>
      </c>
    </row>
    <row r="58" spans="1:6" ht="19.5" customHeight="1">
      <c r="A58" s="58"/>
      <c r="B58" s="55" t="s">
        <v>1398</v>
      </c>
      <c r="C58" s="18"/>
      <c r="D58" s="18"/>
      <c r="E58" s="18"/>
      <c r="F58" s="129"/>
    </row>
    <row r="59" spans="1:6" ht="19.5" customHeight="1">
      <c r="A59" s="58"/>
      <c r="B59" s="101" t="s">
        <v>1378</v>
      </c>
      <c r="C59" s="18">
        <f>C55+C56+C57+C58</f>
        <v>28706</v>
      </c>
      <c r="D59" s="18">
        <f>D55+D56+D57+D58</f>
        <v>16101</v>
      </c>
      <c r="E59" s="18">
        <f>E55+E56+E57+E58</f>
        <v>16100</v>
      </c>
      <c r="F59" s="129">
        <f t="shared" si="1"/>
        <v>99.9937892056394</v>
      </c>
    </row>
    <row r="60" spans="1:6" ht="19.5" customHeight="1">
      <c r="A60" s="58" t="s">
        <v>1379</v>
      </c>
      <c r="B60" s="101" t="s">
        <v>1648</v>
      </c>
      <c r="C60" s="18"/>
      <c r="D60" s="18">
        <v>1384</v>
      </c>
      <c r="E60" s="18">
        <v>1384</v>
      </c>
      <c r="F60" s="129">
        <f t="shared" si="1"/>
        <v>100</v>
      </c>
    </row>
    <row r="61" spans="1:6" ht="19.5" customHeight="1">
      <c r="A61" s="58" t="s">
        <v>1379</v>
      </c>
      <c r="B61" s="55" t="s">
        <v>1493</v>
      </c>
      <c r="C61" s="18">
        <v>0</v>
      </c>
      <c r="D61" s="18">
        <v>10000</v>
      </c>
      <c r="E61" s="18">
        <v>10000</v>
      </c>
      <c r="F61" s="129">
        <f t="shared" si="1"/>
        <v>100</v>
      </c>
    </row>
    <row r="62" spans="1:6" ht="19.5" customHeight="1">
      <c r="A62" s="389"/>
      <c r="B62" s="390" t="s">
        <v>1380</v>
      </c>
      <c r="C62" s="391">
        <f>C54+C59+C61</f>
        <v>115981</v>
      </c>
      <c r="D62" s="391">
        <f>D54+D59+D61+D60</f>
        <v>136801</v>
      </c>
      <c r="E62" s="391">
        <f>E54+E59+E61+E60</f>
        <v>125111</v>
      </c>
      <c r="F62" s="381">
        <f t="shared" si="1"/>
        <v>91.45474082791793</v>
      </c>
    </row>
    <row r="63" spans="1:3" ht="15">
      <c r="A63" s="16"/>
      <c r="B63" s="16"/>
      <c r="C63" s="16"/>
    </row>
    <row r="64" spans="1:3" ht="14.25">
      <c r="A64" s="25"/>
      <c r="B64" s="25"/>
      <c r="C64" s="25"/>
    </row>
    <row r="65" spans="1:3" ht="14.25">
      <c r="A65" s="25"/>
      <c r="B65" s="25"/>
      <c r="C65" s="25"/>
    </row>
    <row r="66" spans="1:3" ht="14.25">
      <c r="A66" s="25"/>
      <c r="B66" s="25"/>
      <c r="C66" s="25"/>
    </row>
    <row r="67" spans="1:3" ht="14.25">
      <c r="A67" s="25"/>
      <c r="B67" s="25"/>
      <c r="C67" s="25"/>
    </row>
    <row r="68" spans="1:3" ht="14.25">
      <c r="A68" s="25"/>
      <c r="B68" s="25"/>
      <c r="C68" s="25"/>
    </row>
    <row r="69" spans="1:3" ht="14.25">
      <c r="A69" s="25"/>
      <c r="B69" s="25"/>
      <c r="C69" s="25"/>
    </row>
    <row r="70" spans="1:3" ht="14.25">
      <c r="A70" s="25"/>
      <c r="B70" s="25"/>
      <c r="C70" s="25"/>
    </row>
    <row r="71" spans="1:3" ht="14.25">
      <c r="A71" s="25"/>
      <c r="B71" s="25"/>
      <c r="C71" s="25"/>
    </row>
    <row r="72" spans="1:3" ht="14.25">
      <c r="A72" s="25"/>
      <c r="B72" s="25"/>
      <c r="C72" s="25"/>
    </row>
    <row r="73" spans="1:3" ht="14.25">
      <c r="A73" s="25"/>
      <c r="B73" s="25"/>
      <c r="C73" s="25"/>
    </row>
    <row r="74" spans="1:3" ht="14.25">
      <c r="A74" s="25"/>
      <c r="B74" s="25"/>
      <c r="C74" s="25"/>
    </row>
    <row r="75" spans="1:3" ht="14.25">
      <c r="A75" s="25"/>
      <c r="B75" s="25"/>
      <c r="C75" s="25"/>
    </row>
    <row r="76" spans="1:3" ht="14.25">
      <c r="A76" s="25"/>
      <c r="B76" s="25"/>
      <c r="C76" s="25"/>
    </row>
    <row r="77" spans="1:3" ht="14.25">
      <c r="A77" s="25"/>
      <c r="B77" s="25"/>
      <c r="C77" s="25"/>
    </row>
    <row r="78" spans="1:3" ht="14.25">
      <c r="A78" s="25"/>
      <c r="B78" s="25"/>
      <c r="C78" s="25"/>
    </row>
    <row r="79" spans="1:3" ht="14.25">
      <c r="A79" s="25"/>
      <c r="B79" s="25"/>
      <c r="C79" s="25"/>
    </row>
    <row r="80" spans="1:3" ht="14.25">
      <c r="A80" s="25"/>
      <c r="B80" s="25"/>
      <c r="C80" s="25"/>
    </row>
    <row r="81" spans="1:3" ht="14.25">
      <c r="A81" s="25"/>
      <c r="B81" s="25"/>
      <c r="C81" s="25"/>
    </row>
    <row r="82" spans="1:3" ht="14.25">
      <c r="A82" s="25"/>
      <c r="B82" s="25"/>
      <c r="C82" s="25"/>
    </row>
    <row r="83" spans="1:3" ht="14.25">
      <c r="A83" s="25"/>
      <c r="B83" s="25"/>
      <c r="C83" s="25"/>
    </row>
    <row r="84" spans="1:3" ht="14.25">
      <c r="A84" s="25"/>
      <c r="B84" s="25"/>
      <c r="C84" s="25"/>
    </row>
    <row r="85" spans="1:3" ht="14.25">
      <c r="A85" s="25"/>
      <c r="B85" s="25"/>
      <c r="C85" s="25"/>
    </row>
    <row r="86" spans="1:3" ht="14.25">
      <c r="A86" s="25"/>
      <c r="B86" s="25"/>
      <c r="C86" s="25"/>
    </row>
    <row r="87" spans="1:3" ht="14.25">
      <c r="A87" s="25"/>
      <c r="B87" s="25"/>
      <c r="C87" s="25"/>
    </row>
    <row r="88" spans="1:3" ht="14.25">
      <c r="A88" s="25"/>
      <c r="B88" s="25"/>
      <c r="C88" s="25"/>
    </row>
    <row r="89" spans="1:3" ht="14.25">
      <c r="A89" s="25"/>
      <c r="B89" s="25"/>
      <c r="C89" s="25"/>
    </row>
    <row r="90" spans="1:3" ht="14.25">
      <c r="A90" s="25"/>
      <c r="B90" s="25"/>
      <c r="C90" s="25"/>
    </row>
    <row r="91" spans="1:3" ht="14.25">
      <c r="A91" s="25"/>
      <c r="B91" s="25"/>
      <c r="C91" s="25"/>
    </row>
    <row r="92" spans="1:3" ht="14.25">
      <c r="A92" s="25"/>
      <c r="B92" s="25"/>
      <c r="C92" s="25"/>
    </row>
    <row r="93" spans="1:3" ht="14.25">
      <c r="A93" s="25"/>
      <c r="B93" s="25"/>
      <c r="C93" s="25"/>
    </row>
    <row r="94" spans="1:3" ht="14.25">
      <c r="A94" s="25"/>
      <c r="B94" s="25"/>
      <c r="C94" s="25"/>
    </row>
    <row r="95" spans="1:3" ht="14.25">
      <c r="A95" s="25"/>
      <c r="B95" s="25"/>
      <c r="C95" s="25"/>
    </row>
    <row r="96" spans="1:3" ht="14.25">
      <c r="A96" s="25"/>
      <c r="B96" s="25"/>
      <c r="C96" s="25"/>
    </row>
    <row r="97" spans="1:3" ht="14.25">
      <c r="A97" s="25"/>
      <c r="B97" s="25"/>
      <c r="C97" s="25"/>
    </row>
    <row r="98" spans="1:3" ht="14.25">
      <c r="A98" s="25"/>
      <c r="B98" s="25"/>
      <c r="C98" s="25"/>
    </row>
    <row r="99" spans="1:3" ht="14.25">
      <c r="A99" s="25"/>
      <c r="B99" s="25"/>
      <c r="C99" s="25"/>
    </row>
    <row r="100" spans="1:3" ht="14.25">
      <c r="A100" s="25"/>
      <c r="B100" s="25"/>
      <c r="C100" s="25"/>
    </row>
    <row r="101" spans="1:3" ht="14.25">
      <c r="A101" s="25"/>
      <c r="B101" s="25"/>
      <c r="C101" s="25"/>
    </row>
    <row r="102" spans="1:3" ht="14.25">
      <c r="A102" s="25"/>
      <c r="B102" s="25"/>
      <c r="C102" s="25"/>
    </row>
    <row r="103" spans="1:3" ht="14.25">
      <c r="A103" s="25"/>
      <c r="B103" s="25"/>
      <c r="C103" s="25"/>
    </row>
    <row r="104" spans="1:3" ht="14.25">
      <c r="A104" s="25"/>
      <c r="B104" s="25"/>
      <c r="C104" s="25"/>
    </row>
    <row r="105" spans="1:3" ht="14.25">
      <c r="A105" s="25"/>
      <c r="B105" s="25"/>
      <c r="C105" s="25"/>
    </row>
    <row r="106" spans="1:3" ht="14.25">
      <c r="A106" s="25"/>
      <c r="B106" s="25"/>
      <c r="C106" s="25"/>
    </row>
    <row r="107" spans="1:3" ht="14.25">
      <c r="A107" s="25"/>
      <c r="B107" s="25"/>
      <c r="C107" s="25"/>
    </row>
    <row r="108" spans="1:3" ht="14.25">
      <c r="A108" s="25"/>
      <c r="B108" s="25"/>
      <c r="C108" s="25"/>
    </row>
    <row r="109" spans="1:3" ht="14.25">
      <c r="A109" s="25"/>
      <c r="B109" s="25"/>
      <c r="C109" s="25"/>
    </row>
    <row r="110" spans="1:3" ht="14.25">
      <c r="A110" s="25"/>
      <c r="B110" s="25"/>
      <c r="C110" s="25"/>
    </row>
    <row r="111" spans="1:3" ht="14.25">
      <c r="A111" s="25"/>
      <c r="B111" s="25"/>
      <c r="C111" s="25"/>
    </row>
    <row r="112" spans="1:3" ht="14.25">
      <c r="A112" s="25"/>
      <c r="B112" s="25"/>
      <c r="C112" s="25"/>
    </row>
    <row r="113" spans="1:3" ht="14.25">
      <c r="A113" s="25"/>
      <c r="B113" s="25"/>
      <c r="C113" s="25"/>
    </row>
    <row r="114" spans="1:3" ht="14.25">
      <c r="A114" s="25"/>
      <c r="B114" s="25"/>
      <c r="C114" s="25"/>
    </row>
    <row r="115" spans="1:3" ht="14.25">
      <c r="A115" s="25"/>
      <c r="B115" s="25"/>
      <c r="C115" s="25"/>
    </row>
    <row r="116" spans="1:3" ht="14.25">
      <c r="A116" s="25"/>
      <c r="B116" s="25"/>
      <c r="C116" s="25"/>
    </row>
    <row r="117" spans="1:3" ht="14.25">
      <c r="A117" s="25"/>
      <c r="B117" s="25"/>
      <c r="C117" s="25"/>
    </row>
    <row r="118" spans="1:3" ht="14.25">
      <c r="A118" s="25"/>
      <c r="B118" s="25"/>
      <c r="C118" s="25"/>
    </row>
    <row r="119" spans="1:3" ht="14.25">
      <c r="A119" s="25"/>
      <c r="B119" s="25"/>
      <c r="C119" s="25"/>
    </row>
    <row r="120" spans="1:3" ht="14.25">
      <c r="A120" s="25"/>
      <c r="B120" s="25"/>
      <c r="C120" s="25"/>
    </row>
    <row r="121" spans="1:3" ht="14.25">
      <c r="A121" s="25"/>
      <c r="B121" s="25"/>
      <c r="C121" s="25"/>
    </row>
    <row r="122" spans="1:3" ht="14.25">
      <c r="A122" s="25"/>
      <c r="B122" s="25"/>
      <c r="C122" s="25"/>
    </row>
    <row r="123" spans="1:3" ht="14.25">
      <c r="A123" s="25"/>
      <c r="B123" s="25"/>
      <c r="C123" s="25"/>
    </row>
    <row r="124" spans="1:3" ht="14.25">
      <c r="A124" s="25"/>
      <c r="B124" s="25"/>
      <c r="C124" s="25"/>
    </row>
    <row r="125" spans="1:3" ht="14.25">
      <c r="A125" s="25"/>
      <c r="B125" s="25"/>
      <c r="C125" s="25"/>
    </row>
    <row r="126" spans="1:3" ht="14.25">
      <c r="A126" s="25"/>
      <c r="B126" s="25"/>
      <c r="C126" s="25"/>
    </row>
    <row r="127" spans="1:3" ht="14.25">
      <c r="A127" s="25"/>
      <c r="B127" s="25"/>
      <c r="C127" s="25"/>
    </row>
    <row r="128" spans="1:3" ht="14.25">
      <c r="A128" s="25"/>
      <c r="B128" s="25"/>
      <c r="C128" s="25"/>
    </row>
    <row r="129" spans="1:3" ht="14.25">
      <c r="A129" s="25"/>
      <c r="B129" s="25"/>
      <c r="C129" s="25"/>
    </row>
    <row r="130" spans="1:3" ht="14.25">
      <c r="A130" s="25"/>
      <c r="B130" s="25"/>
      <c r="C130" s="25"/>
    </row>
    <row r="131" spans="1:3" ht="14.25">
      <c r="A131" s="25"/>
      <c r="B131" s="25"/>
      <c r="C131" s="25"/>
    </row>
    <row r="132" spans="1:3" ht="14.25">
      <c r="A132" s="25"/>
      <c r="B132" s="25"/>
      <c r="C132" s="25"/>
    </row>
    <row r="133" spans="1:3" ht="14.25">
      <c r="A133" s="25"/>
      <c r="B133" s="25"/>
      <c r="C133" s="25"/>
    </row>
    <row r="134" spans="1:3" ht="14.25">
      <c r="A134" s="25"/>
      <c r="B134" s="25"/>
      <c r="C134" s="25"/>
    </row>
    <row r="135" spans="1:3" ht="14.25">
      <c r="A135" s="25"/>
      <c r="B135" s="25"/>
      <c r="C135" s="25"/>
    </row>
    <row r="136" spans="1:3" ht="14.25">
      <c r="A136" s="25"/>
      <c r="B136" s="25"/>
      <c r="C136" s="25"/>
    </row>
    <row r="137" spans="1:3" ht="14.25">
      <c r="A137" s="25"/>
      <c r="B137" s="25"/>
      <c r="C137" s="25"/>
    </row>
    <row r="138" spans="1:3" ht="14.25">
      <c r="A138" s="25"/>
      <c r="B138" s="25"/>
      <c r="C138" s="25"/>
    </row>
    <row r="139" spans="1:3" ht="14.25">
      <c r="A139" s="25"/>
      <c r="B139" s="25"/>
      <c r="C139" s="25"/>
    </row>
    <row r="140" spans="1:3" ht="14.25">
      <c r="A140" s="25"/>
      <c r="B140" s="25"/>
      <c r="C140" s="25"/>
    </row>
    <row r="141" spans="1:3" ht="14.25">
      <c r="A141" s="25"/>
      <c r="B141" s="25"/>
      <c r="C141" s="25"/>
    </row>
    <row r="142" spans="1:3" ht="14.25">
      <c r="A142" s="25"/>
      <c r="B142" s="25"/>
      <c r="C142" s="25"/>
    </row>
    <row r="143" spans="1:3" ht="14.25">
      <c r="A143" s="25"/>
      <c r="B143" s="25"/>
      <c r="C143" s="25"/>
    </row>
    <row r="144" spans="1:3" ht="14.25">
      <c r="A144" s="25"/>
      <c r="B144" s="25"/>
      <c r="C144" s="25"/>
    </row>
    <row r="145" spans="1:3" ht="14.25">
      <c r="A145" s="25"/>
      <c r="B145" s="25"/>
      <c r="C145" s="25"/>
    </row>
    <row r="146" spans="1:3" ht="14.25">
      <c r="A146" s="25"/>
      <c r="B146" s="25"/>
      <c r="C146" s="25"/>
    </row>
    <row r="147" spans="1:3" ht="14.25">
      <c r="A147" s="25"/>
      <c r="B147" s="25"/>
      <c r="C147" s="25"/>
    </row>
    <row r="148" spans="1:3" ht="14.25">
      <c r="A148" s="25"/>
      <c r="B148" s="25"/>
      <c r="C148" s="25"/>
    </row>
    <row r="149" spans="1:3" ht="14.25">
      <c r="A149" s="25"/>
      <c r="B149" s="25"/>
      <c r="C149" s="25"/>
    </row>
    <row r="150" spans="1:3" ht="14.25">
      <c r="A150" s="25"/>
      <c r="B150" s="25"/>
      <c r="C150" s="25"/>
    </row>
    <row r="151" spans="1:3" ht="14.25">
      <c r="A151" s="25"/>
      <c r="B151" s="25"/>
      <c r="C151" s="25"/>
    </row>
    <row r="152" spans="1:3" ht="14.25">
      <c r="A152" s="25"/>
      <c r="B152" s="25"/>
      <c r="C152" s="25"/>
    </row>
    <row r="153" spans="1:3" ht="14.25">
      <c r="A153" s="25"/>
      <c r="B153" s="25"/>
      <c r="C153" s="25"/>
    </row>
    <row r="154" spans="1:3" ht="14.25">
      <c r="A154" s="25"/>
      <c r="B154" s="25"/>
      <c r="C154" s="25"/>
    </row>
    <row r="155" spans="1:3" ht="14.25">
      <c r="A155" s="25"/>
      <c r="B155" s="25"/>
      <c r="C155" s="25"/>
    </row>
    <row r="156" spans="1:3" ht="14.25">
      <c r="A156" s="25"/>
      <c r="B156" s="25"/>
      <c r="C156" s="25"/>
    </row>
    <row r="157" spans="1:3" ht="14.25">
      <c r="A157" s="25"/>
      <c r="B157" s="25"/>
      <c r="C157" s="25"/>
    </row>
    <row r="158" spans="1:3" ht="14.25">
      <c r="A158" s="25"/>
      <c r="B158" s="25"/>
      <c r="C158" s="25"/>
    </row>
    <row r="159" spans="1:3" ht="14.25">
      <c r="A159" s="25"/>
      <c r="B159" s="25"/>
      <c r="C159" s="25"/>
    </row>
    <row r="160" spans="1:3" ht="14.25">
      <c r="A160" s="25"/>
      <c r="B160" s="25"/>
      <c r="C160" s="25"/>
    </row>
    <row r="161" spans="1:3" ht="14.25">
      <c r="A161" s="25"/>
      <c r="B161" s="25"/>
      <c r="C161" s="25"/>
    </row>
    <row r="162" spans="1:3" ht="14.25">
      <c r="A162" s="25"/>
      <c r="B162" s="25"/>
      <c r="C162" s="25"/>
    </row>
    <row r="163" spans="1:3" ht="14.25">
      <c r="A163" s="25"/>
      <c r="B163" s="25"/>
      <c r="C163" s="25"/>
    </row>
    <row r="164" spans="1:3" ht="14.25">
      <c r="A164" s="25"/>
      <c r="B164" s="25"/>
      <c r="C164" s="25"/>
    </row>
    <row r="165" spans="1:3" ht="14.25">
      <c r="A165" s="25"/>
      <c r="B165" s="25"/>
      <c r="C165" s="25"/>
    </row>
    <row r="166" spans="1:3" ht="14.25">
      <c r="A166" s="25"/>
      <c r="B166" s="25"/>
      <c r="C166" s="25"/>
    </row>
    <row r="167" spans="1:3" ht="14.25">
      <c r="A167" s="25"/>
      <c r="B167" s="25"/>
      <c r="C167" s="25"/>
    </row>
    <row r="168" spans="1:3" ht="14.25">
      <c r="A168" s="25"/>
      <c r="B168" s="25"/>
      <c r="C168" s="25"/>
    </row>
    <row r="169" spans="1:3" ht="14.25">
      <c r="A169" s="25"/>
      <c r="B169" s="25"/>
      <c r="C169" s="25"/>
    </row>
    <row r="170" spans="1:3" ht="14.25">
      <c r="A170" s="25"/>
      <c r="B170" s="25"/>
      <c r="C170" s="25"/>
    </row>
    <row r="171" spans="1:3" ht="14.25">
      <c r="A171" s="25"/>
      <c r="B171" s="25"/>
      <c r="C171" s="25"/>
    </row>
    <row r="172" spans="1:3" ht="14.25">
      <c r="A172" s="25"/>
      <c r="B172" s="25"/>
      <c r="C172" s="25"/>
    </row>
    <row r="173" spans="1:3" ht="14.25">
      <c r="A173" s="25"/>
      <c r="B173" s="25"/>
      <c r="C173" s="25"/>
    </row>
    <row r="174" spans="1:3" ht="14.25">
      <c r="A174" s="25"/>
      <c r="B174" s="25"/>
      <c r="C174" s="25"/>
    </row>
    <row r="175" spans="1:3" ht="14.25">
      <c r="A175" s="25"/>
      <c r="B175" s="25"/>
      <c r="C175" s="25"/>
    </row>
    <row r="176" spans="1:3" ht="14.25">
      <c r="A176" s="25"/>
      <c r="B176" s="25"/>
      <c r="C176" s="25"/>
    </row>
    <row r="177" spans="1:3" ht="14.25">
      <c r="A177" s="25"/>
      <c r="B177" s="25"/>
      <c r="C177" s="25"/>
    </row>
    <row r="178" spans="1:3" ht="14.25">
      <c r="A178" s="25"/>
      <c r="B178" s="25"/>
      <c r="C178" s="25"/>
    </row>
    <row r="179" spans="1:3" ht="14.25">
      <c r="A179" s="25"/>
      <c r="B179" s="25"/>
      <c r="C179" s="25"/>
    </row>
    <row r="180" spans="1:3" ht="14.25">
      <c r="A180" s="25"/>
      <c r="B180" s="25"/>
      <c r="C180" s="25"/>
    </row>
    <row r="181" spans="1:3" ht="14.25">
      <c r="A181" s="25"/>
      <c r="B181" s="25"/>
      <c r="C181" s="25"/>
    </row>
    <row r="182" spans="1:3" ht="14.25">
      <c r="A182" s="25"/>
      <c r="B182" s="25"/>
      <c r="C182" s="25"/>
    </row>
    <row r="183" spans="1:3" ht="14.25">
      <c r="A183" s="25"/>
      <c r="B183" s="25"/>
      <c r="C183" s="25"/>
    </row>
    <row r="184" spans="1:3" ht="14.25">
      <c r="A184" s="25"/>
      <c r="B184" s="25"/>
      <c r="C184" s="25"/>
    </row>
    <row r="185" spans="1:3" ht="14.25">
      <c r="A185" s="25"/>
      <c r="B185" s="25"/>
      <c r="C185" s="25"/>
    </row>
  </sheetData>
  <sheetProtection/>
  <mergeCells count="6">
    <mergeCell ref="F2:F3"/>
    <mergeCell ref="E2:E3"/>
    <mergeCell ref="A2:A3"/>
    <mergeCell ref="B2:B3"/>
    <mergeCell ref="C2:C3"/>
    <mergeCell ref="D2:D3"/>
  </mergeCells>
  <printOptions horizontalCentered="1"/>
  <pageMargins left="0.35" right="0.2362204724409449" top="1.16" bottom="0.19" header="0.37" footer="0.19"/>
  <pageSetup horizontalDpi="600" verticalDpi="600" orientation="portrait" paperSize="9" scale="76" r:id="rId1"/>
  <headerFooter alignWithMargins="0">
    <oddHeader>&amp;C&amp;"Garamond,Félkövér"&amp;14
 5/2016. (IV.22.) számú zárszámadási rendelethez
ZALASZABAR KÖZSÉG ÖNKORMÁNYZATA ÉS INTÉZMÉNYE
BEVÉTELI ÉS KIADÁSI ELŐIRÁNYZATAINAK TELJESÍTÉSE ROVATONKÉNT   
2015. ÉVBEN
&amp;R&amp;A
&amp;P.oldal
</oddHeader>
  </headerFooter>
  <rowBreaks count="1" manualBreakCount="1">
    <brk id="4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K41"/>
  <sheetViews>
    <sheetView view="pageLayout" workbookViewId="0" topLeftCell="A1">
      <selection activeCell="C18" sqref="C18"/>
    </sheetView>
  </sheetViews>
  <sheetFormatPr defaultColWidth="9.00390625" defaultRowHeight="12.75"/>
  <cols>
    <col min="1" max="1" width="8.75390625" style="260" customWidth="1"/>
    <col min="2" max="2" width="49.625" style="260" customWidth="1"/>
    <col min="3" max="4" width="14.375" style="260" customWidth="1"/>
    <col min="5" max="6" width="13.25390625" style="260" customWidth="1"/>
    <col min="7" max="8" width="14.75390625" style="260" customWidth="1"/>
    <col min="9" max="9" width="13.25390625" style="260" customWidth="1"/>
    <col min="10" max="10" width="13.875" style="260" customWidth="1"/>
    <col min="11" max="16384" width="9.125" style="260" customWidth="1"/>
  </cols>
  <sheetData>
    <row r="1" spans="1:10" ht="12.75">
      <c r="A1" s="259"/>
      <c r="B1" s="259"/>
      <c r="C1" s="259"/>
      <c r="D1" s="259"/>
      <c r="E1" s="709" t="s">
        <v>837</v>
      </c>
      <c r="F1" s="709"/>
      <c r="G1" s="709"/>
      <c r="H1" s="709"/>
      <c r="I1" s="709"/>
      <c r="J1" s="709"/>
    </row>
    <row r="2" spans="1:10" ht="15" customHeight="1" thickBot="1">
      <c r="A2" s="705" t="s">
        <v>854</v>
      </c>
      <c r="B2" s="710" t="s">
        <v>785</v>
      </c>
      <c r="C2" s="710" t="s">
        <v>1571</v>
      </c>
      <c r="D2" s="713"/>
      <c r="E2" s="713"/>
      <c r="F2" s="714"/>
      <c r="G2" s="710" t="s">
        <v>786</v>
      </c>
      <c r="H2" s="713"/>
      <c r="I2" s="713"/>
      <c r="J2" s="714"/>
    </row>
    <row r="3" spans="1:10" ht="15" customHeight="1">
      <c r="A3" s="708"/>
      <c r="B3" s="711"/>
      <c r="C3" s="715" t="s">
        <v>1580</v>
      </c>
      <c r="D3" s="703" t="s">
        <v>636</v>
      </c>
      <c r="E3" s="704"/>
      <c r="F3" s="718" t="s">
        <v>637</v>
      </c>
      <c r="G3" s="715" t="s">
        <v>830</v>
      </c>
      <c r="H3" s="707" t="s">
        <v>634</v>
      </c>
      <c r="I3" s="707" t="s">
        <v>638</v>
      </c>
      <c r="J3" s="718" t="s">
        <v>639</v>
      </c>
    </row>
    <row r="4" spans="1:10" ht="15" customHeight="1">
      <c r="A4" s="708"/>
      <c r="B4" s="711"/>
      <c r="C4" s="716"/>
      <c r="D4" s="705" t="s">
        <v>634</v>
      </c>
      <c r="E4" s="705" t="s">
        <v>635</v>
      </c>
      <c r="F4" s="719"/>
      <c r="G4" s="716"/>
      <c r="H4" s="708"/>
      <c r="I4" s="708"/>
      <c r="J4" s="719"/>
    </row>
    <row r="5" spans="1:10" ht="15" customHeight="1">
      <c r="A5" s="706"/>
      <c r="B5" s="712"/>
      <c r="C5" s="717"/>
      <c r="D5" s="706"/>
      <c r="E5" s="706"/>
      <c r="F5" s="720"/>
      <c r="G5" s="717"/>
      <c r="H5" s="706"/>
      <c r="I5" s="706"/>
      <c r="J5" s="720"/>
    </row>
    <row r="6" spans="1:10" ht="39.75" customHeight="1">
      <c r="A6" s="261" t="s">
        <v>823</v>
      </c>
      <c r="B6" s="444"/>
      <c r="C6" s="447"/>
      <c r="D6" s="262"/>
      <c r="E6" s="263"/>
      <c r="F6" s="440"/>
      <c r="G6" s="439"/>
      <c r="H6" s="263"/>
      <c r="I6" s="263"/>
      <c r="J6" s="440">
        <v>0</v>
      </c>
    </row>
    <row r="7" spans="1:10" ht="39.75" customHeight="1">
      <c r="A7" s="264"/>
      <c r="B7" s="445"/>
      <c r="C7" s="439"/>
      <c r="D7" s="263"/>
      <c r="E7" s="263"/>
      <c r="F7" s="440"/>
      <c r="G7" s="439"/>
      <c r="H7" s="263"/>
      <c r="I7" s="263"/>
      <c r="J7" s="440"/>
    </row>
    <row r="8" spans="1:10" ht="39.75" customHeight="1" thickBot="1">
      <c r="A8" s="265"/>
      <c r="B8" s="446" t="s">
        <v>784</v>
      </c>
      <c r="C8" s="448">
        <f aca="true" t="shared" si="0" ref="C8:J8">SUM(C6:C7)</f>
        <v>0</v>
      </c>
      <c r="D8" s="449">
        <f t="shared" si="0"/>
        <v>0</v>
      </c>
      <c r="E8" s="442">
        <f t="shared" si="0"/>
        <v>0</v>
      </c>
      <c r="F8" s="443">
        <f t="shared" si="0"/>
        <v>0</v>
      </c>
      <c r="G8" s="441">
        <f t="shared" si="0"/>
        <v>0</v>
      </c>
      <c r="H8" s="442">
        <f t="shared" si="0"/>
        <v>0</v>
      </c>
      <c r="I8" s="442">
        <f t="shared" si="0"/>
        <v>0</v>
      </c>
      <c r="J8" s="443">
        <f t="shared" si="0"/>
        <v>0</v>
      </c>
    </row>
    <row r="9" spans="2:9" ht="39.75" customHeight="1">
      <c r="B9" s="266"/>
      <c r="C9" s="266"/>
      <c r="D9" s="266"/>
      <c r="E9" s="266"/>
      <c r="F9" s="266"/>
      <c r="G9" s="266"/>
      <c r="H9" s="266"/>
      <c r="I9" s="267"/>
    </row>
    <row r="10" spans="2:9" ht="39.75" customHeight="1">
      <c r="B10" s="267"/>
      <c r="C10" s="267"/>
      <c r="D10" s="267"/>
      <c r="E10" s="267"/>
      <c r="F10" s="267"/>
      <c r="G10" s="267"/>
      <c r="H10" s="267"/>
      <c r="I10" s="267"/>
    </row>
    <row r="11" spans="2:9" ht="12.75">
      <c r="B11" s="267"/>
      <c r="C11" s="267"/>
      <c r="D11" s="267"/>
      <c r="E11" s="267"/>
      <c r="F11" s="267"/>
      <c r="G11" s="267"/>
      <c r="H11" s="267"/>
      <c r="I11" s="267"/>
    </row>
    <row r="12" spans="2:9" ht="12.75">
      <c r="B12" s="267"/>
      <c r="C12" s="267"/>
      <c r="D12" s="267"/>
      <c r="E12" s="267"/>
      <c r="F12" s="267"/>
      <c r="G12" s="267"/>
      <c r="H12" s="267"/>
      <c r="I12" s="267"/>
    </row>
    <row r="41" ht="12.75">
      <c r="K41" s="268"/>
    </row>
  </sheetData>
  <sheetProtection/>
  <mergeCells count="14">
    <mergeCell ref="J3:J5"/>
    <mergeCell ref="I3:I5"/>
    <mergeCell ref="C2:F2"/>
    <mergeCell ref="F3:F5"/>
    <mergeCell ref="D3:E3"/>
    <mergeCell ref="D4:D5"/>
    <mergeCell ref="E4:E5"/>
    <mergeCell ref="H3:H5"/>
    <mergeCell ref="E1:J1"/>
    <mergeCell ref="A2:A5"/>
    <mergeCell ref="B2:B5"/>
    <mergeCell ref="G2:J2"/>
    <mergeCell ref="G3:G5"/>
    <mergeCell ref="C3:C5"/>
  </mergeCells>
  <printOptions horizontalCentered="1"/>
  <pageMargins left="0.2362204724409449" right="0.2362204724409449" top="1.3385826771653544" bottom="0.1968503937007874" header="0.5905511811023623" footer="0.1968503937007874"/>
  <pageSetup horizontalDpi="300" verticalDpi="300" orientation="landscape" paperSize="9" scale="84" r:id="rId1"/>
  <headerFooter alignWithMargins="0">
    <oddHeader>&amp;C&amp;"Garamond,Félkövér"&amp;14 5/2016.(IV.22.) számú zárszámadási rendelethez
ZALASZABAR KÖZSÉG ÖNKORMÁNYZAT 2015.ÉVI EURÓPAI UNIÓS PROJEKTJEINEK BEVÉTELEINEK ÉS KIADÁSAINAK TELJESÍTÉSE&amp;R&amp;A
&amp;P.oldal
1000.-Ft-ban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L192"/>
  <sheetViews>
    <sheetView view="pageLayout" zoomScale="75" zoomScaleSheetLayoutView="75" zoomScalePageLayoutView="75" workbookViewId="0" topLeftCell="A1">
      <selection activeCell="I118" sqref="I118:K118"/>
    </sheetView>
  </sheetViews>
  <sheetFormatPr defaultColWidth="9.00390625" defaultRowHeight="12.75"/>
  <cols>
    <col min="1" max="1" width="5.625" style="194" customWidth="1"/>
    <col min="2" max="2" width="61.00390625" style="194" customWidth="1"/>
    <col min="3" max="3" width="11.75390625" style="194" customWidth="1"/>
    <col min="4" max="4" width="10.125" style="194" customWidth="1"/>
    <col min="5" max="5" width="11.375" style="194" customWidth="1"/>
    <col min="6" max="6" width="12.875" style="194" customWidth="1"/>
    <col min="7" max="7" width="9.75390625" style="194" customWidth="1"/>
    <col min="8" max="8" width="14.00390625" style="194" customWidth="1"/>
    <col min="9" max="9" width="13.625" style="194" customWidth="1"/>
    <col min="10" max="10" width="9.75390625" style="194" customWidth="1"/>
    <col min="11" max="11" width="13.375" style="194" customWidth="1"/>
    <col min="12" max="16384" width="9.125" style="194" customWidth="1"/>
  </cols>
  <sheetData>
    <row r="1" spans="1:5" ht="12.75" customHeight="1">
      <c r="A1" s="193"/>
      <c r="B1" s="193"/>
      <c r="C1" s="193"/>
      <c r="D1" s="193"/>
      <c r="E1" s="193"/>
    </row>
    <row r="2" spans="1:11" ht="16.5" thickBot="1">
      <c r="A2" s="727"/>
      <c r="B2" s="727"/>
      <c r="C2" s="730"/>
      <c r="D2" s="730"/>
      <c r="E2" s="416"/>
      <c r="I2" s="195"/>
      <c r="J2" s="195"/>
      <c r="K2" s="195" t="s">
        <v>837</v>
      </c>
    </row>
    <row r="3" spans="1:11" ht="24.75" customHeight="1">
      <c r="A3" s="731" t="s">
        <v>838</v>
      </c>
      <c r="B3" s="725" t="s">
        <v>833</v>
      </c>
      <c r="C3" s="733" t="s">
        <v>317</v>
      </c>
      <c r="D3" s="734"/>
      <c r="E3" s="735"/>
      <c r="F3" s="721" t="s">
        <v>321</v>
      </c>
      <c r="G3" s="722"/>
      <c r="H3" s="724"/>
      <c r="I3" s="721" t="s">
        <v>830</v>
      </c>
      <c r="J3" s="722"/>
      <c r="K3" s="723"/>
    </row>
    <row r="4" spans="1:11" ht="16.5" customHeight="1">
      <c r="A4" s="732"/>
      <c r="B4" s="726"/>
      <c r="C4" s="459">
        <v>42004</v>
      </c>
      <c r="D4" s="427" t="s">
        <v>1572</v>
      </c>
      <c r="E4" s="426">
        <v>42369</v>
      </c>
      <c r="F4" s="426">
        <v>42004</v>
      </c>
      <c r="G4" s="427" t="s">
        <v>1573</v>
      </c>
      <c r="H4" s="426">
        <v>42369</v>
      </c>
      <c r="I4" s="426">
        <v>42004</v>
      </c>
      <c r="J4" s="427" t="s">
        <v>1573</v>
      </c>
      <c r="K4" s="433">
        <v>42369</v>
      </c>
    </row>
    <row r="5" spans="1:12" ht="16.5" customHeight="1" thickBot="1">
      <c r="A5" s="727" t="s">
        <v>1548</v>
      </c>
      <c r="B5" s="727"/>
      <c r="C5" s="460"/>
      <c r="D5" s="461"/>
      <c r="E5" s="462"/>
      <c r="F5" s="462"/>
      <c r="G5" s="461"/>
      <c r="H5" s="462"/>
      <c r="I5" s="462"/>
      <c r="J5" s="461"/>
      <c r="K5" s="462"/>
      <c r="L5" s="428"/>
    </row>
    <row r="6" spans="1:11" ht="15">
      <c r="A6" s="196" t="s">
        <v>823</v>
      </c>
      <c r="B6" s="425" t="s">
        <v>663</v>
      </c>
      <c r="C6" s="468"/>
      <c r="D6" s="468"/>
      <c r="E6" s="468"/>
      <c r="F6" s="469">
        <v>10</v>
      </c>
      <c r="G6" s="469"/>
      <c r="H6" s="469">
        <v>0</v>
      </c>
      <c r="I6" s="469">
        <f>SUM(C6+F6)</f>
        <v>10</v>
      </c>
      <c r="J6" s="469"/>
      <c r="K6" s="469">
        <f>SUM(E6+H6)</f>
        <v>0</v>
      </c>
    </row>
    <row r="7" spans="1:11" ht="15">
      <c r="A7" s="196" t="s">
        <v>824</v>
      </c>
      <c r="B7" s="425" t="s">
        <v>664</v>
      </c>
      <c r="C7" s="470"/>
      <c r="D7" s="470"/>
      <c r="E7" s="470"/>
      <c r="F7" s="470"/>
      <c r="G7" s="470"/>
      <c r="H7" s="470"/>
      <c r="I7" s="470">
        <f aca="true" t="shared" si="0" ref="I7:I70">SUM(C7+F7)</f>
        <v>0</v>
      </c>
      <c r="J7" s="470"/>
      <c r="K7" s="470">
        <f aca="true" t="shared" si="1" ref="K7:K70">SUM(E7+H7)</f>
        <v>0</v>
      </c>
    </row>
    <row r="8" spans="1:11" ht="15">
      <c r="A8" s="196" t="s">
        <v>825</v>
      </c>
      <c r="B8" s="425" t="s">
        <v>665</v>
      </c>
      <c r="C8" s="470"/>
      <c r="D8" s="470"/>
      <c r="E8" s="470"/>
      <c r="F8" s="470"/>
      <c r="G8" s="470"/>
      <c r="H8" s="470"/>
      <c r="I8" s="470">
        <f t="shared" si="0"/>
        <v>0</v>
      </c>
      <c r="J8" s="470"/>
      <c r="K8" s="470">
        <f t="shared" si="1"/>
        <v>0</v>
      </c>
    </row>
    <row r="9" spans="1:11" ht="15.75">
      <c r="A9" s="196" t="s">
        <v>826</v>
      </c>
      <c r="B9" s="424" t="s">
        <v>666</v>
      </c>
      <c r="C9" s="471">
        <f aca="true" t="shared" si="2" ref="C9:H9">SUM(C6:C8)</f>
        <v>0</v>
      </c>
      <c r="D9" s="471">
        <f t="shared" si="2"/>
        <v>0</v>
      </c>
      <c r="E9" s="471">
        <f t="shared" si="2"/>
        <v>0</v>
      </c>
      <c r="F9" s="471">
        <f t="shared" si="2"/>
        <v>10</v>
      </c>
      <c r="G9" s="471"/>
      <c r="H9" s="471">
        <f t="shared" si="2"/>
        <v>0</v>
      </c>
      <c r="I9" s="471">
        <f t="shared" si="0"/>
        <v>10</v>
      </c>
      <c r="J9" s="471"/>
      <c r="K9" s="471">
        <f t="shared" si="1"/>
        <v>0</v>
      </c>
    </row>
    <row r="10" spans="1:11" ht="15">
      <c r="A10" s="196" t="s">
        <v>828</v>
      </c>
      <c r="B10" s="425" t="s">
        <v>667</v>
      </c>
      <c r="C10" s="470">
        <v>33512</v>
      </c>
      <c r="D10" s="470"/>
      <c r="E10" s="470">
        <v>32692</v>
      </c>
      <c r="F10" s="470">
        <v>361046</v>
      </c>
      <c r="G10" s="470"/>
      <c r="H10" s="470">
        <v>349936</v>
      </c>
      <c r="I10" s="470">
        <f t="shared" si="0"/>
        <v>394558</v>
      </c>
      <c r="J10" s="470"/>
      <c r="K10" s="470">
        <f t="shared" si="1"/>
        <v>382628</v>
      </c>
    </row>
    <row r="11" spans="1:11" ht="15">
      <c r="A11" s="196" t="s">
        <v>839</v>
      </c>
      <c r="B11" s="425" t="s">
        <v>668</v>
      </c>
      <c r="C11" s="470">
        <v>421</v>
      </c>
      <c r="D11" s="470"/>
      <c r="E11" s="470">
        <v>474</v>
      </c>
      <c r="F11" s="470">
        <v>17318</v>
      </c>
      <c r="G11" s="470"/>
      <c r="H11" s="470">
        <v>12044</v>
      </c>
      <c r="I11" s="470">
        <f t="shared" si="0"/>
        <v>17739</v>
      </c>
      <c r="J11" s="470"/>
      <c r="K11" s="470">
        <f t="shared" si="1"/>
        <v>12518</v>
      </c>
    </row>
    <row r="12" spans="1:11" ht="15">
      <c r="A12" s="196" t="s">
        <v>835</v>
      </c>
      <c r="B12" s="425" t="s">
        <v>669</v>
      </c>
      <c r="C12" s="470"/>
      <c r="D12" s="470"/>
      <c r="E12" s="470"/>
      <c r="F12" s="470"/>
      <c r="G12" s="470"/>
      <c r="H12" s="470"/>
      <c r="I12" s="470">
        <f t="shared" si="0"/>
        <v>0</v>
      </c>
      <c r="J12" s="470"/>
      <c r="K12" s="470">
        <f t="shared" si="1"/>
        <v>0</v>
      </c>
    </row>
    <row r="13" spans="1:11" ht="15">
      <c r="A13" s="196" t="s">
        <v>840</v>
      </c>
      <c r="B13" s="425" t="s">
        <v>670</v>
      </c>
      <c r="C13" s="470"/>
      <c r="D13" s="470"/>
      <c r="E13" s="470"/>
      <c r="F13" s="470">
        <v>546</v>
      </c>
      <c r="G13" s="470"/>
      <c r="H13" s="470">
        <v>1126</v>
      </c>
      <c r="I13" s="470">
        <f t="shared" si="0"/>
        <v>546</v>
      </c>
      <c r="J13" s="470"/>
      <c r="K13" s="470">
        <f t="shared" si="1"/>
        <v>1126</v>
      </c>
    </row>
    <row r="14" spans="1:11" ht="15">
      <c r="A14" s="196" t="s">
        <v>1448</v>
      </c>
      <c r="B14" s="425" t="s">
        <v>671</v>
      </c>
      <c r="C14" s="470"/>
      <c r="D14" s="470"/>
      <c r="E14" s="470"/>
      <c r="F14" s="470"/>
      <c r="G14" s="470"/>
      <c r="H14" s="470"/>
      <c r="I14" s="470">
        <f t="shared" si="0"/>
        <v>0</v>
      </c>
      <c r="J14" s="470"/>
      <c r="K14" s="470">
        <f t="shared" si="1"/>
        <v>0</v>
      </c>
    </row>
    <row r="15" spans="1:11" ht="15.75">
      <c r="A15" s="196" t="s">
        <v>836</v>
      </c>
      <c r="B15" s="424" t="s">
        <v>672</v>
      </c>
      <c r="C15" s="471">
        <f aca="true" t="shared" si="3" ref="C15:H15">SUM(C10:C14)</f>
        <v>33933</v>
      </c>
      <c r="D15" s="471">
        <f t="shared" si="3"/>
        <v>0</v>
      </c>
      <c r="E15" s="471">
        <f t="shared" si="3"/>
        <v>33166</v>
      </c>
      <c r="F15" s="471">
        <f t="shared" si="3"/>
        <v>378910</v>
      </c>
      <c r="G15" s="471"/>
      <c r="H15" s="471">
        <f t="shared" si="3"/>
        <v>363106</v>
      </c>
      <c r="I15" s="470">
        <f t="shared" si="0"/>
        <v>412843</v>
      </c>
      <c r="J15" s="471"/>
      <c r="K15" s="470">
        <f t="shared" si="1"/>
        <v>396272</v>
      </c>
    </row>
    <row r="16" spans="1:11" ht="15">
      <c r="A16" s="196" t="s">
        <v>1072</v>
      </c>
      <c r="B16" s="425" t="s">
        <v>673</v>
      </c>
      <c r="C16" s="470"/>
      <c r="D16" s="470"/>
      <c r="E16" s="470"/>
      <c r="F16" s="470">
        <v>9719</v>
      </c>
      <c r="G16" s="470"/>
      <c r="H16" s="470">
        <v>9719</v>
      </c>
      <c r="I16" s="470">
        <f t="shared" si="0"/>
        <v>9719</v>
      </c>
      <c r="J16" s="470"/>
      <c r="K16" s="470">
        <f t="shared" si="1"/>
        <v>9719</v>
      </c>
    </row>
    <row r="17" spans="1:11" ht="15">
      <c r="A17" s="196" t="s">
        <v>844</v>
      </c>
      <c r="B17" s="425" t="s">
        <v>674</v>
      </c>
      <c r="C17" s="470"/>
      <c r="D17" s="470"/>
      <c r="E17" s="470"/>
      <c r="F17" s="470"/>
      <c r="G17" s="470"/>
      <c r="H17" s="470"/>
      <c r="I17" s="470">
        <f t="shared" si="0"/>
        <v>0</v>
      </c>
      <c r="J17" s="470"/>
      <c r="K17" s="470">
        <f t="shared" si="1"/>
        <v>0</v>
      </c>
    </row>
    <row r="18" spans="1:11" ht="15">
      <c r="A18" s="196" t="s">
        <v>1073</v>
      </c>
      <c r="B18" s="425" t="s">
        <v>675</v>
      </c>
      <c r="C18" s="470"/>
      <c r="D18" s="470"/>
      <c r="E18" s="470"/>
      <c r="F18" s="470"/>
      <c r="G18" s="470"/>
      <c r="H18" s="470"/>
      <c r="I18" s="470">
        <f t="shared" si="0"/>
        <v>0</v>
      </c>
      <c r="J18" s="470"/>
      <c r="K18" s="470">
        <f t="shared" si="1"/>
        <v>0</v>
      </c>
    </row>
    <row r="19" spans="1:11" ht="15">
      <c r="A19" s="196" t="s">
        <v>1408</v>
      </c>
      <c r="B19" s="450" t="s">
        <v>676</v>
      </c>
      <c r="C19" s="470"/>
      <c r="D19" s="470"/>
      <c r="E19" s="470"/>
      <c r="F19" s="470"/>
      <c r="G19" s="470"/>
      <c r="H19" s="470"/>
      <c r="I19" s="470">
        <f t="shared" si="0"/>
        <v>0</v>
      </c>
      <c r="J19" s="470"/>
      <c r="K19" s="470">
        <f t="shared" si="1"/>
        <v>0</v>
      </c>
    </row>
    <row r="20" spans="1:11" ht="15">
      <c r="A20" s="196" t="s">
        <v>1432</v>
      </c>
      <c r="B20" s="425" t="s">
        <v>677</v>
      </c>
      <c r="C20" s="470"/>
      <c r="D20" s="470"/>
      <c r="E20" s="470"/>
      <c r="F20" s="470"/>
      <c r="G20" s="470"/>
      <c r="H20" s="470"/>
      <c r="I20" s="470">
        <f t="shared" si="0"/>
        <v>0</v>
      </c>
      <c r="J20" s="470"/>
      <c r="K20" s="470">
        <f t="shared" si="1"/>
        <v>0</v>
      </c>
    </row>
    <row r="21" spans="1:11" ht="15">
      <c r="A21" s="196" t="s">
        <v>1461</v>
      </c>
      <c r="B21" s="425" t="s">
        <v>678</v>
      </c>
      <c r="C21" s="470"/>
      <c r="D21" s="470"/>
      <c r="E21" s="470"/>
      <c r="F21" s="470"/>
      <c r="G21" s="470"/>
      <c r="H21" s="470"/>
      <c r="I21" s="470">
        <f t="shared" si="0"/>
        <v>0</v>
      </c>
      <c r="J21" s="470"/>
      <c r="K21" s="470">
        <f t="shared" si="1"/>
        <v>0</v>
      </c>
    </row>
    <row r="22" spans="1:11" ht="15">
      <c r="A22" s="451" t="s">
        <v>1462</v>
      </c>
      <c r="B22" s="425" t="s">
        <v>679</v>
      </c>
      <c r="C22" s="472"/>
      <c r="D22" s="472"/>
      <c r="E22" s="472"/>
      <c r="F22" s="472"/>
      <c r="G22" s="472"/>
      <c r="H22" s="472"/>
      <c r="I22" s="470">
        <f t="shared" si="0"/>
        <v>0</v>
      </c>
      <c r="J22" s="472"/>
      <c r="K22" s="470">
        <f t="shared" si="1"/>
        <v>0</v>
      </c>
    </row>
    <row r="23" spans="1:11" ht="25.5">
      <c r="A23" s="196" t="s">
        <v>1463</v>
      </c>
      <c r="B23" s="424" t="s">
        <v>680</v>
      </c>
      <c r="C23" s="471">
        <f aca="true" t="shared" si="4" ref="C23:H23">SUM(C16:C22)</f>
        <v>0</v>
      </c>
      <c r="D23" s="471">
        <f t="shared" si="4"/>
        <v>0</v>
      </c>
      <c r="E23" s="471">
        <f t="shared" si="4"/>
        <v>0</v>
      </c>
      <c r="F23" s="471">
        <f t="shared" si="4"/>
        <v>9719</v>
      </c>
      <c r="G23" s="471"/>
      <c r="H23" s="471">
        <f t="shared" si="4"/>
        <v>9719</v>
      </c>
      <c r="I23" s="470">
        <f t="shared" si="0"/>
        <v>9719</v>
      </c>
      <c r="J23" s="471"/>
      <c r="K23" s="470">
        <f t="shared" si="1"/>
        <v>9719</v>
      </c>
    </row>
    <row r="24" spans="1:11" ht="15.75">
      <c r="A24" s="451" t="s">
        <v>1499</v>
      </c>
      <c r="B24" s="425" t="s">
        <v>681</v>
      </c>
      <c r="C24" s="473"/>
      <c r="D24" s="473"/>
      <c r="E24" s="473"/>
      <c r="F24" s="473"/>
      <c r="G24" s="473"/>
      <c r="H24" s="473"/>
      <c r="I24" s="470">
        <f t="shared" si="0"/>
        <v>0</v>
      </c>
      <c r="J24" s="472"/>
      <c r="K24" s="470">
        <f t="shared" si="1"/>
        <v>0</v>
      </c>
    </row>
    <row r="25" spans="1:11" ht="25.5">
      <c r="A25" s="451" t="s">
        <v>1500</v>
      </c>
      <c r="B25" s="425" t="s">
        <v>1574</v>
      </c>
      <c r="C25" s="473"/>
      <c r="D25" s="473"/>
      <c r="E25" s="473"/>
      <c r="F25" s="473"/>
      <c r="G25" s="473"/>
      <c r="H25" s="473"/>
      <c r="I25" s="470">
        <f t="shared" si="0"/>
        <v>0</v>
      </c>
      <c r="J25" s="472"/>
      <c r="K25" s="470">
        <f t="shared" si="1"/>
        <v>0</v>
      </c>
    </row>
    <row r="26" spans="1:11" ht="26.25" thickBot="1">
      <c r="A26" s="453" t="s">
        <v>1501</v>
      </c>
      <c r="B26" s="454" t="s">
        <v>682</v>
      </c>
      <c r="C26" s="474"/>
      <c r="D26" s="474"/>
      <c r="E26" s="474"/>
      <c r="F26" s="474">
        <f>SUM(F24:F25)</f>
        <v>0</v>
      </c>
      <c r="G26" s="474"/>
      <c r="H26" s="474">
        <f>SUM(H24:H25)</f>
        <v>0</v>
      </c>
      <c r="I26" s="470">
        <f t="shared" si="0"/>
        <v>0</v>
      </c>
      <c r="J26" s="470"/>
      <c r="K26" s="470">
        <f t="shared" si="1"/>
        <v>0</v>
      </c>
    </row>
    <row r="27" spans="1:11" ht="26.25" thickBot="1">
      <c r="A27" s="457" t="s">
        <v>1549</v>
      </c>
      <c r="B27" s="458" t="s">
        <v>683</v>
      </c>
      <c r="C27" s="476">
        <f>SUM(C23,C15,C9)</f>
        <v>33933</v>
      </c>
      <c r="D27" s="476">
        <f>SUM(D23,D15,D9)</f>
        <v>0</v>
      </c>
      <c r="E27" s="476">
        <f>SUM(E23,E15,E9)</f>
        <v>33166</v>
      </c>
      <c r="F27" s="476">
        <f>SUM(F26+F23+F15+F9)</f>
        <v>388639</v>
      </c>
      <c r="G27" s="476"/>
      <c r="H27" s="476">
        <f>SUM(H26+H23+H15+H9)</f>
        <v>372825</v>
      </c>
      <c r="I27" s="471">
        <f t="shared" si="0"/>
        <v>422572</v>
      </c>
      <c r="J27" s="471"/>
      <c r="K27" s="471">
        <f t="shared" si="1"/>
        <v>405991</v>
      </c>
    </row>
    <row r="28" spans="1:11" ht="15">
      <c r="A28" s="455" t="s">
        <v>1550</v>
      </c>
      <c r="B28" s="456" t="s">
        <v>684</v>
      </c>
      <c r="C28" s="469">
        <v>333</v>
      </c>
      <c r="D28" s="469"/>
      <c r="E28" s="469">
        <v>421</v>
      </c>
      <c r="F28" s="469"/>
      <c r="G28" s="469"/>
      <c r="H28" s="469"/>
      <c r="I28" s="470">
        <f t="shared" si="0"/>
        <v>333</v>
      </c>
      <c r="J28" s="470"/>
      <c r="K28" s="470">
        <f t="shared" si="1"/>
        <v>421</v>
      </c>
    </row>
    <row r="29" spans="1:11" ht="15">
      <c r="A29" s="196" t="s">
        <v>1551</v>
      </c>
      <c r="B29" s="425" t="s">
        <v>685</v>
      </c>
      <c r="C29" s="470"/>
      <c r="D29" s="470"/>
      <c r="E29" s="470"/>
      <c r="F29" s="470"/>
      <c r="G29" s="470"/>
      <c r="H29" s="470"/>
      <c r="I29" s="470">
        <f t="shared" si="0"/>
        <v>0</v>
      </c>
      <c r="J29" s="470"/>
      <c r="K29" s="470">
        <f t="shared" si="1"/>
        <v>0</v>
      </c>
    </row>
    <row r="30" spans="1:11" ht="9.75" customHeight="1">
      <c r="A30" s="196" t="s">
        <v>1552</v>
      </c>
      <c r="B30" s="425" t="s">
        <v>686</v>
      </c>
      <c r="C30" s="470"/>
      <c r="D30" s="470"/>
      <c r="E30" s="470"/>
      <c r="F30" s="470"/>
      <c r="G30" s="470"/>
      <c r="H30" s="470"/>
      <c r="I30" s="470">
        <f t="shared" si="0"/>
        <v>0</v>
      </c>
      <c r="J30" s="470"/>
      <c r="K30" s="470">
        <f t="shared" si="1"/>
        <v>0</v>
      </c>
    </row>
    <row r="31" spans="1:11" ht="15">
      <c r="A31" s="451" t="s">
        <v>1554</v>
      </c>
      <c r="B31" s="425" t="s">
        <v>687</v>
      </c>
      <c r="C31" s="472"/>
      <c r="D31" s="472"/>
      <c r="E31" s="472"/>
      <c r="F31" s="472"/>
      <c r="G31" s="472"/>
      <c r="H31" s="472"/>
      <c r="I31" s="470">
        <f t="shared" si="0"/>
        <v>0</v>
      </c>
      <c r="J31" s="472"/>
      <c r="K31" s="470">
        <f t="shared" si="1"/>
        <v>0</v>
      </c>
    </row>
    <row r="32" spans="1:11" ht="15">
      <c r="A32" s="196" t="s">
        <v>1555</v>
      </c>
      <c r="B32" s="425" t="s">
        <v>688</v>
      </c>
      <c r="C32" s="470"/>
      <c r="D32" s="470"/>
      <c r="E32" s="470"/>
      <c r="F32" s="470"/>
      <c r="G32" s="470"/>
      <c r="H32" s="470"/>
      <c r="I32" s="470">
        <f t="shared" si="0"/>
        <v>0</v>
      </c>
      <c r="J32" s="470"/>
      <c r="K32" s="470">
        <f t="shared" si="1"/>
        <v>0</v>
      </c>
    </row>
    <row r="33" spans="1:11" ht="15.75">
      <c r="A33" s="196" t="s">
        <v>698</v>
      </c>
      <c r="B33" s="424" t="s">
        <v>689</v>
      </c>
      <c r="C33" s="471">
        <f aca="true" t="shared" si="5" ref="C33:H33">SUM(C28:C32)</f>
        <v>333</v>
      </c>
      <c r="D33" s="471">
        <f t="shared" si="5"/>
        <v>0</v>
      </c>
      <c r="E33" s="471">
        <f t="shared" si="5"/>
        <v>421</v>
      </c>
      <c r="F33" s="471">
        <f t="shared" si="5"/>
        <v>0</v>
      </c>
      <c r="G33" s="471"/>
      <c r="H33" s="471">
        <f t="shared" si="5"/>
        <v>0</v>
      </c>
      <c r="I33" s="470">
        <f t="shared" si="0"/>
        <v>333</v>
      </c>
      <c r="J33" s="470"/>
      <c r="K33" s="470">
        <f t="shared" si="1"/>
        <v>421</v>
      </c>
    </row>
    <row r="34" spans="1:11" ht="15">
      <c r="A34" s="196" t="s">
        <v>699</v>
      </c>
      <c r="B34" s="425" t="s">
        <v>690</v>
      </c>
      <c r="C34" s="470"/>
      <c r="D34" s="470"/>
      <c r="E34" s="470"/>
      <c r="F34" s="470"/>
      <c r="G34" s="470"/>
      <c r="H34" s="470"/>
      <c r="I34" s="470">
        <f t="shared" si="0"/>
        <v>0</v>
      </c>
      <c r="J34" s="470"/>
      <c r="K34" s="470">
        <f t="shared" si="1"/>
        <v>0</v>
      </c>
    </row>
    <row r="35" spans="1:11" ht="25.5">
      <c r="A35" s="196" t="s">
        <v>700</v>
      </c>
      <c r="B35" s="425" t="s">
        <v>691</v>
      </c>
      <c r="C35" s="470"/>
      <c r="D35" s="470"/>
      <c r="E35" s="470"/>
      <c r="F35" s="470"/>
      <c r="G35" s="470"/>
      <c r="H35" s="470"/>
      <c r="I35" s="470">
        <f t="shared" si="0"/>
        <v>0</v>
      </c>
      <c r="J35" s="470"/>
      <c r="K35" s="470">
        <f t="shared" si="1"/>
        <v>0</v>
      </c>
    </row>
    <row r="36" spans="1:11" s="197" customFormat="1" ht="16.5" thickBot="1">
      <c r="A36" s="453" t="s">
        <v>701</v>
      </c>
      <c r="B36" s="454" t="s">
        <v>692</v>
      </c>
      <c r="C36" s="474">
        <f aca="true" t="shared" si="6" ref="C36:H36">SUM(C34:C35)</f>
        <v>0</v>
      </c>
      <c r="D36" s="474">
        <f t="shared" si="6"/>
        <v>0</v>
      </c>
      <c r="E36" s="474">
        <f t="shared" si="6"/>
        <v>0</v>
      </c>
      <c r="F36" s="474">
        <f t="shared" si="6"/>
        <v>0</v>
      </c>
      <c r="G36" s="474"/>
      <c r="H36" s="474">
        <f t="shared" si="6"/>
        <v>0</v>
      </c>
      <c r="I36" s="470">
        <f t="shared" si="0"/>
        <v>0</v>
      </c>
      <c r="J36" s="471"/>
      <c r="K36" s="470">
        <f t="shared" si="1"/>
        <v>0</v>
      </c>
    </row>
    <row r="37" spans="1:11" ht="26.25" thickBot="1">
      <c r="A37" s="457" t="s">
        <v>702</v>
      </c>
      <c r="B37" s="458" t="s">
        <v>728</v>
      </c>
      <c r="C37" s="476">
        <f aca="true" t="shared" si="7" ref="C37:H37">C33+C36</f>
        <v>333</v>
      </c>
      <c r="D37" s="476">
        <f t="shared" si="7"/>
        <v>0</v>
      </c>
      <c r="E37" s="476">
        <f t="shared" si="7"/>
        <v>421</v>
      </c>
      <c r="F37" s="476">
        <f t="shared" si="7"/>
        <v>0</v>
      </c>
      <c r="G37" s="476"/>
      <c r="H37" s="476">
        <f t="shared" si="7"/>
        <v>0</v>
      </c>
      <c r="I37" s="471">
        <f t="shared" si="0"/>
        <v>333</v>
      </c>
      <c r="J37" s="471"/>
      <c r="K37" s="471">
        <f t="shared" si="1"/>
        <v>421</v>
      </c>
    </row>
    <row r="38" spans="1:11" ht="15">
      <c r="A38" s="455" t="s">
        <v>703</v>
      </c>
      <c r="B38" s="456" t="s">
        <v>693</v>
      </c>
      <c r="C38" s="469"/>
      <c r="D38" s="469"/>
      <c r="E38" s="469"/>
      <c r="F38" s="469"/>
      <c r="G38" s="469"/>
      <c r="H38" s="469"/>
      <c r="I38" s="470">
        <f t="shared" si="0"/>
        <v>0</v>
      </c>
      <c r="J38" s="470"/>
      <c r="K38" s="470">
        <f t="shared" si="1"/>
        <v>0</v>
      </c>
    </row>
    <row r="39" spans="1:11" ht="15">
      <c r="A39" s="196" t="s">
        <v>704</v>
      </c>
      <c r="B39" s="425" t="s">
        <v>694</v>
      </c>
      <c r="C39" s="470">
        <v>14</v>
      </c>
      <c r="D39" s="470"/>
      <c r="E39" s="470">
        <v>2</v>
      </c>
      <c r="F39" s="470">
        <v>5</v>
      </c>
      <c r="G39" s="470"/>
      <c r="H39" s="470">
        <v>197</v>
      </c>
      <c r="I39" s="470"/>
      <c r="J39" s="470"/>
      <c r="K39" s="470">
        <f t="shared" si="1"/>
        <v>199</v>
      </c>
    </row>
    <row r="40" spans="1:11" ht="15">
      <c r="A40" s="196" t="s">
        <v>705</v>
      </c>
      <c r="B40" s="425" t="s">
        <v>695</v>
      </c>
      <c r="C40" s="470">
        <v>47</v>
      </c>
      <c r="D40" s="470"/>
      <c r="E40" s="470">
        <v>560</v>
      </c>
      <c r="F40" s="470">
        <v>8459</v>
      </c>
      <c r="G40" s="470"/>
      <c r="H40" s="470">
        <v>11061</v>
      </c>
      <c r="I40" s="470"/>
      <c r="J40" s="470"/>
      <c r="K40" s="470">
        <f t="shared" si="1"/>
        <v>11621</v>
      </c>
    </row>
    <row r="41" spans="1:11" ht="15">
      <c r="A41" s="196" t="s">
        <v>706</v>
      </c>
      <c r="B41" s="425" t="s">
        <v>696</v>
      </c>
      <c r="C41" s="470"/>
      <c r="D41" s="470"/>
      <c r="E41" s="470"/>
      <c r="F41" s="470"/>
      <c r="G41" s="470"/>
      <c r="H41" s="470"/>
      <c r="I41" s="470"/>
      <c r="J41" s="470"/>
      <c r="K41" s="470">
        <f t="shared" si="1"/>
        <v>0</v>
      </c>
    </row>
    <row r="42" spans="1:11" ht="15.75" thickBot="1">
      <c r="A42" s="453" t="s">
        <v>1556</v>
      </c>
      <c r="B42" s="463" t="s">
        <v>697</v>
      </c>
      <c r="C42" s="475"/>
      <c r="D42" s="475"/>
      <c r="E42" s="475"/>
      <c r="F42" s="475"/>
      <c r="G42" s="475"/>
      <c r="H42" s="475"/>
      <c r="I42" s="470">
        <f t="shared" si="0"/>
        <v>0</v>
      </c>
      <c r="J42" s="470"/>
      <c r="K42" s="470">
        <f t="shared" si="1"/>
        <v>0</v>
      </c>
    </row>
    <row r="43" spans="1:11" ht="16.5" thickBot="1">
      <c r="A43" s="457" t="s">
        <v>1557</v>
      </c>
      <c r="B43" s="480" t="s">
        <v>727</v>
      </c>
      <c r="C43" s="476">
        <f aca="true" t="shared" si="8" ref="C43:H43">SUM(C39:C42)</f>
        <v>61</v>
      </c>
      <c r="D43" s="476">
        <f t="shared" si="8"/>
        <v>0</v>
      </c>
      <c r="E43" s="476">
        <f t="shared" si="8"/>
        <v>562</v>
      </c>
      <c r="F43" s="476">
        <f t="shared" si="8"/>
        <v>8464</v>
      </c>
      <c r="G43" s="476"/>
      <c r="H43" s="476">
        <f t="shared" si="8"/>
        <v>11258</v>
      </c>
      <c r="I43" s="471">
        <f t="shared" si="0"/>
        <v>8525</v>
      </c>
      <c r="J43" s="471"/>
      <c r="K43" s="471">
        <f t="shared" si="1"/>
        <v>11820</v>
      </c>
    </row>
    <row r="44" spans="1:11" ht="15">
      <c r="A44" s="456" t="s">
        <v>1560</v>
      </c>
      <c r="B44" s="456" t="s">
        <v>726</v>
      </c>
      <c r="C44" s="469"/>
      <c r="D44" s="469"/>
      <c r="E44" s="469"/>
      <c r="F44" s="469"/>
      <c r="G44" s="469"/>
      <c r="H44" s="469">
        <v>0</v>
      </c>
      <c r="I44" s="470">
        <f t="shared" si="0"/>
        <v>0</v>
      </c>
      <c r="J44" s="470"/>
      <c r="K44" s="470">
        <f t="shared" si="1"/>
        <v>0</v>
      </c>
    </row>
    <row r="45" spans="1:11" ht="15">
      <c r="A45" s="425" t="s">
        <v>573</v>
      </c>
      <c r="B45" s="425" t="s">
        <v>729</v>
      </c>
      <c r="C45" s="470"/>
      <c r="D45" s="470"/>
      <c r="E45" s="470"/>
      <c r="F45" s="470"/>
      <c r="G45" s="470"/>
      <c r="H45" s="470"/>
      <c r="I45" s="470">
        <f t="shared" si="0"/>
        <v>0</v>
      </c>
      <c r="J45" s="470"/>
      <c r="K45" s="470">
        <f t="shared" si="1"/>
        <v>0</v>
      </c>
    </row>
    <row r="46" spans="1:11" ht="15">
      <c r="A46" s="425" t="s">
        <v>574</v>
      </c>
      <c r="B46" s="425" t="s">
        <v>731</v>
      </c>
      <c r="C46" s="470"/>
      <c r="D46" s="470"/>
      <c r="E46" s="470"/>
      <c r="F46" s="470">
        <v>122</v>
      </c>
      <c r="G46" s="470"/>
      <c r="H46" s="470">
        <v>320</v>
      </c>
      <c r="I46" s="470">
        <f t="shared" si="0"/>
        <v>122</v>
      </c>
      <c r="J46" s="470"/>
      <c r="K46" s="470">
        <f t="shared" si="1"/>
        <v>320</v>
      </c>
    </row>
    <row r="47" spans="1:11" ht="15">
      <c r="A47" s="425" t="s">
        <v>575</v>
      </c>
      <c r="B47" s="425" t="s">
        <v>732</v>
      </c>
      <c r="C47" s="470"/>
      <c r="D47" s="470"/>
      <c r="E47" s="470"/>
      <c r="F47" s="470">
        <v>613</v>
      </c>
      <c r="G47" s="470"/>
      <c r="H47" s="470">
        <v>1249</v>
      </c>
      <c r="I47" s="470">
        <f t="shared" si="0"/>
        <v>613</v>
      </c>
      <c r="J47" s="470"/>
      <c r="K47" s="470">
        <f t="shared" si="1"/>
        <v>1249</v>
      </c>
    </row>
    <row r="48" spans="1:11" ht="15">
      <c r="A48" s="425" t="s">
        <v>576</v>
      </c>
      <c r="B48" s="425" t="s">
        <v>733</v>
      </c>
      <c r="C48" s="470"/>
      <c r="D48" s="470"/>
      <c r="E48" s="470"/>
      <c r="F48" s="470"/>
      <c r="G48" s="470"/>
      <c r="H48" s="470"/>
      <c r="I48" s="470">
        <f t="shared" si="0"/>
        <v>0</v>
      </c>
      <c r="J48" s="470"/>
      <c r="K48" s="470">
        <f t="shared" si="1"/>
        <v>0</v>
      </c>
    </row>
    <row r="49" spans="1:11" ht="15">
      <c r="A49" s="425" t="s">
        <v>577</v>
      </c>
      <c r="B49" s="425" t="s">
        <v>734</v>
      </c>
      <c r="C49" s="470"/>
      <c r="D49" s="470"/>
      <c r="E49" s="470"/>
      <c r="F49" s="470">
        <v>26</v>
      </c>
      <c r="G49" s="470"/>
      <c r="H49" s="470">
        <v>26</v>
      </c>
      <c r="I49" s="470">
        <f t="shared" si="0"/>
        <v>26</v>
      </c>
      <c r="J49" s="470"/>
      <c r="K49" s="470">
        <f t="shared" si="1"/>
        <v>26</v>
      </c>
    </row>
    <row r="50" spans="1:11" ht="15">
      <c r="A50" s="425" t="s">
        <v>578</v>
      </c>
      <c r="B50" s="425" t="s">
        <v>735</v>
      </c>
      <c r="C50" s="470"/>
      <c r="D50" s="470"/>
      <c r="E50" s="470"/>
      <c r="F50" s="470"/>
      <c r="G50" s="470"/>
      <c r="H50" s="470"/>
      <c r="I50" s="470">
        <f t="shared" si="0"/>
        <v>0</v>
      </c>
      <c r="J50" s="470"/>
      <c r="K50" s="470">
        <f t="shared" si="1"/>
        <v>0</v>
      </c>
    </row>
    <row r="51" spans="1:11" ht="15">
      <c r="A51" s="425" t="s">
        <v>579</v>
      </c>
      <c r="B51" s="425" t="s">
        <v>736</v>
      </c>
      <c r="C51" s="470"/>
      <c r="D51" s="470"/>
      <c r="E51" s="470"/>
      <c r="F51" s="470"/>
      <c r="G51" s="470"/>
      <c r="H51" s="470"/>
      <c r="I51" s="470">
        <f t="shared" si="0"/>
        <v>0</v>
      </c>
      <c r="J51" s="470"/>
      <c r="K51" s="470">
        <f t="shared" si="1"/>
        <v>0</v>
      </c>
    </row>
    <row r="52" spans="1:11" ht="15.75">
      <c r="A52" s="424" t="s">
        <v>580</v>
      </c>
      <c r="B52" s="424" t="s">
        <v>730</v>
      </c>
      <c r="C52" s="471">
        <f aca="true" t="shared" si="9" ref="C52:H52">SUM(C44:C51)</f>
        <v>0</v>
      </c>
      <c r="D52" s="471">
        <f t="shared" si="9"/>
        <v>0</v>
      </c>
      <c r="E52" s="471">
        <f t="shared" si="9"/>
        <v>0</v>
      </c>
      <c r="F52" s="471">
        <f t="shared" si="9"/>
        <v>761</v>
      </c>
      <c r="G52" s="471"/>
      <c r="H52" s="471">
        <f t="shared" si="9"/>
        <v>1595</v>
      </c>
      <c r="I52" s="471">
        <f t="shared" si="0"/>
        <v>761</v>
      </c>
      <c r="J52" s="471"/>
      <c r="K52" s="471">
        <f t="shared" si="1"/>
        <v>1595</v>
      </c>
    </row>
    <row r="53" spans="1:11" ht="15">
      <c r="A53" s="425" t="s">
        <v>581</v>
      </c>
      <c r="B53" s="425" t="s">
        <v>737</v>
      </c>
      <c r="C53" s="470"/>
      <c r="D53" s="470"/>
      <c r="E53" s="470"/>
      <c r="F53" s="470"/>
      <c r="G53" s="470"/>
      <c r="H53" s="470">
        <v>0</v>
      </c>
      <c r="I53" s="470">
        <f t="shared" si="0"/>
        <v>0</v>
      </c>
      <c r="J53" s="470"/>
      <c r="K53" s="470">
        <f t="shared" si="1"/>
        <v>0</v>
      </c>
    </row>
    <row r="54" spans="1:11" ht="15">
      <c r="A54" s="425" t="s">
        <v>582</v>
      </c>
      <c r="B54" s="425" t="s">
        <v>738</v>
      </c>
      <c r="C54" s="470"/>
      <c r="D54" s="470"/>
      <c r="E54" s="470"/>
      <c r="F54" s="470"/>
      <c r="G54" s="470"/>
      <c r="H54" s="470"/>
      <c r="I54" s="470">
        <f t="shared" si="0"/>
        <v>0</v>
      </c>
      <c r="J54" s="470"/>
      <c r="K54" s="470">
        <f t="shared" si="1"/>
        <v>0</v>
      </c>
    </row>
    <row r="55" spans="1:11" ht="15">
      <c r="A55" s="425" t="s">
        <v>583</v>
      </c>
      <c r="B55" s="425" t="s">
        <v>739</v>
      </c>
      <c r="C55" s="470"/>
      <c r="D55" s="470"/>
      <c r="E55" s="470"/>
      <c r="F55" s="470"/>
      <c r="G55" s="470"/>
      <c r="H55" s="470"/>
      <c r="I55" s="470">
        <f t="shared" si="0"/>
        <v>0</v>
      </c>
      <c r="J55" s="470"/>
      <c r="K55" s="470">
        <f t="shared" si="1"/>
        <v>0</v>
      </c>
    </row>
    <row r="56" spans="1:11" ht="15">
      <c r="A56" s="450" t="s">
        <v>584</v>
      </c>
      <c r="B56" s="450" t="s">
        <v>740</v>
      </c>
      <c r="C56" s="477">
        <v>153</v>
      </c>
      <c r="D56" s="477"/>
      <c r="E56" s="477">
        <v>98</v>
      </c>
      <c r="F56" s="477"/>
      <c r="G56" s="477"/>
      <c r="H56" s="477">
        <v>635</v>
      </c>
      <c r="I56" s="470">
        <f t="shared" si="0"/>
        <v>153</v>
      </c>
      <c r="J56" s="477"/>
      <c r="K56" s="470">
        <f t="shared" si="1"/>
        <v>733</v>
      </c>
    </row>
    <row r="57" spans="1:11" ht="15">
      <c r="A57" s="450" t="s">
        <v>707</v>
      </c>
      <c r="B57" s="450" t="s">
        <v>741</v>
      </c>
      <c r="C57" s="477"/>
      <c r="D57" s="477"/>
      <c r="E57" s="477"/>
      <c r="F57" s="477"/>
      <c r="G57" s="477"/>
      <c r="H57" s="477"/>
      <c r="I57" s="470">
        <f t="shared" si="0"/>
        <v>0</v>
      </c>
      <c r="J57" s="477"/>
      <c r="K57" s="470">
        <f t="shared" si="1"/>
        <v>0</v>
      </c>
    </row>
    <row r="58" spans="1:11" ht="15">
      <c r="A58" s="450" t="s">
        <v>708</v>
      </c>
      <c r="B58" s="450" t="s">
        <v>742</v>
      </c>
      <c r="C58" s="477"/>
      <c r="D58" s="477"/>
      <c r="E58" s="477"/>
      <c r="F58" s="477"/>
      <c r="G58" s="477"/>
      <c r="H58" s="477"/>
      <c r="I58" s="470">
        <f t="shared" si="0"/>
        <v>0</v>
      </c>
      <c r="J58" s="477"/>
      <c r="K58" s="470">
        <f t="shared" si="1"/>
        <v>0</v>
      </c>
    </row>
    <row r="59" spans="1:11" ht="15">
      <c r="A59" s="450" t="s">
        <v>709</v>
      </c>
      <c r="B59" s="450" t="s">
        <v>743</v>
      </c>
      <c r="C59" s="477"/>
      <c r="D59" s="477"/>
      <c r="E59" s="477"/>
      <c r="F59" s="477"/>
      <c r="G59" s="477"/>
      <c r="H59" s="477"/>
      <c r="I59" s="470">
        <f t="shared" si="0"/>
        <v>0</v>
      </c>
      <c r="J59" s="477"/>
      <c r="K59" s="470">
        <f t="shared" si="1"/>
        <v>0</v>
      </c>
    </row>
    <row r="60" spans="1:11" ht="15">
      <c r="A60" s="450" t="s">
        <v>710</v>
      </c>
      <c r="B60" s="450" t="s">
        <v>744</v>
      </c>
      <c r="C60" s="477"/>
      <c r="D60" s="477"/>
      <c r="E60" s="477"/>
      <c r="F60" s="477"/>
      <c r="G60" s="477"/>
      <c r="H60" s="477"/>
      <c r="I60" s="470">
        <f t="shared" si="0"/>
        <v>0</v>
      </c>
      <c r="J60" s="477"/>
      <c r="K60" s="470">
        <f t="shared" si="1"/>
        <v>0</v>
      </c>
    </row>
    <row r="61" spans="1:11" ht="15.75">
      <c r="A61" s="425" t="s">
        <v>711</v>
      </c>
      <c r="B61" s="424" t="s">
        <v>745</v>
      </c>
      <c r="C61" s="471">
        <f aca="true" t="shared" si="10" ref="C61:H61">SUM(C53:C60)</f>
        <v>153</v>
      </c>
      <c r="D61" s="471">
        <f t="shared" si="10"/>
        <v>0</v>
      </c>
      <c r="E61" s="471">
        <f t="shared" si="10"/>
        <v>98</v>
      </c>
      <c r="F61" s="471">
        <f t="shared" si="10"/>
        <v>0</v>
      </c>
      <c r="G61" s="471"/>
      <c r="H61" s="471">
        <f t="shared" si="10"/>
        <v>635</v>
      </c>
      <c r="I61" s="471">
        <f t="shared" si="0"/>
        <v>153</v>
      </c>
      <c r="J61" s="471"/>
      <c r="K61" s="471">
        <f t="shared" si="1"/>
        <v>733</v>
      </c>
    </row>
    <row r="62" spans="1:11" ht="15">
      <c r="A62" s="425" t="s">
        <v>712</v>
      </c>
      <c r="B62" s="425" t="s">
        <v>746</v>
      </c>
      <c r="C62" s="470"/>
      <c r="D62" s="470"/>
      <c r="E62" s="470"/>
      <c r="F62" s="470">
        <v>26</v>
      </c>
      <c r="G62" s="470"/>
      <c r="H62" s="470">
        <v>108</v>
      </c>
      <c r="I62" s="470">
        <f t="shared" si="0"/>
        <v>26</v>
      </c>
      <c r="J62" s="470"/>
      <c r="K62" s="470">
        <f t="shared" si="1"/>
        <v>108</v>
      </c>
    </row>
    <row r="63" spans="1:11" ht="15">
      <c r="A63" s="425" t="s">
        <v>713</v>
      </c>
      <c r="B63" s="425" t="s">
        <v>747</v>
      </c>
      <c r="C63" s="470"/>
      <c r="D63" s="470"/>
      <c r="E63" s="470"/>
      <c r="F63" s="470"/>
      <c r="G63" s="470"/>
      <c r="H63" s="470"/>
      <c r="I63" s="470">
        <f t="shared" si="0"/>
        <v>0</v>
      </c>
      <c r="J63" s="470"/>
      <c r="K63" s="470">
        <f t="shared" si="1"/>
        <v>0</v>
      </c>
    </row>
    <row r="64" spans="1:11" ht="15">
      <c r="A64" s="425" t="s">
        <v>714</v>
      </c>
      <c r="B64" s="425" t="s">
        <v>748</v>
      </c>
      <c r="C64" s="470"/>
      <c r="D64" s="470"/>
      <c r="E64" s="470"/>
      <c r="F64" s="470"/>
      <c r="G64" s="470"/>
      <c r="H64" s="470"/>
      <c r="I64" s="470">
        <f t="shared" si="0"/>
        <v>0</v>
      </c>
      <c r="J64" s="470"/>
      <c r="K64" s="470">
        <f t="shared" si="1"/>
        <v>0</v>
      </c>
    </row>
    <row r="65" spans="1:11" ht="15">
      <c r="A65" s="425" t="s">
        <v>715</v>
      </c>
      <c r="B65" s="425" t="s">
        <v>749</v>
      </c>
      <c r="C65" s="470"/>
      <c r="D65" s="470"/>
      <c r="E65" s="470"/>
      <c r="F65" s="470"/>
      <c r="G65" s="470"/>
      <c r="H65" s="470"/>
      <c r="I65" s="470">
        <f t="shared" si="0"/>
        <v>0</v>
      </c>
      <c r="J65" s="470"/>
      <c r="K65" s="470">
        <f t="shared" si="1"/>
        <v>0</v>
      </c>
    </row>
    <row r="66" spans="1:11" ht="15">
      <c r="A66" s="425" t="s">
        <v>716</v>
      </c>
      <c r="B66" s="425" t="s">
        <v>750</v>
      </c>
      <c r="C66" s="470"/>
      <c r="D66" s="470"/>
      <c r="E66" s="470"/>
      <c r="F66" s="470"/>
      <c r="G66" s="470"/>
      <c r="H66" s="470"/>
      <c r="I66" s="470">
        <f t="shared" si="0"/>
        <v>0</v>
      </c>
      <c r="J66" s="470"/>
      <c r="K66" s="470">
        <f t="shared" si="1"/>
        <v>0</v>
      </c>
    </row>
    <row r="67" spans="1:11" ht="15">
      <c r="A67" s="425" t="s">
        <v>717</v>
      </c>
      <c r="B67" s="450" t="s">
        <v>751</v>
      </c>
      <c r="C67" s="470"/>
      <c r="D67" s="470"/>
      <c r="E67" s="470"/>
      <c r="F67" s="470"/>
      <c r="G67" s="470"/>
      <c r="H67" s="470"/>
      <c r="I67" s="470">
        <f t="shared" si="0"/>
        <v>0</v>
      </c>
      <c r="J67" s="470"/>
      <c r="K67" s="470">
        <f t="shared" si="1"/>
        <v>0</v>
      </c>
    </row>
    <row r="68" spans="1:11" ht="15">
      <c r="A68" s="425" t="s">
        <v>718</v>
      </c>
      <c r="B68" s="425" t="s">
        <v>752</v>
      </c>
      <c r="C68" s="470"/>
      <c r="D68" s="470"/>
      <c r="E68" s="470"/>
      <c r="F68" s="470"/>
      <c r="G68" s="470"/>
      <c r="H68" s="470"/>
      <c r="I68" s="470">
        <f t="shared" si="0"/>
        <v>0</v>
      </c>
      <c r="J68" s="470"/>
      <c r="K68" s="470">
        <f t="shared" si="1"/>
        <v>0</v>
      </c>
    </row>
    <row r="69" spans="1:11" ht="16.5" thickBot="1">
      <c r="A69" s="463" t="s">
        <v>719</v>
      </c>
      <c r="B69" s="454" t="s">
        <v>753</v>
      </c>
      <c r="C69" s="474">
        <f aca="true" t="shared" si="11" ref="C69:H69">SUM(C62:C68)</f>
        <v>0</v>
      </c>
      <c r="D69" s="474">
        <f t="shared" si="11"/>
        <v>0</v>
      </c>
      <c r="E69" s="474">
        <f t="shared" si="11"/>
        <v>0</v>
      </c>
      <c r="F69" s="474">
        <f t="shared" si="11"/>
        <v>26</v>
      </c>
      <c r="G69" s="474"/>
      <c r="H69" s="474">
        <f t="shared" si="11"/>
        <v>108</v>
      </c>
      <c r="I69" s="471">
        <f t="shared" si="0"/>
        <v>26</v>
      </c>
      <c r="J69" s="471"/>
      <c r="K69" s="471">
        <f t="shared" si="1"/>
        <v>108</v>
      </c>
    </row>
    <row r="70" spans="1:11" ht="16.5" thickBot="1">
      <c r="A70" s="465" t="s">
        <v>720</v>
      </c>
      <c r="B70" s="458" t="s">
        <v>754</v>
      </c>
      <c r="C70" s="476">
        <f aca="true" t="shared" si="12" ref="C70:H70">C52+C61+C69</f>
        <v>153</v>
      </c>
      <c r="D70" s="476">
        <f t="shared" si="12"/>
        <v>0</v>
      </c>
      <c r="E70" s="476">
        <f t="shared" si="12"/>
        <v>98</v>
      </c>
      <c r="F70" s="476">
        <f>F52+F61+F69</f>
        <v>787</v>
      </c>
      <c r="G70" s="476"/>
      <c r="H70" s="476">
        <f t="shared" si="12"/>
        <v>2338</v>
      </c>
      <c r="I70" s="471">
        <f t="shared" si="0"/>
        <v>940</v>
      </c>
      <c r="J70" s="471"/>
      <c r="K70" s="471">
        <f t="shared" si="1"/>
        <v>2436</v>
      </c>
    </row>
    <row r="71" spans="1:11" ht="15.75">
      <c r="A71" s="456" t="s">
        <v>721</v>
      </c>
      <c r="B71" s="464" t="s">
        <v>755</v>
      </c>
      <c r="C71" s="478"/>
      <c r="D71" s="478"/>
      <c r="E71" s="478"/>
      <c r="F71" s="478">
        <v>1880</v>
      </c>
      <c r="G71" s="478"/>
      <c r="H71" s="478"/>
      <c r="I71" s="470">
        <f aca="true" t="shared" si="13" ref="I71:I119">SUM(C71+F71)</f>
        <v>1880</v>
      </c>
      <c r="J71" s="471"/>
      <c r="K71" s="470">
        <f aca="true" t="shared" si="14" ref="K71:K119">SUM(E71+H71)</f>
        <v>0</v>
      </c>
    </row>
    <row r="72" spans="1:11" ht="15">
      <c r="A72" s="425" t="s">
        <v>722</v>
      </c>
      <c r="B72" s="425" t="s">
        <v>756</v>
      </c>
      <c r="C72" s="470"/>
      <c r="D72" s="470"/>
      <c r="E72" s="470"/>
      <c r="F72" s="470"/>
      <c r="G72" s="470"/>
      <c r="H72" s="470"/>
      <c r="I72" s="470">
        <f t="shared" si="13"/>
        <v>0</v>
      </c>
      <c r="J72" s="470"/>
      <c r="K72" s="470">
        <f t="shared" si="14"/>
        <v>0</v>
      </c>
    </row>
    <row r="73" spans="1:11" ht="15">
      <c r="A73" s="425" t="s">
        <v>723</v>
      </c>
      <c r="B73" s="425" t="s">
        <v>757</v>
      </c>
      <c r="C73" s="470"/>
      <c r="D73" s="470"/>
      <c r="E73" s="470">
        <v>469</v>
      </c>
      <c r="F73" s="470"/>
      <c r="G73" s="470"/>
      <c r="H73" s="470"/>
      <c r="I73" s="470">
        <f t="shared" si="13"/>
        <v>0</v>
      </c>
      <c r="J73" s="470"/>
      <c r="K73" s="470">
        <f t="shared" si="14"/>
        <v>469</v>
      </c>
    </row>
    <row r="74" spans="1:11" ht="15.75" thickBot="1">
      <c r="A74" s="463" t="s">
        <v>724</v>
      </c>
      <c r="B74" s="463" t="s">
        <v>758</v>
      </c>
      <c r="C74" s="475"/>
      <c r="D74" s="475"/>
      <c r="E74" s="475"/>
      <c r="F74" s="475"/>
      <c r="G74" s="475"/>
      <c r="H74" s="475"/>
      <c r="I74" s="470">
        <f t="shared" si="13"/>
        <v>0</v>
      </c>
      <c r="J74" s="470"/>
      <c r="K74" s="470">
        <f t="shared" si="14"/>
        <v>0</v>
      </c>
    </row>
    <row r="75" spans="1:11" ht="16.5" thickBot="1">
      <c r="A75" s="465" t="s">
        <v>725</v>
      </c>
      <c r="B75" s="458" t="s">
        <v>759</v>
      </c>
      <c r="C75" s="476">
        <f>SUM(C72:C74)</f>
        <v>0</v>
      </c>
      <c r="D75" s="476">
        <f>SUM(D72:D74)</f>
        <v>0</v>
      </c>
      <c r="E75" s="476">
        <f>SUM(E72:E74)</f>
        <v>469</v>
      </c>
      <c r="F75" s="476">
        <f>SUM(F71:F74)</f>
        <v>1880</v>
      </c>
      <c r="G75" s="476"/>
      <c r="H75" s="476"/>
      <c r="I75" s="471">
        <f t="shared" si="13"/>
        <v>1880</v>
      </c>
      <c r="J75" s="471"/>
      <c r="K75" s="471">
        <f t="shared" si="14"/>
        <v>469</v>
      </c>
    </row>
    <row r="76" spans="1:11" ht="30" customHeight="1">
      <c r="A76" s="736" t="s">
        <v>640</v>
      </c>
      <c r="B76" s="737"/>
      <c r="C76" s="479">
        <f aca="true" t="shared" si="15" ref="C76:H76">C27+C37+C43+C70+C71+C75</f>
        <v>34480</v>
      </c>
      <c r="D76" s="479">
        <f t="shared" si="15"/>
        <v>0</v>
      </c>
      <c r="E76" s="479">
        <f t="shared" si="15"/>
        <v>34716</v>
      </c>
      <c r="F76" s="479">
        <f>F27+F37+F43+F70+F75</f>
        <v>399770</v>
      </c>
      <c r="G76" s="479"/>
      <c r="H76" s="479">
        <f t="shared" si="15"/>
        <v>386421</v>
      </c>
      <c r="I76" s="570">
        <f t="shared" si="13"/>
        <v>434250</v>
      </c>
      <c r="J76" s="570"/>
      <c r="K76" s="570">
        <f t="shared" si="14"/>
        <v>421137</v>
      </c>
    </row>
    <row r="77" spans="1:11" ht="13.5" customHeight="1" thickBot="1">
      <c r="A77" s="728" t="s">
        <v>1559</v>
      </c>
      <c r="B77" s="729"/>
      <c r="C77" s="466"/>
      <c r="D77" s="466"/>
      <c r="E77" s="466"/>
      <c r="F77" s="467"/>
      <c r="G77" s="467"/>
      <c r="H77" s="467"/>
      <c r="I77" s="470">
        <f t="shared" si="13"/>
        <v>0</v>
      </c>
      <c r="J77" s="622"/>
      <c r="K77" s="470">
        <f t="shared" si="14"/>
        <v>0</v>
      </c>
    </row>
    <row r="78" spans="1:11" ht="15">
      <c r="A78" s="456" t="s">
        <v>472</v>
      </c>
      <c r="B78" s="456" t="s">
        <v>760</v>
      </c>
      <c r="C78" s="469">
        <v>42132</v>
      </c>
      <c r="D78" s="469"/>
      <c r="E78" s="469">
        <v>42132</v>
      </c>
      <c r="F78" s="469">
        <v>494342</v>
      </c>
      <c r="G78" s="469"/>
      <c r="H78" s="469">
        <v>494342</v>
      </c>
      <c r="I78" s="470">
        <f t="shared" si="13"/>
        <v>536474</v>
      </c>
      <c r="J78" s="470"/>
      <c r="K78" s="470">
        <f t="shared" si="14"/>
        <v>536474</v>
      </c>
    </row>
    <row r="79" spans="1:11" ht="15">
      <c r="A79" s="425" t="s">
        <v>473</v>
      </c>
      <c r="B79" s="425" t="s">
        <v>761</v>
      </c>
      <c r="C79" s="470"/>
      <c r="D79" s="470"/>
      <c r="E79" s="470"/>
      <c r="F79" s="470"/>
      <c r="G79" s="470"/>
      <c r="H79" s="470"/>
      <c r="I79" s="470">
        <f t="shared" si="13"/>
        <v>0</v>
      </c>
      <c r="J79" s="470"/>
      <c r="K79" s="470">
        <f t="shared" si="14"/>
        <v>0</v>
      </c>
    </row>
    <row r="80" spans="1:11" ht="15">
      <c r="A80" s="425" t="s">
        <v>474</v>
      </c>
      <c r="B80" s="425" t="s">
        <v>762</v>
      </c>
      <c r="C80" s="470">
        <v>613</v>
      </c>
      <c r="D80" s="470"/>
      <c r="E80" s="470">
        <v>613</v>
      </c>
      <c r="F80" s="470">
        <v>10235</v>
      </c>
      <c r="G80" s="470"/>
      <c r="H80" s="470">
        <v>10235</v>
      </c>
      <c r="I80" s="470">
        <f t="shared" si="13"/>
        <v>10848</v>
      </c>
      <c r="J80" s="470"/>
      <c r="K80" s="470">
        <f t="shared" si="14"/>
        <v>10848</v>
      </c>
    </row>
    <row r="81" spans="1:11" ht="15">
      <c r="A81" s="425" t="s">
        <v>475</v>
      </c>
      <c r="B81" s="425" t="s">
        <v>765</v>
      </c>
      <c r="C81" s="470">
        <v>-7206</v>
      </c>
      <c r="D81" s="470"/>
      <c r="E81" s="470">
        <v>-10365</v>
      </c>
      <c r="F81" s="470">
        <v>-131919</v>
      </c>
      <c r="G81" s="470"/>
      <c r="H81" s="470">
        <v>-131919</v>
      </c>
      <c r="I81" s="470">
        <f t="shared" si="13"/>
        <v>-139125</v>
      </c>
      <c r="J81" s="470"/>
      <c r="K81" s="470">
        <f t="shared" si="14"/>
        <v>-142284</v>
      </c>
    </row>
    <row r="82" spans="1:11" ht="15">
      <c r="A82" s="425" t="s">
        <v>476</v>
      </c>
      <c r="B82" s="425" t="s">
        <v>764</v>
      </c>
      <c r="C82" s="470"/>
      <c r="D82" s="470"/>
      <c r="E82" s="470"/>
      <c r="F82" s="470"/>
      <c r="G82" s="470"/>
      <c r="H82" s="470"/>
      <c r="I82" s="470">
        <f t="shared" si="13"/>
        <v>0</v>
      </c>
      <c r="J82" s="470"/>
      <c r="K82" s="470">
        <f t="shared" si="14"/>
        <v>0</v>
      </c>
    </row>
    <row r="83" spans="1:11" ht="15">
      <c r="A83" s="425" t="s">
        <v>477</v>
      </c>
      <c r="B83" s="425" t="s">
        <v>763</v>
      </c>
      <c r="C83" s="481">
        <v>-3159</v>
      </c>
      <c r="D83" s="470"/>
      <c r="E83" s="470">
        <v>-613</v>
      </c>
      <c r="F83" s="470"/>
      <c r="G83" s="470"/>
      <c r="H83" s="470">
        <v>-16884</v>
      </c>
      <c r="I83" s="470">
        <f t="shared" si="13"/>
        <v>-3159</v>
      </c>
      <c r="J83" s="470"/>
      <c r="K83" s="470">
        <f t="shared" si="14"/>
        <v>-17497</v>
      </c>
    </row>
    <row r="84" spans="1:11" ht="15.75">
      <c r="A84" s="425" t="s">
        <v>478</v>
      </c>
      <c r="B84" s="424" t="s">
        <v>766</v>
      </c>
      <c r="C84" s="471">
        <f aca="true" t="shared" si="16" ref="C84:H84">SUM(C78:C83)</f>
        <v>32380</v>
      </c>
      <c r="D84" s="471">
        <f t="shared" si="16"/>
        <v>0</v>
      </c>
      <c r="E84" s="471">
        <f t="shared" si="16"/>
        <v>31767</v>
      </c>
      <c r="F84" s="471">
        <f t="shared" si="16"/>
        <v>372658</v>
      </c>
      <c r="G84" s="471"/>
      <c r="H84" s="471">
        <f t="shared" si="16"/>
        <v>355774</v>
      </c>
      <c r="I84" s="471">
        <f t="shared" si="13"/>
        <v>405038</v>
      </c>
      <c r="J84" s="471"/>
      <c r="K84" s="471">
        <f t="shared" si="14"/>
        <v>387541</v>
      </c>
    </row>
    <row r="85" spans="1:11" ht="15">
      <c r="A85" s="450" t="s">
        <v>479</v>
      </c>
      <c r="B85" s="450" t="s">
        <v>767</v>
      </c>
      <c r="C85" s="477"/>
      <c r="D85" s="477"/>
      <c r="E85" s="477"/>
      <c r="F85" s="477">
        <v>72</v>
      </c>
      <c r="G85" s="477"/>
      <c r="H85" s="477"/>
      <c r="I85" s="470">
        <f t="shared" si="13"/>
        <v>72</v>
      </c>
      <c r="J85" s="477"/>
      <c r="K85" s="470">
        <f t="shared" si="14"/>
        <v>0</v>
      </c>
    </row>
    <row r="86" spans="1:11" ht="15">
      <c r="A86" s="450" t="s">
        <v>480</v>
      </c>
      <c r="B86" s="450" t="s">
        <v>768</v>
      </c>
      <c r="C86" s="477"/>
      <c r="D86" s="477"/>
      <c r="E86" s="477"/>
      <c r="F86" s="477"/>
      <c r="G86" s="477"/>
      <c r="H86" s="477"/>
      <c r="I86" s="470">
        <f t="shared" si="13"/>
        <v>0</v>
      </c>
      <c r="J86" s="477"/>
      <c r="K86" s="470">
        <f t="shared" si="14"/>
        <v>0</v>
      </c>
    </row>
    <row r="87" spans="1:11" ht="15">
      <c r="A87" s="450" t="s">
        <v>481</v>
      </c>
      <c r="B87" s="450" t="s">
        <v>769</v>
      </c>
      <c r="C87" s="477"/>
      <c r="D87" s="477"/>
      <c r="E87" s="477"/>
      <c r="F87" s="477">
        <v>653</v>
      </c>
      <c r="G87" s="477"/>
      <c r="H87" s="477"/>
      <c r="I87" s="470">
        <f t="shared" si="13"/>
        <v>653</v>
      </c>
      <c r="J87" s="477"/>
      <c r="K87" s="470">
        <f t="shared" si="14"/>
        <v>0</v>
      </c>
    </row>
    <row r="88" spans="1:11" ht="15">
      <c r="A88" s="450" t="s">
        <v>482</v>
      </c>
      <c r="B88" s="450" t="s">
        <v>770</v>
      </c>
      <c r="C88" s="477"/>
      <c r="D88" s="477"/>
      <c r="E88" s="477"/>
      <c r="F88" s="477"/>
      <c r="G88" s="477"/>
      <c r="H88" s="477"/>
      <c r="I88" s="470">
        <f t="shared" si="13"/>
        <v>0</v>
      </c>
      <c r="J88" s="477"/>
      <c r="K88" s="470">
        <f t="shared" si="14"/>
        <v>0</v>
      </c>
    </row>
    <row r="89" spans="1:11" ht="15">
      <c r="A89" s="450" t="s">
        <v>483</v>
      </c>
      <c r="B89" s="450" t="s">
        <v>771</v>
      </c>
      <c r="C89" s="477"/>
      <c r="D89" s="477"/>
      <c r="E89" s="477"/>
      <c r="F89" s="477"/>
      <c r="G89" s="477"/>
      <c r="H89" s="477"/>
      <c r="I89" s="470">
        <f t="shared" si="13"/>
        <v>0</v>
      </c>
      <c r="J89" s="477"/>
      <c r="K89" s="470">
        <f t="shared" si="14"/>
        <v>0</v>
      </c>
    </row>
    <row r="90" spans="1:11" ht="15">
      <c r="A90" s="450" t="s">
        <v>484</v>
      </c>
      <c r="B90" s="450" t="s">
        <v>772</v>
      </c>
      <c r="C90" s="477"/>
      <c r="D90" s="477"/>
      <c r="E90" s="477"/>
      <c r="F90" s="477"/>
      <c r="G90" s="477"/>
      <c r="H90" s="477">
        <v>13674</v>
      </c>
      <c r="I90" s="470">
        <f t="shared" si="13"/>
        <v>0</v>
      </c>
      <c r="J90" s="477"/>
      <c r="K90" s="470">
        <f t="shared" si="14"/>
        <v>13674</v>
      </c>
    </row>
    <row r="91" spans="1:11" ht="15">
      <c r="A91" s="450" t="s">
        <v>485</v>
      </c>
      <c r="B91" s="450" t="s">
        <v>773</v>
      </c>
      <c r="C91" s="477"/>
      <c r="D91" s="477"/>
      <c r="E91" s="477"/>
      <c r="F91" s="477"/>
      <c r="G91" s="477"/>
      <c r="H91" s="477"/>
      <c r="I91" s="470">
        <f t="shared" si="13"/>
        <v>0</v>
      </c>
      <c r="J91" s="477"/>
      <c r="K91" s="470">
        <f t="shared" si="14"/>
        <v>0</v>
      </c>
    </row>
    <row r="92" spans="1:11" ht="15">
      <c r="A92" s="450" t="s">
        <v>486</v>
      </c>
      <c r="B92" s="450" t="s">
        <v>774</v>
      </c>
      <c r="C92" s="483"/>
      <c r="D92" s="483"/>
      <c r="E92" s="483"/>
      <c r="F92" s="483"/>
      <c r="G92" s="483"/>
      <c r="H92" s="483"/>
      <c r="I92" s="470">
        <f t="shared" si="13"/>
        <v>0</v>
      </c>
      <c r="J92" s="477"/>
      <c r="K92" s="470">
        <f t="shared" si="14"/>
        <v>0</v>
      </c>
    </row>
    <row r="93" spans="1:11" ht="15">
      <c r="A93" s="450" t="s">
        <v>487</v>
      </c>
      <c r="B93" s="450" t="s">
        <v>775</v>
      </c>
      <c r="C93" s="477"/>
      <c r="D93" s="477"/>
      <c r="E93" s="477"/>
      <c r="F93" s="477"/>
      <c r="G93" s="477"/>
      <c r="H93" s="477"/>
      <c r="I93" s="470">
        <f t="shared" si="13"/>
        <v>0</v>
      </c>
      <c r="J93" s="477"/>
      <c r="K93" s="470">
        <f t="shared" si="14"/>
        <v>0</v>
      </c>
    </row>
    <row r="94" spans="1:11" ht="15.75">
      <c r="A94" s="425" t="s">
        <v>488</v>
      </c>
      <c r="B94" s="424" t="s">
        <v>776</v>
      </c>
      <c r="C94" s="471">
        <f aca="true" t="shared" si="17" ref="C94:H94">SUM(C85:C93)</f>
        <v>0</v>
      </c>
      <c r="D94" s="471">
        <f t="shared" si="17"/>
        <v>0</v>
      </c>
      <c r="E94" s="471">
        <f t="shared" si="17"/>
        <v>0</v>
      </c>
      <c r="F94" s="471">
        <f t="shared" si="17"/>
        <v>725</v>
      </c>
      <c r="G94" s="471"/>
      <c r="H94" s="471">
        <f t="shared" si="17"/>
        <v>13674</v>
      </c>
      <c r="I94" s="471">
        <f t="shared" si="13"/>
        <v>725</v>
      </c>
      <c r="J94" s="471"/>
      <c r="K94" s="471">
        <f t="shared" si="14"/>
        <v>13674</v>
      </c>
    </row>
    <row r="95" spans="1:11" ht="15">
      <c r="A95" s="450" t="s">
        <v>489</v>
      </c>
      <c r="B95" s="450" t="s">
        <v>777</v>
      </c>
      <c r="C95" s="477"/>
      <c r="D95" s="477"/>
      <c r="E95" s="477"/>
      <c r="F95" s="477"/>
      <c r="G95" s="477"/>
      <c r="H95" s="477"/>
      <c r="I95" s="470">
        <f t="shared" si="13"/>
        <v>0</v>
      </c>
      <c r="J95" s="477"/>
      <c r="K95" s="470">
        <f t="shared" si="14"/>
        <v>0</v>
      </c>
    </row>
    <row r="96" spans="1:11" ht="15">
      <c r="A96" s="450" t="s">
        <v>490</v>
      </c>
      <c r="B96" s="450" t="s">
        <v>450</v>
      </c>
      <c r="C96" s="477"/>
      <c r="D96" s="477"/>
      <c r="E96" s="477"/>
      <c r="F96" s="477"/>
      <c r="G96" s="477"/>
      <c r="H96" s="477"/>
      <c r="I96" s="470">
        <f t="shared" si="13"/>
        <v>0</v>
      </c>
      <c r="J96" s="477"/>
      <c r="K96" s="470">
        <f t="shared" si="14"/>
        <v>0</v>
      </c>
    </row>
    <row r="97" spans="1:11" ht="15">
      <c r="A97" s="450" t="s">
        <v>491</v>
      </c>
      <c r="B97" s="450" t="s">
        <v>451</v>
      </c>
      <c r="C97" s="477"/>
      <c r="D97" s="477"/>
      <c r="E97" s="477"/>
      <c r="F97" s="477"/>
      <c r="G97" s="477"/>
      <c r="H97" s="477"/>
      <c r="I97" s="470">
        <f t="shared" si="13"/>
        <v>0</v>
      </c>
      <c r="J97" s="477"/>
      <c r="K97" s="470">
        <f t="shared" si="14"/>
        <v>0</v>
      </c>
    </row>
    <row r="98" spans="1:11" ht="15">
      <c r="A98" s="450" t="s">
        <v>492</v>
      </c>
      <c r="B98" s="450" t="s">
        <v>452</v>
      </c>
      <c r="C98" s="477"/>
      <c r="D98" s="477"/>
      <c r="E98" s="477"/>
      <c r="F98" s="477"/>
      <c r="G98" s="477"/>
      <c r="H98" s="477"/>
      <c r="I98" s="470">
        <f t="shared" si="13"/>
        <v>0</v>
      </c>
      <c r="J98" s="477"/>
      <c r="K98" s="470">
        <f t="shared" si="14"/>
        <v>0</v>
      </c>
    </row>
    <row r="99" spans="1:11" ht="15">
      <c r="A99" s="450" t="s">
        <v>493</v>
      </c>
      <c r="B99" s="450" t="s">
        <v>453</v>
      </c>
      <c r="C99" s="477"/>
      <c r="D99" s="477"/>
      <c r="E99" s="477"/>
      <c r="F99" s="477"/>
      <c r="G99" s="477"/>
      <c r="H99" s="477"/>
      <c r="I99" s="470">
        <f t="shared" si="13"/>
        <v>0</v>
      </c>
      <c r="J99" s="477"/>
      <c r="K99" s="470">
        <f t="shared" si="14"/>
        <v>0</v>
      </c>
    </row>
    <row r="100" spans="1:11" ht="15">
      <c r="A100" s="450" t="s">
        <v>494</v>
      </c>
      <c r="B100" s="450" t="s">
        <v>454</v>
      </c>
      <c r="C100" s="477"/>
      <c r="D100" s="477"/>
      <c r="E100" s="477"/>
      <c r="F100" s="477"/>
      <c r="G100" s="477"/>
      <c r="H100" s="477"/>
      <c r="I100" s="470">
        <f t="shared" si="13"/>
        <v>0</v>
      </c>
      <c r="J100" s="477"/>
      <c r="K100" s="470">
        <f t="shared" si="14"/>
        <v>0</v>
      </c>
    </row>
    <row r="101" spans="1:11" ht="15">
      <c r="A101" s="450" t="s">
        <v>495</v>
      </c>
      <c r="B101" s="450" t="s">
        <v>455</v>
      </c>
      <c r="C101" s="477"/>
      <c r="D101" s="477"/>
      <c r="E101" s="477"/>
      <c r="F101" s="477"/>
      <c r="G101" s="477"/>
      <c r="H101" s="477"/>
      <c r="I101" s="470">
        <f t="shared" si="13"/>
        <v>0</v>
      </c>
      <c r="J101" s="477"/>
      <c r="K101" s="470">
        <f t="shared" si="14"/>
        <v>0</v>
      </c>
    </row>
    <row r="102" spans="1:11" ht="15">
      <c r="A102" s="450" t="s">
        <v>496</v>
      </c>
      <c r="B102" s="450" t="s">
        <v>456</v>
      </c>
      <c r="C102" s="483"/>
      <c r="D102" s="483"/>
      <c r="E102" s="483"/>
      <c r="F102" s="483"/>
      <c r="G102" s="483"/>
      <c r="H102" s="483"/>
      <c r="I102" s="470">
        <f t="shared" si="13"/>
        <v>0</v>
      </c>
      <c r="J102" s="477"/>
      <c r="K102" s="470">
        <f t="shared" si="14"/>
        <v>0</v>
      </c>
    </row>
    <row r="103" spans="1:11" ht="15">
      <c r="A103" s="450" t="s">
        <v>497</v>
      </c>
      <c r="B103" s="450" t="s">
        <v>457</v>
      </c>
      <c r="C103" s="477"/>
      <c r="D103" s="477"/>
      <c r="E103" s="477"/>
      <c r="F103" s="477"/>
      <c r="G103" s="477"/>
      <c r="H103" s="477">
        <v>11284</v>
      </c>
      <c r="I103" s="470">
        <f t="shared" si="13"/>
        <v>0</v>
      </c>
      <c r="J103" s="477"/>
      <c r="K103" s="470">
        <f t="shared" si="14"/>
        <v>11284</v>
      </c>
    </row>
    <row r="104" spans="1:11" ht="15.75">
      <c r="A104" s="450" t="s">
        <v>498</v>
      </c>
      <c r="B104" s="452" t="s">
        <v>449</v>
      </c>
      <c r="C104" s="482">
        <f aca="true" t="shared" si="18" ref="C104:H104">SUM(C95:C103)</f>
        <v>0</v>
      </c>
      <c r="D104" s="482">
        <f t="shared" si="18"/>
        <v>0</v>
      </c>
      <c r="E104" s="482">
        <f t="shared" si="18"/>
        <v>0</v>
      </c>
      <c r="F104" s="482">
        <f t="shared" si="18"/>
        <v>0</v>
      </c>
      <c r="G104" s="482"/>
      <c r="H104" s="482">
        <f t="shared" si="18"/>
        <v>11284</v>
      </c>
      <c r="I104" s="471">
        <f t="shared" si="13"/>
        <v>0</v>
      </c>
      <c r="J104" s="482"/>
      <c r="K104" s="471">
        <f t="shared" si="14"/>
        <v>11284</v>
      </c>
    </row>
    <row r="105" spans="1:11" ht="15">
      <c r="A105" s="425" t="s">
        <v>499</v>
      </c>
      <c r="B105" s="425" t="s">
        <v>458</v>
      </c>
      <c r="C105" s="470"/>
      <c r="D105" s="470"/>
      <c r="E105" s="470"/>
      <c r="F105" s="470">
        <v>879</v>
      </c>
      <c r="G105" s="470"/>
      <c r="H105" s="470">
        <v>626</v>
      </c>
      <c r="I105" s="470">
        <f t="shared" si="13"/>
        <v>879</v>
      </c>
      <c r="J105" s="470"/>
      <c r="K105" s="470">
        <f t="shared" si="14"/>
        <v>626</v>
      </c>
    </row>
    <row r="106" spans="1:11" ht="15">
      <c r="A106" s="450" t="s">
        <v>500</v>
      </c>
      <c r="B106" s="450" t="s">
        <v>459</v>
      </c>
      <c r="C106" s="477"/>
      <c r="D106" s="477"/>
      <c r="E106" s="477"/>
      <c r="F106" s="477"/>
      <c r="G106" s="477"/>
      <c r="H106" s="477"/>
      <c r="I106" s="470">
        <f t="shared" si="13"/>
        <v>0</v>
      </c>
      <c r="J106" s="477"/>
      <c r="K106" s="470">
        <f t="shared" si="14"/>
        <v>0</v>
      </c>
    </row>
    <row r="107" spans="1:11" ht="15">
      <c r="A107" s="425" t="s">
        <v>501</v>
      </c>
      <c r="B107" s="425" t="s">
        <v>460</v>
      </c>
      <c r="C107" s="470"/>
      <c r="D107" s="470"/>
      <c r="E107" s="470"/>
      <c r="F107" s="470">
        <v>270</v>
      </c>
      <c r="G107" s="470"/>
      <c r="H107" s="470"/>
      <c r="I107" s="470">
        <f t="shared" si="13"/>
        <v>270</v>
      </c>
      <c r="J107" s="470"/>
      <c r="K107" s="470">
        <f t="shared" si="14"/>
        <v>0</v>
      </c>
    </row>
    <row r="108" spans="1:11" ht="15">
      <c r="A108" s="425" t="s">
        <v>502</v>
      </c>
      <c r="B108" s="425" t="s">
        <v>461</v>
      </c>
      <c r="C108" s="470"/>
      <c r="D108" s="470"/>
      <c r="E108" s="470"/>
      <c r="F108" s="470"/>
      <c r="G108" s="470"/>
      <c r="H108" s="470"/>
      <c r="I108" s="470">
        <f t="shared" si="13"/>
        <v>0</v>
      </c>
      <c r="J108" s="470"/>
      <c r="K108" s="470">
        <f t="shared" si="14"/>
        <v>0</v>
      </c>
    </row>
    <row r="109" spans="1:11" ht="15">
      <c r="A109" s="450" t="s">
        <v>503</v>
      </c>
      <c r="B109" s="450" t="s">
        <v>462</v>
      </c>
      <c r="C109" s="477"/>
      <c r="D109" s="477"/>
      <c r="E109" s="477"/>
      <c r="F109" s="477"/>
      <c r="G109" s="477"/>
      <c r="H109" s="477"/>
      <c r="I109" s="470">
        <f t="shared" si="13"/>
        <v>0</v>
      </c>
      <c r="J109" s="477"/>
      <c r="K109" s="470">
        <f t="shared" si="14"/>
        <v>0</v>
      </c>
    </row>
    <row r="110" spans="1:11" ht="15">
      <c r="A110" s="450" t="s">
        <v>504</v>
      </c>
      <c r="B110" s="450" t="s">
        <v>463</v>
      </c>
      <c r="C110" s="477"/>
      <c r="D110" s="477"/>
      <c r="E110" s="477"/>
      <c r="F110" s="477"/>
      <c r="G110" s="477"/>
      <c r="H110" s="477"/>
      <c r="I110" s="470">
        <f t="shared" si="13"/>
        <v>0</v>
      </c>
      <c r="J110" s="477"/>
      <c r="K110" s="470">
        <f t="shared" si="14"/>
        <v>0</v>
      </c>
    </row>
    <row r="111" spans="1:11" ht="15.75">
      <c r="A111" s="425" t="s">
        <v>505</v>
      </c>
      <c r="B111" s="424" t="s">
        <v>464</v>
      </c>
      <c r="C111" s="471">
        <f aca="true" t="shared" si="19" ref="C111:H111">SUM(C105:C110)</f>
        <v>0</v>
      </c>
      <c r="D111" s="471">
        <f t="shared" si="19"/>
        <v>0</v>
      </c>
      <c r="E111" s="471">
        <f t="shared" si="19"/>
        <v>0</v>
      </c>
      <c r="F111" s="471">
        <f t="shared" si="19"/>
        <v>1149</v>
      </c>
      <c r="G111" s="471"/>
      <c r="H111" s="471">
        <f t="shared" si="19"/>
        <v>626</v>
      </c>
      <c r="I111" s="471">
        <f t="shared" si="13"/>
        <v>1149</v>
      </c>
      <c r="J111" s="471"/>
      <c r="K111" s="471">
        <f t="shared" si="14"/>
        <v>626</v>
      </c>
    </row>
    <row r="112" spans="1:11" ht="15.75">
      <c r="A112" s="425" t="s">
        <v>506</v>
      </c>
      <c r="B112" s="424" t="s">
        <v>465</v>
      </c>
      <c r="C112" s="471">
        <f>C94+C111+D104</f>
        <v>0</v>
      </c>
      <c r="D112" s="471">
        <f>D94+D111</f>
        <v>0</v>
      </c>
      <c r="E112" s="471">
        <f>E94+E111</f>
        <v>0</v>
      </c>
      <c r="F112" s="471">
        <f>F94+F111+F104</f>
        <v>1874</v>
      </c>
      <c r="G112" s="471"/>
      <c r="H112" s="471">
        <f>H94+H111+H104</f>
        <v>25584</v>
      </c>
      <c r="I112" s="471">
        <f t="shared" si="13"/>
        <v>1874</v>
      </c>
      <c r="J112" s="471"/>
      <c r="K112" s="471">
        <f t="shared" si="14"/>
        <v>25584</v>
      </c>
    </row>
    <row r="113" spans="1:11" ht="15.75">
      <c r="A113" s="425" t="s">
        <v>507</v>
      </c>
      <c r="B113" s="424" t="s">
        <v>466</v>
      </c>
      <c r="C113" s="471"/>
      <c r="D113" s="471"/>
      <c r="E113" s="471"/>
      <c r="F113" s="471">
        <v>25</v>
      </c>
      <c r="G113" s="471"/>
      <c r="H113" s="471"/>
      <c r="I113" s="470">
        <f t="shared" si="13"/>
        <v>25</v>
      </c>
      <c r="J113" s="471"/>
      <c r="K113" s="470">
        <f t="shared" si="14"/>
        <v>0</v>
      </c>
    </row>
    <row r="114" spans="1:11" ht="15.75">
      <c r="A114" s="425" t="s">
        <v>508</v>
      </c>
      <c r="B114" s="424" t="s">
        <v>467</v>
      </c>
      <c r="C114" s="471"/>
      <c r="D114" s="471"/>
      <c r="E114" s="471"/>
      <c r="F114" s="471"/>
      <c r="G114" s="471"/>
      <c r="H114" s="471"/>
      <c r="I114" s="470">
        <f t="shared" si="13"/>
        <v>0</v>
      </c>
      <c r="J114" s="471"/>
      <c r="K114" s="470">
        <f t="shared" si="14"/>
        <v>0</v>
      </c>
    </row>
    <row r="115" spans="1:11" ht="15">
      <c r="A115" s="425" t="s">
        <v>509</v>
      </c>
      <c r="B115" s="425" t="s">
        <v>468</v>
      </c>
      <c r="C115" s="470"/>
      <c r="D115" s="470"/>
      <c r="E115" s="470"/>
      <c r="F115" s="470"/>
      <c r="G115" s="470"/>
      <c r="H115" s="470"/>
      <c r="I115" s="470">
        <f t="shared" si="13"/>
        <v>0</v>
      </c>
      <c r="J115" s="470"/>
      <c r="K115" s="470">
        <f t="shared" si="14"/>
        <v>0</v>
      </c>
    </row>
    <row r="116" spans="1:11" ht="15">
      <c r="A116" s="425" t="s">
        <v>510</v>
      </c>
      <c r="B116" s="425" t="s">
        <v>469</v>
      </c>
      <c r="C116" s="470">
        <v>2100</v>
      </c>
      <c r="D116" s="470"/>
      <c r="E116" s="470">
        <v>2949</v>
      </c>
      <c r="F116" s="470"/>
      <c r="G116" s="470"/>
      <c r="H116" s="470">
        <v>1509</v>
      </c>
      <c r="I116" s="470">
        <f t="shared" si="13"/>
        <v>2100</v>
      </c>
      <c r="J116" s="470"/>
      <c r="K116" s="470">
        <f t="shared" si="14"/>
        <v>4458</v>
      </c>
    </row>
    <row r="117" spans="1:11" ht="15">
      <c r="A117" s="425" t="s">
        <v>511</v>
      </c>
      <c r="B117" s="425" t="s">
        <v>470</v>
      </c>
      <c r="C117" s="470"/>
      <c r="D117" s="470"/>
      <c r="E117" s="470"/>
      <c r="F117" s="470"/>
      <c r="G117" s="470"/>
      <c r="H117" s="470">
        <v>16903</v>
      </c>
      <c r="I117" s="470">
        <f t="shared" si="13"/>
        <v>0</v>
      </c>
      <c r="J117" s="470"/>
      <c r="K117" s="470">
        <f t="shared" si="14"/>
        <v>16903</v>
      </c>
    </row>
    <row r="118" spans="1:11" ht="15.75">
      <c r="A118" s="425" t="s">
        <v>512</v>
      </c>
      <c r="B118" s="424" t="s">
        <v>471</v>
      </c>
      <c r="C118" s="471">
        <f aca="true" t="shared" si="20" ref="C118:H118">SUM(C115:C117)</f>
        <v>2100</v>
      </c>
      <c r="D118" s="471">
        <f t="shared" si="20"/>
        <v>0</v>
      </c>
      <c r="E118" s="471">
        <f t="shared" si="20"/>
        <v>2949</v>
      </c>
      <c r="F118" s="471">
        <f t="shared" si="20"/>
        <v>0</v>
      </c>
      <c r="G118" s="471"/>
      <c r="H118" s="471">
        <f t="shared" si="20"/>
        <v>18412</v>
      </c>
      <c r="I118" s="471">
        <f t="shared" si="13"/>
        <v>2100</v>
      </c>
      <c r="J118" s="471"/>
      <c r="K118" s="471">
        <f t="shared" si="14"/>
        <v>21361</v>
      </c>
    </row>
    <row r="119" spans="1:11" ht="30" customHeight="1">
      <c r="A119" s="415" t="s">
        <v>641</v>
      </c>
      <c r="B119" s="415"/>
      <c r="C119" s="415">
        <f aca="true" t="shared" si="21" ref="C119:H119">C84+C112+C113+C114+C118</f>
        <v>34480</v>
      </c>
      <c r="D119" s="415">
        <f t="shared" si="21"/>
        <v>0</v>
      </c>
      <c r="E119" s="415">
        <f t="shared" si="21"/>
        <v>34716</v>
      </c>
      <c r="F119" s="415">
        <f t="shared" si="21"/>
        <v>374557</v>
      </c>
      <c r="G119" s="415"/>
      <c r="H119" s="415">
        <f t="shared" si="21"/>
        <v>399770</v>
      </c>
      <c r="I119" s="570">
        <f t="shared" si="13"/>
        <v>409037</v>
      </c>
      <c r="J119" s="570"/>
      <c r="K119" s="570">
        <f t="shared" si="14"/>
        <v>434486</v>
      </c>
    </row>
    <row r="120" spans="3:11" ht="12.75">
      <c r="C120" s="429"/>
      <c r="D120" s="429"/>
      <c r="E120" s="429"/>
      <c r="F120" s="429"/>
      <c r="G120" s="429"/>
      <c r="H120" s="429"/>
      <c r="I120" s="429"/>
      <c r="J120" s="429"/>
      <c r="K120" s="429"/>
    </row>
    <row r="121" spans="1:11" ht="12.75">
      <c r="A121" s="198"/>
      <c r="B121" s="198"/>
      <c r="C121" s="429"/>
      <c r="D121" s="429"/>
      <c r="E121" s="429"/>
      <c r="F121" s="429"/>
      <c r="G121" s="429"/>
      <c r="H121" s="429"/>
      <c r="I121" s="429"/>
      <c r="J121" s="429"/>
      <c r="K121" s="429"/>
    </row>
    <row r="122" spans="3:11" ht="12.75">
      <c r="C122" s="429"/>
      <c r="D122" s="429"/>
      <c r="E122" s="429"/>
      <c r="F122" s="429"/>
      <c r="G122" s="429"/>
      <c r="H122" s="429"/>
      <c r="I122" s="429"/>
      <c r="J122" s="429"/>
      <c r="K122" s="429"/>
    </row>
    <row r="123" spans="3:11" ht="12.75">
      <c r="C123" s="429"/>
      <c r="D123" s="429"/>
      <c r="E123" s="429"/>
      <c r="F123" s="429"/>
      <c r="G123" s="429"/>
      <c r="H123" s="429"/>
      <c r="I123" s="429"/>
      <c r="J123" s="429"/>
      <c r="K123" s="429"/>
    </row>
    <row r="124" spans="3:11" ht="12.75">
      <c r="C124" s="429"/>
      <c r="D124" s="429"/>
      <c r="E124" s="429"/>
      <c r="F124" s="429"/>
      <c r="G124" s="429"/>
      <c r="H124" s="429"/>
      <c r="I124" s="429"/>
      <c r="J124" s="429"/>
      <c r="K124" s="429"/>
    </row>
    <row r="125" spans="3:11" ht="12.75">
      <c r="C125" s="429"/>
      <c r="D125" s="429"/>
      <c r="E125" s="429"/>
      <c r="F125" s="429"/>
      <c r="G125" s="429"/>
      <c r="H125" s="429"/>
      <c r="I125" s="429"/>
      <c r="J125" s="429"/>
      <c r="K125" s="429"/>
    </row>
    <row r="126" spans="3:11" ht="12.75">
      <c r="C126" s="429"/>
      <c r="D126" s="429"/>
      <c r="E126" s="429"/>
      <c r="F126" s="429"/>
      <c r="G126" s="429"/>
      <c r="H126" s="429"/>
      <c r="I126" s="429"/>
      <c r="J126" s="429"/>
      <c r="K126" s="429"/>
    </row>
    <row r="127" spans="3:11" ht="12.75">
      <c r="C127" s="429"/>
      <c r="D127" s="429"/>
      <c r="E127" s="429"/>
      <c r="F127" s="429"/>
      <c r="G127" s="429"/>
      <c r="H127" s="429"/>
      <c r="I127" s="429"/>
      <c r="J127" s="429"/>
      <c r="K127" s="429"/>
    </row>
    <row r="128" spans="3:11" ht="12.75">
      <c r="C128" s="429"/>
      <c r="D128" s="429"/>
      <c r="E128" s="429"/>
      <c r="F128" s="429"/>
      <c r="G128" s="429"/>
      <c r="H128" s="429"/>
      <c r="I128" s="429"/>
      <c r="J128" s="429"/>
      <c r="K128" s="429"/>
    </row>
    <row r="129" spans="3:11" ht="12.75">
      <c r="C129" s="429"/>
      <c r="D129" s="429"/>
      <c r="E129" s="429"/>
      <c r="F129" s="429"/>
      <c r="G129" s="429"/>
      <c r="H129" s="429"/>
      <c r="I129" s="429"/>
      <c r="J129" s="429"/>
      <c r="K129" s="429"/>
    </row>
    <row r="130" spans="3:11" ht="12.75">
      <c r="C130" s="429"/>
      <c r="D130" s="429"/>
      <c r="E130" s="429"/>
      <c r="F130" s="429"/>
      <c r="G130" s="429"/>
      <c r="H130" s="429"/>
      <c r="I130" s="429"/>
      <c r="J130" s="429"/>
      <c r="K130" s="429"/>
    </row>
    <row r="131" spans="3:11" ht="12.75">
      <c r="C131" s="429"/>
      <c r="D131" s="429"/>
      <c r="E131" s="429"/>
      <c r="F131" s="429"/>
      <c r="G131" s="429"/>
      <c r="H131" s="429"/>
      <c r="I131" s="429"/>
      <c r="J131" s="429"/>
      <c r="K131" s="429"/>
    </row>
    <row r="132" spans="3:11" ht="12.75">
      <c r="C132" s="429"/>
      <c r="D132" s="429"/>
      <c r="E132" s="429"/>
      <c r="F132" s="429"/>
      <c r="G132" s="429"/>
      <c r="H132" s="429"/>
      <c r="I132" s="429"/>
      <c r="J132" s="429"/>
      <c r="K132" s="429"/>
    </row>
    <row r="133" spans="3:11" ht="12.75">
      <c r="C133" s="429"/>
      <c r="D133" s="429"/>
      <c r="E133" s="429"/>
      <c r="F133" s="429"/>
      <c r="G133" s="429"/>
      <c r="H133" s="429"/>
      <c r="I133" s="429"/>
      <c r="J133" s="429"/>
      <c r="K133" s="429"/>
    </row>
    <row r="134" spans="3:11" ht="12.75">
      <c r="C134" s="429"/>
      <c r="D134" s="429"/>
      <c r="E134" s="429"/>
      <c r="F134" s="429"/>
      <c r="G134" s="429"/>
      <c r="H134" s="429"/>
      <c r="I134" s="429"/>
      <c r="J134" s="429"/>
      <c r="K134" s="429"/>
    </row>
    <row r="135" spans="3:11" ht="12.75">
      <c r="C135" s="429"/>
      <c r="D135" s="429"/>
      <c r="E135" s="429"/>
      <c r="F135" s="429"/>
      <c r="G135" s="429"/>
      <c r="H135" s="429"/>
      <c r="I135" s="429"/>
      <c r="J135" s="429"/>
      <c r="K135" s="429"/>
    </row>
    <row r="136" spans="3:11" ht="12.75">
      <c r="C136" s="429"/>
      <c r="D136" s="429"/>
      <c r="E136" s="429"/>
      <c r="F136" s="429"/>
      <c r="G136" s="429"/>
      <c r="H136" s="429"/>
      <c r="I136" s="429"/>
      <c r="J136" s="429"/>
      <c r="K136" s="429"/>
    </row>
    <row r="137" spans="3:11" ht="12.75">
      <c r="C137" s="429"/>
      <c r="D137" s="429"/>
      <c r="E137" s="429"/>
      <c r="F137" s="429"/>
      <c r="G137" s="429"/>
      <c r="H137" s="429"/>
      <c r="I137" s="429"/>
      <c r="J137" s="429"/>
      <c r="K137" s="429"/>
    </row>
    <row r="138" spans="3:11" ht="12.75">
      <c r="C138" s="429"/>
      <c r="D138" s="429"/>
      <c r="E138" s="429"/>
      <c r="F138" s="429"/>
      <c r="G138" s="429"/>
      <c r="H138" s="429"/>
      <c r="I138" s="429"/>
      <c r="J138" s="429"/>
      <c r="K138" s="429"/>
    </row>
    <row r="139" spans="3:11" ht="12.75">
      <c r="C139" s="429"/>
      <c r="D139" s="429"/>
      <c r="E139" s="429"/>
      <c r="F139" s="429"/>
      <c r="G139" s="429"/>
      <c r="H139" s="429"/>
      <c r="I139" s="429"/>
      <c r="J139" s="429"/>
      <c r="K139" s="429"/>
    </row>
    <row r="140" spans="3:11" ht="12.75">
      <c r="C140" s="429"/>
      <c r="D140" s="429"/>
      <c r="E140" s="429"/>
      <c r="F140" s="429"/>
      <c r="G140" s="429"/>
      <c r="H140" s="429"/>
      <c r="I140" s="429"/>
      <c r="J140" s="429"/>
      <c r="K140" s="429"/>
    </row>
    <row r="141" spans="3:11" ht="12.75">
      <c r="C141" s="429"/>
      <c r="D141" s="429"/>
      <c r="E141" s="429"/>
      <c r="F141" s="429"/>
      <c r="G141" s="429"/>
      <c r="H141" s="429"/>
      <c r="I141" s="429"/>
      <c r="J141" s="429"/>
      <c r="K141" s="429"/>
    </row>
    <row r="142" spans="3:11" ht="12.75">
      <c r="C142" s="429"/>
      <c r="D142" s="429"/>
      <c r="E142" s="429"/>
      <c r="F142" s="429"/>
      <c r="G142" s="429"/>
      <c r="H142" s="429"/>
      <c r="I142" s="429"/>
      <c r="J142" s="429"/>
      <c r="K142" s="429"/>
    </row>
    <row r="143" spans="3:11" ht="12.75">
      <c r="C143" s="429"/>
      <c r="D143" s="429"/>
      <c r="E143" s="429"/>
      <c r="F143" s="429"/>
      <c r="G143" s="429"/>
      <c r="H143" s="429"/>
      <c r="I143" s="429"/>
      <c r="J143" s="429"/>
      <c r="K143" s="429"/>
    </row>
    <row r="144" spans="3:11" ht="12.75">
      <c r="C144" s="429"/>
      <c r="D144" s="429"/>
      <c r="E144" s="429"/>
      <c r="F144" s="429"/>
      <c r="G144" s="429"/>
      <c r="H144" s="429"/>
      <c r="I144" s="429"/>
      <c r="J144" s="429"/>
      <c r="K144" s="429"/>
    </row>
    <row r="145" spans="3:11" ht="12.75">
      <c r="C145" s="429"/>
      <c r="D145" s="429"/>
      <c r="E145" s="429"/>
      <c r="F145" s="429"/>
      <c r="G145" s="429"/>
      <c r="H145" s="429"/>
      <c r="I145" s="429"/>
      <c r="J145" s="429"/>
      <c r="K145" s="429"/>
    </row>
    <row r="146" spans="3:11" ht="12.75">
      <c r="C146" s="429"/>
      <c r="D146" s="429"/>
      <c r="E146" s="429"/>
      <c r="F146" s="429"/>
      <c r="G146" s="429"/>
      <c r="H146" s="429"/>
      <c r="I146" s="429"/>
      <c r="J146" s="429"/>
      <c r="K146" s="429"/>
    </row>
    <row r="147" spans="3:11" ht="12.75">
      <c r="C147" s="429"/>
      <c r="D147" s="429"/>
      <c r="E147" s="429"/>
      <c r="F147" s="429"/>
      <c r="G147" s="429"/>
      <c r="H147" s="429"/>
      <c r="I147" s="429"/>
      <c r="J147" s="429"/>
      <c r="K147" s="429"/>
    </row>
    <row r="148" spans="3:11" ht="12.75">
      <c r="C148" s="429"/>
      <c r="D148" s="429"/>
      <c r="E148" s="429"/>
      <c r="F148" s="429"/>
      <c r="G148" s="429"/>
      <c r="H148" s="429"/>
      <c r="I148" s="429"/>
      <c r="J148" s="429"/>
      <c r="K148" s="429"/>
    </row>
    <row r="149" spans="3:11" ht="12.75">
      <c r="C149" s="429"/>
      <c r="D149" s="429"/>
      <c r="E149" s="429"/>
      <c r="F149" s="429"/>
      <c r="G149" s="429"/>
      <c r="H149" s="429"/>
      <c r="I149" s="429"/>
      <c r="J149" s="429"/>
      <c r="K149" s="429"/>
    </row>
    <row r="150" spans="3:11" ht="12.75">
      <c r="C150" s="429"/>
      <c r="D150" s="429"/>
      <c r="E150" s="429"/>
      <c r="F150" s="429"/>
      <c r="G150" s="429"/>
      <c r="H150" s="429"/>
      <c r="I150" s="429"/>
      <c r="J150" s="429"/>
      <c r="K150" s="429"/>
    </row>
    <row r="151" spans="3:11" ht="12.75">
      <c r="C151" s="429"/>
      <c r="D151" s="429"/>
      <c r="E151" s="429"/>
      <c r="F151" s="429"/>
      <c r="G151" s="429"/>
      <c r="H151" s="429"/>
      <c r="I151" s="429"/>
      <c r="J151" s="429"/>
      <c r="K151" s="429"/>
    </row>
    <row r="152" spans="3:11" ht="12.75">
      <c r="C152" s="429"/>
      <c r="D152" s="429"/>
      <c r="E152" s="429"/>
      <c r="F152" s="429"/>
      <c r="G152" s="429"/>
      <c r="H152" s="429"/>
      <c r="I152" s="429"/>
      <c r="J152" s="429"/>
      <c r="K152" s="429"/>
    </row>
    <row r="153" spans="3:11" ht="12.75">
      <c r="C153" s="429"/>
      <c r="D153" s="429"/>
      <c r="E153" s="429"/>
      <c r="F153" s="429"/>
      <c r="G153" s="429"/>
      <c r="H153" s="429"/>
      <c r="I153" s="429"/>
      <c r="J153" s="429"/>
      <c r="K153" s="429"/>
    </row>
    <row r="154" spans="3:11" ht="12.75">
      <c r="C154" s="429"/>
      <c r="D154" s="429"/>
      <c r="E154" s="429"/>
      <c r="F154" s="429"/>
      <c r="G154" s="429"/>
      <c r="H154" s="429"/>
      <c r="I154" s="429"/>
      <c r="J154" s="429"/>
      <c r="K154" s="429"/>
    </row>
    <row r="155" spans="3:11" ht="12.75">
      <c r="C155" s="429"/>
      <c r="D155" s="429"/>
      <c r="E155" s="429"/>
      <c r="F155" s="429"/>
      <c r="G155" s="429"/>
      <c r="H155" s="429"/>
      <c r="I155" s="429"/>
      <c r="J155" s="429"/>
      <c r="K155" s="429"/>
    </row>
    <row r="156" spans="3:11" ht="12.75">
      <c r="C156" s="429"/>
      <c r="D156" s="429"/>
      <c r="E156" s="429"/>
      <c r="F156" s="429"/>
      <c r="G156" s="429"/>
      <c r="H156" s="429"/>
      <c r="I156" s="429"/>
      <c r="J156" s="429"/>
      <c r="K156" s="429"/>
    </row>
    <row r="157" spans="3:11" ht="12.75">
      <c r="C157" s="429"/>
      <c r="D157" s="429"/>
      <c r="E157" s="429"/>
      <c r="F157" s="429"/>
      <c r="G157" s="429"/>
      <c r="H157" s="429"/>
      <c r="I157" s="429"/>
      <c r="J157" s="429"/>
      <c r="K157" s="429"/>
    </row>
    <row r="158" spans="3:11" ht="12.75">
      <c r="C158" s="429"/>
      <c r="D158" s="429"/>
      <c r="E158" s="429"/>
      <c r="F158" s="429"/>
      <c r="G158" s="429"/>
      <c r="H158" s="429"/>
      <c r="I158" s="429"/>
      <c r="J158" s="429"/>
      <c r="K158" s="429"/>
    </row>
    <row r="159" spans="3:11" ht="12.75">
      <c r="C159" s="429"/>
      <c r="D159" s="429"/>
      <c r="E159" s="429"/>
      <c r="F159" s="429"/>
      <c r="G159" s="429"/>
      <c r="H159" s="429"/>
      <c r="I159" s="429"/>
      <c r="J159" s="429"/>
      <c r="K159" s="429"/>
    </row>
    <row r="160" spans="3:11" ht="12.75">
      <c r="C160" s="429"/>
      <c r="D160" s="429"/>
      <c r="E160" s="429"/>
      <c r="F160" s="429"/>
      <c r="G160" s="429"/>
      <c r="H160" s="429"/>
      <c r="I160" s="429"/>
      <c r="J160" s="429"/>
      <c r="K160" s="429"/>
    </row>
    <row r="161" spans="3:11" ht="12.75">
      <c r="C161" s="429"/>
      <c r="D161" s="429"/>
      <c r="E161" s="429"/>
      <c r="F161" s="429"/>
      <c r="G161" s="429"/>
      <c r="H161" s="429"/>
      <c r="I161" s="429"/>
      <c r="J161" s="429"/>
      <c r="K161" s="429"/>
    </row>
    <row r="162" spans="3:11" ht="12.75">
      <c r="C162" s="429"/>
      <c r="D162" s="429"/>
      <c r="E162" s="429"/>
      <c r="F162" s="429"/>
      <c r="G162" s="429"/>
      <c r="H162" s="429"/>
      <c r="I162" s="429"/>
      <c r="J162" s="429"/>
      <c r="K162" s="429"/>
    </row>
    <row r="163" spans="3:11" ht="12.75">
      <c r="C163" s="429"/>
      <c r="D163" s="429"/>
      <c r="E163" s="429"/>
      <c r="F163" s="429"/>
      <c r="G163" s="429"/>
      <c r="H163" s="429"/>
      <c r="I163" s="429"/>
      <c r="J163" s="429"/>
      <c r="K163" s="429"/>
    </row>
    <row r="164" spans="3:11" ht="12.75">
      <c r="C164" s="429"/>
      <c r="D164" s="429"/>
      <c r="E164" s="429"/>
      <c r="F164" s="429"/>
      <c r="G164" s="429"/>
      <c r="H164" s="429"/>
      <c r="I164" s="429"/>
      <c r="J164" s="429"/>
      <c r="K164" s="429"/>
    </row>
    <row r="165" spans="3:11" ht="12.75">
      <c r="C165" s="429"/>
      <c r="D165" s="429"/>
      <c r="E165" s="429"/>
      <c r="F165" s="429"/>
      <c r="G165" s="429"/>
      <c r="H165" s="429"/>
      <c r="I165" s="429"/>
      <c r="J165" s="429"/>
      <c r="K165" s="429"/>
    </row>
    <row r="166" spans="3:11" ht="12.75">
      <c r="C166" s="429"/>
      <c r="D166" s="429"/>
      <c r="E166" s="429"/>
      <c r="F166" s="429"/>
      <c r="G166" s="429"/>
      <c r="H166" s="429"/>
      <c r="I166" s="429"/>
      <c r="J166" s="429"/>
      <c r="K166" s="429"/>
    </row>
    <row r="167" spans="3:11" ht="12.75">
      <c r="C167" s="429"/>
      <c r="D167" s="429"/>
      <c r="E167" s="429"/>
      <c r="F167" s="429"/>
      <c r="G167" s="429"/>
      <c r="H167" s="429"/>
      <c r="I167" s="429"/>
      <c r="J167" s="429"/>
      <c r="K167" s="429"/>
    </row>
    <row r="168" spans="3:11" ht="12.75">
      <c r="C168" s="429"/>
      <c r="D168" s="429"/>
      <c r="E168" s="429"/>
      <c r="F168" s="429"/>
      <c r="G168" s="429"/>
      <c r="H168" s="429"/>
      <c r="I168" s="429"/>
      <c r="J168" s="429"/>
      <c r="K168" s="429"/>
    </row>
    <row r="169" spans="3:11" ht="12.75">
      <c r="C169" s="429"/>
      <c r="D169" s="429"/>
      <c r="E169" s="429"/>
      <c r="F169" s="429"/>
      <c r="G169" s="429"/>
      <c r="H169" s="429"/>
      <c r="I169" s="429"/>
      <c r="J169" s="429"/>
      <c r="K169" s="429"/>
    </row>
    <row r="170" spans="3:11" ht="12.75">
      <c r="C170" s="429"/>
      <c r="D170" s="429"/>
      <c r="E170" s="429"/>
      <c r="F170" s="429"/>
      <c r="G170" s="429"/>
      <c r="H170" s="429"/>
      <c r="I170" s="429"/>
      <c r="J170" s="429"/>
      <c r="K170" s="429"/>
    </row>
    <row r="171" spans="3:11" ht="12.75">
      <c r="C171" s="429"/>
      <c r="D171" s="429"/>
      <c r="E171" s="429"/>
      <c r="F171" s="429"/>
      <c r="G171" s="429"/>
      <c r="H171" s="429"/>
      <c r="I171" s="429"/>
      <c r="J171" s="429"/>
      <c r="K171" s="429"/>
    </row>
    <row r="172" spans="3:11" ht="12.75">
      <c r="C172" s="429"/>
      <c r="D172" s="429"/>
      <c r="E172" s="429"/>
      <c r="F172" s="429"/>
      <c r="G172" s="429"/>
      <c r="H172" s="429"/>
      <c r="I172" s="429"/>
      <c r="J172" s="429"/>
      <c r="K172" s="429"/>
    </row>
    <row r="173" spans="3:11" ht="12.75">
      <c r="C173" s="429"/>
      <c r="D173" s="429"/>
      <c r="E173" s="429"/>
      <c r="F173" s="429"/>
      <c r="G173" s="429"/>
      <c r="H173" s="429"/>
      <c r="I173" s="429"/>
      <c r="J173" s="429"/>
      <c r="K173" s="429"/>
    </row>
    <row r="174" spans="3:11" ht="12.75">
      <c r="C174" s="429"/>
      <c r="D174" s="429"/>
      <c r="E174" s="429"/>
      <c r="F174" s="429"/>
      <c r="G174" s="429"/>
      <c r="H174" s="429"/>
      <c r="I174" s="429"/>
      <c r="J174" s="429"/>
      <c r="K174" s="429"/>
    </row>
    <row r="175" spans="3:11" ht="12.75">
      <c r="C175" s="429"/>
      <c r="D175" s="429"/>
      <c r="E175" s="429"/>
      <c r="F175" s="429"/>
      <c r="G175" s="429"/>
      <c r="H175" s="429"/>
      <c r="I175" s="429"/>
      <c r="J175" s="429"/>
      <c r="K175" s="429"/>
    </row>
    <row r="176" spans="3:11" ht="12.75">
      <c r="C176" s="429"/>
      <c r="D176" s="429"/>
      <c r="E176" s="429"/>
      <c r="F176" s="429"/>
      <c r="G176" s="429"/>
      <c r="H176" s="429"/>
      <c r="I176" s="429"/>
      <c r="J176" s="429"/>
      <c r="K176" s="429"/>
    </row>
    <row r="177" spans="3:11" ht="12.75">
      <c r="C177" s="429"/>
      <c r="D177" s="429"/>
      <c r="E177" s="429"/>
      <c r="F177" s="429"/>
      <c r="G177" s="429"/>
      <c r="H177" s="429"/>
      <c r="I177" s="429"/>
      <c r="J177" s="429"/>
      <c r="K177" s="429"/>
    </row>
    <row r="178" spans="3:11" ht="12.75">
      <c r="C178" s="429"/>
      <c r="D178" s="429"/>
      <c r="E178" s="429"/>
      <c r="F178" s="429"/>
      <c r="G178" s="429"/>
      <c r="H178" s="429"/>
      <c r="I178" s="429"/>
      <c r="J178" s="429"/>
      <c r="K178" s="429"/>
    </row>
    <row r="179" spans="3:11" ht="12.75">
      <c r="C179" s="429"/>
      <c r="D179" s="429"/>
      <c r="E179" s="429"/>
      <c r="F179" s="429"/>
      <c r="G179" s="429"/>
      <c r="H179" s="429"/>
      <c r="I179" s="429"/>
      <c r="J179" s="429"/>
      <c r="K179" s="429"/>
    </row>
    <row r="180" spans="3:11" ht="12.75">
      <c r="C180" s="429"/>
      <c r="D180" s="429"/>
      <c r="E180" s="429"/>
      <c r="F180" s="429"/>
      <c r="G180" s="429"/>
      <c r="H180" s="429"/>
      <c r="I180" s="429"/>
      <c r="J180" s="429"/>
      <c r="K180" s="429"/>
    </row>
    <row r="181" spans="3:11" ht="12.75">
      <c r="C181" s="429"/>
      <c r="D181" s="429"/>
      <c r="E181" s="429"/>
      <c r="F181" s="429"/>
      <c r="G181" s="429"/>
      <c r="H181" s="429"/>
      <c r="I181" s="429"/>
      <c r="J181" s="429"/>
      <c r="K181" s="429"/>
    </row>
    <row r="182" spans="3:11" ht="12.75">
      <c r="C182" s="429"/>
      <c r="D182" s="429"/>
      <c r="E182" s="429"/>
      <c r="F182" s="429"/>
      <c r="G182" s="429"/>
      <c r="H182" s="429"/>
      <c r="I182" s="429"/>
      <c r="J182" s="429"/>
      <c r="K182" s="429"/>
    </row>
    <row r="183" spans="3:11" ht="12.75">
      <c r="C183" s="429"/>
      <c r="D183" s="429"/>
      <c r="E183" s="429"/>
      <c r="F183" s="429"/>
      <c r="G183" s="429"/>
      <c r="H183" s="429"/>
      <c r="I183" s="429"/>
      <c r="J183" s="429"/>
      <c r="K183" s="429"/>
    </row>
    <row r="184" spans="3:11" ht="12.75">
      <c r="C184" s="429"/>
      <c r="D184" s="429"/>
      <c r="E184" s="429"/>
      <c r="F184" s="429"/>
      <c r="G184" s="429"/>
      <c r="H184" s="429"/>
      <c r="I184" s="429"/>
      <c r="J184" s="429"/>
      <c r="K184" s="429"/>
    </row>
    <row r="185" spans="3:11" ht="12.75">
      <c r="C185" s="429"/>
      <c r="D185" s="429"/>
      <c r="E185" s="429"/>
      <c r="F185" s="429"/>
      <c r="G185" s="429"/>
      <c r="H185" s="429"/>
      <c r="I185" s="429"/>
      <c r="J185" s="429"/>
      <c r="K185" s="429"/>
    </row>
    <row r="186" spans="3:11" ht="12.75">
      <c r="C186" s="429"/>
      <c r="D186" s="429"/>
      <c r="E186" s="429"/>
      <c r="F186" s="429"/>
      <c r="G186" s="429"/>
      <c r="H186" s="429"/>
      <c r="I186" s="429"/>
      <c r="J186" s="429"/>
      <c r="K186" s="429"/>
    </row>
    <row r="187" spans="3:11" ht="12.75">
      <c r="C187" s="429"/>
      <c r="D187" s="429"/>
      <c r="E187" s="429"/>
      <c r="F187" s="429"/>
      <c r="G187" s="429"/>
      <c r="H187" s="429"/>
      <c r="I187" s="429"/>
      <c r="J187" s="429"/>
      <c r="K187" s="429"/>
    </row>
    <row r="188" spans="3:11" ht="12.75">
      <c r="C188" s="429"/>
      <c r="D188" s="429"/>
      <c r="E188" s="429"/>
      <c r="F188" s="429"/>
      <c r="G188" s="429"/>
      <c r="H188" s="429"/>
      <c r="I188" s="429"/>
      <c r="J188" s="429"/>
      <c r="K188" s="429"/>
    </row>
    <row r="189" spans="3:11" ht="12.75">
      <c r="C189" s="429"/>
      <c r="D189" s="429"/>
      <c r="E189" s="429"/>
      <c r="F189" s="429"/>
      <c r="G189" s="429"/>
      <c r="H189" s="429"/>
      <c r="I189" s="429"/>
      <c r="J189" s="429"/>
      <c r="K189" s="429"/>
    </row>
    <row r="190" spans="3:11" ht="12.75">
      <c r="C190" s="429"/>
      <c r="D190" s="429"/>
      <c r="E190" s="429"/>
      <c r="F190" s="429"/>
      <c r="G190" s="429"/>
      <c r="H190" s="429"/>
      <c r="I190" s="429"/>
      <c r="J190" s="429"/>
      <c r="K190" s="429"/>
    </row>
    <row r="191" spans="3:11" ht="12.75">
      <c r="C191" s="429"/>
      <c r="D191" s="429"/>
      <c r="E191" s="429"/>
      <c r="F191" s="429"/>
      <c r="G191" s="429"/>
      <c r="H191" s="429"/>
      <c r="I191" s="429"/>
      <c r="J191" s="429"/>
      <c r="K191" s="429"/>
    </row>
    <row r="192" spans="3:11" ht="12.75">
      <c r="C192" s="429"/>
      <c r="D192" s="429"/>
      <c r="E192" s="429"/>
      <c r="F192" s="429"/>
      <c r="G192" s="429"/>
      <c r="H192" s="429"/>
      <c r="I192" s="429"/>
      <c r="J192" s="429"/>
      <c r="K192" s="429"/>
    </row>
  </sheetData>
  <sheetProtection/>
  <mergeCells count="10">
    <mergeCell ref="I3:K3"/>
    <mergeCell ref="F3:H3"/>
    <mergeCell ref="B3:B4"/>
    <mergeCell ref="A5:B5"/>
    <mergeCell ref="A77:B77"/>
    <mergeCell ref="C2:D2"/>
    <mergeCell ref="A2:B2"/>
    <mergeCell ref="A3:A4"/>
    <mergeCell ref="C3:E3"/>
    <mergeCell ref="A76:B76"/>
  </mergeCells>
  <printOptions/>
  <pageMargins left="0.25" right="0.29" top="0.94" bottom="0.33" header="0.26" footer="0.17"/>
  <pageSetup horizontalDpi="600" verticalDpi="600" orientation="landscape" paperSize="9" scale="69" r:id="rId1"/>
  <headerFooter alignWithMargins="0">
    <oddHeader>&amp;C&amp;"Arial CE,Félkövér"&amp;12a   5/2016.(IV.22.) számú zárszámadási rendelethez
Zalaszabar Község Önkormányzat mérlege 2015. év december 31-én
&amp;R&amp;A
&amp;P.oldal</oddHeader>
  </headerFooter>
  <rowBreaks count="2" manualBreakCount="2">
    <brk id="37" max="13" man="1"/>
    <brk id="7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L118"/>
  <sheetViews>
    <sheetView view="pageLayout" zoomScaleSheetLayoutView="75" workbookViewId="0" topLeftCell="D1">
      <selection activeCell="L45" sqref="L45"/>
    </sheetView>
  </sheetViews>
  <sheetFormatPr defaultColWidth="9.00390625" defaultRowHeight="12.75"/>
  <cols>
    <col min="1" max="2" width="6.125" style="194" customWidth="1"/>
    <col min="3" max="3" width="58.125" style="194" customWidth="1"/>
    <col min="4" max="4" width="11.25390625" style="194" customWidth="1"/>
    <col min="5" max="5" width="11.75390625" style="194" customWidth="1"/>
    <col min="6" max="6" width="11.25390625" style="194" customWidth="1"/>
    <col min="7" max="7" width="12.125" style="194" bestFit="1" customWidth="1"/>
    <col min="8" max="8" width="12.125" style="194" customWidth="1"/>
    <col min="9" max="9" width="13.00390625" style="194" bestFit="1" customWidth="1"/>
    <col min="10" max="11" width="12.25390625" style="194" customWidth="1"/>
    <col min="12" max="12" width="14.625" style="194" customWidth="1"/>
    <col min="13" max="16384" width="9.125" style="194" customWidth="1"/>
  </cols>
  <sheetData>
    <row r="1" spans="1:6" ht="12.75" customHeight="1">
      <c r="A1" s="193"/>
      <c r="B1" s="193"/>
      <c r="C1" s="193"/>
      <c r="D1" s="193"/>
      <c r="E1" s="193"/>
      <c r="F1" s="193"/>
    </row>
    <row r="2" spans="1:12" ht="16.5" thickBot="1">
      <c r="A2" s="744"/>
      <c r="B2" s="744"/>
      <c r="C2" s="744"/>
      <c r="D2" s="730"/>
      <c r="E2" s="730"/>
      <c r="F2" s="416"/>
      <c r="J2" s="195"/>
      <c r="K2" s="195"/>
      <c r="L2" s="195" t="s">
        <v>837</v>
      </c>
    </row>
    <row r="3" spans="1:12" ht="24.75" customHeight="1">
      <c r="A3" s="731" t="s">
        <v>838</v>
      </c>
      <c r="B3" s="745"/>
      <c r="C3" s="742" t="s">
        <v>833</v>
      </c>
      <c r="D3" s="738" t="s">
        <v>1570</v>
      </c>
      <c r="E3" s="739"/>
      <c r="F3" s="741"/>
      <c r="G3" s="738" t="s">
        <v>317</v>
      </c>
      <c r="H3" s="739"/>
      <c r="I3" s="741"/>
      <c r="J3" s="738" t="s">
        <v>1634</v>
      </c>
      <c r="K3" s="739"/>
      <c r="L3" s="740"/>
    </row>
    <row r="4" spans="1:12" ht="16.5" customHeight="1">
      <c r="A4" s="732"/>
      <c r="B4" s="746"/>
      <c r="C4" s="743"/>
      <c r="D4" s="426" t="s">
        <v>513</v>
      </c>
      <c r="E4" s="427" t="s">
        <v>662</v>
      </c>
      <c r="F4" s="426" t="s">
        <v>514</v>
      </c>
      <c r="G4" s="426" t="s">
        <v>513</v>
      </c>
      <c r="H4" s="427" t="s">
        <v>662</v>
      </c>
      <c r="I4" s="426" t="s">
        <v>514</v>
      </c>
      <c r="J4" s="426" t="s">
        <v>513</v>
      </c>
      <c r="K4" s="427" t="s">
        <v>662</v>
      </c>
      <c r="L4" s="433" t="s">
        <v>514</v>
      </c>
    </row>
    <row r="5" spans="1:12" ht="15">
      <c r="A5" s="196" t="s">
        <v>823</v>
      </c>
      <c r="B5" s="431" t="s">
        <v>900</v>
      </c>
      <c r="C5" s="425" t="s">
        <v>530</v>
      </c>
      <c r="D5" s="484">
        <v>8770</v>
      </c>
      <c r="E5" s="484"/>
      <c r="F5" s="484">
        <v>10526</v>
      </c>
      <c r="G5" s="470"/>
      <c r="H5" s="470"/>
      <c r="I5" s="470"/>
      <c r="J5" s="470">
        <f>SUM(D5+G5)</f>
        <v>8770</v>
      </c>
      <c r="K5" s="470"/>
      <c r="L5" s="485">
        <f>SUM(F5+I5)</f>
        <v>10526</v>
      </c>
    </row>
    <row r="6" spans="1:12" ht="25.5">
      <c r="A6" s="196" t="s">
        <v>824</v>
      </c>
      <c r="B6" s="431" t="s">
        <v>515</v>
      </c>
      <c r="C6" s="425" t="s">
        <v>533</v>
      </c>
      <c r="D6" s="470">
        <v>3116</v>
      </c>
      <c r="E6" s="470"/>
      <c r="F6" s="470">
        <v>5296</v>
      </c>
      <c r="G6" s="470">
        <v>14859</v>
      </c>
      <c r="H6" s="470"/>
      <c r="I6" s="470">
        <v>14565</v>
      </c>
      <c r="J6" s="470">
        <f aca="true" t="shared" si="0" ref="J6:J44">SUM(D6+G6)</f>
        <v>17975</v>
      </c>
      <c r="K6" s="470"/>
      <c r="L6" s="485">
        <f aca="true" t="shared" si="1" ref="L6:L45">SUM(F6+I6)</f>
        <v>19861</v>
      </c>
    </row>
    <row r="7" spans="1:12" ht="15">
      <c r="A7" s="196" t="s">
        <v>825</v>
      </c>
      <c r="B7" s="431" t="s">
        <v>516</v>
      </c>
      <c r="C7" s="425" t="s">
        <v>531</v>
      </c>
      <c r="D7" s="470"/>
      <c r="E7" s="470"/>
      <c r="F7" s="470"/>
      <c r="G7" s="470"/>
      <c r="H7" s="470"/>
      <c r="I7" s="470"/>
      <c r="J7" s="470"/>
      <c r="K7" s="470"/>
      <c r="L7" s="485">
        <f t="shared" si="1"/>
        <v>0</v>
      </c>
    </row>
    <row r="8" spans="1:12" ht="15.75">
      <c r="A8" s="196" t="s">
        <v>826</v>
      </c>
      <c r="B8" s="432" t="s">
        <v>843</v>
      </c>
      <c r="C8" s="424" t="s">
        <v>532</v>
      </c>
      <c r="D8" s="471">
        <f>SUM(D5:D7)</f>
        <v>11886</v>
      </c>
      <c r="E8" s="471"/>
      <c r="F8" s="471">
        <f>SUM(F5:F7)</f>
        <v>15822</v>
      </c>
      <c r="G8" s="471">
        <f>SUM(G5:G7)</f>
        <v>14859</v>
      </c>
      <c r="H8" s="471"/>
      <c r="I8" s="471">
        <f>SUM(I5:I7)</f>
        <v>14565</v>
      </c>
      <c r="J8" s="471">
        <f t="shared" si="0"/>
        <v>26745</v>
      </c>
      <c r="K8" s="471"/>
      <c r="L8" s="623">
        <f t="shared" si="1"/>
        <v>30387</v>
      </c>
    </row>
    <row r="9" spans="1:12" ht="15">
      <c r="A9" s="196" t="s">
        <v>828</v>
      </c>
      <c r="B9" s="431" t="s">
        <v>910</v>
      </c>
      <c r="C9" s="425" t="s">
        <v>534</v>
      </c>
      <c r="D9" s="470"/>
      <c r="E9" s="470"/>
      <c r="F9" s="470"/>
      <c r="G9" s="470"/>
      <c r="H9" s="470"/>
      <c r="I9" s="470"/>
      <c r="J9" s="470">
        <f t="shared" si="0"/>
        <v>0</v>
      </c>
      <c r="K9" s="470"/>
      <c r="L9" s="485">
        <f t="shared" si="1"/>
        <v>0</v>
      </c>
    </row>
    <row r="10" spans="1:12" ht="15">
      <c r="A10" s="196" t="s">
        <v>839</v>
      </c>
      <c r="B10" s="431" t="s">
        <v>922</v>
      </c>
      <c r="C10" s="425" t="s">
        <v>535</v>
      </c>
      <c r="D10" s="470"/>
      <c r="E10" s="470"/>
      <c r="F10" s="470"/>
      <c r="G10" s="470"/>
      <c r="H10" s="470"/>
      <c r="I10" s="470"/>
      <c r="J10" s="470">
        <f t="shared" si="0"/>
        <v>0</v>
      </c>
      <c r="K10" s="470"/>
      <c r="L10" s="485">
        <f t="shared" si="1"/>
        <v>0</v>
      </c>
    </row>
    <row r="11" spans="1:12" ht="15.75">
      <c r="A11" s="196" t="s">
        <v>835</v>
      </c>
      <c r="B11" s="432" t="s">
        <v>527</v>
      </c>
      <c r="C11" s="424" t="s">
        <v>536</v>
      </c>
      <c r="D11" s="470"/>
      <c r="E11" s="470"/>
      <c r="F11" s="470"/>
      <c r="G11" s="470"/>
      <c r="H11" s="470"/>
      <c r="I11" s="470"/>
      <c r="J11" s="470">
        <f t="shared" si="0"/>
        <v>0</v>
      </c>
      <c r="K11" s="470"/>
      <c r="L11" s="485">
        <f t="shared" si="1"/>
        <v>0</v>
      </c>
    </row>
    <row r="12" spans="1:12" ht="25.5">
      <c r="A12" s="196" t="s">
        <v>840</v>
      </c>
      <c r="B12" s="431" t="s">
        <v>929</v>
      </c>
      <c r="C12" s="425" t="s">
        <v>537</v>
      </c>
      <c r="D12" s="470">
        <v>48082</v>
      </c>
      <c r="E12" s="470"/>
      <c r="F12" s="470">
        <v>46751</v>
      </c>
      <c r="G12" s="470"/>
      <c r="H12" s="470"/>
      <c r="I12" s="470"/>
      <c r="J12" s="470">
        <f t="shared" si="0"/>
        <v>48082</v>
      </c>
      <c r="K12" s="470"/>
      <c r="L12" s="485">
        <f t="shared" si="1"/>
        <v>46751</v>
      </c>
    </row>
    <row r="13" spans="1:12" ht="25.5">
      <c r="A13" s="196" t="s">
        <v>1448</v>
      </c>
      <c r="B13" s="431" t="s">
        <v>940</v>
      </c>
      <c r="C13" s="425" t="s">
        <v>538</v>
      </c>
      <c r="D13" s="470">
        <v>11603</v>
      </c>
      <c r="E13" s="470"/>
      <c r="F13" s="470">
        <v>14987</v>
      </c>
      <c r="G13" s="470">
        <v>26326</v>
      </c>
      <c r="H13" s="470"/>
      <c r="I13" s="470">
        <v>27162</v>
      </c>
      <c r="J13" s="470">
        <f t="shared" si="0"/>
        <v>37929</v>
      </c>
      <c r="K13" s="470"/>
      <c r="L13" s="485">
        <f t="shared" si="1"/>
        <v>42149</v>
      </c>
    </row>
    <row r="14" spans="1:12" ht="15.75">
      <c r="A14" s="196" t="s">
        <v>836</v>
      </c>
      <c r="B14" s="431" t="s">
        <v>6</v>
      </c>
      <c r="C14" s="424" t="s">
        <v>539</v>
      </c>
      <c r="D14" s="471">
        <v>4441</v>
      </c>
      <c r="E14" s="471"/>
      <c r="F14" s="470">
        <v>1644</v>
      </c>
      <c r="G14" s="471"/>
      <c r="H14" s="471"/>
      <c r="I14" s="471"/>
      <c r="J14" s="470">
        <f t="shared" si="0"/>
        <v>4441</v>
      </c>
      <c r="K14" s="471"/>
      <c r="L14" s="485">
        <f t="shared" si="1"/>
        <v>1644</v>
      </c>
    </row>
    <row r="15" spans="1:12" ht="15.75">
      <c r="A15" s="196" t="s">
        <v>1072</v>
      </c>
      <c r="B15" s="432" t="s">
        <v>528</v>
      </c>
      <c r="C15" s="424" t="s">
        <v>540</v>
      </c>
      <c r="D15" s="470">
        <f>SUM(D12:D14)</f>
        <v>64126</v>
      </c>
      <c r="E15" s="470"/>
      <c r="F15" s="471">
        <f>SUM(F12:F14)</f>
        <v>63382</v>
      </c>
      <c r="G15" s="470">
        <f>SUM(G12:G14)</f>
        <v>26326</v>
      </c>
      <c r="H15" s="470"/>
      <c r="I15" s="471">
        <f>SUM(I12:I14)</f>
        <v>27162</v>
      </c>
      <c r="J15" s="471">
        <f t="shared" si="0"/>
        <v>90452</v>
      </c>
      <c r="K15" s="470">
        <f>SUM(K12:K14)</f>
        <v>0</v>
      </c>
      <c r="L15" s="623">
        <f t="shared" si="1"/>
        <v>90544</v>
      </c>
    </row>
    <row r="16" spans="1:12" ht="15">
      <c r="A16" s="196" t="s">
        <v>844</v>
      </c>
      <c r="B16" s="431" t="s">
        <v>1536</v>
      </c>
      <c r="C16" s="425" t="s">
        <v>541</v>
      </c>
      <c r="D16" s="470">
        <v>2390</v>
      </c>
      <c r="E16" s="470"/>
      <c r="F16" s="470">
        <v>2551</v>
      </c>
      <c r="G16" s="470">
        <v>10121</v>
      </c>
      <c r="H16" s="470"/>
      <c r="I16" s="470">
        <v>9999</v>
      </c>
      <c r="J16" s="470">
        <f t="shared" si="0"/>
        <v>12511</v>
      </c>
      <c r="K16" s="470"/>
      <c r="L16" s="485">
        <f t="shared" si="1"/>
        <v>12550</v>
      </c>
    </row>
    <row r="17" spans="1:12" ht="15">
      <c r="A17" s="196" t="s">
        <v>1073</v>
      </c>
      <c r="B17" s="431" t="s">
        <v>836</v>
      </c>
      <c r="C17" s="425" t="s">
        <v>542</v>
      </c>
      <c r="D17" s="470">
        <v>11813</v>
      </c>
      <c r="E17" s="470"/>
      <c r="F17" s="470">
        <v>12376</v>
      </c>
      <c r="G17" s="470">
        <v>1626</v>
      </c>
      <c r="H17" s="470"/>
      <c r="I17" s="470">
        <v>1997</v>
      </c>
      <c r="J17" s="470">
        <f t="shared" si="0"/>
        <v>13439</v>
      </c>
      <c r="K17" s="470"/>
      <c r="L17" s="485">
        <f t="shared" si="1"/>
        <v>14373</v>
      </c>
    </row>
    <row r="18" spans="1:12" ht="15">
      <c r="A18" s="196" t="s">
        <v>1408</v>
      </c>
      <c r="B18" s="431" t="s">
        <v>1072</v>
      </c>
      <c r="C18" s="425" t="s">
        <v>543</v>
      </c>
      <c r="D18" s="470"/>
      <c r="E18" s="470"/>
      <c r="F18" s="470"/>
      <c r="G18" s="470"/>
      <c r="H18" s="470"/>
      <c r="I18" s="470"/>
      <c r="J18" s="470">
        <f t="shared" si="0"/>
        <v>0</v>
      </c>
      <c r="K18" s="470"/>
      <c r="L18" s="485">
        <f t="shared" si="1"/>
        <v>0</v>
      </c>
    </row>
    <row r="19" spans="1:12" ht="15">
      <c r="A19" s="196" t="s">
        <v>1432</v>
      </c>
      <c r="B19" s="431" t="s">
        <v>844</v>
      </c>
      <c r="C19" s="425" t="s">
        <v>544</v>
      </c>
      <c r="D19" s="470"/>
      <c r="E19" s="470"/>
      <c r="F19" s="470"/>
      <c r="G19" s="470"/>
      <c r="H19" s="470"/>
      <c r="I19" s="470"/>
      <c r="J19" s="470">
        <f t="shared" si="0"/>
        <v>0</v>
      </c>
      <c r="K19" s="470"/>
      <c r="L19" s="485">
        <f t="shared" si="1"/>
        <v>0</v>
      </c>
    </row>
    <row r="20" spans="1:12" ht="15.75">
      <c r="A20" s="196" t="s">
        <v>1461</v>
      </c>
      <c r="B20" s="432" t="s">
        <v>529</v>
      </c>
      <c r="C20" s="425" t="s">
        <v>545</v>
      </c>
      <c r="D20" s="470">
        <f>SUM(D16:D19)</f>
        <v>14203</v>
      </c>
      <c r="E20" s="470"/>
      <c r="F20" s="471">
        <f>SUM(F16:F19)</f>
        <v>14927</v>
      </c>
      <c r="G20" s="471">
        <f>SUM(G16:G19)</f>
        <v>11747</v>
      </c>
      <c r="H20" s="471"/>
      <c r="I20" s="471">
        <f>SUM(I16:I19)</f>
        <v>11996</v>
      </c>
      <c r="J20" s="471">
        <f t="shared" si="0"/>
        <v>25950</v>
      </c>
      <c r="K20" s="470"/>
      <c r="L20" s="623">
        <f t="shared" si="1"/>
        <v>26923</v>
      </c>
    </row>
    <row r="21" spans="1:12" ht="15">
      <c r="A21" s="196" t="s">
        <v>1462</v>
      </c>
      <c r="B21" s="431" t="s">
        <v>1073</v>
      </c>
      <c r="C21" s="425" t="s">
        <v>546</v>
      </c>
      <c r="D21" s="470">
        <v>10894</v>
      </c>
      <c r="E21" s="470"/>
      <c r="F21" s="470">
        <v>10363</v>
      </c>
      <c r="G21" s="470">
        <v>21693</v>
      </c>
      <c r="H21" s="470"/>
      <c r="I21" s="470">
        <v>19667</v>
      </c>
      <c r="J21" s="470">
        <f t="shared" si="0"/>
        <v>32587</v>
      </c>
      <c r="K21" s="470"/>
      <c r="L21" s="485">
        <f t="shared" si="1"/>
        <v>30030</v>
      </c>
    </row>
    <row r="22" spans="1:12" ht="15.75">
      <c r="A22" s="196" t="s">
        <v>1463</v>
      </c>
      <c r="B22" s="431" t="s">
        <v>1408</v>
      </c>
      <c r="C22" s="424" t="s">
        <v>547</v>
      </c>
      <c r="D22" s="471">
        <v>10365</v>
      </c>
      <c r="E22" s="471"/>
      <c r="F22" s="471">
        <v>2248</v>
      </c>
      <c r="G22" s="471">
        <v>1767</v>
      </c>
      <c r="H22" s="471"/>
      <c r="I22" s="471">
        <v>3568</v>
      </c>
      <c r="J22" s="471">
        <f t="shared" si="0"/>
        <v>12132</v>
      </c>
      <c r="K22" s="471"/>
      <c r="L22" s="623">
        <f t="shared" si="1"/>
        <v>5816</v>
      </c>
    </row>
    <row r="23" spans="1:12" ht="15.75">
      <c r="A23" s="196" t="s">
        <v>1499</v>
      </c>
      <c r="B23" s="431" t="s">
        <v>1432</v>
      </c>
      <c r="C23" s="425" t="s">
        <v>548</v>
      </c>
      <c r="D23" s="471">
        <v>2273</v>
      </c>
      <c r="E23" s="471"/>
      <c r="F23" s="470">
        <v>2303</v>
      </c>
      <c r="G23" s="471">
        <v>5990</v>
      </c>
      <c r="H23" s="471"/>
      <c r="I23" s="471">
        <v>6296</v>
      </c>
      <c r="J23" s="470">
        <f t="shared" si="0"/>
        <v>8263</v>
      </c>
      <c r="K23" s="470"/>
      <c r="L23" s="485">
        <f t="shared" si="1"/>
        <v>8599</v>
      </c>
    </row>
    <row r="24" spans="1:12" ht="15.75">
      <c r="A24" s="196" t="s">
        <v>1500</v>
      </c>
      <c r="B24" s="432" t="s">
        <v>517</v>
      </c>
      <c r="C24" s="424" t="s">
        <v>549</v>
      </c>
      <c r="D24" s="471">
        <f>SUM(D21:D23)</f>
        <v>23532</v>
      </c>
      <c r="E24" s="471"/>
      <c r="F24" s="471">
        <f>SUM(F21:F23)</f>
        <v>14914</v>
      </c>
      <c r="G24" s="471">
        <v>29450</v>
      </c>
      <c r="H24" s="471"/>
      <c r="I24" s="471">
        <v>29531</v>
      </c>
      <c r="J24" s="471">
        <f t="shared" si="0"/>
        <v>52982</v>
      </c>
      <c r="K24" s="470"/>
      <c r="L24" s="623">
        <f t="shared" si="1"/>
        <v>44445</v>
      </c>
    </row>
    <row r="25" spans="1:12" ht="15.75">
      <c r="A25" s="196" t="s">
        <v>1501</v>
      </c>
      <c r="B25" s="432" t="s">
        <v>518</v>
      </c>
      <c r="C25" s="424" t="s">
        <v>550</v>
      </c>
      <c r="D25" s="471">
        <v>14716</v>
      </c>
      <c r="E25" s="471"/>
      <c r="F25" s="471">
        <v>17566</v>
      </c>
      <c r="G25" s="471">
        <v>1064</v>
      </c>
      <c r="H25" s="471"/>
      <c r="I25" s="471">
        <v>1101</v>
      </c>
      <c r="J25" s="471">
        <f t="shared" si="0"/>
        <v>15780</v>
      </c>
      <c r="K25" s="470"/>
      <c r="L25" s="623">
        <f t="shared" si="1"/>
        <v>18667</v>
      </c>
    </row>
    <row r="26" spans="1:12" ht="16.5" thickBot="1">
      <c r="A26" s="453" t="s">
        <v>1549</v>
      </c>
      <c r="B26" s="487" t="s">
        <v>519</v>
      </c>
      <c r="C26" s="454" t="s">
        <v>551</v>
      </c>
      <c r="D26" s="474">
        <v>39931</v>
      </c>
      <c r="E26" s="474"/>
      <c r="F26" s="474">
        <v>49397</v>
      </c>
      <c r="G26" s="474">
        <v>2084</v>
      </c>
      <c r="H26" s="474"/>
      <c r="I26" s="474">
        <v>-287</v>
      </c>
      <c r="J26" s="471">
        <f t="shared" si="0"/>
        <v>42015</v>
      </c>
      <c r="K26" s="474"/>
      <c r="L26" s="623">
        <f t="shared" si="1"/>
        <v>49110</v>
      </c>
    </row>
    <row r="27" spans="1:12" ht="16.5" thickBot="1">
      <c r="A27" s="491" t="s">
        <v>1550</v>
      </c>
      <c r="B27" s="488" t="s">
        <v>1553</v>
      </c>
      <c r="C27" s="458" t="s">
        <v>552</v>
      </c>
      <c r="D27" s="476">
        <f>D8+D11+D15-D20-D24-D25-D26</f>
        <v>-16370</v>
      </c>
      <c r="E27" s="476"/>
      <c r="F27" s="476">
        <f>F8+F11+F15-F20-F24-F25-F26</f>
        <v>-17600</v>
      </c>
      <c r="G27" s="476">
        <f>G8+G11+G15-G20-G24-G25-G26</f>
        <v>-3160</v>
      </c>
      <c r="H27" s="476"/>
      <c r="I27" s="476">
        <f>I8+I11+I15-I20-I24-I25-I26</f>
        <v>-614</v>
      </c>
      <c r="J27" s="471">
        <f t="shared" si="0"/>
        <v>-19530</v>
      </c>
      <c r="K27" s="476"/>
      <c r="L27" s="623">
        <f t="shared" si="1"/>
        <v>-18214</v>
      </c>
    </row>
    <row r="28" spans="1:12" ht="15">
      <c r="A28" s="455" t="s">
        <v>1551</v>
      </c>
      <c r="B28" s="490" t="s">
        <v>1461</v>
      </c>
      <c r="C28" s="456" t="s">
        <v>553</v>
      </c>
      <c r="D28" s="469"/>
      <c r="E28" s="469"/>
      <c r="F28" s="469"/>
      <c r="G28" s="469"/>
      <c r="H28" s="469"/>
      <c r="I28" s="469"/>
      <c r="J28" s="470">
        <f t="shared" si="0"/>
        <v>0</v>
      </c>
      <c r="K28" s="469"/>
      <c r="L28" s="485">
        <f t="shared" si="1"/>
        <v>0</v>
      </c>
    </row>
    <row r="29" spans="1:12" ht="25.5">
      <c r="A29" s="196" t="s">
        <v>1552</v>
      </c>
      <c r="B29" s="431" t="s">
        <v>1462</v>
      </c>
      <c r="C29" s="425" t="s">
        <v>554</v>
      </c>
      <c r="D29" s="470">
        <v>9</v>
      </c>
      <c r="E29" s="470"/>
      <c r="F29" s="470">
        <v>8</v>
      </c>
      <c r="G29" s="470">
        <v>1</v>
      </c>
      <c r="H29" s="470"/>
      <c r="I29" s="470">
        <v>1</v>
      </c>
      <c r="J29" s="470">
        <f t="shared" si="0"/>
        <v>10</v>
      </c>
      <c r="K29" s="470"/>
      <c r="L29" s="485">
        <f t="shared" si="1"/>
        <v>9</v>
      </c>
    </row>
    <row r="30" spans="1:12" ht="15">
      <c r="A30" s="196" t="s">
        <v>1554</v>
      </c>
      <c r="B30" s="431" t="s">
        <v>1463</v>
      </c>
      <c r="C30" s="425" t="s">
        <v>555</v>
      </c>
      <c r="D30" s="470"/>
      <c r="E30" s="470"/>
      <c r="F30" s="470"/>
      <c r="G30" s="470"/>
      <c r="H30" s="470"/>
      <c r="I30" s="470"/>
      <c r="J30" s="470">
        <f t="shared" si="0"/>
        <v>0</v>
      </c>
      <c r="K30" s="470"/>
      <c r="L30" s="485">
        <f t="shared" si="1"/>
        <v>0</v>
      </c>
    </row>
    <row r="31" spans="1:12" ht="15">
      <c r="A31" s="196" t="s">
        <v>1555</v>
      </c>
      <c r="B31" s="431" t="s">
        <v>571</v>
      </c>
      <c r="C31" s="425" t="s">
        <v>556</v>
      </c>
      <c r="D31" s="470"/>
      <c r="E31" s="470"/>
      <c r="F31" s="470"/>
      <c r="G31" s="470"/>
      <c r="H31" s="470"/>
      <c r="I31" s="470"/>
      <c r="J31" s="470">
        <f t="shared" si="0"/>
        <v>0</v>
      </c>
      <c r="K31" s="470"/>
      <c r="L31" s="485">
        <f t="shared" si="1"/>
        <v>0</v>
      </c>
    </row>
    <row r="32" spans="1:12" ht="15.75">
      <c r="A32" s="196" t="s">
        <v>698</v>
      </c>
      <c r="B32" s="432" t="s">
        <v>520</v>
      </c>
      <c r="C32" s="424" t="s">
        <v>557</v>
      </c>
      <c r="D32" s="471">
        <f>SUM(D28:D31)</f>
        <v>9</v>
      </c>
      <c r="E32" s="471"/>
      <c r="F32" s="471">
        <f>SUM(F28:F31)</f>
        <v>8</v>
      </c>
      <c r="G32" s="471">
        <f>SUM(G28:G31)</f>
        <v>1</v>
      </c>
      <c r="H32" s="471"/>
      <c r="I32" s="471">
        <f>SUM(I28:I31)</f>
        <v>1</v>
      </c>
      <c r="J32" s="470">
        <f t="shared" si="0"/>
        <v>10</v>
      </c>
      <c r="K32" s="470"/>
      <c r="L32" s="485">
        <f t="shared" si="1"/>
        <v>9</v>
      </c>
    </row>
    <row r="33" spans="1:12" ht="15">
      <c r="A33" s="196" t="s">
        <v>699</v>
      </c>
      <c r="B33" s="431">
        <v>19</v>
      </c>
      <c r="C33" s="425" t="s">
        <v>558</v>
      </c>
      <c r="D33" s="470"/>
      <c r="E33" s="470"/>
      <c r="F33" s="470"/>
      <c r="G33" s="470"/>
      <c r="H33" s="470"/>
      <c r="I33" s="470"/>
      <c r="J33" s="470">
        <f t="shared" si="0"/>
        <v>0</v>
      </c>
      <c r="K33" s="470"/>
      <c r="L33" s="485">
        <f t="shared" si="1"/>
        <v>0</v>
      </c>
    </row>
    <row r="34" spans="1:12" ht="15">
      <c r="A34" s="196" t="s">
        <v>700</v>
      </c>
      <c r="B34" s="431" t="s">
        <v>1500</v>
      </c>
      <c r="C34" s="425" t="s">
        <v>559</v>
      </c>
      <c r="D34" s="470"/>
      <c r="E34" s="470"/>
      <c r="F34" s="470"/>
      <c r="G34" s="470"/>
      <c r="H34" s="470"/>
      <c r="I34" s="470"/>
      <c r="J34" s="470">
        <f t="shared" si="0"/>
        <v>0</v>
      </c>
      <c r="K34" s="470"/>
      <c r="L34" s="485">
        <f t="shared" si="1"/>
        <v>0</v>
      </c>
    </row>
    <row r="35" spans="1:12" s="197" customFormat="1" ht="15.75">
      <c r="A35" s="196" t="s">
        <v>701</v>
      </c>
      <c r="B35" s="431" t="s">
        <v>1501</v>
      </c>
      <c r="C35" s="424" t="s">
        <v>560</v>
      </c>
      <c r="D35" s="471"/>
      <c r="E35" s="471"/>
      <c r="F35" s="471">
        <v>100</v>
      </c>
      <c r="G35" s="471"/>
      <c r="H35" s="471"/>
      <c r="I35" s="471"/>
      <c r="J35" s="470">
        <f t="shared" si="0"/>
        <v>0</v>
      </c>
      <c r="K35" s="471"/>
      <c r="L35" s="485">
        <f t="shared" si="1"/>
        <v>100</v>
      </c>
    </row>
    <row r="36" spans="1:12" ht="15.75">
      <c r="A36" s="196" t="s">
        <v>702</v>
      </c>
      <c r="B36" s="431" t="s">
        <v>572</v>
      </c>
      <c r="C36" s="424" t="s">
        <v>561</v>
      </c>
      <c r="D36" s="471"/>
      <c r="E36" s="471"/>
      <c r="F36" s="471"/>
      <c r="G36" s="471"/>
      <c r="H36" s="471"/>
      <c r="I36" s="471"/>
      <c r="J36" s="470">
        <f t="shared" si="0"/>
        <v>0</v>
      </c>
      <c r="K36" s="471"/>
      <c r="L36" s="485">
        <f t="shared" si="1"/>
        <v>0</v>
      </c>
    </row>
    <row r="37" spans="1:12" ht="16.5" thickBot="1">
      <c r="A37" s="196" t="s">
        <v>703</v>
      </c>
      <c r="B37" s="487" t="s">
        <v>521</v>
      </c>
      <c r="C37" s="454" t="s">
        <v>562</v>
      </c>
      <c r="D37" s="475">
        <f>D35</f>
        <v>0</v>
      </c>
      <c r="E37" s="475"/>
      <c r="F37" s="475">
        <f>F35</f>
        <v>100</v>
      </c>
      <c r="G37" s="475">
        <f>G35</f>
        <v>0</v>
      </c>
      <c r="H37" s="475"/>
      <c r="I37" s="475">
        <f>I35</f>
        <v>0</v>
      </c>
      <c r="J37" s="470">
        <f t="shared" si="0"/>
        <v>0</v>
      </c>
      <c r="K37" s="475"/>
      <c r="L37" s="485">
        <f t="shared" si="1"/>
        <v>100</v>
      </c>
    </row>
    <row r="38" spans="1:12" ht="16.5" thickBot="1">
      <c r="A38" s="492" t="s">
        <v>704</v>
      </c>
      <c r="B38" s="491" t="s">
        <v>1558</v>
      </c>
      <c r="C38" s="458" t="s">
        <v>563</v>
      </c>
      <c r="D38" s="476">
        <f>D32-D37</f>
        <v>9</v>
      </c>
      <c r="E38" s="476"/>
      <c r="F38" s="476">
        <f>F32-F37</f>
        <v>-92</v>
      </c>
      <c r="G38" s="476">
        <f>G32-G37</f>
        <v>1</v>
      </c>
      <c r="H38" s="476"/>
      <c r="I38" s="476">
        <f>I32-I37</f>
        <v>1</v>
      </c>
      <c r="J38" s="471">
        <f t="shared" si="0"/>
        <v>10</v>
      </c>
      <c r="K38" s="476"/>
      <c r="L38" s="623">
        <f t="shared" si="1"/>
        <v>-91</v>
      </c>
    </row>
    <row r="39" spans="1:12" ht="15.75">
      <c r="A39" s="196" t="s">
        <v>705</v>
      </c>
      <c r="B39" s="493" t="s">
        <v>522</v>
      </c>
      <c r="C39" s="464" t="s">
        <v>564</v>
      </c>
      <c r="D39" s="469">
        <f>D27+D38</f>
        <v>-16361</v>
      </c>
      <c r="E39" s="469"/>
      <c r="F39" s="478">
        <f>F27+F38</f>
        <v>-17692</v>
      </c>
      <c r="G39" s="478">
        <f>-3159</f>
        <v>-3159</v>
      </c>
      <c r="H39" s="478"/>
      <c r="I39" s="478">
        <v>-613</v>
      </c>
      <c r="J39" s="471">
        <f t="shared" si="0"/>
        <v>-19520</v>
      </c>
      <c r="K39" s="469"/>
      <c r="L39" s="623">
        <f t="shared" si="1"/>
        <v>-18305</v>
      </c>
    </row>
    <row r="40" spans="1:12" ht="15">
      <c r="A40" s="196" t="s">
        <v>706</v>
      </c>
      <c r="B40" s="431" t="s">
        <v>1549</v>
      </c>
      <c r="C40" s="425" t="s">
        <v>565</v>
      </c>
      <c r="D40" s="470"/>
      <c r="E40" s="470"/>
      <c r="F40" s="470">
        <v>10648</v>
      </c>
      <c r="G40" s="470"/>
      <c r="H40" s="470"/>
      <c r="I40" s="470"/>
      <c r="J40" s="470">
        <f t="shared" si="0"/>
        <v>0</v>
      </c>
      <c r="K40" s="470"/>
      <c r="L40" s="485">
        <f t="shared" si="1"/>
        <v>10648</v>
      </c>
    </row>
    <row r="41" spans="1:12" ht="15">
      <c r="A41" s="196" t="s">
        <v>1556</v>
      </c>
      <c r="B41" s="431" t="s">
        <v>1550</v>
      </c>
      <c r="C41" s="425" t="s">
        <v>566</v>
      </c>
      <c r="D41" s="470"/>
      <c r="E41" s="470"/>
      <c r="F41" s="470">
        <v>1341</v>
      </c>
      <c r="G41" s="470"/>
      <c r="H41" s="470"/>
      <c r="I41" s="470"/>
      <c r="J41" s="470">
        <f t="shared" si="0"/>
        <v>0</v>
      </c>
      <c r="K41" s="470"/>
      <c r="L41" s="485">
        <f t="shared" si="1"/>
        <v>1341</v>
      </c>
    </row>
    <row r="42" spans="1:12" ht="15.75" customHeight="1">
      <c r="A42" s="196" t="s">
        <v>1557</v>
      </c>
      <c r="B42" s="432" t="s">
        <v>523</v>
      </c>
      <c r="C42" s="424" t="s">
        <v>567</v>
      </c>
      <c r="D42" s="471">
        <f>SUM(D40:D41)</f>
        <v>0</v>
      </c>
      <c r="E42" s="471"/>
      <c r="F42" s="471">
        <f>SUM(F40:F41)</f>
        <v>11989</v>
      </c>
      <c r="G42" s="471">
        <f>SUM(G40:G41)</f>
        <v>0</v>
      </c>
      <c r="H42" s="471"/>
      <c r="I42" s="471">
        <f>SUM(I40:I41)</f>
        <v>0</v>
      </c>
      <c r="J42" s="470">
        <f t="shared" si="0"/>
        <v>0</v>
      </c>
      <c r="K42" s="471"/>
      <c r="L42" s="485">
        <f t="shared" si="1"/>
        <v>11989</v>
      </c>
    </row>
    <row r="43" spans="1:12" ht="15.75">
      <c r="A43" s="434" t="s">
        <v>1560</v>
      </c>
      <c r="B43" s="432" t="s">
        <v>524</v>
      </c>
      <c r="C43" s="424" t="s">
        <v>569</v>
      </c>
      <c r="D43" s="470">
        <v>523</v>
      </c>
      <c r="E43" s="470"/>
      <c r="F43" s="470">
        <v>0</v>
      </c>
      <c r="G43" s="470"/>
      <c r="H43" s="470"/>
      <c r="I43" s="470"/>
      <c r="J43" s="470">
        <f t="shared" si="0"/>
        <v>523</v>
      </c>
      <c r="K43" s="470"/>
      <c r="L43" s="485">
        <f t="shared" si="1"/>
        <v>0</v>
      </c>
    </row>
    <row r="44" spans="1:12" ht="15.75" customHeight="1" thickBot="1">
      <c r="A44" s="486" t="s">
        <v>573</v>
      </c>
      <c r="B44" s="487" t="s">
        <v>525</v>
      </c>
      <c r="C44" s="454" t="s">
        <v>568</v>
      </c>
      <c r="D44" s="475">
        <f>D42-D43</f>
        <v>-523</v>
      </c>
      <c r="E44" s="475"/>
      <c r="F44" s="475">
        <f>F42-F43</f>
        <v>11989</v>
      </c>
      <c r="G44" s="475">
        <f>G42-G43</f>
        <v>0</v>
      </c>
      <c r="H44" s="475"/>
      <c r="I44" s="475">
        <f>I42-I43</f>
        <v>0</v>
      </c>
      <c r="J44" s="470">
        <f t="shared" si="0"/>
        <v>-523</v>
      </c>
      <c r="K44" s="475"/>
      <c r="L44" s="485">
        <f t="shared" si="1"/>
        <v>11989</v>
      </c>
    </row>
    <row r="45" spans="1:12" ht="15.75" customHeight="1" thickBot="1">
      <c r="A45" s="489" t="s">
        <v>574</v>
      </c>
      <c r="B45" s="488" t="s">
        <v>526</v>
      </c>
      <c r="C45" s="458" t="s">
        <v>570</v>
      </c>
      <c r="D45" s="476">
        <f>D39+D44</f>
        <v>-16884</v>
      </c>
      <c r="E45" s="476"/>
      <c r="F45" s="476">
        <f>F39+F44</f>
        <v>-5703</v>
      </c>
      <c r="G45" s="476">
        <f>G39+G44</f>
        <v>-3159</v>
      </c>
      <c r="H45" s="476"/>
      <c r="I45" s="476">
        <f>I39+I44</f>
        <v>-613</v>
      </c>
      <c r="J45" s="471">
        <f>SUM(D45+G45)</f>
        <v>-20043</v>
      </c>
      <c r="K45" s="476"/>
      <c r="L45" s="623">
        <f t="shared" si="1"/>
        <v>-6316</v>
      </c>
    </row>
    <row r="46" spans="4:12" ht="12.75">
      <c r="D46" s="430"/>
      <c r="E46" s="430"/>
      <c r="F46" s="430"/>
      <c r="G46" s="430"/>
      <c r="H46" s="430"/>
      <c r="I46" s="430"/>
      <c r="J46" s="430"/>
      <c r="K46" s="430"/>
      <c r="L46" s="430"/>
    </row>
    <row r="47" spans="1:12" ht="12.75">
      <c r="A47" s="198"/>
      <c r="B47" s="198"/>
      <c r="C47" s="198"/>
      <c r="D47" s="430"/>
      <c r="E47" s="430"/>
      <c r="F47" s="430"/>
      <c r="G47" s="430"/>
      <c r="H47" s="430"/>
      <c r="I47" s="430"/>
      <c r="J47" s="430"/>
      <c r="K47" s="430"/>
      <c r="L47" s="430"/>
    </row>
    <row r="48" spans="4:12" ht="12.75">
      <c r="D48" s="430"/>
      <c r="E48" s="430"/>
      <c r="F48" s="430"/>
      <c r="G48" s="430"/>
      <c r="H48" s="430"/>
      <c r="I48" s="430"/>
      <c r="J48" s="430"/>
      <c r="K48" s="430"/>
      <c r="L48" s="430"/>
    </row>
    <row r="49" spans="4:12" ht="12.75">
      <c r="D49" s="430"/>
      <c r="E49" s="430"/>
      <c r="F49" s="430"/>
      <c r="G49" s="430"/>
      <c r="H49" s="430"/>
      <c r="I49" s="430"/>
      <c r="J49" s="430"/>
      <c r="K49" s="430"/>
      <c r="L49" s="430"/>
    </row>
    <row r="50" spans="4:12" ht="12.75">
      <c r="D50" s="430"/>
      <c r="E50" s="430"/>
      <c r="F50" s="430"/>
      <c r="G50" s="430"/>
      <c r="H50" s="430"/>
      <c r="I50" s="430"/>
      <c r="J50" s="430"/>
      <c r="K50" s="430"/>
      <c r="L50" s="430"/>
    </row>
    <row r="51" spans="4:12" ht="12.75">
      <c r="D51" s="430"/>
      <c r="E51" s="430"/>
      <c r="F51" s="430"/>
      <c r="G51" s="430"/>
      <c r="H51" s="430"/>
      <c r="I51" s="430"/>
      <c r="J51" s="430"/>
      <c r="K51" s="430"/>
      <c r="L51" s="430"/>
    </row>
    <row r="52" spans="4:12" ht="12.75">
      <c r="D52" s="430"/>
      <c r="E52" s="430"/>
      <c r="F52" s="430"/>
      <c r="G52" s="430"/>
      <c r="H52" s="430"/>
      <c r="I52" s="430"/>
      <c r="J52" s="430"/>
      <c r="K52" s="430"/>
      <c r="L52" s="430"/>
    </row>
    <row r="53" spans="4:12" ht="12.75">
      <c r="D53" s="430"/>
      <c r="E53" s="430"/>
      <c r="F53" s="430"/>
      <c r="G53" s="430"/>
      <c r="H53" s="430"/>
      <c r="I53" s="430"/>
      <c r="J53" s="430"/>
      <c r="K53" s="430"/>
      <c r="L53" s="430"/>
    </row>
    <row r="54" spans="4:12" ht="12.75">
      <c r="D54" s="430"/>
      <c r="E54" s="430"/>
      <c r="F54" s="430"/>
      <c r="G54" s="430"/>
      <c r="H54" s="430"/>
      <c r="I54" s="430"/>
      <c r="J54" s="430"/>
      <c r="K54" s="430"/>
      <c r="L54" s="430"/>
    </row>
    <row r="55" spans="4:12" ht="12.75">
      <c r="D55" s="430"/>
      <c r="E55" s="430"/>
      <c r="F55" s="430"/>
      <c r="G55" s="430"/>
      <c r="H55" s="430"/>
      <c r="I55" s="430"/>
      <c r="J55" s="430"/>
      <c r="K55" s="430"/>
      <c r="L55" s="430"/>
    </row>
    <row r="56" spans="4:12" ht="12.75">
      <c r="D56" s="430"/>
      <c r="E56" s="430"/>
      <c r="F56" s="430"/>
      <c r="G56" s="430"/>
      <c r="H56" s="430"/>
      <c r="I56" s="430"/>
      <c r="J56" s="430"/>
      <c r="K56" s="430"/>
      <c r="L56" s="430"/>
    </row>
    <row r="57" spans="4:12" ht="12.75">
      <c r="D57" s="430"/>
      <c r="E57" s="430"/>
      <c r="F57" s="430"/>
      <c r="G57" s="430"/>
      <c r="H57" s="430"/>
      <c r="I57" s="430"/>
      <c r="J57" s="430"/>
      <c r="K57" s="430"/>
      <c r="L57" s="430"/>
    </row>
    <row r="58" spans="4:12" ht="12.75">
      <c r="D58" s="430"/>
      <c r="E58" s="430"/>
      <c r="F58" s="430"/>
      <c r="G58" s="430"/>
      <c r="H58" s="430"/>
      <c r="I58" s="430"/>
      <c r="J58" s="430"/>
      <c r="K58" s="430"/>
      <c r="L58" s="430"/>
    </row>
    <row r="59" spans="4:12" ht="12.75">
      <c r="D59" s="430"/>
      <c r="E59" s="430"/>
      <c r="F59" s="430"/>
      <c r="G59" s="430"/>
      <c r="H59" s="430"/>
      <c r="I59" s="430"/>
      <c r="J59" s="430"/>
      <c r="K59" s="430"/>
      <c r="L59" s="430"/>
    </row>
    <row r="60" spans="4:12" ht="12.75">
      <c r="D60" s="430"/>
      <c r="E60" s="430"/>
      <c r="F60" s="430"/>
      <c r="G60" s="430"/>
      <c r="H60" s="430"/>
      <c r="I60" s="430"/>
      <c r="J60" s="430"/>
      <c r="K60" s="430"/>
      <c r="L60" s="430"/>
    </row>
    <row r="61" spans="4:12" ht="12.75">
      <c r="D61" s="430"/>
      <c r="E61" s="430"/>
      <c r="F61" s="430"/>
      <c r="G61" s="430"/>
      <c r="H61" s="430"/>
      <c r="I61" s="430"/>
      <c r="J61" s="430"/>
      <c r="K61" s="430"/>
      <c r="L61" s="430"/>
    </row>
    <row r="62" spans="4:12" ht="12.75">
      <c r="D62" s="430"/>
      <c r="E62" s="430"/>
      <c r="F62" s="430"/>
      <c r="G62" s="430"/>
      <c r="H62" s="430"/>
      <c r="I62" s="430"/>
      <c r="J62" s="430"/>
      <c r="K62" s="430"/>
      <c r="L62" s="430"/>
    </row>
    <row r="63" spans="4:12" ht="12.75">
      <c r="D63" s="430"/>
      <c r="E63" s="430"/>
      <c r="F63" s="430"/>
      <c r="G63" s="430"/>
      <c r="H63" s="430"/>
      <c r="I63" s="430"/>
      <c r="J63" s="430"/>
      <c r="K63" s="430"/>
      <c r="L63" s="430"/>
    </row>
    <row r="64" spans="4:12" ht="12.75">
      <c r="D64" s="430"/>
      <c r="E64" s="430"/>
      <c r="F64" s="430"/>
      <c r="G64" s="430"/>
      <c r="H64" s="430"/>
      <c r="I64" s="430"/>
      <c r="J64" s="430"/>
      <c r="K64" s="430"/>
      <c r="L64" s="430"/>
    </row>
    <row r="65" spans="4:12" ht="12.75">
      <c r="D65" s="430"/>
      <c r="E65" s="430"/>
      <c r="F65" s="430"/>
      <c r="G65" s="430"/>
      <c r="H65" s="430"/>
      <c r="I65" s="430"/>
      <c r="J65" s="430"/>
      <c r="K65" s="430"/>
      <c r="L65" s="430"/>
    </row>
    <row r="66" spans="4:12" ht="12.75">
      <c r="D66" s="430"/>
      <c r="E66" s="430"/>
      <c r="F66" s="430"/>
      <c r="G66" s="430"/>
      <c r="H66" s="430"/>
      <c r="I66" s="430"/>
      <c r="J66" s="430"/>
      <c r="K66" s="430"/>
      <c r="L66" s="430"/>
    </row>
    <row r="67" spans="4:12" ht="12.75">
      <c r="D67" s="430"/>
      <c r="E67" s="430"/>
      <c r="F67" s="430"/>
      <c r="G67" s="430"/>
      <c r="H67" s="430"/>
      <c r="I67" s="430"/>
      <c r="J67" s="430"/>
      <c r="K67" s="430"/>
      <c r="L67" s="430"/>
    </row>
    <row r="68" spans="4:12" ht="12.75">
      <c r="D68" s="430"/>
      <c r="E68" s="430"/>
      <c r="F68" s="430"/>
      <c r="G68" s="430"/>
      <c r="H68" s="430"/>
      <c r="I68" s="430"/>
      <c r="J68" s="430"/>
      <c r="K68" s="430"/>
      <c r="L68" s="430"/>
    </row>
    <row r="69" spans="4:12" ht="12.75">
      <c r="D69" s="430"/>
      <c r="E69" s="430"/>
      <c r="F69" s="430"/>
      <c r="G69" s="430"/>
      <c r="H69" s="430"/>
      <c r="I69" s="430"/>
      <c r="J69" s="430"/>
      <c r="K69" s="430"/>
      <c r="L69" s="430"/>
    </row>
    <row r="70" spans="4:12" ht="12.75">
      <c r="D70" s="430"/>
      <c r="E70" s="430"/>
      <c r="F70" s="430"/>
      <c r="G70" s="430"/>
      <c r="H70" s="430"/>
      <c r="I70" s="430"/>
      <c r="J70" s="430"/>
      <c r="K70" s="430"/>
      <c r="L70" s="430"/>
    </row>
    <row r="71" spans="4:12" ht="12.75">
      <c r="D71" s="430"/>
      <c r="E71" s="430"/>
      <c r="F71" s="430"/>
      <c r="G71" s="430"/>
      <c r="H71" s="430"/>
      <c r="I71" s="430"/>
      <c r="J71" s="430"/>
      <c r="K71" s="430"/>
      <c r="L71" s="430"/>
    </row>
    <row r="72" spans="4:12" ht="12.75">
      <c r="D72" s="430"/>
      <c r="E72" s="430"/>
      <c r="F72" s="430"/>
      <c r="G72" s="430"/>
      <c r="H72" s="430"/>
      <c r="I72" s="430"/>
      <c r="J72" s="430"/>
      <c r="K72" s="430"/>
      <c r="L72" s="430"/>
    </row>
    <row r="73" spans="4:12" ht="12.75">
      <c r="D73" s="430"/>
      <c r="E73" s="430"/>
      <c r="F73" s="430"/>
      <c r="G73" s="430"/>
      <c r="H73" s="430"/>
      <c r="I73" s="430"/>
      <c r="J73" s="430"/>
      <c r="K73" s="430"/>
      <c r="L73" s="430"/>
    </row>
    <row r="74" spans="4:12" ht="12.75">
      <c r="D74" s="430"/>
      <c r="E74" s="430"/>
      <c r="F74" s="430"/>
      <c r="G74" s="430"/>
      <c r="H74" s="430"/>
      <c r="I74" s="430"/>
      <c r="J74" s="430"/>
      <c r="K74" s="430"/>
      <c r="L74" s="430"/>
    </row>
    <row r="75" spans="4:12" ht="12.75">
      <c r="D75" s="430"/>
      <c r="E75" s="430"/>
      <c r="F75" s="430"/>
      <c r="G75" s="430"/>
      <c r="H75" s="430"/>
      <c r="I75" s="430"/>
      <c r="J75" s="430"/>
      <c r="K75" s="430"/>
      <c r="L75" s="430"/>
    </row>
    <row r="76" spans="4:12" ht="12.75">
      <c r="D76" s="430"/>
      <c r="E76" s="430"/>
      <c r="F76" s="430"/>
      <c r="G76" s="430"/>
      <c r="H76" s="430"/>
      <c r="I76" s="430"/>
      <c r="J76" s="430"/>
      <c r="K76" s="430"/>
      <c r="L76" s="430"/>
    </row>
    <row r="77" spans="4:12" ht="12.75">
      <c r="D77" s="430"/>
      <c r="E77" s="430"/>
      <c r="F77" s="430"/>
      <c r="G77" s="430"/>
      <c r="H77" s="430"/>
      <c r="I77" s="430"/>
      <c r="J77" s="430"/>
      <c r="K77" s="430"/>
      <c r="L77" s="430"/>
    </row>
    <row r="78" spans="4:12" ht="12.75">
      <c r="D78" s="430"/>
      <c r="E78" s="430"/>
      <c r="F78" s="430"/>
      <c r="G78" s="430"/>
      <c r="H78" s="430"/>
      <c r="I78" s="430"/>
      <c r="J78" s="430"/>
      <c r="K78" s="430"/>
      <c r="L78" s="430"/>
    </row>
    <row r="79" spans="4:12" ht="12.75">
      <c r="D79" s="430"/>
      <c r="E79" s="430"/>
      <c r="F79" s="430"/>
      <c r="G79" s="430"/>
      <c r="H79" s="430"/>
      <c r="I79" s="430"/>
      <c r="J79" s="430"/>
      <c r="K79" s="430"/>
      <c r="L79" s="430"/>
    </row>
    <row r="80" spans="4:12" ht="12.75">
      <c r="D80" s="430"/>
      <c r="E80" s="430"/>
      <c r="F80" s="430"/>
      <c r="G80" s="430"/>
      <c r="H80" s="430"/>
      <c r="I80" s="430"/>
      <c r="J80" s="430"/>
      <c r="K80" s="430"/>
      <c r="L80" s="430"/>
    </row>
    <row r="81" spans="4:12" ht="12.75">
      <c r="D81" s="430"/>
      <c r="E81" s="430"/>
      <c r="F81" s="430"/>
      <c r="G81" s="430"/>
      <c r="H81" s="430"/>
      <c r="I81" s="430"/>
      <c r="J81" s="430"/>
      <c r="K81" s="430"/>
      <c r="L81" s="430"/>
    </row>
    <row r="82" spans="4:12" ht="12.75">
      <c r="D82" s="430"/>
      <c r="E82" s="430"/>
      <c r="F82" s="430"/>
      <c r="G82" s="430"/>
      <c r="H82" s="430"/>
      <c r="I82" s="430"/>
      <c r="J82" s="430"/>
      <c r="K82" s="430"/>
      <c r="L82" s="430"/>
    </row>
    <row r="83" spans="4:12" ht="12.75">
      <c r="D83" s="430"/>
      <c r="E83" s="430"/>
      <c r="F83" s="430"/>
      <c r="G83" s="430"/>
      <c r="H83" s="430"/>
      <c r="I83" s="430"/>
      <c r="J83" s="430"/>
      <c r="K83" s="430"/>
      <c r="L83" s="430"/>
    </row>
    <row r="84" spans="4:12" ht="12.75">
      <c r="D84" s="430"/>
      <c r="E84" s="430"/>
      <c r="F84" s="430"/>
      <c r="G84" s="430"/>
      <c r="H84" s="430"/>
      <c r="I84" s="430"/>
      <c r="J84" s="430"/>
      <c r="K84" s="430"/>
      <c r="L84" s="430"/>
    </row>
    <row r="85" spans="4:12" ht="12.75">
      <c r="D85" s="430"/>
      <c r="E85" s="430"/>
      <c r="F85" s="430"/>
      <c r="G85" s="430"/>
      <c r="H85" s="430"/>
      <c r="I85" s="430"/>
      <c r="J85" s="430"/>
      <c r="K85" s="430"/>
      <c r="L85" s="430"/>
    </row>
    <row r="86" spans="4:12" ht="12.75">
      <c r="D86" s="430"/>
      <c r="E86" s="430"/>
      <c r="F86" s="430"/>
      <c r="G86" s="430"/>
      <c r="H86" s="430"/>
      <c r="I86" s="430"/>
      <c r="J86" s="430"/>
      <c r="K86" s="430"/>
      <c r="L86" s="430"/>
    </row>
    <row r="87" spans="4:12" ht="12.75">
      <c r="D87" s="430"/>
      <c r="E87" s="430"/>
      <c r="F87" s="430"/>
      <c r="G87" s="430"/>
      <c r="H87" s="430"/>
      <c r="I87" s="430"/>
      <c r="J87" s="430"/>
      <c r="K87" s="430"/>
      <c r="L87" s="430"/>
    </row>
    <row r="88" spans="4:12" ht="12.75">
      <c r="D88" s="430"/>
      <c r="E88" s="430"/>
      <c r="F88" s="430"/>
      <c r="G88" s="430"/>
      <c r="H88" s="430"/>
      <c r="I88" s="430"/>
      <c r="J88" s="430"/>
      <c r="K88" s="430"/>
      <c r="L88" s="430"/>
    </row>
    <row r="89" spans="4:12" ht="12.75">
      <c r="D89" s="430"/>
      <c r="E89" s="430"/>
      <c r="F89" s="430"/>
      <c r="G89" s="430"/>
      <c r="H89" s="430"/>
      <c r="I89" s="430"/>
      <c r="J89" s="430"/>
      <c r="K89" s="430"/>
      <c r="L89" s="430"/>
    </row>
    <row r="90" spans="4:12" ht="12.75">
      <c r="D90" s="430"/>
      <c r="E90" s="430"/>
      <c r="F90" s="430"/>
      <c r="G90" s="430"/>
      <c r="H90" s="430"/>
      <c r="I90" s="430"/>
      <c r="J90" s="430"/>
      <c r="K90" s="430"/>
      <c r="L90" s="430"/>
    </row>
    <row r="91" spans="4:12" ht="12.75">
      <c r="D91" s="430"/>
      <c r="E91" s="430"/>
      <c r="F91" s="430"/>
      <c r="G91" s="430"/>
      <c r="H91" s="430"/>
      <c r="I91" s="430"/>
      <c r="J91" s="430"/>
      <c r="K91" s="430"/>
      <c r="L91" s="430"/>
    </row>
    <row r="92" spans="4:12" ht="12.75">
      <c r="D92" s="430"/>
      <c r="E92" s="430"/>
      <c r="F92" s="430"/>
      <c r="G92" s="430"/>
      <c r="H92" s="430"/>
      <c r="I92" s="430"/>
      <c r="J92" s="430"/>
      <c r="K92" s="430"/>
      <c r="L92" s="430"/>
    </row>
    <row r="93" spans="4:12" ht="12.75">
      <c r="D93" s="430"/>
      <c r="E93" s="430"/>
      <c r="F93" s="430"/>
      <c r="G93" s="430"/>
      <c r="H93" s="430"/>
      <c r="I93" s="430"/>
      <c r="J93" s="430"/>
      <c r="K93" s="430"/>
      <c r="L93" s="430"/>
    </row>
    <row r="94" spans="4:12" ht="12.75">
      <c r="D94" s="430"/>
      <c r="E94" s="430"/>
      <c r="F94" s="430"/>
      <c r="G94" s="430"/>
      <c r="H94" s="430"/>
      <c r="I94" s="430"/>
      <c r="J94" s="430"/>
      <c r="K94" s="430"/>
      <c r="L94" s="430"/>
    </row>
    <row r="95" spans="4:12" ht="12.75">
      <c r="D95" s="430"/>
      <c r="E95" s="430"/>
      <c r="F95" s="430"/>
      <c r="G95" s="430"/>
      <c r="H95" s="430"/>
      <c r="I95" s="430"/>
      <c r="J95" s="430"/>
      <c r="K95" s="430"/>
      <c r="L95" s="430"/>
    </row>
    <row r="96" spans="4:12" ht="12.75">
      <c r="D96" s="430"/>
      <c r="E96" s="430"/>
      <c r="F96" s="430"/>
      <c r="G96" s="430"/>
      <c r="H96" s="430"/>
      <c r="I96" s="430"/>
      <c r="J96" s="430"/>
      <c r="K96" s="430"/>
      <c r="L96" s="430"/>
    </row>
    <row r="97" spans="4:12" ht="12.75">
      <c r="D97" s="430"/>
      <c r="E97" s="430"/>
      <c r="F97" s="430"/>
      <c r="G97" s="430"/>
      <c r="H97" s="430"/>
      <c r="I97" s="430"/>
      <c r="J97" s="430"/>
      <c r="K97" s="430"/>
      <c r="L97" s="430"/>
    </row>
    <row r="98" spans="4:12" ht="12.75">
      <c r="D98" s="430"/>
      <c r="E98" s="430"/>
      <c r="F98" s="430"/>
      <c r="G98" s="430"/>
      <c r="H98" s="430"/>
      <c r="I98" s="430"/>
      <c r="J98" s="430"/>
      <c r="K98" s="430"/>
      <c r="L98" s="430"/>
    </row>
    <row r="99" spans="4:12" ht="12.75">
      <c r="D99" s="430"/>
      <c r="E99" s="430"/>
      <c r="F99" s="430"/>
      <c r="G99" s="430"/>
      <c r="H99" s="430"/>
      <c r="I99" s="430"/>
      <c r="J99" s="430"/>
      <c r="K99" s="430"/>
      <c r="L99" s="430"/>
    </row>
    <row r="100" spans="4:12" ht="12.75">
      <c r="D100" s="430"/>
      <c r="E100" s="430"/>
      <c r="F100" s="430"/>
      <c r="G100" s="430"/>
      <c r="H100" s="430"/>
      <c r="I100" s="430"/>
      <c r="J100" s="430"/>
      <c r="K100" s="430"/>
      <c r="L100" s="430"/>
    </row>
    <row r="101" spans="4:12" ht="12.75">
      <c r="D101" s="430"/>
      <c r="E101" s="430"/>
      <c r="F101" s="430"/>
      <c r="G101" s="430"/>
      <c r="H101" s="430"/>
      <c r="I101" s="430"/>
      <c r="J101" s="430"/>
      <c r="K101" s="430"/>
      <c r="L101" s="430"/>
    </row>
    <row r="102" spans="4:12" ht="12.75">
      <c r="D102" s="430"/>
      <c r="E102" s="430"/>
      <c r="F102" s="430"/>
      <c r="G102" s="430"/>
      <c r="H102" s="430"/>
      <c r="I102" s="430"/>
      <c r="J102" s="430"/>
      <c r="K102" s="430"/>
      <c r="L102" s="430"/>
    </row>
    <row r="103" spans="4:12" ht="12.75">
      <c r="D103" s="430"/>
      <c r="E103" s="430"/>
      <c r="F103" s="430"/>
      <c r="G103" s="430"/>
      <c r="H103" s="430"/>
      <c r="I103" s="430"/>
      <c r="J103" s="430"/>
      <c r="K103" s="430"/>
      <c r="L103" s="430"/>
    </row>
    <row r="104" spans="4:12" ht="12.75">
      <c r="D104" s="430"/>
      <c r="E104" s="430"/>
      <c r="F104" s="430"/>
      <c r="G104" s="430"/>
      <c r="H104" s="430"/>
      <c r="I104" s="430"/>
      <c r="J104" s="430"/>
      <c r="K104" s="430"/>
      <c r="L104" s="430"/>
    </row>
    <row r="105" spans="4:12" ht="12.75">
      <c r="D105" s="430"/>
      <c r="E105" s="430"/>
      <c r="F105" s="430"/>
      <c r="G105" s="430"/>
      <c r="H105" s="430"/>
      <c r="I105" s="430"/>
      <c r="J105" s="430"/>
      <c r="K105" s="430"/>
      <c r="L105" s="430"/>
    </row>
    <row r="106" spans="4:12" ht="12.75">
      <c r="D106" s="430"/>
      <c r="E106" s="430"/>
      <c r="F106" s="430"/>
      <c r="G106" s="430"/>
      <c r="H106" s="430"/>
      <c r="I106" s="430"/>
      <c r="J106" s="430"/>
      <c r="K106" s="430"/>
      <c r="L106" s="430"/>
    </row>
    <row r="107" spans="4:12" ht="12.75">
      <c r="D107" s="430"/>
      <c r="E107" s="430"/>
      <c r="F107" s="430"/>
      <c r="G107" s="430"/>
      <c r="H107" s="430"/>
      <c r="I107" s="430"/>
      <c r="J107" s="430"/>
      <c r="K107" s="430"/>
      <c r="L107" s="430"/>
    </row>
    <row r="108" spans="4:12" ht="12.75">
      <c r="D108" s="430"/>
      <c r="E108" s="430"/>
      <c r="F108" s="430"/>
      <c r="G108" s="430"/>
      <c r="H108" s="430"/>
      <c r="I108" s="430"/>
      <c r="J108" s="430"/>
      <c r="K108" s="430"/>
      <c r="L108" s="430"/>
    </row>
    <row r="109" spans="4:12" ht="12.75">
      <c r="D109" s="430"/>
      <c r="E109" s="430"/>
      <c r="F109" s="430"/>
      <c r="G109" s="430"/>
      <c r="H109" s="430"/>
      <c r="I109" s="430"/>
      <c r="J109" s="430"/>
      <c r="K109" s="430"/>
      <c r="L109" s="430"/>
    </row>
    <row r="110" spans="4:12" ht="12.75">
      <c r="D110" s="430"/>
      <c r="E110" s="430"/>
      <c r="F110" s="430"/>
      <c r="G110" s="430"/>
      <c r="H110" s="430"/>
      <c r="I110" s="430"/>
      <c r="J110" s="430"/>
      <c r="K110" s="430"/>
      <c r="L110" s="430"/>
    </row>
    <row r="111" spans="4:12" ht="12.75">
      <c r="D111" s="430"/>
      <c r="E111" s="430"/>
      <c r="F111" s="430"/>
      <c r="G111" s="430"/>
      <c r="H111" s="430"/>
      <c r="I111" s="430"/>
      <c r="J111" s="430"/>
      <c r="K111" s="430"/>
      <c r="L111" s="430"/>
    </row>
    <row r="112" spans="4:12" ht="12.75">
      <c r="D112" s="430"/>
      <c r="E112" s="430"/>
      <c r="F112" s="430"/>
      <c r="G112" s="430"/>
      <c r="H112" s="430"/>
      <c r="I112" s="430"/>
      <c r="J112" s="430"/>
      <c r="K112" s="430"/>
      <c r="L112" s="430"/>
    </row>
    <row r="113" spans="4:12" ht="12.75">
      <c r="D113" s="430"/>
      <c r="E113" s="430"/>
      <c r="F113" s="430"/>
      <c r="G113" s="430"/>
      <c r="H113" s="430"/>
      <c r="I113" s="430"/>
      <c r="J113" s="430"/>
      <c r="K113" s="430"/>
      <c r="L113" s="430"/>
    </row>
    <row r="114" spans="4:12" ht="12.75">
      <c r="D114" s="430"/>
      <c r="E114" s="430"/>
      <c r="F114" s="430"/>
      <c r="G114" s="430"/>
      <c r="H114" s="430"/>
      <c r="I114" s="430"/>
      <c r="J114" s="430"/>
      <c r="K114" s="430"/>
      <c r="L114" s="430"/>
    </row>
    <row r="115" spans="4:12" ht="12.75">
      <c r="D115" s="430"/>
      <c r="E115" s="430"/>
      <c r="F115" s="430"/>
      <c r="G115" s="430"/>
      <c r="H115" s="430"/>
      <c r="I115" s="430"/>
      <c r="J115" s="430"/>
      <c r="K115" s="430"/>
      <c r="L115" s="430"/>
    </row>
    <row r="116" spans="4:12" ht="12.75">
      <c r="D116" s="430"/>
      <c r="E116" s="430"/>
      <c r="F116" s="430"/>
      <c r="G116" s="430"/>
      <c r="H116" s="430"/>
      <c r="I116" s="430"/>
      <c r="J116" s="430"/>
      <c r="K116" s="430"/>
      <c r="L116" s="430"/>
    </row>
    <row r="117" spans="4:12" ht="12.75">
      <c r="D117" s="430"/>
      <c r="E117" s="430"/>
      <c r="F117" s="430"/>
      <c r="G117" s="430"/>
      <c r="H117" s="430"/>
      <c r="I117" s="430"/>
      <c r="J117" s="430"/>
      <c r="K117" s="430"/>
      <c r="L117" s="430"/>
    </row>
    <row r="118" spans="4:12" ht="12.75">
      <c r="D118" s="430"/>
      <c r="E118" s="430"/>
      <c r="F118" s="430"/>
      <c r="G118" s="430"/>
      <c r="H118" s="430"/>
      <c r="I118" s="430"/>
      <c r="J118" s="430"/>
      <c r="K118" s="430"/>
      <c r="L118" s="430"/>
    </row>
  </sheetData>
  <sheetProtection/>
  <mergeCells count="8">
    <mergeCell ref="J3:L3"/>
    <mergeCell ref="G3:I3"/>
    <mergeCell ref="C3:C4"/>
    <mergeCell ref="D2:E2"/>
    <mergeCell ref="A2:C2"/>
    <mergeCell ref="A3:A4"/>
    <mergeCell ref="D3:F3"/>
    <mergeCell ref="B3:B4"/>
  </mergeCells>
  <printOptions/>
  <pageMargins left="0.25" right="0.29" top="0.94" bottom="0.33" header="0.26" footer="0.17"/>
  <pageSetup horizontalDpi="600" verticalDpi="600" orientation="landscape" paperSize="9" scale="64" r:id="rId1"/>
  <headerFooter alignWithMargins="0">
    <oddHeader>&amp;C&amp;"Arial CE,Félkövér"&amp;12   5/2016.(IV.22.) számú zárszámadási rendelethez
Zalaszabar Község Önkormányzat eredménykimutatása 2015. év december 31-én
&amp;R&amp;A
&amp;P.oldal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I8"/>
  <sheetViews>
    <sheetView view="pageLayout" workbookViewId="0" topLeftCell="B1">
      <selection activeCell="G7" sqref="G7"/>
    </sheetView>
  </sheetViews>
  <sheetFormatPr defaultColWidth="9.00390625" defaultRowHeight="12.75"/>
  <cols>
    <col min="1" max="1" width="12.625" style="253" customWidth="1"/>
    <col min="2" max="2" width="8.125" style="253" customWidth="1"/>
    <col min="3" max="3" width="8.25390625" style="253" customWidth="1"/>
    <col min="4" max="4" width="44.125" style="253" customWidth="1"/>
    <col min="5" max="7" width="12.125" style="253" customWidth="1"/>
    <col min="8" max="8" width="13.00390625" style="253" customWidth="1"/>
    <col min="9" max="9" width="12.25390625" style="253" customWidth="1"/>
    <col min="10" max="10" width="11.00390625" style="253" customWidth="1"/>
    <col min="11" max="16384" width="9.125" style="253" customWidth="1"/>
  </cols>
  <sheetData>
    <row r="1" ht="12.75">
      <c r="I1" s="254" t="s">
        <v>837</v>
      </c>
    </row>
    <row r="2" spans="1:9" ht="16.5" customHeight="1">
      <c r="A2" s="757" t="s">
        <v>1561</v>
      </c>
      <c r="B2" s="760" t="s">
        <v>780</v>
      </c>
      <c r="C2" s="761"/>
      <c r="D2" s="762"/>
      <c r="E2" s="750" t="s">
        <v>1650</v>
      </c>
      <c r="F2" s="750" t="s">
        <v>1676</v>
      </c>
      <c r="G2" s="750" t="s">
        <v>1677</v>
      </c>
      <c r="H2" s="255">
        <v>2016</v>
      </c>
      <c r="I2" s="255">
        <v>2017</v>
      </c>
    </row>
    <row r="3" spans="1:9" ht="17.25" customHeight="1">
      <c r="A3" s="758"/>
      <c r="B3" s="763"/>
      <c r="C3" s="764"/>
      <c r="D3" s="765"/>
      <c r="E3" s="751"/>
      <c r="F3" s="751"/>
      <c r="G3" s="751"/>
      <c r="H3" s="753" t="s">
        <v>781</v>
      </c>
      <c r="I3" s="754"/>
    </row>
    <row r="4" spans="1:9" ht="12" customHeight="1">
      <c r="A4" s="759"/>
      <c r="B4" s="766"/>
      <c r="C4" s="767"/>
      <c r="D4" s="768"/>
      <c r="E4" s="752"/>
      <c r="F4" s="752"/>
      <c r="G4" s="752"/>
      <c r="H4" s="755"/>
      <c r="I4" s="756"/>
    </row>
    <row r="5" spans="1:9" ht="34.5" customHeight="1">
      <c r="A5" s="256" t="s">
        <v>823</v>
      </c>
      <c r="B5" s="772" t="s">
        <v>782</v>
      </c>
      <c r="C5" s="772"/>
      <c r="D5" s="772"/>
      <c r="E5" s="257">
        <v>18706</v>
      </c>
      <c r="F5" s="257">
        <v>16101</v>
      </c>
      <c r="G5" s="257">
        <v>16100</v>
      </c>
      <c r="H5" s="257"/>
      <c r="I5" s="257"/>
    </row>
    <row r="6" spans="1:9" ht="34.5" customHeight="1">
      <c r="A6" s="256" t="s">
        <v>824</v>
      </c>
      <c r="B6" s="772" t="s">
        <v>783</v>
      </c>
      <c r="C6" s="772"/>
      <c r="D6" s="772"/>
      <c r="E6" s="257">
        <v>11190</v>
      </c>
      <c r="F6" s="257">
        <v>17915</v>
      </c>
      <c r="G6" s="257">
        <v>9682</v>
      </c>
      <c r="H6" s="257"/>
      <c r="I6" s="257"/>
    </row>
    <row r="7" spans="1:9" ht="34.5" customHeight="1">
      <c r="A7" s="256" t="s">
        <v>825</v>
      </c>
      <c r="B7" s="769" t="s">
        <v>1565</v>
      </c>
      <c r="C7" s="770"/>
      <c r="D7" s="771"/>
      <c r="E7" s="257"/>
      <c r="F7" s="257"/>
      <c r="G7" s="257"/>
      <c r="H7" s="257"/>
      <c r="I7" s="257"/>
    </row>
    <row r="8" spans="1:9" ht="34.5" customHeight="1">
      <c r="A8" s="256"/>
      <c r="B8" s="747" t="s">
        <v>784</v>
      </c>
      <c r="C8" s="748"/>
      <c r="D8" s="749"/>
      <c r="E8" s="258">
        <f>SUM(E5:E7)</f>
        <v>29896</v>
      </c>
      <c r="F8" s="258">
        <f>SUM(F5:F7)</f>
        <v>34016</v>
      </c>
      <c r="G8" s="258">
        <f>SUM(G5:G7)</f>
        <v>25782</v>
      </c>
      <c r="H8" s="258">
        <f>SUM(H5:H7)</f>
        <v>0</v>
      </c>
      <c r="I8" s="258">
        <f>SUM(I5:I7)</f>
        <v>0</v>
      </c>
    </row>
    <row r="9" ht="10.5" customHeight="1"/>
  </sheetData>
  <sheetProtection/>
  <mergeCells count="10">
    <mergeCell ref="B8:D8"/>
    <mergeCell ref="E2:E4"/>
    <mergeCell ref="F2:F4"/>
    <mergeCell ref="G2:G4"/>
    <mergeCell ref="H3:I4"/>
    <mergeCell ref="A2:A4"/>
    <mergeCell ref="B2:D4"/>
    <mergeCell ref="B7:D7"/>
    <mergeCell ref="B5:D5"/>
    <mergeCell ref="B6:D6"/>
  </mergeCells>
  <printOptions horizontalCentered="1"/>
  <pageMargins left="0.2362204724409449" right="0.2362204724409449" top="1.54" bottom="0.19" header="0.45" footer="0.19"/>
  <pageSetup horizontalDpi="600" verticalDpi="600" orientation="landscape" paperSize="9" r:id="rId1"/>
  <headerFooter alignWithMargins="0">
    <oddHeader>&amp;C&amp;"Garamond,Félkövér"&amp;14 5/2016.(IV.22.) számú költségvetési rendelethez
ZALASZABAR KÖZSÉG ÖNKORMÁNYZAT 
TÖBB ÉVES KIHATÁSSAL JÁRÓ ELŐIRÁNYZATA ÉVES BONTÁSBAN&amp;R&amp;A
&amp;P.oldal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E45"/>
  <sheetViews>
    <sheetView view="pageLayout" zoomScaleSheetLayoutView="100" workbookViewId="0" topLeftCell="B1">
      <selection activeCell="C19" sqref="C19"/>
    </sheetView>
  </sheetViews>
  <sheetFormatPr defaultColWidth="9.00390625" defaultRowHeight="12.75"/>
  <cols>
    <col min="1" max="1" width="9.00390625" style="0" customWidth="1"/>
    <col min="2" max="2" width="57.875" style="0" customWidth="1"/>
    <col min="3" max="3" width="14.00390625" style="0" customWidth="1"/>
    <col min="4" max="4" width="14.375" style="0" customWidth="1"/>
    <col min="5" max="5" width="12.875" style="215" customWidth="1"/>
  </cols>
  <sheetData>
    <row r="1" spans="1:5" ht="25.5" customHeight="1">
      <c r="A1" s="775" t="s">
        <v>1561</v>
      </c>
      <c r="B1" s="773" t="s">
        <v>822</v>
      </c>
      <c r="C1" s="781" t="s">
        <v>319</v>
      </c>
      <c r="D1" s="779" t="s">
        <v>317</v>
      </c>
      <c r="E1" s="777" t="s">
        <v>318</v>
      </c>
    </row>
    <row r="2" spans="1:5" ht="36.75" customHeight="1">
      <c r="A2" s="776"/>
      <c r="B2" s="774"/>
      <c r="C2" s="782"/>
      <c r="D2" s="780"/>
      <c r="E2" s="778"/>
    </row>
    <row r="3" spans="1:5" ht="24.75" customHeight="1">
      <c r="A3" s="199" t="s">
        <v>900</v>
      </c>
      <c r="B3" s="417" t="s">
        <v>1077</v>
      </c>
      <c r="C3" s="200">
        <v>105865</v>
      </c>
      <c r="D3" s="201">
        <v>20034</v>
      </c>
      <c r="E3" s="201">
        <f aca="true" t="shared" si="0" ref="E3:E12">SUM(C3:D3)</f>
        <v>125899</v>
      </c>
    </row>
    <row r="4" spans="1:5" ht="24.75" customHeight="1">
      <c r="A4" s="199" t="s">
        <v>824</v>
      </c>
      <c r="B4" s="417" t="s">
        <v>320</v>
      </c>
      <c r="C4" s="200">
        <v>67502</v>
      </c>
      <c r="D4" s="107">
        <v>46227</v>
      </c>
      <c r="E4" s="107">
        <f t="shared" si="0"/>
        <v>113729</v>
      </c>
    </row>
    <row r="5" spans="1:5" s="202" customFormat="1" ht="24.75" customHeight="1">
      <c r="A5" s="199" t="s">
        <v>825</v>
      </c>
      <c r="B5" s="64" t="s">
        <v>1078</v>
      </c>
      <c r="C5" s="79">
        <f>C3-C4</f>
        <v>38363</v>
      </c>
      <c r="D5" s="67">
        <f>D3-D4</f>
        <v>-26193</v>
      </c>
      <c r="E5" s="107">
        <f t="shared" si="0"/>
        <v>12170</v>
      </c>
    </row>
    <row r="6" spans="1:5" s="202" customFormat="1" ht="24.75" customHeight="1">
      <c r="A6" s="199" t="s">
        <v>826</v>
      </c>
      <c r="B6" s="122" t="s">
        <v>1079</v>
      </c>
      <c r="C6" s="8">
        <v>9774</v>
      </c>
      <c r="D6" s="8">
        <v>27208</v>
      </c>
      <c r="E6" s="8">
        <f t="shared" si="0"/>
        <v>36982</v>
      </c>
    </row>
    <row r="7" spans="1:5" s="202" customFormat="1" ht="24.75" customHeight="1">
      <c r="A7" s="199" t="s">
        <v>828</v>
      </c>
      <c r="B7" s="121" t="s">
        <v>1080</v>
      </c>
      <c r="C7" s="8">
        <v>38547</v>
      </c>
      <c r="D7" s="8"/>
      <c r="E7" s="8">
        <f t="shared" si="0"/>
        <v>38547</v>
      </c>
    </row>
    <row r="8" spans="1:5" s="202" customFormat="1" ht="24.75" customHeight="1">
      <c r="A8" s="199" t="s">
        <v>839</v>
      </c>
      <c r="B8" s="419" t="s">
        <v>1081</v>
      </c>
      <c r="C8" s="8">
        <f>C6-C7</f>
        <v>-28773</v>
      </c>
      <c r="D8" s="8">
        <f>D6-D7</f>
        <v>27208</v>
      </c>
      <c r="E8" s="8">
        <f t="shared" si="0"/>
        <v>-1565</v>
      </c>
    </row>
    <row r="9" spans="1:5" s="202" customFormat="1" ht="24.75" customHeight="1">
      <c r="A9" s="199" t="s">
        <v>835</v>
      </c>
      <c r="B9" s="418" t="s">
        <v>1082</v>
      </c>
      <c r="C9" s="8">
        <f>C5+C8</f>
        <v>9590</v>
      </c>
      <c r="D9" s="8">
        <f>D5+D8</f>
        <v>1015</v>
      </c>
      <c r="E9" s="8">
        <f t="shared" si="0"/>
        <v>10605</v>
      </c>
    </row>
    <row r="10" spans="1:5" s="202" customFormat="1" ht="24.75" customHeight="1">
      <c r="A10" s="199" t="s">
        <v>840</v>
      </c>
      <c r="B10" s="122" t="s">
        <v>1083</v>
      </c>
      <c r="C10" s="8"/>
      <c r="D10" s="8"/>
      <c r="E10" s="8">
        <f t="shared" si="0"/>
        <v>0</v>
      </c>
    </row>
    <row r="11" spans="1:5" s="202" customFormat="1" ht="30" customHeight="1">
      <c r="A11" s="199" t="s">
        <v>1448</v>
      </c>
      <c r="B11" s="122" t="s">
        <v>1084</v>
      </c>
      <c r="C11" s="8"/>
      <c r="D11" s="8"/>
      <c r="E11" s="8">
        <f t="shared" si="0"/>
        <v>0</v>
      </c>
    </row>
    <row r="12" spans="1:5" s="202" customFormat="1" ht="30" customHeight="1">
      <c r="A12" s="199" t="s">
        <v>836</v>
      </c>
      <c r="B12" s="421" t="s">
        <v>1085</v>
      </c>
      <c r="C12" s="8">
        <f>C10-C11</f>
        <v>0</v>
      </c>
      <c r="D12" s="8">
        <f>D10-D11</f>
        <v>0</v>
      </c>
      <c r="E12" s="8">
        <f t="shared" si="0"/>
        <v>0</v>
      </c>
    </row>
    <row r="13" spans="1:5" s="202" customFormat="1" ht="24.75" customHeight="1">
      <c r="A13" s="199" t="s">
        <v>1072</v>
      </c>
      <c r="B13" s="122" t="s">
        <v>1086</v>
      </c>
      <c r="C13" s="41"/>
      <c r="D13" s="41"/>
      <c r="E13" s="41"/>
    </row>
    <row r="14" spans="1:5" s="202" customFormat="1" ht="24.75" customHeight="1">
      <c r="A14" s="199" t="s">
        <v>844</v>
      </c>
      <c r="B14" s="122" t="s">
        <v>1087</v>
      </c>
      <c r="C14" s="79"/>
      <c r="D14" s="79"/>
      <c r="E14" s="79"/>
    </row>
    <row r="15" spans="1:5" s="202" customFormat="1" ht="30" customHeight="1">
      <c r="A15" s="199" t="s">
        <v>1073</v>
      </c>
      <c r="B15" s="421" t="s">
        <v>1088</v>
      </c>
      <c r="C15" s="8">
        <f>C13-C14</f>
        <v>0</v>
      </c>
      <c r="D15" s="8">
        <f>D13-D14</f>
        <v>0</v>
      </c>
      <c r="E15" s="8">
        <f>SUM(C15:D15)</f>
        <v>0</v>
      </c>
    </row>
    <row r="16" spans="1:5" s="202" customFormat="1" ht="30" customHeight="1">
      <c r="A16" s="199" t="s">
        <v>1408</v>
      </c>
      <c r="B16" s="420" t="s">
        <v>1089</v>
      </c>
      <c r="C16" s="203"/>
      <c r="D16" s="8"/>
      <c r="E16" s="8"/>
    </row>
    <row r="17" spans="1:5" s="202" customFormat="1" ht="24.75" customHeight="1">
      <c r="A17" s="199" t="s">
        <v>1432</v>
      </c>
      <c r="B17" s="420" t="s">
        <v>1090</v>
      </c>
      <c r="C17" s="41">
        <f>C9+C16</f>
        <v>9590</v>
      </c>
      <c r="D17" s="8">
        <f>D9+D16</f>
        <v>1015</v>
      </c>
      <c r="E17" s="41">
        <f>SUM(C17:D17)</f>
        <v>10605</v>
      </c>
    </row>
    <row r="18" spans="1:5" s="202" customFormat="1" ht="30" customHeight="1">
      <c r="A18" s="199" t="s">
        <v>1461</v>
      </c>
      <c r="B18" s="420" t="s">
        <v>1091</v>
      </c>
      <c r="C18" s="33">
        <v>3502</v>
      </c>
      <c r="D18" s="33"/>
      <c r="E18" s="33">
        <f>SUM(C18:D18)</f>
        <v>3502</v>
      </c>
    </row>
    <row r="19" spans="1:5" s="202" customFormat="1" ht="24.75" customHeight="1">
      <c r="A19" s="199" t="s">
        <v>1462</v>
      </c>
      <c r="B19" s="64" t="s">
        <v>1092</v>
      </c>
      <c r="C19" s="8">
        <f>C17-C18</f>
        <v>6088</v>
      </c>
      <c r="D19" s="8">
        <f>D17-D18</f>
        <v>1015</v>
      </c>
      <c r="E19" s="8">
        <f>SUM(C19:D19)</f>
        <v>7103</v>
      </c>
    </row>
    <row r="20" spans="1:5" s="202" customFormat="1" ht="30" customHeight="1">
      <c r="A20" s="199" t="s">
        <v>1463</v>
      </c>
      <c r="B20" s="422" t="s">
        <v>1093</v>
      </c>
      <c r="C20" s="8"/>
      <c r="D20" s="8"/>
      <c r="E20" s="8">
        <f>SUM(C20:D20)</f>
        <v>0</v>
      </c>
    </row>
    <row r="21" spans="1:5" s="202" customFormat="1" ht="30" customHeight="1">
      <c r="A21" s="199" t="s">
        <v>1499</v>
      </c>
      <c r="B21" s="423" t="s">
        <v>1094</v>
      </c>
      <c r="C21" s="122"/>
      <c r="D21" s="8"/>
      <c r="E21" s="67"/>
    </row>
    <row r="22" spans="1:5" s="202" customFormat="1" ht="24.75" customHeight="1">
      <c r="A22" s="71"/>
      <c r="B22" s="64"/>
      <c r="C22" s="64"/>
      <c r="D22" s="8"/>
      <c r="E22" s="67"/>
    </row>
    <row r="23" spans="1:5" s="202" customFormat="1" ht="24.75" customHeight="1">
      <c r="A23" s="205"/>
      <c r="B23" s="206"/>
      <c r="C23" s="206"/>
      <c r="D23" s="207"/>
      <c r="E23" s="207"/>
    </row>
    <row r="24" spans="1:5" ht="24.75" customHeight="1">
      <c r="A24" s="208"/>
      <c r="B24" s="209"/>
      <c r="C24" s="209"/>
      <c r="D24" s="210"/>
      <c r="E24" s="211"/>
    </row>
    <row r="25" spans="1:5" ht="24.75" customHeight="1">
      <c r="A25" s="208"/>
      <c r="B25" s="212"/>
      <c r="C25" s="212"/>
      <c r="D25" s="210"/>
      <c r="E25" s="211"/>
    </row>
    <row r="26" spans="1:5" ht="13.5" customHeight="1">
      <c r="A26" s="208"/>
      <c r="B26" s="213"/>
      <c r="C26" s="213"/>
      <c r="D26" s="210"/>
      <c r="E26" s="211"/>
    </row>
    <row r="27" spans="1:5" ht="13.5" customHeight="1">
      <c r="A27" s="214"/>
      <c r="B27" s="213"/>
      <c r="C27" s="213"/>
      <c r="D27" s="210"/>
      <c r="E27" s="211"/>
    </row>
    <row r="28" spans="1:5" ht="13.5" customHeight="1">
      <c r="A28" s="208"/>
      <c r="B28" s="212"/>
      <c r="C28" s="212"/>
      <c r="D28" s="210"/>
      <c r="E28" s="211"/>
    </row>
    <row r="29" spans="1:5" ht="13.5" customHeight="1">
      <c r="A29" s="208"/>
      <c r="B29" s="212"/>
      <c r="C29" s="212"/>
      <c r="D29" s="210"/>
      <c r="E29" s="211"/>
    </row>
    <row r="30" spans="1:4" ht="13.5" customHeight="1">
      <c r="A30" s="208"/>
      <c r="B30" s="212"/>
      <c r="C30" s="212"/>
      <c r="D30" s="210"/>
    </row>
    <row r="31" spans="1:4" ht="13.5" customHeight="1">
      <c r="A31" s="208"/>
      <c r="B31" s="212"/>
      <c r="C31" s="212"/>
      <c r="D31" s="210"/>
    </row>
    <row r="32" spans="1:4" ht="13.5" customHeight="1">
      <c r="A32" s="208"/>
      <c r="B32" s="213"/>
      <c r="C32" s="213"/>
      <c r="D32" s="210"/>
    </row>
    <row r="33" spans="1:4" ht="13.5" customHeight="1">
      <c r="A33" s="208"/>
      <c r="B33" s="213"/>
      <c r="C33" s="213"/>
      <c r="D33" s="210"/>
    </row>
    <row r="34" spans="1:4" ht="13.5" customHeight="1">
      <c r="A34" s="208"/>
      <c r="B34" s="213"/>
      <c r="C34" s="213"/>
      <c r="D34" s="210"/>
    </row>
    <row r="35" spans="1:4" ht="13.5" customHeight="1">
      <c r="A35" s="208"/>
      <c r="B35" s="213"/>
      <c r="C35" s="213"/>
      <c r="D35" s="210"/>
    </row>
    <row r="36" spans="1:4" ht="13.5" customHeight="1">
      <c r="A36" s="208"/>
      <c r="B36" s="213"/>
      <c r="C36" s="213"/>
      <c r="D36" s="210"/>
    </row>
    <row r="37" spans="1:4" ht="13.5" customHeight="1">
      <c r="A37" s="208"/>
      <c r="B37" s="213"/>
      <c r="C37" s="213"/>
      <c r="D37" s="210"/>
    </row>
    <row r="38" spans="1:4" ht="13.5" customHeight="1">
      <c r="A38" s="208"/>
      <c r="B38" s="213"/>
      <c r="C38" s="213"/>
      <c r="D38" s="210"/>
    </row>
    <row r="39" spans="1:4" ht="13.5" customHeight="1">
      <c r="A39" s="208"/>
      <c r="B39" s="213"/>
      <c r="C39" s="213"/>
      <c r="D39" s="210"/>
    </row>
    <row r="40" spans="1:4" ht="13.5" customHeight="1">
      <c r="A40" s="208"/>
      <c r="B40" s="213"/>
      <c r="C40" s="213"/>
      <c r="D40" s="210"/>
    </row>
    <row r="41" spans="1:4" ht="13.5" customHeight="1">
      <c r="A41" s="208"/>
      <c r="B41" s="213"/>
      <c r="C41" s="213"/>
      <c r="D41" s="210"/>
    </row>
    <row r="42" spans="1:4" ht="13.5" customHeight="1">
      <c r="A42" s="208"/>
      <c r="B42" s="213"/>
      <c r="C42" s="213"/>
      <c r="D42" s="210"/>
    </row>
    <row r="43" spans="1:4" ht="13.5" customHeight="1">
      <c r="A43" s="208"/>
      <c r="B43" s="212"/>
      <c r="C43" s="212"/>
      <c r="D43" s="216"/>
    </row>
    <row r="44" spans="1:4" ht="13.5" customHeight="1">
      <c r="A44" s="1"/>
      <c r="B44" s="217"/>
      <c r="C44" s="217"/>
      <c r="D44" s="218"/>
    </row>
    <row r="45" spans="1:4" ht="13.5" customHeight="1">
      <c r="A45" s="1"/>
      <c r="B45" s="1"/>
      <c r="C45" s="1"/>
      <c r="D45" s="1"/>
    </row>
  </sheetData>
  <sheetProtection/>
  <mergeCells count="5">
    <mergeCell ref="B1:B2"/>
    <mergeCell ref="A1:A2"/>
    <mergeCell ref="E1:E2"/>
    <mergeCell ref="D1:D2"/>
    <mergeCell ref="C1:C2"/>
  </mergeCells>
  <printOptions horizontalCentered="1"/>
  <pageMargins left="0.35433070866141736" right="0.31496062992125984" top="1.3385826771653544" bottom="0.1968503937007874" header="0.3937007874015748" footer="0.15748031496062992"/>
  <pageSetup horizontalDpi="600" verticalDpi="600" orientation="landscape" paperSize="9" scale="61" r:id="rId1"/>
  <headerFooter alignWithMargins="0">
    <oddHeader>&amp;C&amp;"Garamond,Félkövér"&amp;12a    5/2016.(IV.22.) számú zárszámadási rendelethez
Zalaszabar Község Önkrományzatának maradvány elszámolása
2015. évben
&amp;R&amp;A
&amp;P.oldal
1.000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E33"/>
  <sheetViews>
    <sheetView view="pageLayout" zoomScaleNormal="78" zoomScaleSheetLayoutView="100" workbookViewId="0" topLeftCell="B1">
      <selection activeCell="G3" sqref="G3"/>
    </sheetView>
  </sheetViews>
  <sheetFormatPr defaultColWidth="9.00390625" defaultRowHeight="12.75"/>
  <cols>
    <col min="1" max="1" width="9.00390625" style="0" customWidth="1"/>
    <col min="2" max="2" width="56.875" style="0" customWidth="1"/>
    <col min="3" max="3" width="14.00390625" style="0" customWidth="1"/>
    <col min="4" max="4" width="14.375" style="0" customWidth="1"/>
    <col min="5" max="5" width="12.875" style="215" customWidth="1"/>
  </cols>
  <sheetData>
    <row r="1" spans="1:5" ht="25.5" customHeight="1">
      <c r="A1" s="775" t="s">
        <v>1561</v>
      </c>
      <c r="B1" s="773" t="s">
        <v>822</v>
      </c>
      <c r="C1" s="545" t="s">
        <v>1483</v>
      </c>
      <c r="D1" s="779" t="s">
        <v>1595</v>
      </c>
      <c r="E1" s="783" t="s">
        <v>1562</v>
      </c>
    </row>
    <row r="2" spans="1:5" ht="36.75" customHeight="1">
      <c r="A2" s="776"/>
      <c r="B2" s="774"/>
      <c r="C2" s="546" t="s">
        <v>1484</v>
      </c>
      <c r="D2" s="780"/>
      <c r="E2" s="784"/>
    </row>
    <row r="3" spans="1:5" ht="24.75" customHeight="1">
      <c r="A3" s="199" t="s">
        <v>1485</v>
      </c>
      <c r="B3" s="547" t="s">
        <v>1486</v>
      </c>
      <c r="C3" s="201">
        <v>9590</v>
      </c>
      <c r="D3" s="201">
        <v>1015</v>
      </c>
      <c r="E3" s="201">
        <f>SUM(C3:D3)</f>
        <v>10605</v>
      </c>
    </row>
    <row r="4" spans="1:5" ht="24.75" customHeight="1">
      <c r="A4" s="548" t="s">
        <v>527</v>
      </c>
      <c r="B4" s="79" t="s">
        <v>1487</v>
      </c>
      <c r="C4" s="107">
        <v>3502</v>
      </c>
      <c r="D4" s="107"/>
      <c r="E4" s="107">
        <f>SUM(C4:D4)</f>
        <v>3502</v>
      </c>
    </row>
    <row r="5" spans="1:5" s="202" customFormat="1" ht="24.75" customHeight="1">
      <c r="A5" s="549" t="s">
        <v>823</v>
      </c>
      <c r="B5" s="64" t="s">
        <v>1682</v>
      </c>
      <c r="C5" s="67">
        <f>C3-C4</f>
        <v>6088</v>
      </c>
      <c r="D5" s="67">
        <f>D3-D4</f>
        <v>1015</v>
      </c>
      <c r="E5" s="107">
        <f>E3-E4</f>
        <v>7103</v>
      </c>
    </row>
    <row r="6" spans="1:5" s="202" customFormat="1" ht="32.25" customHeight="1">
      <c r="A6" s="624"/>
      <c r="B6" s="420" t="s">
        <v>1490</v>
      </c>
      <c r="C6" s="67"/>
      <c r="D6" s="67"/>
      <c r="E6" s="107"/>
    </row>
    <row r="7" spans="1:5" s="202" customFormat="1" ht="24.75" customHeight="1">
      <c r="A7" s="204" t="s">
        <v>1488</v>
      </c>
      <c r="B7" s="550" t="s">
        <v>1681</v>
      </c>
      <c r="C7" s="8">
        <v>2000</v>
      </c>
      <c r="D7" s="8"/>
      <c r="E7" s="8">
        <f>SUM(C7:D7)</f>
        <v>2000</v>
      </c>
    </row>
    <row r="8" spans="1:5" s="202" customFormat="1" ht="24.75" customHeight="1">
      <c r="A8" s="625"/>
      <c r="B8" s="550" t="s">
        <v>1683</v>
      </c>
      <c r="C8" s="8">
        <v>3923</v>
      </c>
      <c r="D8" s="8"/>
      <c r="E8" s="8"/>
    </row>
    <row r="9" spans="1:5" s="202" customFormat="1" ht="24.75" customHeight="1">
      <c r="A9" s="625"/>
      <c r="B9" s="550"/>
      <c r="C9" s="8"/>
      <c r="D9" s="8"/>
      <c r="E9" s="8"/>
    </row>
    <row r="10" spans="1:5" s="202" customFormat="1" ht="24.75" customHeight="1">
      <c r="A10" s="548" t="s">
        <v>527</v>
      </c>
      <c r="B10" s="626" t="s">
        <v>1489</v>
      </c>
      <c r="C10" s="627">
        <f>SUM(C7:C9)</f>
        <v>5923</v>
      </c>
      <c r="D10" s="627"/>
      <c r="E10" s="627">
        <f>SUM(C10:D10)</f>
        <v>5923</v>
      </c>
    </row>
    <row r="11" spans="1:5" s="202" customFormat="1" ht="24.75" customHeight="1">
      <c r="A11" s="71" t="s">
        <v>528</v>
      </c>
      <c r="B11" s="626" t="s">
        <v>1491</v>
      </c>
      <c r="C11" s="627">
        <f>C5-C10</f>
        <v>165</v>
      </c>
      <c r="D11" s="627">
        <f>D5-D10</f>
        <v>1015</v>
      </c>
      <c r="E11" s="628">
        <f>SUM(C11:D11)</f>
        <v>1180</v>
      </c>
    </row>
    <row r="12" spans="1:5" ht="24.75" customHeight="1">
      <c r="A12" s="208"/>
      <c r="B12" s="209"/>
      <c r="C12" s="209"/>
      <c r="D12" s="210"/>
      <c r="E12" s="211"/>
    </row>
    <row r="13" spans="1:5" ht="24.75" customHeight="1">
      <c r="A13" s="208"/>
      <c r="B13" s="212"/>
      <c r="C13" s="212"/>
      <c r="D13" s="210"/>
      <c r="E13" s="211"/>
    </row>
    <row r="14" spans="1:5" ht="13.5" customHeight="1">
      <c r="A14" s="208"/>
      <c r="B14" s="213"/>
      <c r="C14" s="213"/>
      <c r="D14" s="210"/>
      <c r="E14" s="211"/>
    </row>
    <row r="15" spans="1:5" ht="13.5" customHeight="1">
      <c r="A15" s="214"/>
      <c r="B15" s="213"/>
      <c r="C15" s="213"/>
      <c r="D15" s="210"/>
      <c r="E15" s="211"/>
    </row>
    <row r="16" spans="1:5" ht="13.5" customHeight="1">
      <c r="A16" s="208"/>
      <c r="B16" s="212"/>
      <c r="C16" s="212"/>
      <c r="D16" s="210"/>
      <c r="E16" s="211"/>
    </row>
    <row r="17" spans="1:5" ht="13.5" customHeight="1">
      <c r="A17" s="208"/>
      <c r="B17" s="212"/>
      <c r="C17" s="212"/>
      <c r="D17" s="210"/>
      <c r="E17" s="211"/>
    </row>
    <row r="18" spans="1:4" ht="13.5" customHeight="1">
      <c r="A18" s="208"/>
      <c r="B18" s="212"/>
      <c r="C18" s="212"/>
      <c r="D18" s="210"/>
    </row>
    <row r="19" spans="1:4" ht="13.5" customHeight="1">
      <c r="A19" s="208"/>
      <c r="B19" s="212"/>
      <c r="C19" s="212"/>
      <c r="D19" s="210"/>
    </row>
    <row r="20" spans="1:4" ht="13.5" customHeight="1">
      <c r="A20" s="208"/>
      <c r="B20" s="213"/>
      <c r="C20" s="213"/>
      <c r="D20" s="210"/>
    </row>
    <row r="21" spans="1:4" ht="13.5" customHeight="1">
      <c r="A21" s="208"/>
      <c r="B21" s="213"/>
      <c r="C21" s="213"/>
      <c r="D21" s="210"/>
    </row>
    <row r="22" spans="1:4" ht="13.5" customHeight="1">
      <c r="A22" s="208"/>
      <c r="B22" s="213"/>
      <c r="C22" s="213"/>
      <c r="D22" s="210"/>
    </row>
    <row r="23" spans="1:4" ht="13.5" customHeight="1">
      <c r="A23" s="208"/>
      <c r="B23" s="213"/>
      <c r="C23" s="213"/>
      <c r="D23" s="210"/>
    </row>
    <row r="24" spans="1:4" ht="13.5" customHeight="1">
      <c r="A24" s="208"/>
      <c r="B24" s="213"/>
      <c r="C24" s="213"/>
      <c r="D24" s="210"/>
    </row>
    <row r="25" spans="1:4" ht="13.5" customHeight="1">
      <c r="A25" s="208"/>
      <c r="B25" s="213"/>
      <c r="C25" s="213"/>
      <c r="D25" s="210"/>
    </row>
    <row r="26" spans="1:4" ht="13.5" customHeight="1">
      <c r="A26" s="208"/>
      <c r="B26" s="213"/>
      <c r="C26" s="213"/>
      <c r="D26" s="210"/>
    </row>
    <row r="27" spans="1:4" ht="13.5" customHeight="1">
      <c r="A27" s="208"/>
      <c r="B27" s="213"/>
      <c r="C27" s="213"/>
      <c r="D27" s="210"/>
    </row>
    <row r="28" spans="1:4" ht="13.5" customHeight="1">
      <c r="A28" s="208"/>
      <c r="B28" s="213"/>
      <c r="C28" s="213"/>
      <c r="D28" s="210"/>
    </row>
    <row r="29" spans="1:4" ht="13.5" customHeight="1">
      <c r="A29" s="208"/>
      <c r="B29" s="213"/>
      <c r="C29" s="213"/>
      <c r="D29" s="210"/>
    </row>
    <row r="30" spans="1:4" ht="13.5" customHeight="1">
      <c r="A30" s="208"/>
      <c r="B30" s="213"/>
      <c r="C30" s="213"/>
      <c r="D30" s="210"/>
    </row>
    <row r="31" spans="1:4" ht="13.5" customHeight="1">
      <c r="A31" s="208"/>
      <c r="B31" s="212"/>
      <c r="C31" s="212"/>
      <c r="D31" s="216"/>
    </row>
    <row r="32" spans="1:4" ht="13.5" customHeight="1">
      <c r="A32" s="1"/>
      <c r="B32" s="217"/>
      <c r="C32" s="217"/>
      <c r="D32" s="218"/>
    </row>
    <row r="33" spans="1:4" ht="13.5" customHeight="1">
      <c r="A33" s="1"/>
      <c r="B33" s="1"/>
      <c r="C33" s="1"/>
      <c r="D33" s="1"/>
    </row>
  </sheetData>
  <sheetProtection/>
  <mergeCells count="4">
    <mergeCell ref="A1:A2"/>
    <mergeCell ref="B1:B2"/>
    <mergeCell ref="D1:D2"/>
    <mergeCell ref="E1:E2"/>
  </mergeCells>
  <printOptions horizontalCentered="1"/>
  <pageMargins left="0.35433070866141736" right="0.31496062992125984" top="1.3385826771653544" bottom="0.1968503937007874" header="0.3937007874015748" footer="0.15748031496062992"/>
  <pageSetup horizontalDpi="600" verticalDpi="600" orientation="landscape" paperSize="9" scale="51" r:id="rId1"/>
  <headerFooter alignWithMargins="0">
    <oddHeader>&amp;C&amp;"Garamond,Félkövér"&amp;12a    5/2016.(IV.22.) számú zárszámadási rendelethez
Zalaszabar Község Önkormányzatának maradványának felhasználása  
2015. évben
&amp;R&amp;A
&amp;P.oldal
1.000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K22"/>
  <sheetViews>
    <sheetView view="pageLayout" workbookViewId="0" topLeftCell="A1">
      <selection activeCell="F22" sqref="F22"/>
    </sheetView>
  </sheetViews>
  <sheetFormatPr defaultColWidth="9.00390625" defaultRowHeight="12.75"/>
  <cols>
    <col min="1" max="1" width="3.75390625" style="233" customWidth="1"/>
    <col min="2" max="2" width="9.125" style="233" customWidth="1"/>
    <col min="3" max="3" width="8.375" style="233" customWidth="1"/>
    <col min="4" max="4" width="17.375" style="233" customWidth="1"/>
    <col min="5" max="5" width="21.375" style="233" customWidth="1"/>
    <col min="6" max="6" width="10.875" style="233" customWidth="1"/>
    <col min="7" max="7" width="8.125" style="233" customWidth="1"/>
    <col min="8" max="8" width="16.75390625" style="233" customWidth="1"/>
    <col min="9" max="9" width="9.125" style="233" customWidth="1"/>
    <col min="10" max="10" width="11.125" style="233" customWidth="1"/>
    <col min="11" max="11" width="11.375" style="233" customWidth="1"/>
    <col min="12" max="16384" width="9.125" style="233" customWidth="1"/>
  </cols>
  <sheetData>
    <row r="1" spans="10:11" ht="12.75">
      <c r="J1" s="796" t="s">
        <v>837</v>
      </c>
      <c r="K1" s="796"/>
    </row>
    <row r="2" spans="1:11" ht="24.75" customHeight="1">
      <c r="A2" s="785" t="s">
        <v>646</v>
      </c>
      <c r="B2" s="785" t="s">
        <v>647</v>
      </c>
      <c r="C2" s="785"/>
      <c r="D2" s="785"/>
      <c r="E2" s="798" t="s">
        <v>648</v>
      </c>
      <c r="F2" s="798"/>
      <c r="G2" s="798"/>
      <c r="H2" s="798" t="s">
        <v>649</v>
      </c>
      <c r="I2" s="798"/>
      <c r="J2" s="798"/>
      <c r="K2" s="234" t="s">
        <v>830</v>
      </c>
    </row>
    <row r="3" spans="1:11" ht="24.75" customHeight="1">
      <c r="A3" s="785"/>
      <c r="B3" s="785"/>
      <c r="C3" s="785"/>
      <c r="D3" s="785"/>
      <c r="E3" s="785" t="s">
        <v>650</v>
      </c>
      <c r="F3" s="785" t="s">
        <v>651</v>
      </c>
      <c r="G3" s="785" t="s">
        <v>652</v>
      </c>
      <c r="H3" s="785" t="s">
        <v>650</v>
      </c>
      <c r="I3" s="785" t="s">
        <v>651</v>
      </c>
      <c r="J3" s="785" t="s">
        <v>652</v>
      </c>
      <c r="K3" s="797" t="s">
        <v>653</v>
      </c>
    </row>
    <row r="4" spans="1:11" ht="24.75" customHeight="1">
      <c r="A4" s="785"/>
      <c r="B4" s="785"/>
      <c r="C4" s="785"/>
      <c r="D4" s="785"/>
      <c r="E4" s="785"/>
      <c r="F4" s="785"/>
      <c r="G4" s="785"/>
      <c r="H4" s="785"/>
      <c r="I4" s="785"/>
      <c r="J4" s="785"/>
      <c r="K4" s="797"/>
    </row>
    <row r="5" spans="1:11" ht="24.75" customHeight="1">
      <c r="A5" s="235" t="s">
        <v>843</v>
      </c>
      <c r="B5" s="786" t="s">
        <v>654</v>
      </c>
      <c r="C5" s="787"/>
      <c r="D5" s="788"/>
      <c r="E5" s="235"/>
      <c r="F5" s="235"/>
      <c r="G5" s="235"/>
      <c r="H5" s="235"/>
      <c r="I5" s="235"/>
      <c r="J5" s="235"/>
      <c r="K5" s="236"/>
    </row>
    <row r="6" spans="1:11" ht="49.5" customHeight="1">
      <c r="A6" s="237" t="s">
        <v>1566</v>
      </c>
      <c r="B6" s="790" t="s">
        <v>655</v>
      </c>
      <c r="C6" s="791"/>
      <c r="D6" s="791"/>
      <c r="E6" s="537" t="s">
        <v>1473</v>
      </c>
      <c r="F6" s="538" t="s">
        <v>1474</v>
      </c>
      <c r="G6" s="239">
        <v>40</v>
      </c>
      <c r="H6" s="538" t="s">
        <v>1475</v>
      </c>
      <c r="I6" s="539" t="s">
        <v>1476</v>
      </c>
      <c r="J6" s="540">
        <v>1782</v>
      </c>
      <c r="K6" s="239">
        <v>1822</v>
      </c>
    </row>
    <row r="7" spans="1:11" ht="30" customHeight="1">
      <c r="A7" s="237" t="s">
        <v>1567</v>
      </c>
      <c r="B7" s="790" t="s">
        <v>657</v>
      </c>
      <c r="C7" s="791"/>
      <c r="D7" s="791"/>
      <c r="E7" s="240" t="s">
        <v>656</v>
      </c>
      <c r="F7" s="240" t="s">
        <v>656</v>
      </c>
      <c r="G7" s="240" t="s">
        <v>656</v>
      </c>
      <c r="H7" s="539" t="s">
        <v>1477</v>
      </c>
      <c r="I7" s="539" t="s">
        <v>1478</v>
      </c>
      <c r="J7" s="540">
        <v>1800</v>
      </c>
      <c r="K7" s="540">
        <v>1800</v>
      </c>
    </row>
    <row r="8" spans="1:11" ht="30" customHeight="1">
      <c r="A8" s="237" t="s">
        <v>1568</v>
      </c>
      <c r="B8" s="790" t="s">
        <v>658</v>
      </c>
      <c r="C8" s="791"/>
      <c r="D8" s="791"/>
      <c r="E8" s="240" t="s">
        <v>656</v>
      </c>
      <c r="F8" s="494"/>
      <c r="G8" s="239"/>
      <c r="H8" s="240" t="s">
        <v>656</v>
      </c>
      <c r="I8" s="240" t="s">
        <v>656</v>
      </c>
      <c r="J8" s="240" t="s">
        <v>656</v>
      </c>
      <c r="K8" s="239">
        <f>SUM(G8)</f>
        <v>0</v>
      </c>
    </row>
    <row r="9" spans="1:11" ht="30" customHeight="1">
      <c r="A9" s="237" t="s">
        <v>1569</v>
      </c>
      <c r="B9" s="790" t="s">
        <v>659</v>
      </c>
      <c r="C9" s="791"/>
      <c r="D9" s="791"/>
      <c r="E9" s="240" t="s">
        <v>656</v>
      </c>
      <c r="F9" s="240" t="s">
        <v>656</v>
      </c>
      <c r="G9" s="240" t="s">
        <v>656</v>
      </c>
      <c r="H9" s="240" t="s">
        <v>656</v>
      </c>
      <c r="I9" s="240" t="s">
        <v>656</v>
      </c>
      <c r="J9" s="240" t="s">
        <v>656</v>
      </c>
      <c r="K9" s="238" t="s">
        <v>656</v>
      </c>
    </row>
    <row r="10" spans="1:11" ht="33" customHeight="1">
      <c r="A10" s="237" t="s">
        <v>827</v>
      </c>
      <c r="B10" s="790" t="s">
        <v>660</v>
      </c>
      <c r="C10" s="791"/>
      <c r="D10" s="791"/>
      <c r="E10" s="241"/>
      <c r="F10" s="238"/>
      <c r="G10" s="242"/>
      <c r="H10" s="241" t="s">
        <v>1479</v>
      </c>
      <c r="I10" s="243">
        <v>1</v>
      </c>
      <c r="J10" s="242">
        <v>6</v>
      </c>
      <c r="K10" s="239">
        <f>SUM(G10+J10)</f>
        <v>6</v>
      </c>
    </row>
    <row r="11" spans="1:11" ht="33" customHeight="1">
      <c r="A11" s="237"/>
      <c r="B11" s="795" t="s">
        <v>661</v>
      </c>
      <c r="C11" s="795"/>
      <c r="D11" s="795"/>
      <c r="E11" s="244"/>
      <c r="F11" s="245"/>
      <c r="G11" s="246">
        <f>SUM(G6:G10)</f>
        <v>40</v>
      </c>
      <c r="H11" s="244"/>
      <c r="I11" s="247"/>
      <c r="J11" s="248">
        <f>SUM(J6:J10)</f>
        <v>3588</v>
      </c>
      <c r="K11" s="249">
        <f>SUM(K6:K10)</f>
        <v>3628</v>
      </c>
    </row>
    <row r="12" spans="1:11" ht="33" customHeight="1">
      <c r="A12" s="237" t="s">
        <v>839</v>
      </c>
      <c r="B12" s="790" t="s">
        <v>1480</v>
      </c>
      <c r="C12" s="791"/>
      <c r="D12" s="791"/>
      <c r="E12" s="241" t="s">
        <v>778</v>
      </c>
      <c r="F12" s="250"/>
      <c r="G12" s="242"/>
      <c r="H12" s="241"/>
      <c r="I12" s="243"/>
      <c r="J12" s="242"/>
      <c r="K12" s="239"/>
    </row>
    <row r="13" spans="1:11" ht="33" customHeight="1">
      <c r="A13" s="251"/>
      <c r="B13" s="792" t="s">
        <v>779</v>
      </c>
      <c r="C13" s="793"/>
      <c r="D13" s="794"/>
      <c r="E13" s="244"/>
      <c r="F13" s="245"/>
      <c r="G13" s="246">
        <f>SUM(G11:G12)</f>
        <v>40</v>
      </c>
      <c r="H13" s="244"/>
      <c r="I13" s="247"/>
      <c r="J13" s="248">
        <f>SUM(J11:J12)</f>
        <v>3588</v>
      </c>
      <c r="K13" s="246">
        <f>SUM(K11:K12)</f>
        <v>3628</v>
      </c>
    </row>
    <row r="14" spans="2:4" ht="12.75">
      <c r="B14" s="789"/>
      <c r="C14" s="789"/>
      <c r="D14" s="789"/>
    </row>
    <row r="22" ht="12.75">
      <c r="D22" s="252"/>
    </row>
  </sheetData>
  <sheetProtection/>
  <mergeCells count="22">
    <mergeCell ref="H3:H4"/>
    <mergeCell ref="I3:I4"/>
    <mergeCell ref="B13:D13"/>
    <mergeCell ref="B8:D8"/>
    <mergeCell ref="B11:D11"/>
    <mergeCell ref="B12:D12"/>
    <mergeCell ref="J1:K1"/>
    <mergeCell ref="J3:J4"/>
    <mergeCell ref="K3:K4"/>
    <mergeCell ref="E2:G2"/>
    <mergeCell ref="H2:J2"/>
    <mergeCell ref="E3:E4"/>
    <mergeCell ref="B2:D4"/>
    <mergeCell ref="B5:D5"/>
    <mergeCell ref="F3:F4"/>
    <mergeCell ref="G3:G4"/>
    <mergeCell ref="A2:A4"/>
    <mergeCell ref="B14:D14"/>
    <mergeCell ref="B9:D9"/>
    <mergeCell ref="B10:D10"/>
    <mergeCell ref="B6:D6"/>
    <mergeCell ref="B7:D7"/>
  </mergeCells>
  <printOptions horizontalCentered="1"/>
  <pageMargins left="0.2362204724409449" right="0.2362204724409449" top="1.13" bottom="0.19" header="0.37" footer="0.19"/>
  <pageSetup horizontalDpi="600" verticalDpi="600" orientation="landscape" paperSize="9" r:id="rId1"/>
  <headerFooter alignWithMargins="0">
    <oddHeader>&amp;C&amp;"Garamond,Félkövér"&amp;14 5/2016.(IV.22.) számú költségvetési rendelethez
ZALASZABAR KÖZSÉG ÖNKORMÁNYZATA
2015.ÉVI KÖZVETETT TÁMOGATÁSAI
&amp;R&amp;A
&amp;P.oldal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J19"/>
  <sheetViews>
    <sheetView view="pageLayout" workbookViewId="0" topLeftCell="A1">
      <selection activeCell="M4" sqref="M4"/>
    </sheetView>
  </sheetViews>
  <sheetFormatPr defaultColWidth="9.00390625" defaultRowHeight="12.75"/>
  <cols>
    <col min="1" max="1" width="5.875" style="219" customWidth="1"/>
    <col min="2" max="3" width="9.125" style="219" customWidth="1"/>
    <col min="4" max="4" width="17.625" style="219" customWidth="1"/>
    <col min="5" max="5" width="9.125" style="219" customWidth="1"/>
    <col min="6" max="6" width="10.125" style="219" customWidth="1"/>
    <col min="7" max="7" width="9.125" style="219" customWidth="1"/>
    <col min="8" max="8" width="10.25390625" style="219" customWidth="1"/>
    <col min="9" max="16384" width="9.125" style="219" customWidth="1"/>
  </cols>
  <sheetData>
    <row r="1" ht="15.75">
      <c r="G1" s="220"/>
    </row>
    <row r="2" ht="15.75">
      <c r="G2" s="220"/>
    </row>
    <row r="3" spans="9:10" ht="15">
      <c r="I3" s="221" t="s">
        <v>837</v>
      </c>
      <c r="J3" s="221"/>
    </row>
    <row r="4" spans="1:10" ht="24.75" customHeight="1">
      <c r="A4" s="809" t="s">
        <v>585</v>
      </c>
      <c r="B4" s="799" t="s">
        <v>586</v>
      </c>
      <c r="C4" s="817"/>
      <c r="D4" s="800"/>
      <c r="E4" s="799" t="s">
        <v>876</v>
      </c>
      <c r="F4" s="800"/>
      <c r="G4" s="799" t="s">
        <v>1622</v>
      </c>
      <c r="H4" s="800"/>
      <c r="I4" s="799" t="s">
        <v>1562</v>
      </c>
      <c r="J4" s="800"/>
    </row>
    <row r="5" spans="1:10" ht="35.25" customHeight="1">
      <c r="A5" s="810"/>
      <c r="B5" s="801"/>
      <c r="C5" s="818"/>
      <c r="D5" s="802"/>
      <c r="E5" s="801"/>
      <c r="F5" s="802"/>
      <c r="G5" s="801"/>
      <c r="H5" s="802"/>
      <c r="I5" s="801"/>
      <c r="J5" s="802"/>
    </row>
    <row r="6" spans="1:10" ht="24.75" customHeight="1">
      <c r="A6" s="222"/>
      <c r="B6" s="811" t="s">
        <v>587</v>
      </c>
      <c r="C6" s="812"/>
      <c r="D6" s="813"/>
      <c r="E6" s="803"/>
      <c r="F6" s="804"/>
      <c r="G6" s="803"/>
      <c r="H6" s="804"/>
      <c r="I6" s="803"/>
      <c r="J6" s="804"/>
    </row>
    <row r="7" spans="1:10" ht="24.75" customHeight="1">
      <c r="A7" s="222" t="s">
        <v>823</v>
      </c>
      <c r="B7" s="814" t="s">
        <v>588</v>
      </c>
      <c r="C7" s="815"/>
      <c r="D7" s="816"/>
      <c r="E7" s="805">
        <v>8459</v>
      </c>
      <c r="F7" s="806"/>
      <c r="G7" s="805">
        <v>47</v>
      </c>
      <c r="H7" s="806"/>
      <c r="I7" s="807">
        <f>SUM(E7:G7)</f>
        <v>8506</v>
      </c>
      <c r="J7" s="808"/>
    </row>
    <row r="8" spans="1:10" ht="24.75" customHeight="1">
      <c r="A8" s="222" t="s">
        <v>824</v>
      </c>
      <c r="B8" s="814" t="s">
        <v>589</v>
      </c>
      <c r="C8" s="815"/>
      <c r="D8" s="816"/>
      <c r="E8" s="805">
        <v>0</v>
      </c>
      <c r="F8" s="806"/>
      <c r="G8" s="805"/>
      <c r="H8" s="806"/>
      <c r="I8" s="805">
        <f>SUM(E8:G8)</f>
        <v>0</v>
      </c>
      <c r="J8" s="806"/>
    </row>
    <row r="9" spans="1:10" ht="24.75" customHeight="1">
      <c r="A9" s="222" t="s">
        <v>825</v>
      </c>
      <c r="B9" s="814" t="s">
        <v>590</v>
      </c>
      <c r="C9" s="815"/>
      <c r="D9" s="816"/>
      <c r="E9" s="805">
        <v>5</v>
      </c>
      <c r="F9" s="806"/>
      <c r="G9" s="805">
        <v>14</v>
      </c>
      <c r="H9" s="806"/>
      <c r="I9" s="805">
        <f>SUM(E9:G9)</f>
        <v>19</v>
      </c>
      <c r="J9" s="806"/>
    </row>
    <row r="10" spans="1:10" ht="24.75" customHeight="1">
      <c r="A10" s="222" t="s">
        <v>826</v>
      </c>
      <c r="B10" s="814" t="s">
        <v>323</v>
      </c>
      <c r="C10" s="815"/>
      <c r="D10" s="816"/>
      <c r="E10" s="805">
        <v>0</v>
      </c>
      <c r="F10" s="806"/>
      <c r="G10" s="805"/>
      <c r="H10" s="806"/>
      <c r="I10" s="805">
        <f>SUM(E10:G10)</f>
        <v>0</v>
      </c>
      <c r="J10" s="806"/>
    </row>
    <row r="11" spans="1:10" ht="24.75" customHeight="1">
      <c r="A11" s="223" t="s">
        <v>828</v>
      </c>
      <c r="B11" s="811" t="s">
        <v>592</v>
      </c>
      <c r="C11" s="812"/>
      <c r="D11" s="813"/>
      <c r="E11" s="807">
        <f>SUM(E7:F10)</f>
        <v>8464</v>
      </c>
      <c r="F11" s="808"/>
      <c r="G11" s="807">
        <f>SUM(G7:H10)</f>
        <v>61</v>
      </c>
      <c r="H11" s="808"/>
      <c r="I11" s="807">
        <f>SUM(I7:J10)</f>
        <v>8525</v>
      </c>
      <c r="J11" s="808"/>
    </row>
    <row r="12" spans="1:10" ht="24.75" customHeight="1">
      <c r="A12" s="223" t="s">
        <v>839</v>
      </c>
      <c r="B12" s="811" t="s">
        <v>593</v>
      </c>
      <c r="C12" s="812"/>
      <c r="D12" s="813"/>
      <c r="E12" s="807"/>
      <c r="F12" s="808"/>
      <c r="G12" s="807"/>
      <c r="H12" s="808"/>
      <c r="I12" s="807">
        <f aca="true" t="shared" si="0" ref="I12:I18">SUM(E12:G12)</f>
        <v>0</v>
      </c>
      <c r="J12" s="808"/>
    </row>
    <row r="13" spans="1:10" ht="24.75" customHeight="1">
      <c r="A13" s="223" t="s">
        <v>835</v>
      </c>
      <c r="B13" s="811" t="s">
        <v>594</v>
      </c>
      <c r="C13" s="812"/>
      <c r="D13" s="813"/>
      <c r="E13" s="807"/>
      <c r="F13" s="808"/>
      <c r="G13" s="807"/>
      <c r="H13" s="808"/>
      <c r="I13" s="807">
        <f t="shared" si="0"/>
        <v>0</v>
      </c>
      <c r="J13" s="808"/>
    </row>
    <row r="14" spans="1:10" ht="24.75" customHeight="1">
      <c r="A14" s="222"/>
      <c r="B14" s="811" t="s">
        <v>595</v>
      </c>
      <c r="C14" s="812"/>
      <c r="D14" s="813"/>
      <c r="E14" s="807">
        <f>SUM(E11+E12-E13)</f>
        <v>8464</v>
      </c>
      <c r="F14" s="808"/>
      <c r="G14" s="807"/>
      <c r="H14" s="808"/>
      <c r="I14" s="807">
        <f t="shared" si="0"/>
        <v>8464</v>
      </c>
      <c r="J14" s="808"/>
    </row>
    <row r="15" spans="1:10" ht="24.75" customHeight="1">
      <c r="A15" s="222" t="s">
        <v>840</v>
      </c>
      <c r="B15" s="814" t="s">
        <v>588</v>
      </c>
      <c r="C15" s="815"/>
      <c r="D15" s="816"/>
      <c r="E15" s="805">
        <v>11061</v>
      </c>
      <c r="F15" s="806"/>
      <c r="G15" s="805">
        <v>560</v>
      </c>
      <c r="H15" s="806"/>
      <c r="I15" s="807">
        <f t="shared" si="0"/>
        <v>11621</v>
      </c>
      <c r="J15" s="808"/>
    </row>
    <row r="16" spans="1:10" ht="24.75" customHeight="1">
      <c r="A16" s="222" t="s">
        <v>1448</v>
      </c>
      <c r="B16" s="814" t="s">
        <v>589</v>
      </c>
      <c r="C16" s="815"/>
      <c r="D16" s="816"/>
      <c r="E16" s="805"/>
      <c r="F16" s="806"/>
      <c r="G16" s="805"/>
      <c r="H16" s="806"/>
      <c r="I16" s="807">
        <f t="shared" si="0"/>
        <v>0</v>
      </c>
      <c r="J16" s="808"/>
    </row>
    <row r="17" spans="1:10" ht="24.75" customHeight="1">
      <c r="A17" s="222" t="s">
        <v>836</v>
      </c>
      <c r="B17" s="814" t="s">
        <v>590</v>
      </c>
      <c r="C17" s="815"/>
      <c r="D17" s="816"/>
      <c r="E17" s="805">
        <v>197</v>
      </c>
      <c r="F17" s="806"/>
      <c r="G17" s="805">
        <v>2</v>
      </c>
      <c r="H17" s="806"/>
      <c r="I17" s="807">
        <f t="shared" si="0"/>
        <v>199</v>
      </c>
      <c r="J17" s="808"/>
    </row>
    <row r="18" spans="1:10" ht="24.75" customHeight="1">
      <c r="A18" s="222" t="s">
        <v>1072</v>
      </c>
      <c r="B18" s="814" t="s">
        <v>591</v>
      </c>
      <c r="C18" s="815"/>
      <c r="D18" s="816"/>
      <c r="E18" s="805">
        <v>0</v>
      </c>
      <c r="F18" s="806"/>
      <c r="G18" s="805"/>
      <c r="H18" s="806"/>
      <c r="I18" s="807">
        <f t="shared" si="0"/>
        <v>0</v>
      </c>
      <c r="J18" s="808"/>
    </row>
    <row r="19" spans="1:10" ht="24.75" customHeight="1">
      <c r="A19" s="222" t="s">
        <v>844</v>
      </c>
      <c r="B19" s="819" t="s">
        <v>596</v>
      </c>
      <c r="C19" s="820"/>
      <c r="D19" s="821"/>
      <c r="E19" s="807">
        <f>SUM(E15:F18)</f>
        <v>11258</v>
      </c>
      <c r="F19" s="808"/>
      <c r="G19" s="807">
        <f>SUM(G15:H18)</f>
        <v>562</v>
      </c>
      <c r="H19" s="808"/>
      <c r="I19" s="807">
        <f>SUM(I15:J18)</f>
        <v>11820</v>
      </c>
      <c r="J19" s="808"/>
    </row>
  </sheetData>
  <sheetProtection/>
  <mergeCells count="61">
    <mergeCell ref="E8:F8"/>
    <mergeCell ref="E6:F6"/>
    <mergeCell ref="B19:D19"/>
    <mergeCell ref="B18:D18"/>
    <mergeCell ref="B17:D17"/>
    <mergeCell ref="E9:F9"/>
    <mergeCell ref="E10:F10"/>
    <mergeCell ref="B16:D16"/>
    <mergeCell ref="B14:D14"/>
    <mergeCell ref="B15:D15"/>
    <mergeCell ref="I19:J19"/>
    <mergeCell ref="G19:H19"/>
    <mergeCell ref="E19:F19"/>
    <mergeCell ref="E18:F18"/>
    <mergeCell ref="I18:J18"/>
    <mergeCell ref="G18:H18"/>
    <mergeCell ref="G9:H9"/>
    <mergeCell ref="E13:F13"/>
    <mergeCell ref="E11:F11"/>
    <mergeCell ref="E12:F12"/>
    <mergeCell ref="E17:F17"/>
    <mergeCell ref="E16:F16"/>
    <mergeCell ref="E14:F14"/>
    <mergeCell ref="E15:F15"/>
    <mergeCell ref="I11:J11"/>
    <mergeCell ref="G11:H11"/>
    <mergeCell ref="G15:H15"/>
    <mergeCell ref="G16:H16"/>
    <mergeCell ref="G17:H17"/>
    <mergeCell ref="I16:J16"/>
    <mergeCell ref="G14:H14"/>
    <mergeCell ref="I17:J17"/>
    <mergeCell ref="I14:J14"/>
    <mergeCell ref="I15:J15"/>
    <mergeCell ref="E4:F5"/>
    <mergeCell ref="G4:H5"/>
    <mergeCell ref="I13:J13"/>
    <mergeCell ref="B6:D6"/>
    <mergeCell ref="B7:D7"/>
    <mergeCell ref="B4:D5"/>
    <mergeCell ref="I12:J12"/>
    <mergeCell ref="G13:H13"/>
    <mergeCell ref="G12:H12"/>
    <mergeCell ref="E7:F7"/>
    <mergeCell ref="A4:A5"/>
    <mergeCell ref="B13:D13"/>
    <mergeCell ref="B11:D11"/>
    <mergeCell ref="B12:D12"/>
    <mergeCell ref="B9:D9"/>
    <mergeCell ref="B10:D10"/>
    <mergeCell ref="B8:D8"/>
    <mergeCell ref="I4:J5"/>
    <mergeCell ref="G6:H6"/>
    <mergeCell ref="G8:H8"/>
    <mergeCell ref="I10:J10"/>
    <mergeCell ref="I6:J6"/>
    <mergeCell ref="I7:J7"/>
    <mergeCell ref="I8:J8"/>
    <mergeCell ref="I9:J9"/>
    <mergeCell ref="G7:H7"/>
    <mergeCell ref="G10:H10"/>
  </mergeCells>
  <printOptions/>
  <pageMargins left="0.7" right="0.2" top="0.75" bottom="0.75" header="0.3" footer="0.3"/>
  <pageSetup horizontalDpi="600" verticalDpi="600" orientation="landscape" paperSize="9" r:id="rId1"/>
  <headerFooter alignWithMargins="0">
    <oddHeader>&amp;C&amp;"Arial CE,Félkövér"&amp;12 5/2016. (IV.22.) számú zárszámadási rendelethez
Zalaszabar Község Önkormányzata 2015.évi pénzeszközeinek változása 
&amp;R&amp;A
&amp;P.oldal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2:I35"/>
  <sheetViews>
    <sheetView view="pageLayout" workbookViewId="0" topLeftCell="A1">
      <selection activeCell="E15" sqref="E15:F15"/>
    </sheetView>
  </sheetViews>
  <sheetFormatPr defaultColWidth="9.00390625" defaultRowHeight="12.75"/>
  <cols>
    <col min="1" max="1" width="5.25390625" style="225" customWidth="1"/>
    <col min="2" max="2" width="49.125" style="225" customWidth="1"/>
    <col min="3" max="3" width="9.00390625" style="225" customWidth="1"/>
    <col min="4" max="4" width="8.625" style="225" customWidth="1"/>
    <col min="5" max="5" width="8.00390625" style="225" customWidth="1"/>
    <col min="6" max="6" width="8.625" style="225" customWidth="1"/>
    <col min="7" max="7" width="8.875" style="225" customWidth="1"/>
    <col min="8" max="16384" width="9.125" style="225" customWidth="1"/>
  </cols>
  <sheetData>
    <row r="2" spans="1:7" ht="12.75">
      <c r="A2" s="822" t="s">
        <v>322</v>
      </c>
      <c r="B2" s="822"/>
      <c r="C2" s="822"/>
      <c r="D2" s="822"/>
      <c r="E2" s="822"/>
      <c r="F2" s="822"/>
      <c r="G2" s="822"/>
    </row>
    <row r="3" spans="1:7" ht="12.75">
      <c r="A3" s="224"/>
      <c r="B3" s="224"/>
      <c r="C3" s="224"/>
      <c r="D3" s="224"/>
      <c r="E3" s="224"/>
      <c r="F3" s="224"/>
      <c r="G3" s="224"/>
    </row>
    <row r="4" spans="1:7" ht="12.75">
      <c r="A4" s="224"/>
      <c r="B4" s="822" t="s">
        <v>1575</v>
      </c>
      <c r="C4" s="823"/>
      <c r="D4" s="823"/>
      <c r="E4" s="823"/>
      <c r="F4" s="823"/>
      <c r="G4" s="823"/>
    </row>
    <row r="5" ht="12.75">
      <c r="G5" s="225" t="s">
        <v>837</v>
      </c>
    </row>
    <row r="6" spans="1:7" ht="49.5" customHeight="1">
      <c r="A6" s="226" t="s">
        <v>597</v>
      </c>
      <c r="B6" s="227" t="s">
        <v>833</v>
      </c>
      <c r="C6" s="495" t="s">
        <v>1576</v>
      </c>
      <c r="D6" s="227" t="s">
        <v>1577</v>
      </c>
      <c r="E6" s="227" t="s">
        <v>1578</v>
      </c>
      <c r="F6" s="227" t="s">
        <v>1579</v>
      </c>
      <c r="G6" s="227" t="s">
        <v>598</v>
      </c>
    </row>
    <row r="7" spans="1:7" ht="27.75" customHeight="1">
      <c r="A7" s="228" t="s">
        <v>823</v>
      </c>
      <c r="B7" s="229" t="s">
        <v>599</v>
      </c>
      <c r="C7" s="230">
        <v>9110</v>
      </c>
      <c r="D7" s="230">
        <v>9600</v>
      </c>
      <c r="E7" s="230">
        <v>9600</v>
      </c>
      <c r="F7" s="230">
        <v>9600</v>
      </c>
      <c r="G7" s="231">
        <f>SUM(C7:F7)</f>
        <v>37910</v>
      </c>
    </row>
    <row r="8" spans="1:7" ht="27.75" customHeight="1">
      <c r="A8" s="228" t="s">
        <v>824</v>
      </c>
      <c r="B8" s="229" t="s">
        <v>600</v>
      </c>
      <c r="C8" s="230"/>
      <c r="D8" s="230"/>
      <c r="E8" s="230"/>
      <c r="F8" s="230"/>
      <c r="G8" s="230"/>
    </row>
    <row r="9" spans="1:7" ht="27.75" customHeight="1">
      <c r="A9" s="228" t="s">
        <v>825</v>
      </c>
      <c r="B9" s="229" t="s">
        <v>601</v>
      </c>
      <c r="C9" s="230"/>
      <c r="D9" s="230"/>
      <c r="E9" s="230"/>
      <c r="F9" s="230"/>
      <c r="G9" s="230"/>
    </row>
    <row r="10" spans="1:9" ht="27.75" customHeight="1">
      <c r="A10" s="228" t="s">
        <v>826</v>
      </c>
      <c r="B10" s="496" t="s">
        <v>1563</v>
      </c>
      <c r="C10" s="536"/>
      <c r="D10" s="536"/>
      <c r="E10" s="230"/>
      <c r="F10" s="230"/>
      <c r="G10" s="230"/>
      <c r="H10" s="534"/>
      <c r="I10" s="534"/>
    </row>
    <row r="11" spans="1:7" ht="27.75" customHeight="1">
      <c r="A11" s="228" t="s">
        <v>828</v>
      </c>
      <c r="B11" s="229" t="s">
        <v>602</v>
      </c>
      <c r="C11" s="230"/>
      <c r="D11" s="230"/>
      <c r="E11" s="230"/>
      <c r="F11" s="230"/>
      <c r="G11" s="230"/>
    </row>
    <row r="12" spans="1:7" ht="27.75" customHeight="1">
      <c r="A12" s="228" t="s">
        <v>839</v>
      </c>
      <c r="B12" s="229" t="s">
        <v>603</v>
      </c>
      <c r="C12" s="230"/>
      <c r="D12" s="230"/>
      <c r="E12" s="230"/>
      <c r="F12" s="230"/>
      <c r="G12" s="230"/>
    </row>
    <row r="13" spans="1:7" ht="27.75" customHeight="1">
      <c r="A13" s="228" t="s">
        <v>835</v>
      </c>
      <c r="B13" s="229" t="s">
        <v>604</v>
      </c>
      <c r="C13" s="230"/>
      <c r="D13" s="230"/>
      <c r="E13" s="230"/>
      <c r="F13" s="230"/>
      <c r="G13" s="230"/>
    </row>
    <row r="14" spans="1:7" ht="27.75" customHeight="1">
      <c r="A14" s="228"/>
      <c r="B14" s="226" t="s">
        <v>605</v>
      </c>
      <c r="C14" s="232">
        <f>SUM(C7:C13)</f>
        <v>9110</v>
      </c>
      <c r="D14" s="232">
        <f>SUM(D7:D13)</f>
        <v>9600</v>
      </c>
      <c r="E14" s="232">
        <f>SUM(E7:E13)</f>
        <v>9600</v>
      </c>
      <c r="F14" s="232">
        <f>SUM(F7:F13)</f>
        <v>9600</v>
      </c>
      <c r="G14" s="232">
        <f>SUM(C14:F14)</f>
        <v>37910</v>
      </c>
    </row>
    <row r="15" spans="1:7" ht="27.75" customHeight="1">
      <c r="A15" s="228"/>
      <c r="B15" s="226" t="s">
        <v>606</v>
      </c>
      <c r="C15" s="232">
        <f>SUM(C14/2)</f>
        <v>4555</v>
      </c>
      <c r="D15" s="232">
        <f>SUM(D14/2)</f>
        <v>4800</v>
      </c>
      <c r="E15" s="232">
        <f>SUM(E14/2)</f>
        <v>4800</v>
      </c>
      <c r="F15" s="232">
        <f>SUM(F14/2)</f>
        <v>4800</v>
      </c>
      <c r="G15" s="232">
        <f>SUM(C15:F15)</f>
        <v>18955</v>
      </c>
    </row>
    <row r="16" spans="1:7" ht="27.75" customHeight="1">
      <c r="A16" s="228"/>
      <c r="B16" s="226" t="s">
        <v>607</v>
      </c>
      <c r="C16" s="230"/>
      <c r="D16" s="230"/>
      <c r="E16" s="230"/>
      <c r="F16" s="230"/>
      <c r="G16" s="230"/>
    </row>
    <row r="17" spans="1:7" ht="27.75" customHeight="1">
      <c r="A17" s="228" t="s">
        <v>840</v>
      </c>
      <c r="B17" s="229" t="s">
        <v>608</v>
      </c>
      <c r="C17" s="230">
        <v>0</v>
      </c>
      <c r="D17" s="230"/>
      <c r="E17" s="230"/>
      <c r="F17" s="230"/>
      <c r="G17" s="230"/>
    </row>
    <row r="18" spans="1:7" ht="27.75" customHeight="1">
      <c r="A18" s="228" t="s">
        <v>1448</v>
      </c>
      <c r="B18" s="229" t="s">
        <v>609</v>
      </c>
      <c r="C18" s="230"/>
      <c r="D18" s="230"/>
      <c r="E18" s="230"/>
      <c r="F18" s="230"/>
      <c r="G18" s="230"/>
    </row>
    <row r="19" spans="1:7" ht="27.75" customHeight="1">
      <c r="A19" s="228" t="s">
        <v>836</v>
      </c>
      <c r="B19" s="229" t="s">
        <v>610</v>
      </c>
      <c r="C19" s="230"/>
      <c r="D19" s="230"/>
      <c r="E19" s="230"/>
      <c r="F19" s="230"/>
      <c r="G19" s="230"/>
    </row>
    <row r="20" spans="1:7" ht="27.75" customHeight="1">
      <c r="A20" s="228" t="s">
        <v>1072</v>
      </c>
      <c r="B20" s="229" t="s">
        <v>611</v>
      </c>
      <c r="C20" s="230"/>
      <c r="D20" s="230"/>
      <c r="E20" s="230"/>
      <c r="F20" s="230"/>
      <c r="G20" s="230"/>
    </row>
    <row r="21" spans="1:7" ht="27.75" customHeight="1">
      <c r="A21" s="228" t="s">
        <v>844</v>
      </c>
      <c r="B21" s="229" t="s">
        <v>612</v>
      </c>
      <c r="C21" s="230"/>
      <c r="D21" s="230"/>
      <c r="E21" s="230"/>
      <c r="F21" s="230"/>
      <c r="G21" s="230"/>
    </row>
    <row r="22" spans="1:7" ht="27.75" customHeight="1">
      <c r="A22" s="228" t="s">
        <v>1073</v>
      </c>
      <c r="B22" s="229" t="s">
        <v>613</v>
      </c>
      <c r="C22" s="230"/>
      <c r="D22" s="230"/>
      <c r="E22" s="230"/>
      <c r="F22" s="230"/>
      <c r="G22" s="230"/>
    </row>
    <row r="23" spans="1:7" ht="27.75" customHeight="1">
      <c r="A23" s="228" t="s">
        <v>1408</v>
      </c>
      <c r="B23" s="229" t="s">
        <v>614</v>
      </c>
      <c r="C23" s="230"/>
      <c r="D23" s="230"/>
      <c r="E23" s="230"/>
      <c r="F23" s="230"/>
      <c r="G23" s="230"/>
    </row>
    <row r="24" spans="1:7" ht="27.75" customHeight="1">
      <c r="A24" s="228"/>
      <c r="B24" s="226" t="s">
        <v>643</v>
      </c>
      <c r="C24" s="230"/>
      <c r="D24" s="230"/>
      <c r="E24" s="230"/>
      <c r="F24" s="230"/>
      <c r="G24" s="230"/>
    </row>
    <row r="25" spans="1:7" ht="27.75" customHeight="1">
      <c r="A25" s="228" t="s">
        <v>1432</v>
      </c>
      <c r="B25" s="229" t="s">
        <v>608</v>
      </c>
      <c r="C25" s="230"/>
      <c r="D25" s="230"/>
      <c r="E25" s="230"/>
      <c r="F25" s="230"/>
      <c r="G25" s="230"/>
    </row>
    <row r="26" spans="1:7" ht="27.75" customHeight="1">
      <c r="A26" s="228" t="s">
        <v>1461</v>
      </c>
      <c r="B26" s="229" t="s">
        <v>609</v>
      </c>
      <c r="C26" s="230"/>
      <c r="D26" s="230"/>
      <c r="E26" s="230"/>
      <c r="F26" s="230"/>
      <c r="G26" s="230"/>
    </row>
    <row r="27" spans="1:7" ht="27.75" customHeight="1">
      <c r="A27" s="228" t="s">
        <v>1462</v>
      </c>
      <c r="B27" s="229" t="s">
        <v>610</v>
      </c>
      <c r="C27" s="230"/>
      <c r="D27" s="230"/>
      <c r="E27" s="230"/>
      <c r="F27" s="230"/>
      <c r="G27" s="230"/>
    </row>
    <row r="28" spans="1:7" ht="27.75" customHeight="1">
      <c r="A28" s="228" t="s">
        <v>1463</v>
      </c>
      <c r="B28" s="229" t="s">
        <v>611</v>
      </c>
      <c r="C28" s="230"/>
      <c r="D28" s="230"/>
      <c r="E28" s="230"/>
      <c r="F28" s="230"/>
      <c r="G28" s="230"/>
    </row>
    <row r="29" spans="1:7" ht="27.75" customHeight="1">
      <c r="A29" s="228" t="s">
        <v>1499</v>
      </c>
      <c r="B29" s="229" t="s">
        <v>612</v>
      </c>
      <c r="C29" s="230"/>
      <c r="D29" s="230"/>
      <c r="E29" s="230"/>
      <c r="F29" s="230"/>
      <c r="G29" s="230"/>
    </row>
    <row r="30" spans="1:7" ht="27.75" customHeight="1">
      <c r="A30" s="228" t="s">
        <v>1500</v>
      </c>
      <c r="B30" s="229" t="s">
        <v>613</v>
      </c>
      <c r="C30" s="230"/>
      <c r="D30" s="230"/>
      <c r="E30" s="230"/>
      <c r="F30" s="230"/>
      <c r="G30" s="230"/>
    </row>
    <row r="31" spans="1:7" ht="27.75" customHeight="1">
      <c r="A31" s="228" t="s">
        <v>1501</v>
      </c>
      <c r="B31" s="229" t="s">
        <v>614</v>
      </c>
      <c r="C31" s="230"/>
      <c r="D31" s="230"/>
      <c r="E31" s="230"/>
      <c r="F31" s="230"/>
      <c r="G31" s="230"/>
    </row>
    <row r="32" spans="1:7" ht="27.75" customHeight="1">
      <c r="A32" s="228"/>
      <c r="B32" s="226" t="s">
        <v>644</v>
      </c>
      <c r="C32" s="232">
        <f>C17+C18+C19+C20+C21+C22+C23+C25+C26+C27+C28+C29+C30+C31</f>
        <v>0</v>
      </c>
      <c r="D32" s="232">
        <f>D17+D18+D19+D20+D21+D22+D23+D25+D26+D27+D28+D29+D30+D31</f>
        <v>0</v>
      </c>
      <c r="E32" s="232">
        <f>E17+E18+E19+E20+E21+E22+E23+E25+E26+E27+E28+E29+E30+E31</f>
        <v>0</v>
      </c>
      <c r="F32" s="232">
        <f>F17+F18+F19+F20+F21+F22+F23+F25+F26+F27+F28+F29+F30+F31</f>
        <v>0</v>
      </c>
      <c r="G32" s="232">
        <f>G17+G18+G19+G20+G21+G22+G23+G25+G26+G27+G28+G29+G30+G31</f>
        <v>0</v>
      </c>
    </row>
    <row r="33" spans="1:7" ht="27.75" customHeight="1">
      <c r="A33" s="228"/>
      <c r="B33" s="226" t="s">
        <v>645</v>
      </c>
      <c r="C33" s="232">
        <f>SUM(C15-C32)</f>
        <v>4555</v>
      </c>
      <c r="D33" s="232">
        <f>SUM(D15-D32)</f>
        <v>4800</v>
      </c>
      <c r="E33" s="232">
        <f>SUM(E15-E32)</f>
        <v>4800</v>
      </c>
      <c r="F33" s="232">
        <f>SUM(F15-F32)</f>
        <v>4800</v>
      </c>
      <c r="G33" s="232">
        <f>SUM(G15-G32)</f>
        <v>18955</v>
      </c>
    </row>
    <row r="35" ht="12.75">
      <c r="B35" s="497"/>
    </row>
  </sheetData>
  <sheetProtection/>
  <mergeCells count="2">
    <mergeCell ref="A2:G2"/>
    <mergeCell ref="B4:G4"/>
  </mergeCells>
  <printOptions/>
  <pageMargins left="0.44" right="0.3" top="0.8" bottom="0.23" header="0.5" footer="0.16"/>
  <pageSetup horizontalDpi="600" verticalDpi="600" orientation="portrait" paperSize="9" scale="90" r:id="rId1"/>
  <headerFooter alignWithMargins="0">
    <oddHeader>&amp;C&amp;12a        5/2016.(IV.22.) számú zárszámadási rendelethez&amp;R&amp;A</oddHeader>
  </headerFooter>
  <colBreaks count="1" manualBreakCount="1">
    <brk id="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E281"/>
  <sheetViews>
    <sheetView view="pageLayout" workbookViewId="0" topLeftCell="A1">
      <selection activeCell="A1" sqref="A1:E281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5" width="19.125" style="0" customWidth="1"/>
  </cols>
  <sheetData>
    <row r="1" spans="1:5" ht="12.75">
      <c r="A1" s="824" t="s">
        <v>1714</v>
      </c>
      <c r="B1" s="825"/>
      <c r="C1" s="825"/>
      <c r="D1" s="825"/>
      <c r="E1" s="825"/>
    </row>
    <row r="2" spans="1:5" ht="30">
      <c r="A2" s="629" t="s">
        <v>1713</v>
      </c>
      <c r="B2" s="629" t="s">
        <v>833</v>
      </c>
      <c r="C2" s="629" t="s">
        <v>1116</v>
      </c>
      <c r="D2" s="629" t="s">
        <v>1117</v>
      </c>
      <c r="E2" s="629" t="s">
        <v>1118</v>
      </c>
    </row>
    <row r="3" spans="1:5" ht="15">
      <c r="A3" s="629">
        <v>2</v>
      </c>
      <c r="B3" s="629">
        <v>3</v>
      </c>
      <c r="C3" s="629">
        <v>4</v>
      </c>
      <c r="D3" s="629">
        <v>5</v>
      </c>
      <c r="E3" s="629">
        <v>6</v>
      </c>
    </row>
    <row r="4" spans="1:5" ht="12.75">
      <c r="A4" s="630" t="s">
        <v>1119</v>
      </c>
      <c r="B4" s="425" t="s">
        <v>1120</v>
      </c>
      <c r="C4" s="631">
        <v>29600</v>
      </c>
      <c r="D4" s="631">
        <v>0</v>
      </c>
      <c r="E4" s="631">
        <v>29600</v>
      </c>
    </row>
    <row r="5" spans="1:5" ht="12.75">
      <c r="A5" s="630" t="s">
        <v>1121</v>
      </c>
      <c r="B5" s="425" t="s">
        <v>1122</v>
      </c>
      <c r="C5" s="631">
        <v>0</v>
      </c>
      <c r="D5" s="631">
        <v>0</v>
      </c>
      <c r="E5" s="631">
        <v>0</v>
      </c>
    </row>
    <row r="6" spans="1:5" ht="12.75">
      <c r="A6" s="630" t="s">
        <v>1123</v>
      </c>
      <c r="B6" s="425" t="s">
        <v>1124</v>
      </c>
      <c r="C6" s="631">
        <v>0</v>
      </c>
      <c r="D6" s="631">
        <v>0</v>
      </c>
      <c r="E6" s="631">
        <v>0</v>
      </c>
    </row>
    <row r="7" spans="1:5" ht="12.75">
      <c r="A7" s="630" t="s">
        <v>1125</v>
      </c>
      <c r="B7" s="425" t="s">
        <v>1126</v>
      </c>
      <c r="C7" s="631">
        <v>0</v>
      </c>
      <c r="D7" s="631">
        <v>0</v>
      </c>
      <c r="E7" s="631">
        <v>0</v>
      </c>
    </row>
    <row r="8" spans="1:5" ht="12.75">
      <c r="A8" s="630" t="s">
        <v>1127</v>
      </c>
      <c r="B8" s="425" t="s">
        <v>1128</v>
      </c>
      <c r="C8" s="631">
        <v>0</v>
      </c>
      <c r="D8" s="631">
        <v>0</v>
      </c>
      <c r="E8" s="631">
        <v>0</v>
      </c>
    </row>
    <row r="9" spans="1:5" ht="12.75">
      <c r="A9" s="630" t="s">
        <v>1129</v>
      </c>
      <c r="B9" s="425" t="s">
        <v>1130</v>
      </c>
      <c r="C9" s="631">
        <v>1909</v>
      </c>
      <c r="D9" s="631">
        <v>0</v>
      </c>
      <c r="E9" s="631">
        <v>1909</v>
      </c>
    </row>
    <row r="10" spans="1:5" ht="12.75">
      <c r="A10" s="630" t="s">
        <v>1131</v>
      </c>
      <c r="B10" s="425" t="s">
        <v>1132</v>
      </c>
      <c r="C10" s="631">
        <v>1247</v>
      </c>
      <c r="D10" s="631">
        <v>0</v>
      </c>
      <c r="E10" s="631">
        <v>1247</v>
      </c>
    </row>
    <row r="11" spans="1:5" ht="12.75">
      <c r="A11" s="630" t="s">
        <v>1133</v>
      </c>
      <c r="B11" s="425" t="s">
        <v>1134</v>
      </c>
      <c r="C11" s="631">
        <v>0</v>
      </c>
      <c r="D11" s="631">
        <v>0</v>
      </c>
      <c r="E11" s="631">
        <v>0</v>
      </c>
    </row>
    <row r="12" spans="1:5" ht="12.75">
      <c r="A12" s="630" t="s">
        <v>1135</v>
      </c>
      <c r="B12" s="425" t="s">
        <v>1136</v>
      </c>
      <c r="C12" s="631">
        <v>99</v>
      </c>
      <c r="D12" s="631">
        <v>0</v>
      </c>
      <c r="E12" s="631">
        <v>99</v>
      </c>
    </row>
    <row r="13" spans="1:5" ht="12.75">
      <c r="A13" s="630" t="s">
        <v>1137</v>
      </c>
      <c r="B13" s="425" t="s">
        <v>1138</v>
      </c>
      <c r="C13" s="631">
        <v>147</v>
      </c>
      <c r="D13" s="631">
        <v>0</v>
      </c>
      <c r="E13" s="631">
        <v>147</v>
      </c>
    </row>
    <row r="14" spans="1:5" ht="12.75">
      <c r="A14" s="630" t="s">
        <v>1140</v>
      </c>
      <c r="B14" s="425" t="s">
        <v>1141</v>
      </c>
      <c r="C14" s="631">
        <v>0</v>
      </c>
      <c r="D14" s="631">
        <v>0</v>
      </c>
      <c r="E14" s="631">
        <v>0</v>
      </c>
    </row>
    <row r="15" spans="1:5" ht="12.75">
      <c r="A15" s="630" t="s">
        <v>1142</v>
      </c>
      <c r="B15" s="425" t="s">
        <v>1143</v>
      </c>
      <c r="C15" s="631">
        <v>0</v>
      </c>
      <c r="D15" s="631">
        <v>0</v>
      </c>
      <c r="E15" s="631">
        <v>0</v>
      </c>
    </row>
    <row r="16" spans="1:5" ht="12.75">
      <c r="A16" s="630" t="s">
        <v>1144</v>
      </c>
      <c r="B16" s="425" t="s">
        <v>1712</v>
      </c>
      <c r="C16" s="631">
        <v>272</v>
      </c>
      <c r="D16" s="631">
        <v>0</v>
      </c>
      <c r="E16" s="631">
        <v>272</v>
      </c>
    </row>
    <row r="17" spans="1:5" ht="12.75">
      <c r="A17" s="630" t="s">
        <v>1145</v>
      </c>
      <c r="B17" s="425" t="s">
        <v>1146</v>
      </c>
      <c r="C17" s="631">
        <v>0</v>
      </c>
      <c r="D17" s="631">
        <v>0</v>
      </c>
      <c r="E17" s="631">
        <v>0</v>
      </c>
    </row>
    <row r="18" spans="1:5" ht="12.75">
      <c r="A18" s="632" t="s">
        <v>1147</v>
      </c>
      <c r="B18" s="424" t="s">
        <v>1711</v>
      </c>
      <c r="C18" s="633">
        <v>33274</v>
      </c>
      <c r="D18" s="633">
        <v>0</v>
      </c>
      <c r="E18" s="633">
        <v>33274</v>
      </c>
    </row>
    <row r="19" spans="1:5" ht="12.75">
      <c r="A19" s="630" t="s">
        <v>1148</v>
      </c>
      <c r="B19" s="425" t="s">
        <v>1149</v>
      </c>
      <c r="C19" s="631">
        <v>1858</v>
      </c>
      <c r="D19" s="631">
        <v>0</v>
      </c>
      <c r="E19" s="631">
        <v>1858</v>
      </c>
    </row>
    <row r="20" spans="1:5" ht="25.5">
      <c r="A20" s="630" t="s">
        <v>1150</v>
      </c>
      <c r="B20" s="425" t="s">
        <v>1151</v>
      </c>
      <c r="C20" s="631">
        <v>35</v>
      </c>
      <c r="D20" s="631">
        <v>0</v>
      </c>
      <c r="E20" s="631">
        <v>35</v>
      </c>
    </row>
    <row r="21" spans="1:5" ht="12.75">
      <c r="A21" s="630" t="s">
        <v>1152</v>
      </c>
      <c r="B21" s="425" t="s">
        <v>1153</v>
      </c>
      <c r="C21" s="631">
        <v>68</v>
      </c>
      <c r="D21" s="631">
        <v>0</v>
      </c>
      <c r="E21" s="631">
        <v>68</v>
      </c>
    </row>
    <row r="22" spans="1:5" ht="12.75">
      <c r="A22" s="632" t="s">
        <v>1154</v>
      </c>
      <c r="B22" s="424" t="s">
        <v>1155</v>
      </c>
      <c r="C22" s="633">
        <v>1961</v>
      </c>
      <c r="D22" s="633">
        <v>0</v>
      </c>
      <c r="E22" s="633">
        <v>1961</v>
      </c>
    </row>
    <row r="23" spans="1:5" ht="12.75">
      <c r="A23" s="632" t="s">
        <v>1156</v>
      </c>
      <c r="B23" s="424" t="s">
        <v>1710</v>
      </c>
      <c r="C23" s="633">
        <v>35235</v>
      </c>
      <c r="D23" s="633">
        <v>0</v>
      </c>
      <c r="E23" s="633">
        <v>35235</v>
      </c>
    </row>
    <row r="24" spans="1:5" ht="25.5">
      <c r="A24" s="632" t="s">
        <v>1157</v>
      </c>
      <c r="B24" s="424" t="s">
        <v>1709</v>
      </c>
      <c r="C24" s="633">
        <v>8593</v>
      </c>
      <c r="D24" s="633">
        <v>0</v>
      </c>
      <c r="E24" s="633">
        <v>8593</v>
      </c>
    </row>
    <row r="25" spans="1:5" ht="12.75">
      <c r="A25" s="630" t="s">
        <v>1158</v>
      </c>
      <c r="B25" s="425" t="s">
        <v>1159</v>
      </c>
      <c r="C25" s="631">
        <v>7932</v>
      </c>
      <c r="D25" s="631">
        <v>0</v>
      </c>
      <c r="E25" s="631">
        <v>7932</v>
      </c>
    </row>
    <row r="26" spans="1:5" ht="12.75">
      <c r="A26" s="630" t="s">
        <v>1160</v>
      </c>
      <c r="B26" s="425" t="s">
        <v>1161</v>
      </c>
      <c r="C26" s="631">
        <v>0</v>
      </c>
      <c r="D26" s="631">
        <v>0</v>
      </c>
      <c r="E26" s="631">
        <v>0</v>
      </c>
    </row>
    <row r="27" spans="1:5" ht="12.75">
      <c r="A27" s="630" t="s">
        <v>1162</v>
      </c>
      <c r="B27" s="425" t="s">
        <v>1163</v>
      </c>
      <c r="C27" s="631">
        <v>0</v>
      </c>
      <c r="D27" s="631">
        <v>0</v>
      </c>
      <c r="E27" s="631">
        <v>0</v>
      </c>
    </row>
    <row r="28" spans="1:5" ht="12.75">
      <c r="A28" s="630" t="s">
        <v>1164</v>
      </c>
      <c r="B28" s="425" t="s">
        <v>1165</v>
      </c>
      <c r="C28" s="631">
        <v>207</v>
      </c>
      <c r="D28" s="631">
        <v>0</v>
      </c>
      <c r="E28" s="631">
        <v>207</v>
      </c>
    </row>
    <row r="29" spans="1:5" ht="12.75">
      <c r="A29" s="630" t="s">
        <v>1166</v>
      </c>
      <c r="B29" s="425" t="s">
        <v>1167</v>
      </c>
      <c r="C29" s="631">
        <v>94</v>
      </c>
      <c r="D29" s="631">
        <v>0</v>
      </c>
      <c r="E29" s="631">
        <v>94</v>
      </c>
    </row>
    <row r="30" spans="1:5" ht="25.5">
      <c r="A30" s="630" t="s">
        <v>1168</v>
      </c>
      <c r="B30" s="425" t="s">
        <v>1169</v>
      </c>
      <c r="C30" s="631">
        <v>0</v>
      </c>
      <c r="D30" s="631">
        <v>0</v>
      </c>
      <c r="E30" s="631">
        <v>0</v>
      </c>
    </row>
    <row r="31" spans="1:5" ht="12.75">
      <c r="A31" s="630" t="s">
        <v>1170</v>
      </c>
      <c r="B31" s="425" t="s">
        <v>1171</v>
      </c>
      <c r="C31" s="631">
        <v>360</v>
      </c>
      <c r="D31" s="631">
        <v>0</v>
      </c>
      <c r="E31" s="631">
        <v>360</v>
      </c>
    </row>
    <row r="32" spans="1:5" ht="12.75">
      <c r="A32" s="630" t="s">
        <v>1172</v>
      </c>
      <c r="B32" s="425" t="s">
        <v>1173</v>
      </c>
      <c r="C32" s="631">
        <v>108</v>
      </c>
      <c r="D32" s="631">
        <v>0</v>
      </c>
      <c r="E32" s="631">
        <v>108</v>
      </c>
    </row>
    <row r="33" spans="1:5" ht="12.75">
      <c r="A33" s="630" t="s">
        <v>1174</v>
      </c>
      <c r="B33" s="425" t="s">
        <v>1175</v>
      </c>
      <c r="C33" s="631">
        <v>12531</v>
      </c>
      <c r="D33" s="631">
        <v>0</v>
      </c>
      <c r="E33" s="631">
        <v>12531</v>
      </c>
    </row>
    <row r="34" spans="1:5" ht="12.75">
      <c r="A34" s="630" t="s">
        <v>1176</v>
      </c>
      <c r="B34" s="425" t="s">
        <v>1177</v>
      </c>
      <c r="C34" s="631">
        <v>0</v>
      </c>
      <c r="D34" s="631">
        <v>0</v>
      </c>
      <c r="E34" s="631">
        <v>0</v>
      </c>
    </row>
    <row r="35" spans="1:5" ht="12.75">
      <c r="A35" s="632" t="s">
        <v>1179</v>
      </c>
      <c r="B35" s="424" t="s">
        <v>1180</v>
      </c>
      <c r="C35" s="633">
        <v>12639</v>
      </c>
      <c r="D35" s="633">
        <v>0</v>
      </c>
      <c r="E35" s="633">
        <v>12639</v>
      </c>
    </row>
    <row r="36" spans="1:5" ht="12.75">
      <c r="A36" s="630" t="s">
        <v>1181</v>
      </c>
      <c r="B36" s="425" t="s">
        <v>1182</v>
      </c>
      <c r="C36" s="631">
        <v>677</v>
      </c>
      <c r="D36" s="631">
        <v>0</v>
      </c>
      <c r="E36" s="631">
        <v>677</v>
      </c>
    </row>
    <row r="37" spans="1:5" ht="12.75">
      <c r="A37" s="630" t="s">
        <v>1183</v>
      </c>
      <c r="B37" s="425" t="s">
        <v>1184</v>
      </c>
      <c r="C37" s="631">
        <v>623</v>
      </c>
      <c r="D37" s="631">
        <v>0</v>
      </c>
      <c r="E37" s="631">
        <v>623</v>
      </c>
    </row>
    <row r="38" spans="1:5" ht="12.75">
      <c r="A38" s="632" t="s">
        <v>1185</v>
      </c>
      <c r="B38" s="424" t="s">
        <v>1186</v>
      </c>
      <c r="C38" s="633">
        <v>1300</v>
      </c>
      <c r="D38" s="633">
        <v>0</v>
      </c>
      <c r="E38" s="633">
        <v>1300</v>
      </c>
    </row>
    <row r="39" spans="1:5" ht="12.75">
      <c r="A39" s="630" t="s">
        <v>1187</v>
      </c>
      <c r="B39" s="425" t="s">
        <v>1188</v>
      </c>
      <c r="C39" s="631">
        <v>4129</v>
      </c>
      <c r="D39" s="631">
        <v>0</v>
      </c>
      <c r="E39" s="631">
        <v>4129</v>
      </c>
    </row>
    <row r="40" spans="1:5" ht="12.75">
      <c r="A40" s="630" t="s">
        <v>1189</v>
      </c>
      <c r="B40" s="425" t="s">
        <v>1190</v>
      </c>
      <c r="C40" s="631">
        <v>3105</v>
      </c>
      <c r="D40" s="631">
        <v>0</v>
      </c>
      <c r="E40" s="631">
        <v>3105</v>
      </c>
    </row>
    <row r="41" spans="1:5" ht="12.75">
      <c r="A41" s="630" t="s">
        <v>1191</v>
      </c>
      <c r="B41" s="425" t="s">
        <v>1192</v>
      </c>
      <c r="C41" s="631">
        <v>287</v>
      </c>
      <c r="D41" s="631">
        <v>0</v>
      </c>
      <c r="E41" s="631">
        <v>287</v>
      </c>
    </row>
    <row r="42" spans="1:5" ht="25.5">
      <c r="A42" s="630" t="s">
        <v>1193</v>
      </c>
      <c r="B42" s="425" t="s">
        <v>1194</v>
      </c>
      <c r="C42" s="631">
        <v>0</v>
      </c>
      <c r="D42" s="631">
        <v>0</v>
      </c>
      <c r="E42" s="631">
        <v>0</v>
      </c>
    </row>
    <row r="43" spans="1:5" ht="12.75">
      <c r="A43" s="630" t="s">
        <v>1195</v>
      </c>
      <c r="B43" s="425" t="s">
        <v>1196</v>
      </c>
      <c r="C43" s="631">
        <v>469</v>
      </c>
      <c r="D43" s="631">
        <v>0</v>
      </c>
      <c r="E43" s="631">
        <v>469</v>
      </c>
    </row>
    <row r="44" spans="1:5" ht="12.75">
      <c r="A44" s="630" t="s">
        <v>1197</v>
      </c>
      <c r="B44" s="425" t="s">
        <v>1800</v>
      </c>
      <c r="C44" s="631">
        <v>0</v>
      </c>
      <c r="D44" s="631">
        <v>0</v>
      </c>
      <c r="E44" s="631">
        <v>0</v>
      </c>
    </row>
    <row r="45" spans="1:5" ht="12.75">
      <c r="A45" s="630" t="s">
        <v>1198</v>
      </c>
      <c r="B45" s="425" t="s">
        <v>1199</v>
      </c>
      <c r="C45" s="631">
        <v>0</v>
      </c>
      <c r="D45" s="631">
        <v>0</v>
      </c>
      <c r="E45" s="631">
        <v>0</v>
      </c>
    </row>
    <row r="46" spans="1:5" ht="12.75">
      <c r="A46" s="630" t="s">
        <v>1200</v>
      </c>
      <c r="B46" s="425" t="s">
        <v>1708</v>
      </c>
      <c r="C46" s="631">
        <v>328</v>
      </c>
      <c r="D46" s="631">
        <v>0</v>
      </c>
      <c r="E46" s="631">
        <v>328</v>
      </c>
    </row>
    <row r="47" spans="1:5" ht="12.75">
      <c r="A47" s="630" t="s">
        <v>1201</v>
      </c>
      <c r="B47" s="425" t="s">
        <v>1707</v>
      </c>
      <c r="C47" s="631">
        <v>4679</v>
      </c>
      <c r="D47" s="631">
        <v>0</v>
      </c>
      <c r="E47" s="631">
        <v>4679</v>
      </c>
    </row>
    <row r="48" spans="1:5" ht="12.75">
      <c r="A48" s="632" t="s">
        <v>1202</v>
      </c>
      <c r="B48" s="424" t="s">
        <v>1203</v>
      </c>
      <c r="C48" s="633">
        <v>12997</v>
      </c>
      <c r="D48" s="633">
        <v>0</v>
      </c>
      <c r="E48" s="633">
        <v>12997</v>
      </c>
    </row>
    <row r="49" spans="1:5" ht="12.75">
      <c r="A49" s="630" t="s">
        <v>1204</v>
      </c>
      <c r="B49" s="425" t="s">
        <v>1205</v>
      </c>
      <c r="C49" s="631">
        <v>19</v>
      </c>
      <c r="D49" s="631">
        <v>0</v>
      </c>
      <c r="E49" s="631">
        <v>19</v>
      </c>
    </row>
    <row r="50" spans="1:5" ht="12.75">
      <c r="A50" s="630" t="s">
        <v>1206</v>
      </c>
      <c r="B50" s="425" t="s">
        <v>1207</v>
      </c>
      <c r="C50" s="631">
        <v>74</v>
      </c>
      <c r="D50" s="631">
        <v>0</v>
      </c>
      <c r="E50" s="631">
        <v>74</v>
      </c>
    </row>
    <row r="51" spans="1:5" ht="12.75">
      <c r="A51" s="632" t="s">
        <v>1208</v>
      </c>
      <c r="B51" s="424" t="s">
        <v>1209</v>
      </c>
      <c r="C51" s="633">
        <v>93</v>
      </c>
      <c r="D51" s="633">
        <v>0</v>
      </c>
      <c r="E51" s="633">
        <v>93</v>
      </c>
    </row>
    <row r="52" spans="1:5" ht="12.75">
      <c r="A52" s="630" t="s">
        <v>1210</v>
      </c>
      <c r="B52" s="425" t="s">
        <v>1211</v>
      </c>
      <c r="C52" s="631">
        <v>6152</v>
      </c>
      <c r="D52" s="631">
        <v>0</v>
      </c>
      <c r="E52" s="631">
        <v>6152</v>
      </c>
    </row>
    <row r="53" spans="1:5" ht="12.75">
      <c r="A53" s="630" t="s">
        <v>1212</v>
      </c>
      <c r="B53" s="425" t="s">
        <v>1706</v>
      </c>
      <c r="C53" s="631">
        <v>5699</v>
      </c>
      <c r="D53" s="631">
        <v>0</v>
      </c>
      <c r="E53" s="631">
        <v>5699</v>
      </c>
    </row>
    <row r="54" spans="1:5" ht="12.75">
      <c r="A54" s="630" t="s">
        <v>1213</v>
      </c>
      <c r="B54" s="425" t="s">
        <v>1214</v>
      </c>
      <c r="C54" s="631">
        <v>128</v>
      </c>
      <c r="D54" s="631">
        <v>0</v>
      </c>
      <c r="E54" s="631">
        <v>128</v>
      </c>
    </row>
    <row r="55" spans="1:5" ht="12.75">
      <c r="A55" s="630" t="s">
        <v>1215</v>
      </c>
      <c r="B55" s="425" t="s">
        <v>1216</v>
      </c>
      <c r="C55" s="631">
        <v>0</v>
      </c>
      <c r="D55" s="631">
        <v>0</v>
      </c>
      <c r="E55" s="631">
        <v>0</v>
      </c>
    </row>
    <row r="56" spans="1:5" ht="12.75">
      <c r="A56" s="630" t="s">
        <v>1217</v>
      </c>
      <c r="B56" s="425" t="s">
        <v>1218</v>
      </c>
      <c r="C56" s="631">
        <v>0</v>
      </c>
      <c r="D56" s="631">
        <v>0</v>
      </c>
      <c r="E56" s="631">
        <v>0</v>
      </c>
    </row>
    <row r="57" spans="1:5" ht="12.75">
      <c r="A57" s="630" t="s">
        <v>1219</v>
      </c>
      <c r="B57" s="425" t="s">
        <v>1799</v>
      </c>
      <c r="C57" s="631">
        <v>0</v>
      </c>
      <c r="D57" s="631">
        <v>0</v>
      </c>
      <c r="E57" s="631">
        <v>0</v>
      </c>
    </row>
    <row r="58" spans="1:5" ht="12.75">
      <c r="A58" s="630" t="s">
        <v>1221</v>
      </c>
      <c r="B58" s="425" t="s">
        <v>1222</v>
      </c>
      <c r="C58" s="631">
        <v>0</v>
      </c>
      <c r="D58" s="631">
        <v>0</v>
      </c>
      <c r="E58" s="631">
        <v>0</v>
      </c>
    </row>
    <row r="59" spans="1:5" ht="12.75">
      <c r="A59" s="630" t="s">
        <v>1223</v>
      </c>
      <c r="B59" s="425" t="s">
        <v>1224</v>
      </c>
      <c r="C59" s="631">
        <v>0</v>
      </c>
      <c r="D59" s="631">
        <v>0</v>
      </c>
      <c r="E59" s="631">
        <v>0</v>
      </c>
    </row>
    <row r="60" spans="1:5" ht="12.75">
      <c r="A60" s="630" t="s">
        <v>1225</v>
      </c>
      <c r="B60" s="425" t="s">
        <v>1226</v>
      </c>
      <c r="C60" s="631">
        <v>0</v>
      </c>
      <c r="D60" s="631">
        <v>0</v>
      </c>
      <c r="E60" s="631">
        <v>0</v>
      </c>
    </row>
    <row r="61" spans="1:5" ht="12.75">
      <c r="A61" s="630" t="s">
        <v>1227</v>
      </c>
      <c r="B61" s="425" t="s">
        <v>1228</v>
      </c>
      <c r="C61" s="631">
        <v>710</v>
      </c>
      <c r="D61" s="631">
        <v>0</v>
      </c>
      <c r="E61" s="631">
        <v>710</v>
      </c>
    </row>
    <row r="62" spans="1:5" ht="12.75">
      <c r="A62" s="632" t="s">
        <v>1229</v>
      </c>
      <c r="B62" s="424" t="s">
        <v>1230</v>
      </c>
      <c r="C62" s="633">
        <v>12689</v>
      </c>
      <c r="D62" s="633">
        <v>0</v>
      </c>
      <c r="E62" s="633">
        <v>12689</v>
      </c>
    </row>
    <row r="63" spans="1:5" ht="12.75">
      <c r="A63" s="632" t="s">
        <v>1231</v>
      </c>
      <c r="B63" s="424" t="s">
        <v>1232</v>
      </c>
      <c r="C63" s="633">
        <v>39718</v>
      </c>
      <c r="D63" s="633">
        <v>0</v>
      </c>
      <c r="E63" s="633">
        <v>39718</v>
      </c>
    </row>
    <row r="64" spans="1:5" ht="12.75">
      <c r="A64" s="630" t="s">
        <v>1233</v>
      </c>
      <c r="B64" s="425" t="s">
        <v>1234</v>
      </c>
      <c r="C64" s="631">
        <v>0</v>
      </c>
      <c r="D64" s="631">
        <v>0</v>
      </c>
      <c r="E64" s="631">
        <v>0</v>
      </c>
    </row>
    <row r="65" spans="1:5" ht="12.75">
      <c r="A65" s="632" t="s">
        <v>1235</v>
      </c>
      <c r="B65" s="424" t="s">
        <v>1705</v>
      </c>
      <c r="C65" s="633">
        <v>582</v>
      </c>
      <c r="D65" s="633">
        <v>0</v>
      </c>
      <c r="E65" s="633">
        <v>582</v>
      </c>
    </row>
    <row r="66" spans="1:5" ht="12.75">
      <c r="A66" s="630" t="s">
        <v>1236</v>
      </c>
      <c r="B66" s="425" t="s">
        <v>1237</v>
      </c>
      <c r="C66" s="631">
        <v>0</v>
      </c>
      <c r="D66" s="631">
        <v>0</v>
      </c>
      <c r="E66" s="631">
        <v>0</v>
      </c>
    </row>
    <row r="67" spans="1:5" ht="12.75">
      <c r="A67" s="630" t="s">
        <v>1238</v>
      </c>
      <c r="B67" s="425" t="s">
        <v>1239</v>
      </c>
      <c r="C67" s="631">
        <v>0</v>
      </c>
      <c r="D67" s="631">
        <v>0</v>
      </c>
      <c r="E67" s="631">
        <v>0</v>
      </c>
    </row>
    <row r="68" spans="1:5" ht="12.75">
      <c r="A68" s="630" t="s">
        <v>1240</v>
      </c>
      <c r="B68" s="425" t="s">
        <v>1241</v>
      </c>
      <c r="C68" s="631">
        <v>0</v>
      </c>
      <c r="D68" s="631">
        <v>0</v>
      </c>
      <c r="E68" s="631">
        <v>0</v>
      </c>
    </row>
    <row r="69" spans="1:5" ht="12.75">
      <c r="A69" s="630" t="s">
        <v>1242</v>
      </c>
      <c r="B69" s="425" t="s">
        <v>1243</v>
      </c>
      <c r="C69" s="631">
        <v>0</v>
      </c>
      <c r="D69" s="631">
        <v>0</v>
      </c>
      <c r="E69" s="631">
        <v>0</v>
      </c>
    </row>
    <row r="70" spans="1:5" ht="12.75">
      <c r="A70" s="630" t="s">
        <v>1244</v>
      </c>
      <c r="B70" s="425" t="s">
        <v>1245</v>
      </c>
      <c r="C70" s="631">
        <v>0</v>
      </c>
      <c r="D70" s="631">
        <v>0</v>
      </c>
      <c r="E70" s="631">
        <v>0</v>
      </c>
    </row>
    <row r="71" spans="1:5" ht="12.75">
      <c r="A71" s="630" t="s">
        <v>1246</v>
      </c>
      <c r="B71" s="425" t="s">
        <v>1247</v>
      </c>
      <c r="C71" s="631">
        <v>0</v>
      </c>
      <c r="D71" s="631">
        <v>0</v>
      </c>
      <c r="E71" s="631">
        <v>0</v>
      </c>
    </row>
    <row r="72" spans="1:5" ht="12.75">
      <c r="A72" s="630" t="s">
        <v>1248</v>
      </c>
      <c r="B72" s="425" t="s">
        <v>1249</v>
      </c>
      <c r="C72" s="631">
        <v>0</v>
      </c>
      <c r="D72" s="631">
        <v>0</v>
      </c>
      <c r="E72" s="631">
        <v>0</v>
      </c>
    </row>
    <row r="73" spans="1:5" ht="12.75">
      <c r="A73" s="630" t="s">
        <v>1250</v>
      </c>
      <c r="B73" s="425" t="s">
        <v>1251</v>
      </c>
      <c r="C73" s="631">
        <v>0</v>
      </c>
      <c r="D73" s="631">
        <v>0</v>
      </c>
      <c r="E73" s="631">
        <v>0</v>
      </c>
    </row>
    <row r="74" spans="1:5" ht="25.5">
      <c r="A74" s="630" t="s">
        <v>1252</v>
      </c>
      <c r="B74" s="425" t="s">
        <v>1798</v>
      </c>
      <c r="C74" s="631">
        <v>0</v>
      </c>
      <c r="D74" s="631">
        <v>0</v>
      </c>
      <c r="E74" s="631">
        <v>0</v>
      </c>
    </row>
    <row r="75" spans="1:5" ht="12.75">
      <c r="A75" s="630" t="s">
        <v>1253</v>
      </c>
      <c r="B75" s="425" t="s">
        <v>1254</v>
      </c>
      <c r="C75" s="631">
        <v>0</v>
      </c>
      <c r="D75" s="631">
        <v>0</v>
      </c>
      <c r="E75" s="631">
        <v>0</v>
      </c>
    </row>
    <row r="76" spans="1:5" ht="12.75">
      <c r="A76" s="630" t="s">
        <v>1255</v>
      </c>
      <c r="B76" s="425" t="s">
        <v>1704</v>
      </c>
      <c r="C76" s="631">
        <v>582</v>
      </c>
      <c r="D76" s="631">
        <v>0</v>
      </c>
      <c r="E76" s="631">
        <v>582</v>
      </c>
    </row>
    <row r="77" spans="1:5" ht="12.75">
      <c r="A77" s="630" t="s">
        <v>1256</v>
      </c>
      <c r="B77" s="425" t="s">
        <v>1257</v>
      </c>
      <c r="C77" s="631">
        <v>0</v>
      </c>
      <c r="D77" s="631">
        <v>0</v>
      </c>
      <c r="E77" s="631">
        <v>0</v>
      </c>
    </row>
    <row r="78" spans="1:5" ht="12.75">
      <c r="A78" s="632" t="s">
        <v>1258</v>
      </c>
      <c r="B78" s="424" t="s">
        <v>1797</v>
      </c>
      <c r="C78" s="633">
        <v>0</v>
      </c>
      <c r="D78" s="633">
        <v>0</v>
      </c>
      <c r="E78" s="633">
        <v>0</v>
      </c>
    </row>
    <row r="79" spans="1:5" ht="12.75">
      <c r="A79" s="630" t="s">
        <v>1259</v>
      </c>
      <c r="B79" s="425" t="s">
        <v>1796</v>
      </c>
      <c r="C79" s="631">
        <v>0</v>
      </c>
      <c r="D79" s="631">
        <v>0</v>
      </c>
      <c r="E79" s="631">
        <v>0</v>
      </c>
    </row>
    <row r="80" spans="1:5" ht="12.75">
      <c r="A80" s="630" t="s">
        <v>1260</v>
      </c>
      <c r="B80" s="425" t="s">
        <v>1261</v>
      </c>
      <c r="C80" s="631">
        <v>0</v>
      </c>
      <c r="D80" s="631">
        <v>0</v>
      </c>
      <c r="E80" s="631">
        <v>0</v>
      </c>
    </row>
    <row r="81" spans="1:5" ht="12.75">
      <c r="A81" s="630" t="s">
        <v>1262</v>
      </c>
      <c r="B81" s="425" t="s">
        <v>1795</v>
      </c>
      <c r="C81" s="631">
        <v>0</v>
      </c>
      <c r="D81" s="631">
        <v>0</v>
      </c>
      <c r="E81" s="631">
        <v>0</v>
      </c>
    </row>
    <row r="82" spans="1:5" ht="12.75">
      <c r="A82" s="630" t="s">
        <v>1264</v>
      </c>
      <c r="B82" s="425" t="s">
        <v>1263</v>
      </c>
      <c r="C82" s="631">
        <v>0</v>
      </c>
      <c r="D82" s="631">
        <v>0</v>
      </c>
      <c r="E82" s="631">
        <v>0</v>
      </c>
    </row>
    <row r="83" spans="1:5" ht="25.5">
      <c r="A83" s="630" t="s">
        <v>1266</v>
      </c>
      <c r="B83" s="425" t="s">
        <v>1265</v>
      </c>
      <c r="C83" s="631">
        <v>0</v>
      </c>
      <c r="D83" s="631">
        <v>0</v>
      </c>
      <c r="E83" s="631">
        <v>0</v>
      </c>
    </row>
    <row r="84" spans="1:5" ht="12.75">
      <c r="A84" s="630" t="s">
        <v>1267</v>
      </c>
      <c r="B84" s="425" t="s">
        <v>1794</v>
      </c>
      <c r="C84" s="631">
        <v>0</v>
      </c>
      <c r="D84" s="631">
        <v>0</v>
      </c>
      <c r="E84" s="631">
        <v>0</v>
      </c>
    </row>
    <row r="85" spans="1:5" ht="12.75">
      <c r="A85" s="630" t="s">
        <v>1269</v>
      </c>
      <c r="B85" s="425" t="s">
        <v>1268</v>
      </c>
      <c r="C85" s="631">
        <v>0</v>
      </c>
      <c r="D85" s="631">
        <v>0</v>
      </c>
      <c r="E85" s="631">
        <v>0</v>
      </c>
    </row>
    <row r="86" spans="1:5" ht="12.75">
      <c r="A86" s="630" t="s">
        <v>1270</v>
      </c>
      <c r="B86" s="425" t="s">
        <v>1793</v>
      </c>
      <c r="C86" s="631">
        <v>0</v>
      </c>
      <c r="D86" s="631">
        <v>0</v>
      </c>
      <c r="E86" s="631">
        <v>0</v>
      </c>
    </row>
    <row r="87" spans="1:5" ht="25.5">
      <c r="A87" s="630" t="s">
        <v>1271</v>
      </c>
      <c r="B87" s="425" t="s">
        <v>1792</v>
      </c>
      <c r="C87" s="631">
        <v>0</v>
      </c>
      <c r="D87" s="631">
        <v>0</v>
      </c>
      <c r="E87" s="631">
        <v>0</v>
      </c>
    </row>
    <row r="88" spans="1:5" ht="12.75">
      <c r="A88" s="632" t="s">
        <v>1220</v>
      </c>
      <c r="B88" s="424" t="s">
        <v>1703</v>
      </c>
      <c r="C88" s="633">
        <v>603</v>
      </c>
      <c r="D88" s="633">
        <v>0</v>
      </c>
      <c r="E88" s="633">
        <v>603</v>
      </c>
    </row>
    <row r="89" spans="1:5" ht="38.25">
      <c r="A89" s="630" t="s">
        <v>1274</v>
      </c>
      <c r="B89" s="425" t="s">
        <v>1272</v>
      </c>
      <c r="C89" s="631">
        <v>0</v>
      </c>
      <c r="D89" s="631">
        <v>0</v>
      </c>
      <c r="E89" s="631">
        <v>0</v>
      </c>
    </row>
    <row r="90" spans="1:5" ht="12.75">
      <c r="A90" s="630" t="s">
        <v>1276</v>
      </c>
      <c r="B90" s="425" t="s">
        <v>1273</v>
      </c>
      <c r="C90" s="631">
        <v>0</v>
      </c>
      <c r="D90" s="631">
        <v>0</v>
      </c>
      <c r="E90" s="631">
        <v>0</v>
      </c>
    </row>
    <row r="91" spans="1:5" ht="12.75">
      <c r="A91" s="630" t="s">
        <v>1278</v>
      </c>
      <c r="B91" s="425" t="s">
        <v>1275</v>
      </c>
      <c r="C91" s="631">
        <v>0</v>
      </c>
      <c r="D91" s="631">
        <v>0</v>
      </c>
      <c r="E91" s="631">
        <v>0</v>
      </c>
    </row>
    <row r="92" spans="1:5" ht="12.75">
      <c r="A92" s="630" t="s">
        <v>1280</v>
      </c>
      <c r="B92" s="425" t="s">
        <v>1277</v>
      </c>
      <c r="C92" s="631">
        <v>0</v>
      </c>
      <c r="D92" s="631">
        <v>0</v>
      </c>
      <c r="E92" s="631">
        <v>0</v>
      </c>
    </row>
    <row r="93" spans="1:5" ht="12.75">
      <c r="A93" s="630" t="s">
        <v>1282</v>
      </c>
      <c r="B93" s="425" t="s">
        <v>1279</v>
      </c>
      <c r="C93" s="631">
        <v>0</v>
      </c>
      <c r="D93" s="631">
        <v>0</v>
      </c>
      <c r="E93" s="631">
        <v>0</v>
      </c>
    </row>
    <row r="94" spans="1:5" ht="12.75">
      <c r="A94" s="630" t="s">
        <v>1284</v>
      </c>
      <c r="B94" s="425" t="s">
        <v>1281</v>
      </c>
      <c r="C94" s="631">
        <v>0</v>
      </c>
      <c r="D94" s="631">
        <v>0</v>
      </c>
      <c r="E94" s="631">
        <v>0</v>
      </c>
    </row>
    <row r="95" spans="1:5" ht="12.75">
      <c r="A95" s="630" t="s">
        <v>1286</v>
      </c>
      <c r="B95" s="425" t="s">
        <v>1283</v>
      </c>
      <c r="C95" s="631">
        <v>0</v>
      </c>
      <c r="D95" s="631">
        <v>0</v>
      </c>
      <c r="E95" s="631">
        <v>0</v>
      </c>
    </row>
    <row r="96" spans="1:5" ht="12.75">
      <c r="A96" s="630" t="s">
        <v>1287</v>
      </c>
      <c r="B96" s="425" t="s">
        <v>1285</v>
      </c>
      <c r="C96" s="631">
        <v>603</v>
      </c>
      <c r="D96" s="631">
        <v>0</v>
      </c>
      <c r="E96" s="631">
        <v>603</v>
      </c>
    </row>
    <row r="97" spans="1:5" ht="12.75">
      <c r="A97" s="630" t="s">
        <v>1288</v>
      </c>
      <c r="B97" s="425" t="s">
        <v>1791</v>
      </c>
      <c r="C97" s="631">
        <v>0</v>
      </c>
      <c r="D97" s="631">
        <v>0</v>
      </c>
      <c r="E97" s="631">
        <v>0</v>
      </c>
    </row>
    <row r="98" spans="1:5" ht="12.75">
      <c r="A98" s="632" t="s">
        <v>1290</v>
      </c>
      <c r="B98" s="424" t="s">
        <v>1702</v>
      </c>
      <c r="C98" s="633">
        <v>1401</v>
      </c>
      <c r="D98" s="633">
        <v>0</v>
      </c>
      <c r="E98" s="633">
        <v>1401</v>
      </c>
    </row>
    <row r="99" spans="1:5" ht="12.75">
      <c r="A99" s="630" t="s">
        <v>1292</v>
      </c>
      <c r="B99" s="425" t="s">
        <v>1289</v>
      </c>
      <c r="C99" s="631">
        <v>0</v>
      </c>
      <c r="D99" s="631">
        <v>0</v>
      </c>
      <c r="E99" s="631">
        <v>0</v>
      </c>
    </row>
    <row r="100" spans="1:5" ht="12.75">
      <c r="A100" s="630" t="s">
        <v>1293</v>
      </c>
      <c r="B100" s="425" t="s">
        <v>1291</v>
      </c>
      <c r="C100" s="631">
        <v>0</v>
      </c>
      <c r="D100" s="631">
        <v>0</v>
      </c>
      <c r="E100" s="631">
        <v>0</v>
      </c>
    </row>
    <row r="101" spans="1:5" ht="12.75">
      <c r="A101" s="630" t="s">
        <v>1295</v>
      </c>
      <c r="B101" s="425" t="s">
        <v>1701</v>
      </c>
      <c r="C101" s="631">
        <v>1401</v>
      </c>
      <c r="D101" s="631">
        <v>0</v>
      </c>
      <c r="E101" s="631">
        <v>1401</v>
      </c>
    </row>
    <row r="102" spans="1:5" ht="12.75">
      <c r="A102" s="630" t="s">
        <v>1297</v>
      </c>
      <c r="B102" s="425" t="s">
        <v>1294</v>
      </c>
      <c r="C102" s="631">
        <v>0</v>
      </c>
      <c r="D102" s="631">
        <v>0</v>
      </c>
      <c r="E102" s="631">
        <v>0</v>
      </c>
    </row>
    <row r="103" spans="1:5" ht="12.75">
      <c r="A103" s="630" t="s">
        <v>1299</v>
      </c>
      <c r="B103" s="425" t="s">
        <v>1296</v>
      </c>
      <c r="C103" s="631">
        <v>0</v>
      </c>
      <c r="D103" s="631">
        <v>0</v>
      </c>
      <c r="E103" s="631">
        <v>0</v>
      </c>
    </row>
    <row r="104" spans="1:5" ht="25.5">
      <c r="A104" s="630" t="s">
        <v>1300</v>
      </c>
      <c r="B104" s="425" t="s">
        <v>1298</v>
      </c>
      <c r="C104" s="631">
        <v>0</v>
      </c>
      <c r="D104" s="631">
        <v>0</v>
      </c>
      <c r="E104" s="631">
        <v>0</v>
      </c>
    </row>
    <row r="105" spans="1:5" ht="12.75">
      <c r="A105" s="632" t="s">
        <v>1302</v>
      </c>
      <c r="B105" s="424" t="s">
        <v>1790</v>
      </c>
      <c r="C105" s="633">
        <v>0</v>
      </c>
      <c r="D105" s="633">
        <v>0</v>
      </c>
      <c r="E105" s="633">
        <v>0</v>
      </c>
    </row>
    <row r="106" spans="1:5" ht="12.75">
      <c r="A106" s="630" t="s">
        <v>1304</v>
      </c>
      <c r="B106" s="425" t="s">
        <v>1301</v>
      </c>
      <c r="C106" s="631">
        <v>0</v>
      </c>
      <c r="D106" s="631">
        <v>0</v>
      </c>
      <c r="E106" s="631">
        <v>0</v>
      </c>
    </row>
    <row r="107" spans="1:5" ht="12.75">
      <c r="A107" s="630" t="s">
        <v>1305</v>
      </c>
      <c r="B107" s="425" t="s">
        <v>1303</v>
      </c>
      <c r="C107" s="631">
        <v>0</v>
      </c>
      <c r="D107" s="631">
        <v>0</v>
      </c>
      <c r="E107" s="631">
        <v>0</v>
      </c>
    </row>
    <row r="108" spans="1:5" ht="12.75">
      <c r="A108" s="630" t="s">
        <v>1307</v>
      </c>
      <c r="B108" s="425" t="s">
        <v>1700</v>
      </c>
      <c r="C108" s="631">
        <v>1813</v>
      </c>
      <c r="D108" s="631">
        <v>0</v>
      </c>
      <c r="E108" s="631">
        <v>1813</v>
      </c>
    </row>
    <row r="109" spans="1:5" ht="12.75">
      <c r="A109" s="630" t="s">
        <v>1309</v>
      </c>
      <c r="B109" s="425" t="s">
        <v>1306</v>
      </c>
      <c r="C109" s="631">
        <v>0</v>
      </c>
      <c r="D109" s="631">
        <v>0</v>
      </c>
      <c r="E109" s="631">
        <v>0</v>
      </c>
    </row>
    <row r="110" spans="1:5" ht="12.75">
      <c r="A110" s="630" t="s">
        <v>1311</v>
      </c>
      <c r="B110" s="425" t="s">
        <v>1308</v>
      </c>
      <c r="C110" s="631">
        <v>0</v>
      </c>
      <c r="D110" s="631">
        <v>0</v>
      </c>
      <c r="E110" s="631">
        <v>0</v>
      </c>
    </row>
    <row r="111" spans="1:5" ht="12.75">
      <c r="A111" s="630" t="s">
        <v>1313</v>
      </c>
      <c r="B111" s="425" t="s">
        <v>1310</v>
      </c>
      <c r="C111" s="631">
        <v>0</v>
      </c>
      <c r="D111" s="631">
        <v>0</v>
      </c>
      <c r="E111" s="631">
        <v>0</v>
      </c>
    </row>
    <row r="112" spans="1:5" ht="12.75">
      <c r="A112" s="630" t="s">
        <v>1315</v>
      </c>
      <c r="B112" s="425" t="s">
        <v>1312</v>
      </c>
      <c r="C112" s="631">
        <v>0</v>
      </c>
      <c r="D112" s="631">
        <v>0</v>
      </c>
      <c r="E112" s="631">
        <v>0</v>
      </c>
    </row>
    <row r="113" spans="1:5" ht="12.75">
      <c r="A113" s="630" t="s">
        <v>1317</v>
      </c>
      <c r="B113" s="425" t="s">
        <v>1314</v>
      </c>
      <c r="C113" s="631">
        <v>0</v>
      </c>
      <c r="D113" s="631">
        <v>0</v>
      </c>
      <c r="E113" s="631">
        <v>0</v>
      </c>
    </row>
    <row r="114" spans="1:5" ht="25.5">
      <c r="A114" s="630" t="s">
        <v>1319</v>
      </c>
      <c r="B114" s="425" t="s">
        <v>1316</v>
      </c>
      <c r="C114" s="631">
        <v>0</v>
      </c>
      <c r="D114" s="631">
        <v>0</v>
      </c>
      <c r="E114" s="631">
        <v>0</v>
      </c>
    </row>
    <row r="115" spans="1:5" ht="12.75">
      <c r="A115" s="630" t="s">
        <v>1321</v>
      </c>
      <c r="B115" s="425" t="s">
        <v>1318</v>
      </c>
      <c r="C115" s="631">
        <v>0</v>
      </c>
      <c r="D115" s="631">
        <v>0</v>
      </c>
      <c r="E115" s="631">
        <v>0</v>
      </c>
    </row>
    <row r="116" spans="1:5" ht="25.5">
      <c r="A116" s="630" t="s">
        <v>1323</v>
      </c>
      <c r="B116" s="425" t="s">
        <v>1320</v>
      </c>
      <c r="C116" s="631">
        <v>0</v>
      </c>
      <c r="D116" s="631">
        <v>0</v>
      </c>
      <c r="E116" s="631">
        <v>0</v>
      </c>
    </row>
    <row r="117" spans="1:5" ht="12.75">
      <c r="A117" s="630" t="s">
        <v>1325</v>
      </c>
      <c r="B117" s="425" t="s">
        <v>1322</v>
      </c>
      <c r="C117" s="631">
        <v>0</v>
      </c>
      <c r="D117" s="631">
        <v>0</v>
      </c>
      <c r="E117" s="631">
        <v>0</v>
      </c>
    </row>
    <row r="118" spans="1:5" ht="25.5">
      <c r="A118" s="630" t="s">
        <v>1327</v>
      </c>
      <c r="B118" s="425" t="s">
        <v>1324</v>
      </c>
      <c r="C118" s="631">
        <v>0</v>
      </c>
      <c r="D118" s="631">
        <v>0</v>
      </c>
      <c r="E118" s="631">
        <v>0</v>
      </c>
    </row>
    <row r="119" spans="1:5" ht="12.75">
      <c r="A119" s="630" t="s">
        <v>1329</v>
      </c>
      <c r="B119" s="425" t="s">
        <v>1326</v>
      </c>
      <c r="C119" s="631">
        <v>0</v>
      </c>
      <c r="D119" s="631">
        <v>0</v>
      </c>
      <c r="E119" s="631">
        <v>0</v>
      </c>
    </row>
    <row r="120" spans="1:5" ht="12.75">
      <c r="A120" s="630" t="s">
        <v>1331</v>
      </c>
      <c r="B120" s="425" t="s">
        <v>1328</v>
      </c>
      <c r="C120" s="631">
        <v>0</v>
      </c>
      <c r="D120" s="631">
        <v>0</v>
      </c>
      <c r="E120" s="631">
        <v>0</v>
      </c>
    </row>
    <row r="121" spans="1:5" ht="12.75">
      <c r="A121" s="630" t="s">
        <v>1332</v>
      </c>
      <c r="B121" s="425" t="s">
        <v>1330</v>
      </c>
      <c r="C121" s="631">
        <v>0</v>
      </c>
      <c r="D121" s="631">
        <v>0</v>
      </c>
      <c r="E121" s="631">
        <v>0</v>
      </c>
    </row>
    <row r="122" spans="1:5" ht="12.75">
      <c r="A122" s="630" t="s">
        <v>1333</v>
      </c>
      <c r="B122" s="425" t="s">
        <v>1789</v>
      </c>
      <c r="C122" s="631">
        <v>0</v>
      </c>
      <c r="D122" s="631">
        <v>0</v>
      </c>
      <c r="E122" s="631">
        <v>0</v>
      </c>
    </row>
    <row r="123" spans="1:5" ht="12.75">
      <c r="A123" s="630" t="s">
        <v>1334</v>
      </c>
      <c r="B123" s="425" t="s">
        <v>1699</v>
      </c>
      <c r="C123" s="631">
        <v>99</v>
      </c>
      <c r="D123" s="631">
        <v>0</v>
      </c>
      <c r="E123" s="631">
        <v>99</v>
      </c>
    </row>
    <row r="124" spans="1:5" ht="12.75">
      <c r="A124" s="630" t="s">
        <v>1336</v>
      </c>
      <c r="B124" s="425" t="s">
        <v>1698</v>
      </c>
      <c r="C124" s="631">
        <v>79</v>
      </c>
      <c r="D124" s="631">
        <v>0</v>
      </c>
      <c r="E124" s="631">
        <v>79</v>
      </c>
    </row>
    <row r="125" spans="1:5" ht="12.75">
      <c r="A125" s="630" t="s">
        <v>1337</v>
      </c>
      <c r="B125" s="425" t="s">
        <v>1335</v>
      </c>
      <c r="C125" s="631">
        <v>0</v>
      </c>
      <c r="D125" s="631">
        <v>0</v>
      </c>
      <c r="E125" s="631">
        <v>0</v>
      </c>
    </row>
    <row r="126" spans="1:5" ht="25.5">
      <c r="A126" s="630" t="s">
        <v>1338</v>
      </c>
      <c r="B126" s="425" t="s">
        <v>1788</v>
      </c>
      <c r="C126" s="631">
        <v>0</v>
      </c>
      <c r="D126" s="631">
        <v>0</v>
      </c>
      <c r="E126" s="631">
        <v>0</v>
      </c>
    </row>
    <row r="127" spans="1:5" ht="25.5">
      <c r="A127" s="630" t="s">
        <v>1340</v>
      </c>
      <c r="B127" s="425" t="s">
        <v>1787</v>
      </c>
      <c r="C127" s="631">
        <v>0</v>
      </c>
      <c r="D127" s="631">
        <v>0</v>
      </c>
      <c r="E127" s="631">
        <v>0</v>
      </c>
    </row>
    <row r="128" spans="1:5" ht="12.75">
      <c r="A128" s="630" t="s">
        <v>1341</v>
      </c>
      <c r="B128" s="425" t="s">
        <v>1339</v>
      </c>
      <c r="C128" s="631">
        <v>0</v>
      </c>
      <c r="D128" s="631">
        <v>0</v>
      </c>
      <c r="E128" s="631">
        <v>0</v>
      </c>
    </row>
    <row r="129" spans="1:5" ht="12.75">
      <c r="A129" s="630" t="s">
        <v>1343</v>
      </c>
      <c r="B129" s="425" t="s">
        <v>1786</v>
      </c>
      <c r="C129" s="631">
        <v>0</v>
      </c>
      <c r="D129" s="631">
        <v>0</v>
      </c>
      <c r="E129" s="631">
        <v>0</v>
      </c>
    </row>
    <row r="130" spans="1:5" ht="25.5">
      <c r="A130" s="630" t="s">
        <v>1345</v>
      </c>
      <c r="B130" s="425" t="s">
        <v>1342</v>
      </c>
      <c r="C130" s="631">
        <v>906</v>
      </c>
      <c r="D130" s="631">
        <v>0</v>
      </c>
      <c r="E130" s="631">
        <v>906</v>
      </c>
    </row>
    <row r="131" spans="1:5" ht="25.5">
      <c r="A131" s="630" t="s">
        <v>1346</v>
      </c>
      <c r="B131" s="425" t="s">
        <v>1344</v>
      </c>
      <c r="C131" s="631">
        <v>729</v>
      </c>
      <c r="D131" s="631">
        <v>0</v>
      </c>
      <c r="E131" s="631">
        <v>729</v>
      </c>
    </row>
    <row r="132" spans="1:5" ht="12.75">
      <c r="A132" s="630" t="s">
        <v>1347</v>
      </c>
      <c r="B132" s="425" t="s">
        <v>1785</v>
      </c>
      <c r="C132" s="631">
        <v>0</v>
      </c>
      <c r="D132" s="631">
        <v>0</v>
      </c>
      <c r="E132" s="631">
        <v>0</v>
      </c>
    </row>
    <row r="133" spans="1:5" ht="25.5">
      <c r="A133" s="630" t="s">
        <v>1349</v>
      </c>
      <c r="B133" s="425" t="s">
        <v>1784</v>
      </c>
      <c r="C133" s="631">
        <v>0</v>
      </c>
      <c r="D133" s="631">
        <v>0</v>
      </c>
      <c r="E133" s="631">
        <v>0</v>
      </c>
    </row>
    <row r="134" spans="1:5" ht="12.75">
      <c r="A134" s="632" t="s">
        <v>1350</v>
      </c>
      <c r="B134" s="424" t="s">
        <v>1697</v>
      </c>
      <c r="C134" s="633">
        <v>4399</v>
      </c>
      <c r="D134" s="633">
        <v>0</v>
      </c>
      <c r="E134" s="633">
        <v>4399</v>
      </c>
    </row>
    <row r="135" spans="1:5" ht="12.75">
      <c r="A135" s="630" t="s">
        <v>1352</v>
      </c>
      <c r="B135" s="425" t="s">
        <v>1783</v>
      </c>
      <c r="C135" s="631">
        <v>0</v>
      </c>
      <c r="D135" s="631">
        <v>0</v>
      </c>
      <c r="E135" s="631">
        <v>0</v>
      </c>
    </row>
    <row r="136" spans="1:5" ht="12.75">
      <c r="A136" s="630" t="s">
        <v>1353</v>
      </c>
      <c r="B136" s="425" t="s">
        <v>1348</v>
      </c>
      <c r="C136" s="631">
        <v>0</v>
      </c>
      <c r="D136" s="631">
        <v>0</v>
      </c>
      <c r="E136" s="631">
        <v>0</v>
      </c>
    </row>
    <row r="137" spans="1:5" ht="12.75">
      <c r="A137" s="630" t="s">
        <v>1355</v>
      </c>
      <c r="B137" s="425" t="s">
        <v>1696</v>
      </c>
      <c r="C137" s="631">
        <v>55</v>
      </c>
      <c r="D137" s="631">
        <v>0</v>
      </c>
      <c r="E137" s="631">
        <v>55</v>
      </c>
    </row>
    <row r="138" spans="1:5" ht="12.75">
      <c r="A138" s="630" t="s">
        <v>1357</v>
      </c>
      <c r="B138" s="425" t="s">
        <v>1782</v>
      </c>
      <c r="C138" s="631">
        <v>0</v>
      </c>
      <c r="D138" s="631">
        <v>0</v>
      </c>
      <c r="E138" s="631">
        <v>0</v>
      </c>
    </row>
    <row r="139" spans="1:5" ht="12.75">
      <c r="A139" s="630" t="s">
        <v>9</v>
      </c>
      <c r="B139" s="425" t="s">
        <v>1695</v>
      </c>
      <c r="C139" s="631">
        <v>29</v>
      </c>
      <c r="D139" s="631">
        <v>0</v>
      </c>
      <c r="E139" s="631">
        <v>29</v>
      </c>
    </row>
    <row r="140" spans="1:5" ht="12.75">
      <c r="A140" s="632" t="s">
        <v>11</v>
      </c>
      <c r="B140" s="424" t="s">
        <v>1694</v>
      </c>
      <c r="C140" s="633">
        <v>84</v>
      </c>
      <c r="D140" s="633">
        <v>0</v>
      </c>
      <c r="E140" s="633">
        <v>84</v>
      </c>
    </row>
    <row r="141" spans="1:5" ht="25.5">
      <c r="A141" s="630" t="s">
        <v>13</v>
      </c>
      <c r="B141" s="425" t="s">
        <v>1351</v>
      </c>
      <c r="C141" s="631">
        <v>0</v>
      </c>
      <c r="D141" s="631">
        <v>0</v>
      </c>
      <c r="E141" s="631">
        <v>0</v>
      </c>
    </row>
    <row r="142" spans="1:5" ht="25.5">
      <c r="A142" s="632" t="s">
        <v>15</v>
      </c>
      <c r="B142" s="424" t="s">
        <v>1781</v>
      </c>
      <c r="C142" s="633">
        <v>0</v>
      </c>
      <c r="D142" s="633">
        <v>0</v>
      </c>
      <c r="E142" s="633">
        <v>0</v>
      </c>
    </row>
    <row r="143" spans="1:5" ht="12.75">
      <c r="A143" s="630" t="s">
        <v>17</v>
      </c>
      <c r="B143" s="425" t="s">
        <v>1354</v>
      </c>
      <c r="C143" s="631">
        <v>0</v>
      </c>
      <c r="D143" s="631">
        <v>0</v>
      </c>
      <c r="E143" s="631">
        <v>0</v>
      </c>
    </row>
    <row r="144" spans="1:5" ht="12.75">
      <c r="A144" s="630" t="s">
        <v>19</v>
      </c>
      <c r="B144" s="425" t="s">
        <v>1356</v>
      </c>
      <c r="C144" s="631">
        <v>0</v>
      </c>
      <c r="D144" s="631">
        <v>0</v>
      </c>
      <c r="E144" s="631">
        <v>0</v>
      </c>
    </row>
    <row r="145" spans="1:5" ht="25.5">
      <c r="A145" s="630" t="s">
        <v>21</v>
      </c>
      <c r="B145" s="425" t="s">
        <v>8</v>
      </c>
      <c r="C145" s="631">
        <v>0</v>
      </c>
      <c r="D145" s="631">
        <v>0</v>
      </c>
      <c r="E145" s="631">
        <v>0</v>
      </c>
    </row>
    <row r="146" spans="1:5" ht="12.75">
      <c r="A146" s="630" t="s">
        <v>23</v>
      </c>
      <c r="B146" s="425" t="s">
        <v>10</v>
      </c>
      <c r="C146" s="631">
        <v>0</v>
      </c>
      <c r="D146" s="631">
        <v>0</v>
      </c>
      <c r="E146" s="631">
        <v>0</v>
      </c>
    </row>
    <row r="147" spans="1:5" ht="12.75">
      <c r="A147" s="630" t="s">
        <v>24</v>
      </c>
      <c r="B147" s="425" t="s">
        <v>12</v>
      </c>
      <c r="C147" s="631">
        <v>0</v>
      </c>
      <c r="D147" s="631">
        <v>0</v>
      </c>
      <c r="E147" s="631">
        <v>0</v>
      </c>
    </row>
    <row r="148" spans="1:5" ht="12.75">
      <c r="A148" s="630" t="s">
        <v>26</v>
      </c>
      <c r="B148" s="425" t="s">
        <v>14</v>
      </c>
      <c r="C148" s="631">
        <v>0</v>
      </c>
      <c r="D148" s="631">
        <v>0</v>
      </c>
      <c r="E148" s="631">
        <v>0</v>
      </c>
    </row>
    <row r="149" spans="1:5" ht="12.75">
      <c r="A149" s="630" t="s">
        <v>28</v>
      </c>
      <c r="B149" s="425" t="s">
        <v>16</v>
      </c>
      <c r="C149" s="631">
        <v>0</v>
      </c>
      <c r="D149" s="631">
        <v>0</v>
      </c>
      <c r="E149" s="631">
        <v>0</v>
      </c>
    </row>
    <row r="150" spans="1:5" ht="12.75">
      <c r="A150" s="630" t="s">
        <v>30</v>
      </c>
      <c r="B150" s="425" t="s">
        <v>18</v>
      </c>
      <c r="C150" s="631">
        <v>0</v>
      </c>
      <c r="D150" s="631">
        <v>0</v>
      </c>
      <c r="E150" s="631">
        <v>0</v>
      </c>
    </row>
    <row r="151" spans="1:5" ht="12.75">
      <c r="A151" s="630" t="s">
        <v>32</v>
      </c>
      <c r="B151" s="425" t="s">
        <v>20</v>
      </c>
      <c r="C151" s="631">
        <v>0</v>
      </c>
      <c r="D151" s="631">
        <v>0</v>
      </c>
      <c r="E151" s="631">
        <v>0</v>
      </c>
    </row>
    <row r="152" spans="1:5" ht="12.75">
      <c r="A152" s="630" t="s">
        <v>34</v>
      </c>
      <c r="B152" s="425" t="s">
        <v>22</v>
      </c>
      <c r="C152" s="631">
        <v>0</v>
      </c>
      <c r="D152" s="631">
        <v>0</v>
      </c>
      <c r="E152" s="631">
        <v>0</v>
      </c>
    </row>
    <row r="153" spans="1:5" ht="25.5">
      <c r="A153" s="632" t="s">
        <v>36</v>
      </c>
      <c r="B153" s="424" t="s">
        <v>1780</v>
      </c>
      <c r="C153" s="633">
        <v>0</v>
      </c>
      <c r="D153" s="633">
        <v>0</v>
      </c>
      <c r="E153" s="633">
        <v>0</v>
      </c>
    </row>
    <row r="154" spans="1:5" ht="12.75">
      <c r="A154" s="630" t="s">
        <v>38</v>
      </c>
      <c r="B154" s="425" t="s">
        <v>25</v>
      </c>
      <c r="C154" s="631">
        <v>0</v>
      </c>
      <c r="D154" s="631">
        <v>0</v>
      </c>
      <c r="E154" s="631">
        <v>0</v>
      </c>
    </row>
    <row r="155" spans="1:5" ht="12.75">
      <c r="A155" s="630" t="s">
        <v>40</v>
      </c>
      <c r="B155" s="425" t="s">
        <v>27</v>
      </c>
      <c r="C155" s="631">
        <v>0</v>
      </c>
      <c r="D155" s="631">
        <v>0</v>
      </c>
      <c r="E155" s="631">
        <v>0</v>
      </c>
    </row>
    <row r="156" spans="1:5" ht="25.5">
      <c r="A156" s="630" t="s">
        <v>42</v>
      </c>
      <c r="B156" s="425" t="s">
        <v>29</v>
      </c>
      <c r="C156" s="631">
        <v>0</v>
      </c>
      <c r="D156" s="631">
        <v>0</v>
      </c>
      <c r="E156" s="631">
        <v>0</v>
      </c>
    </row>
    <row r="157" spans="1:5" ht="12.75">
      <c r="A157" s="630" t="s">
        <v>44</v>
      </c>
      <c r="B157" s="425" t="s">
        <v>31</v>
      </c>
      <c r="C157" s="631">
        <v>0</v>
      </c>
      <c r="D157" s="631">
        <v>0</v>
      </c>
      <c r="E157" s="631">
        <v>0</v>
      </c>
    </row>
    <row r="158" spans="1:5" ht="12.75">
      <c r="A158" s="630" t="s">
        <v>45</v>
      </c>
      <c r="B158" s="425" t="s">
        <v>33</v>
      </c>
      <c r="C158" s="631">
        <v>0</v>
      </c>
      <c r="D158" s="631">
        <v>0</v>
      </c>
      <c r="E158" s="631">
        <v>0</v>
      </c>
    </row>
    <row r="159" spans="1:5" ht="12.75">
      <c r="A159" s="630" t="s">
        <v>47</v>
      </c>
      <c r="B159" s="425" t="s">
        <v>35</v>
      </c>
      <c r="C159" s="631">
        <v>0</v>
      </c>
      <c r="D159" s="631">
        <v>0</v>
      </c>
      <c r="E159" s="631">
        <v>0</v>
      </c>
    </row>
    <row r="160" spans="1:5" ht="12.75">
      <c r="A160" s="630" t="s">
        <v>49</v>
      </c>
      <c r="B160" s="425" t="s">
        <v>37</v>
      </c>
      <c r="C160" s="631">
        <v>0</v>
      </c>
      <c r="D160" s="631">
        <v>0</v>
      </c>
      <c r="E160" s="631">
        <v>0</v>
      </c>
    </row>
    <row r="161" spans="1:5" ht="12.75">
      <c r="A161" s="630" t="s">
        <v>51</v>
      </c>
      <c r="B161" s="425" t="s">
        <v>39</v>
      </c>
      <c r="C161" s="631">
        <v>0</v>
      </c>
      <c r="D161" s="631">
        <v>0</v>
      </c>
      <c r="E161" s="631">
        <v>0</v>
      </c>
    </row>
    <row r="162" spans="1:5" ht="12.75">
      <c r="A162" s="630" t="s">
        <v>53</v>
      </c>
      <c r="B162" s="425" t="s">
        <v>41</v>
      </c>
      <c r="C162" s="631">
        <v>0</v>
      </c>
      <c r="D162" s="631">
        <v>0</v>
      </c>
      <c r="E162" s="631">
        <v>0</v>
      </c>
    </row>
    <row r="163" spans="1:5" ht="12.75">
      <c r="A163" s="630" t="s">
        <v>55</v>
      </c>
      <c r="B163" s="425" t="s">
        <v>43</v>
      </c>
      <c r="C163" s="631">
        <v>0</v>
      </c>
      <c r="D163" s="631">
        <v>0</v>
      </c>
      <c r="E163" s="631">
        <v>0</v>
      </c>
    </row>
    <row r="164" spans="1:5" ht="12.75">
      <c r="A164" s="632" t="s">
        <v>57</v>
      </c>
      <c r="B164" s="424" t="s">
        <v>1693</v>
      </c>
      <c r="C164" s="633">
        <v>1656</v>
      </c>
      <c r="D164" s="633">
        <v>0</v>
      </c>
      <c r="E164" s="633">
        <v>1656</v>
      </c>
    </row>
    <row r="165" spans="1:5" ht="12.75">
      <c r="A165" s="630" t="s">
        <v>59</v>
      </c>
      <c r="B165" s="425" t="s">
        <v>46</v>
      </c>
      <c r="C165" s="631">
        <v>0</v>
      </c>
      <c r="D165" s="631">
        <v>0</v>
      </c>
      <c r="E165" s="631">
        <v>0</v>
      </c>
    </row>
    <row r="166" spans="1:5" ht="12.75">
      <c r="A166" s="630" t="s">
        <v>61</v>
      </c>
      <c r="B166" s="425" t="s">
        <v>48</v>
      </c>
      <c r="C166" s="631">
        <v>0</v>
      </c>
      <c r="D166" s="631">
        <v>0</v>
      </c>
      <c r="E166" s="631">
        <v>0</v>
      </c>
    </row>
    <row r="167" spans="1:5" ht="25.5">
      <c r="A167" s="630" t="s">
        <v>63</v>
      </c>
      <c r="B167" s="425" t="s">
        <v>50</v>
      </c>
      <c r="C167" s="631">
        <v>0</v>
      </c>
      <c r="D167" s="631">
        <v>0</v>
      </c>
      <c r="E167" s="631">
        <v>0</v>
      </c>
    </row>
    <row r="168" spans="1:5" ht="12.75">
      <c r="A168" s="630" t="s">
        <v>65</v>
      </c>
      <c r="B168" s="425" t="s">
        <v>52</v>
      </c>
      <c r="C168" s="631">
        <v>350</v>
      </c>
      <c r="D168" s="631">
        <v>0</v>
      </c>
      <c r="E168" s="631">
        <v>350</v>
      </c>
    </row>
    <row r="169" spans="1:5" ht="12.75">
      <c r="A169" s="630" t="s">
        <v>66</v>
      </c>
      <c r="B169" s="425" t="s">
        <v>54</v>
      </c>
      <c r="C169" s="631">
        <v>0</v>
      </c>
      <c r="D169" s="631">
        <v>0</v>
      </c>
      <c r="E169" s="631">
        <v>0</v>
      </c>
    </row>
    <row r="170" spans="1:5" ht="12.75">
      <c r="A170" s="630" t="s">
        <v>68</v>
      </c>
      <c r="B170" s="425" t="s">
        <v>56</v>
      </c>
      <c r="C170" s="631">
        <v>0</v>
      </c>
      <c r="D170" s="631">
        <v>0</v>
      </c>
      <c r="E170" s="631">
        <v>0</v>
      </c>
    </row>
    <row r="171" spans="1:5" ht="12.75">
      <c r="A171" s="630" t="s">
        <v>69</v>
      </c>
      <c r="B171" s="425" t="s">
        <v>58</v>
      </c>
      <c r="C171" s="631">
        <v>503</v>
      </c>
      <c r="D171" s="631">
        <v>0</v>
      </c>
      <c r="E171" s="631">
        <v>503</v>
      </c>
    </row>
    <row r="172" spans="1:5" ht="12.75">
      <c r="A172" s="630" t="s">
        <v>71</v>
      </c>
      <c r="B172" s="425" t="s">
        <v>60</v>
      </c>
      <c r="C172" s="631">
        <v>803</v>
      </c>
      <c r="D172" s="631">
        <v>0</v>
      </c>
      <c r="E172" s="631">
        <v>803</v>
      </c>
    </row>
    <row r="173" spans="1:5" ht="12.75">
      <c r="A173" s="630" t="s">
        <v>73</v>
      </c>
      <c r="B173" s="425" t="s">
        <v>62</v>
      </c>
      <c r="C173" s="631">
        <v>0</v>
      </c>
      <c r="D173" s="631">
        <v>0</v>
      </c>
      <c r="E173" s="631">
        <v>0</v>
      </c>
    </row>
    <row r="174" spans="1:5" ht="12.75">
      <c r="A174" s="630" t="s">
        <v>75</v>
      </c>
      <c r="B174" s="425" t="s">
        <v>64</v>
      </c>
      <c r="C174" s="631">
        <v>0</v>
      </c>
      <c r="D174" s="631">
        <v>0</v>
      </c>
      <c r="E174" s="631">
        <v>0</v>
      </c>
    </row>
    <row r="175" spans="1:5" ht="25.5">
      <c r="A175" s="630" t="s">
        <v>77</v>
      </c>
      <c r="B175" s="425" t="s">
        <v>1779</v>
      </c>
      <c r="C175" s="631">
        <v>0</v>
      </c>
      <c r="D175" s="631">
        <v>0</v>
      </c>
      <c r="E175" s="631">
        <v>0</v>
      </c>
    </row>
    <row r="176" spans="1:5" ht="25.5">
      <c r="A176" s="630" t="s">
        <v>79</v>
      </c>
      <c r="B176" s="425" t="s">
        <v>67</v>
      </c>
      <c r="C176" s="631">
        <v>0</v>
      </c>
      <c r="D176" s="631">
        <v>0</v>
      </c>
      <c r="E176" s="631">
        <v>0</v>
      </c>
    </row>
    <row r="177" spans="1:5" ht="25.5">
      <c r="A177" s="632" t="s">
        <v>81</v>
      </c>
      <c r="B177" s="424" t="s">
        <v>1778</v>
      </c>
      <c r="C177" s="633">
        <v>0</v>
      </c>
      <c r="D177" s="633">
        <v>0</v>
      </c>
      <c r="E177" s="633">
        <v>0</v>
      </c>
    </row>
    <row r="178" spans="1:5" ht="12.75">
      <c r="A178" s="630" t="s">
        <v>83</v>
      </c>
      <c r="B178" s="425" t="s">
        <v>70</v>
      </c>
      <c r="C178" s="631">
        <v>0</v>
      </c>
      <c r="D178" s="631">
        <v>0</v>
      </c>
      <c r="E178" s="631">
        <v>0</v>
      </c>
    </row>
    <row r="179" spans="1:5" ht="12.75">
      <c r="A179" s="630" t="s">
        <v>85</v>
      </c>
      <c r="B179" s="425" t="s">
        <v>72</v>
      </c>
      <c r="C179" s="631">
        <v>0</v>
      </c>
      <c r="D179" s="631">
        <v>0</v>
      </c>
      <c r="E179" s="631">
        <v>0</v>
      </c>
    </row>
    <row r="180" spans="1:5" ht="12.75">
      <c r="A180" s="630" t="s">
        <v>86</v>
      </c>
      <c r="B180" s="425" t="s">
        <v>74</v>
      </c>
      <c r="C180" s="631">
        <v>0</v>
      </c>
      <c r="D180" s="631">
        <v>0</v>
      </c>
      <c r="E180" s="631">
        <v>0</v>
      </c>
    </row>
    <row r="181" spans="1:5" ht="12.75">
      <c r="A181" s="630" t="s">
        <v>88</v>
      </c>
      <c r="B181" s="425" t="s">
        <v>76</v>
      </c>
      <c r="C181" s="631">
        <v>0</v>
      </c>
      <c r="D181" s="631">
        <v>0</v>
      </c>
      <c r="E181" s="631">
        <v>0</v>
      </c>
    </row>
    <row r="182" spans="1:5" ht="12.75">
      <c r="A182" s="630" t="s">
        <v>90</v>
      </c>
      <c r="B182" s="425" t="s">
        <v>78</v>
      </c>
      <c r="C182" s="631">
        <v>0</v>
      </c>
      <c r="D182" s="631">
        <v>0</v>
      </c>
      <c r="E182" s="631">
        <v>0</v>
      </c>
    </row>
    <row r="183" spans="1:5" ht="12.75">
      <c r="A183" s="630" t="s">
        <v>92</v>
      </c>
      <c r="B183" s="425" t="s">
        <v>80</v>
      </c>
      <c r="C183" s="631">
        <v>0</v>
      </c>
      <c r="D183" s="631">
        <v>0</v>
      </c>
      <c r="E183" s="631">
        <v>0</v>
      </c>
    </row>
    <row r="184" spans="1:5" ht="12.75">
      <c r="A184" s="630" t="s">
        <v>94</v>
      </c>
      <c r="B184" s="425" t="s">
        <v>82</v>
      </c>
      <c r="C184" s="631">
        <v>0</v>
      </c>
      <c r="D184" s="631">
        <v>0</v>
      </c>
      <c r="E184" s="631">
        <v>0</v>
      </c>
    </row>
    <row r="185" spans="1:5" ht="12.75">
      <c r="A185" s="630" t="s">
        <v>95</v>
      </c>
      <c r="B185" s="425" t="s">
        <v>84</v>
      </c>
      <c r="C185" s="631">
        <v>0</v>
      </c>
      <c r="D185" s="631">
        <v>0</v>
      </c>
      <c r="E185" s="631">
        <v>0</v>
      </c>
    </row>
    <row r="186" spans="1:5" ht="12.75">
      <c r="A186" s="630" t="s">
        <v>96</v>
      </c>
      <c r="B186" s="425" t="s">
        <v>1777</v>
      </c>
      <c r="C186" s="631">
        <v>0</v>
      </c>
      <c r="D186" s="631">
        <v>0</v>
      </c>
      <c r="E186" s="631">
        <v>0</v>
      </c>
    </row>
    <row r="187" spans="1:5" ht="12.75">
      <c r="A187" s="630" t="s">
        <v>97</v>
      </c>
      <c r="B187" s="425" t="s">
        <v>87</v>
      </c>
      <c r="C187" s="631">
        <v>0</v>
      </c>
      <c r="D187" s="631">
        <v>0</v>
      </c>
      <c r="E187" s="631">
        <v>0</v>
      </c>
    </row>
    <row r="188" spans="1:5" ht="12.75">
      <c r="A188" s="630" t="s">
        <v>98</v>
      </c>
      <c r="B188" s="425" t="s">
        <v>89</v>
      </c>
      <c r="C188" s="631">
        <v>0</v>
      </c>
      <c r="D188" s="631">
        <v>0</v>
      </c>
      <c r="E188" s="631">
        <v>0</v>
      </c>
    </row>
    <row r="189" spans="1:5" ht="12.75">
      <c r="A189" s="630" t="s">
        <v>99</v>
      </c>
      <c r="B189" s="425" t="s">
        <v>91</v>
      </c>
      <c r="C189" s="631">
        <v>0</v>
      </c>
      <c r="D189" s="631">
        <v>0</v>
      </c>
      <c r="E189" s="631">
        <v>0</v>
      </c>
    </row>
    <row r="190" spans="1:5" ht="12.75">
      <c r="A190" s="630" t="s">
        <v>100</v>
      </c>
      <c r="B190" s="425" t="s">
        <v>93</v>
      </c>
      <c r="C190" s="631">
        <v>0</v>
      </c>
      <c r="D190" s="631">
        <v>0</v>
      </c>
      <c r="E190" s="631">
        <v>0</v>
      </c>
    </row>
    <row r="191" spans="1:5" ht="12.75">
      <c r="A191" s="630" t="s">
        <v>101</v>
      </c>
      <c r="B191" s="425" t="s">
        <v>1776</v>
      </c>
      <c r="C191" s="631">
        <v>0</v>
      </c>
      <c r="D191" s="631">
        <v>0</v>
      </c>
      <c r="E191" s="631">
        <v>0</v>
      </c>
    </row>
    <row r="192" spans="1:5" ht="12.75">
      <c r="A192" s="632" t="s">
        <v>102</v>
      </c>
      <c r="B192" s="424" t="s">
        <v>1692</v>
      </c>
      <c r="C192" s="633">
        <v>7942</v>
      </c>
      <c r="D192" s="633">
        <v>0</v>
      </c>
      <c r="E192" s="633">
        <v>7942</v>
      </c>
    </row>
    <row r="193" spans="1:5" ht="12.75">
      <c r="A193" s="630" t="s">
        <v>103</v>
      </c>
      <c r="B193" s="425" t="s">
        <v>1775</v>
      </c>
      <c r="C193" s="631">
        <v>0</v>
      </c>
      <c r="D193" s="631">
        <v>0</v>
      </c>
      <c r="E193" s="631">
        <v>0</v>
      </c>
    </row>
    <row r="194" spans="1:5" ht="12.75">
      <c r="A194" s="630" t="s">
        <v>104</v>
      </c>
      <c r="B194" s="425" t="s">
        <v>1774</v>
      </c>
      <c r="C194" s="631">
        <v>0</v>
      </c>
      <c r="D194" s="631">
        <v>0</v>
      </c>
      <c r="E194" s="631">
        <v>0</v>
      </c>
    </row>
    <row r="195" spans="1:5" ht="12.75">
      <c r="A195" s="630" t="s">
        <v>105</v>
      </c>
      <c r="B195" s="425" t="s">
        <v>1691</v>
      </c>
      <c r="C195" s="631">
        <v>994</v>
      </c>
      <c r="D195" s="631">
        <v>0</v>
      </c>
      <c r="E195" s="631">
        <v>994</v>
      </c>
    </row>
    <row r="196" spans="1:5" ht="12.75">
      <c r="A196" s="630" t="s">
        <v>106</v>
      </c>
      <c r="B196" s="425" t="s">
        <v>1773</v>
      </c>
      <c r="C196" s="631">
        <v>0</v>
      </c>
      <c r="D196" s="631">
        <v>0</v>
      </c>
      <c r="E196" s="631">
        <v>0</v>
      </c>
    </row>
    <row r="197" spans="1:5" ht="12.75">
      <c r="A197" s="630" t="s">
        <v>107</v>
      </c>
      <c r="B197" s="425" t="s">
        <v>1772</v>
      </c>
      <c r="C197" s="631">
        <v>0</v>
      </c>
      <c r="D197" s="631">
        <v>0</v>
      </c>
      <c r="E197" s="631">
        <v>0</v>
      </c>
    </row>
    <row r="198" spans="1:5" ht="12.75">
      <c r="A198" s="630" t="s">
        <v>108</v>
      </c>
      <c r="B198" s="425" t="s">
        <v>1771</v>
      </c>
      <c r="C198" s="631">
        <v>0</v>
      </c>
      <c r="D198" s="631">
        <v>0</v>
      </c>
      <c r="E198" s="631">
        <v>0</v>
      </c>
    </row>
    <row r="199" spans="1:5" ht="12.75">
      <c r="A199" s="630" t="s">
        <v>110</v>
      </c>
      <c r="B199" s="425" t="s">
        <v>1690</v>
      </c>
      <c r="C199" s="631">
        <v>6948</v>
      </c>
      <c r="D199" s="631">
        <v>0</v>
      </c>
      <c r="E199" s="631">
        <v>6948</v>
      </c>
    </row>
    <row r="200" spans="1:5" ht="12.75">
      <c r="A200" s="630" t="s">
        <v>1139</v>
      </c>
      <c r="B200" s="425" t="s">
        <v>1770</v>
      </c>
      <c r="C200" s="631">
        <v>0</v>
      </c>
      <c r="D200" s="631">
        <v>0</v>
      </c>
      <c r="E200" s="631">
        <v>0</v>
      </c>
    </row>
    <row r="201" spans="1:5" ht="12.75">
      <c r="A201" s="630" t="s">
        <v>112</v>
      </c>
      <c r="B201" s="425" t="s">
        <v>1769</v>
      </c>
      <c r="C201" s="631">
        <v>0</v>
      </c>
      <c r="D201" s="631">
        <v>0</v>
      </c>
      <c r="E201" s="631">
        <v>0</v>
      </c>
    </row>
    <row r="202" spans="1:5" ht="12.75">
      <c r="A202" s="630" t="s">
        <v>114</v>
      </c>
      <c r="B202" s="425" t="s">
        <v>1768</v>
      </c>
      <c r="C202" s="631">
        <v>0</v>
      </c>
      <c r="D202" s="631">
        <v>0</v>
      </c>
      <c r="E202" s="631">
        <v>0</v>
      </c>
    </row>
    <row r="203" spans="1:5" ht="12.75">
      <c r="A203" s="630" t="s">
        <v>116</v>
      </c>
      <c r="B203" s="425" t="s">
        <v>1767</v>
      </c>
      <c r="C203" s="631">
        <v>0</v>
      </c>
      <c r="D203" s="631">
        <v>0</v>
      </c>
      <c r="E203" s="631">
        <v>0</v>
      </c>
    </row>
    <row r="204" spans="1:5" ht="25.5">
      <c r="A204" s="632" t="s">
        <v>118</v>
      </c>
      <c r="B204" s="424" t="s">
        <v>1689</v>
      </c>
      <c r="C204" s="633">
        <v>9682</v>
      </c>
      <c r="D204" s="633">
        <v>0</v>
      </c>
      <c r="E204" s="633">
        <v>9682</v>
      </c>
    </row>
    <row r="205" spans="1:5" ht="12.75">
      <c r="A205" s="630" t="s">
        <v>120</v>
      </c>
      <c r="B205" s="425" t="s">
        <v>109</v>
      </c>
      <c r="C205" s="631">
        <v>0</v>
      </c>
      <c r="D205" s="631">
        <v>0</v>
      </c>
      <c r="E205" s="631">
        <v>0</v>
      </c>
    </row>
    <row r="206" spans="1:5" ht="12.75">
      <c r="A206" s="630" t="s">
        <v>122</v>
      </c>
      <c r="B206" s="425" t="s">
        <v>1688</v>
      </c>
      <c r="C206" s="631">
        <v>580</v>
      </c>
      <c r="D206" s="631">
        <v>0</v>
      </c>
      <c r="E206" s="631">
        <v>580</v>
      </c>
    </row>
    <row r="207" spans="1:5" ht="12.75">
      <c r="A207" s="630" t="s">
        <v>123</v>
      </c>
      <c r="B207" s="425" t="s">
        <v>111</v>
      </c>
      <c r="C207" s="631">
        <v>0</v>
      </c>
      <c r="D207" s="631">
        <v>0</v>
      </c>
      <c r="E207" s="631">
        <v>0</v>
      </c>
    </row>
    <row r="208" spans="1:5" ht="12.75">
      <c r="A208" s="630" t="s">
        <v>125</v>
      </c>
      <c r="B208" s="425" t="s">
        <v>113</v>
      </c>
      <c r="C208" s="631">
        <v>275</v>
      </c>
      <c r="D208" s="631">
        <v>0</v>
      </c>
      <c r="E208" s="631">
        <v>275</v>
      </c>
    </row>
    <row r="209" spans="1:5" ht="12.75">
      <c r="A209" s="630" t="s">
        <v>127</v>
      </c>
      <c r="B209" s="425" t="s">
        <v>115</v>
      </c>
      <c r="C209" s="631">
        <v>240</v>
      </c>
      <c r="D209" s="631">
        <v>0</v>
      </c>
      <c r="E209" s="631">
        <v>240</v>
      </c>
    </row>
    <row r="210" spans="1:5" ht="12.75">
      <c r="A210" s="630" t="s">
        <v>128</v>
      </c>
      <c r="B210" s="425" t="s">
        <v>117</v>
      </c>
      <c r="C210" s="631">
        <v>0</v>
      </c>
      <c r="D210" s="631">
        <v>0</v>
      </c>
      <c r="E210" s="631">
        <v>0</v>
      </c>
    </row>
    <row r="211" spans="1:5" ht="12.75">
      <c r="A211" s="630" t="s">
        <v>130</v>
      </c>
      <c r="B211" s="425" t="s">
        <v>119</v>
      </c>
      <c r="C211" s="631">
        <v>0</v>
      </c>
      <c r="D211" s="631">
        <v>0</v>
      </c>
      <c r="E211" s="631">
        <v>0</v>
      </c>
    </row>
    <row r="212" spans="1:5" ht="12.75">
      <c r="A212" s="630" t="s">
        <v>131</v>
      </c>
      <c r="B212" s="425" t="s">
        <v>121</v>
      </c>
      <c r="C212" s="631">
        <v>296</v>
      </c>
      <c r="D212" s="631">
        <v>0</v>
      </c>
      <c r="E212" s="631">
        <v>296</v>
      </c>
    </row>
    <row r="213" spans="1:5" ht="12.75">
      <c r="A213" s="632" t="s">
        <v>133</v>
      </c>
      <c r="B213" s="424" t="s">
        <v>1687</v>
      </c>
      <c r="C213" s="633">
        <v>1391</v>
      </c>
      <c r="D213" s="633">
        <v>0</v>
      </c>
      <c r="E213" s="633">
        <v>1391</v>
      </c>
    </row>
    <row r="214" spans="1:5" ht="12.75">
      <c r="A214" s="630" t="s">
        <v>134</v>
      </c>
      <c r="B214" s="425" t="s">
        <v>124</v>
      </c>
      <c r="C214" s="631">
        <v>14489</v>
      </c>
      <c r="D214" s="631">
        <v>0</v>
      </c>
      <c r="E214" s="631">
        <v>14489</v>
      </c>
    </row>
    <row r="215" spans="1:5" ht="12.75">
      <c r="A215" s="630" t="s">
        <v>136</v>
      </c>
      <c r="B215" s="425" t="s">
        <v>126</v>
      </c>
      <c r="C215" s="631">
        <v>0</v>
      </c>
      <c r="D215" s="631">
        <v>0</v>
      </c>
      <c r="E215" s="631">
        <v>0</v>
      </c>
    </row>
    <row r="216" spans="1:5" ht="12.75">
      <c r="A216" s="630" t="s">
        <v>1178</v>
      </c>
      <c r="B216" s="425" t="s">
        <v>1766</v>
      </c>
      <c r="C216" s="631">
        <v>0</v>
      </c>
      <c r="D216" s="631">
        <v>0</v>
      </c>
      <c r="E216" s="631">
        <v>0</v>
      </c>
    </row>
    <row r="217" spans="1:5" ht="12.75">
      <c r="A217" s="630" t="s">
        <v>139</v>
      </c>
      <c r="B217" s="425" t="s">
        <v>129</v>
      </c>
      <c r="C217" s="631">
        <v>220</v>
      </c>
      <c r="D217" s="631">
        <v>0</v>
      </c>
      <c r="E217" s="631">
        <v>220</v>
      </c>
    </row>
    <row r="218" spans="1:5" ht="12.75">
      <c r="A218" s="632" t="s">
        <v>141</v>
      </c>
      <c r="B218" s="424" t="s">
        <v>1686</v>
      </c>
      <c r="C218" s="633">
        <v>14709</v>
      </c>
      <c r="D218" s="633">
        <v>0</v>
      </c>
      <c r="E218" s="633">
        <v>14709</v>
      </c>
    </row>
    <row r="219" spans="1:5" ht="25.5">
      <c r="A219" s="630" t="s">
        <v>143</v>
      </c>
      <c r="B219" s="425" t="s">
        <v>132</v>
      </c>
      <c r="C219" s="631">
        <v>0</v>
      </c>
      <c r="D219" s="631">
        <v>0</v>
      </c>
      <c r="E219" s="631">
        <v>0</v>
      </c>
    </row>
    <row r="220" spans="1:5" ht="25.5">
      <c r="A220" s="632" t="s">
        <v>145</v>
      </c>
      <c r="B220" s="424" t="s">
        <v>1765</v>
      </c>
      <c r="C220" s="633">
        <v>0</v>
      </c>
      <c r="D220" s="633">
        <v>0</v>
      </c>
      <c r="E220" s="633">
        <v>0</v>
      </c>
    </row>
    <row r="221" spans="1:5" ht="12.75">
      <c r="A221" s="630" t="s">
        <v>147</v>
      </c>
      <c r="B221" s="425" t="s">
        <v>135</v>
      </c>
      <c r="C221" s="631">
        <v>0</v>
      </c>
      <c r="D221" s="631">
        <v>0</v>
      </c>
      <c r="E221" s="631">
        <v>0</v>
      </c>
    </row>
    <row r="222" spans="1:5" ht="12.75">
      <c r="A222" s="630" t="s">
        <v>149</v>
      </c>
      <c r="B222" s="425" t="s">
        <v>137</v>
      </c>
      <c r="C222" s="631">
        <v>0</v>
      </c>
      <c r="D222" s="631">
        <v>0</v>
      </c>
      <c r="E222" s="631">
        <v>0</v>
      </c>
    </row>
    <row r="223" spans="1:5" ht="25.5">
      <c r="A223" s="630" t="s">
        <v>151</v>
      </c>
      <c r="B223" s="425" t="s">
        <v>138</v>
      </c>
      <c r="C223" s="631">
        <v>0</v>
      </c>
      <c r="D223" s="631">
        <v>0</v>
      </c>
      <c r="E223" s="631">
        <v>0</v>
      </c>
    </row>
    <row r="224" spans="1:5" ht="12.75">
      <c r="A224" s="630" t="s">
        <v>153</v>
      </c>
      <c r="B224" s="425" t="s">
        <v>140</v>
      </c>
      <c r="C224" s="631">
        <v>0</v>
      </c>
      <c r="D224" s="631">
        <v>0</v>
      </c>
      <c r="E224" s="631">
        <v>0</v>
      </c>
    </row>
    <row r="225" spans="1:5" ht="12.75">
      <c r="A225" s="630" t="s">
        <v>154</v>
      </c>
      <c r="B225" s="425" t="s">
        <v>142</v>
      </c>
      <c r="C225" s="631">
        <v>0</v>
      </c>
      <c r="D225" s="631">
        <v>0</v>
      </c>
      <c r="E225" s="631">
        <v>0</v>
      </c>
    </row>
    <row r="226" spans="1:5" ht="12.75">
      <c r="A226" s="630" t="s">
        <v>156</v>
      </c>
      <c r="B226" s="425" t="s">
        <v>144</v>
      </c>
      <c r="C226" s="631">
        <v>0</v>
      </c>
      <c r="D226" s="631">
        <v>0</v>
      </c>
      <c r="E226" s="631">
        <v>0</v>
      </c>
    </row>
    <row r="227" spans="1:5" ht="12.75">
      <c r="A227" s="630" t="s">
        <v>158</v>
      </c>
      <c r="B227" s="425" t="s">
        <v>146</v>
      </c>
      <c r="C227" s="631">
        <v>0</v>
      </c>
      <c r="D227" s="631">
        <v>0</v>
      </c>
      <c r="E227" s="631">
        <v>0</v>
      </c>
    </row>
    <row r="228" spans="1:5" ht="12.75">
      <c r="A228" s="630" t="s">
        <v>160</v>
      </c>
      <c r="B228" s="425" t="s">
        <v>148</v>
      </c>
      <c r="C228" s="631">
        <v>0</v>
      </c>
      <c r="D228" s="631">
        <v>0</v>
      </c>
      <c r="E228" s="631">
        <v>0</v>
      </c>
    </row>
    <row r="229" spans="1:5" ht="12.75">
      <c r="A229" s="630" t="s">
        <v>162</v>
      </c>
      <c r="B229" s="425" t="s">
        <v>150</v>
      </c>
      <c r="C229" s="631">
        <v>0</v>
      </c>
      <c r="D229" s="631">
        <v>0</v>
      </c>
      <c r="E229" s="631">
        <v>0</v>
      </c>
    </row>
    <row r="230" spans="1:5" ht="12.75">
      <c r="A230" s="630" t="s">
        <v>164</v>
      </c>
      <c r="B230" s="425" t="s">
        <v>152</v>
      </c>
      <c r="C230" s="631">
        <v>0</v>
      </c>
      <c r="D230" s="631">
        <v>0</v>
      </c>
      <c r="E230" s="631">
        <v>0</v>
      </c>
    </row>
    <row r="231" spans="1:5" ht="25.5">
      <c r="A231" s="632" t="s">
        <v>166</v>
      </c>
      <c r="B231" s="424" t="s">
        <v>1764</v>
      </c>
      <c r="C231" s="633">
        <v>0</v>
      </c>
      <c r="D231" s="633">
        <v>0</v>
      </c>
      <c r="E231" s="633">
        <v>0</v>
      </c>
    </row>
    <row r="232" spans="1:5" ht="12.75">
      <c r="A232" s="630" t="s">
        <v>168</v>
      </c>
      <c r="B232" s="425" t="s">
        <v>155</v>
      </c>
      <c r="C232" s="631">
        <v>0</v>
      </c>
      <c r="D232" s="631">
        <v>0</v>
      </c>
      <c r="E232" s="631">
        <v>0</v>
      </c>
    </row>
    <row r="233" spans="1:5" ht="12.75">
      <c r="A233" s="630" t="s">
        <v>170</v>
      </c>
      <c r="B233" s="425" t="s">
        <v>157</v>
      </c>
      <c r="C233" s="631">
        <v>0</v>
      </c>
      <c r="D233" s="631">
        <v>0</v>
      </c>
      <c r="E233" s="631">
        <v>0</v>
      </c>
    </row>
    <row r="234" spans="1:5" ht="25.5">
      <c r="A234" s="630" t="s">
        <v>172</v>
      </c>
      <c r="B234" s="425" t="s">
        <v>159</v>
      </c>
      <c r="C234" s="631">
        <v>0</v>
      </c>
      <c r="D234" s="631">
        <v>0</v>
      </c>
      <c r="E234" s="631">
        <v>0</v>
      </c>
    </row>
    <row r="235" spans="1:5" ht="12.75">
      <c r="A235" s="630" t="s">
        <v>174</v>
      </c>
      <c r="B235" s="425" t="s">
        <v>161</v>
      </c>
      <c r="C235" s="631">
        <v>0</v>
      </c>
      <c r="D235" s="631">
        <v>0</v>
      </c>
      <c r="E235" s="631">
        <v>0</v>
      </c>
    </row>
    <row r="236" spans="1:5" ht="12.75">
      <c r="A236" s="630" t="s">
        <v>175</v>
      </c>
      <c r="B236" s="425" t="s">
        <v>163</v>
      </c>
      <c r="C236" s="631">
        <v>0</v>
      </c>
      <c r="D236" s="631">
        <v>0</v>
      </c>
      <c r="E236" s="631">
        <v>0</v>
      </c>
    </row>
    <row r="237" spans="1:5" ht="12.75">
      <c r="A237" s="630" t="s">
        <v>177</v>
      </c>
      <c r="B237" s="425" t="s">
        <v>165</v>
      </c>
      <c r="C237" s="631">
        <v>0</v>
      </c>
      <c r="D237" s="631">
        <v>0</v>
      </c>
      <c r="E237" s="631">
        <v>0</v>
      </c>
    </row>
    <row r="238" spans="1:5" ht="12.75">
      <c r="A238" s="630" t="s">
        <v>179</v>
      </c>
      <c r="B238" s="425" t="s">
        <v>167</v>
      </c>
      <c r="C238" s="631">
        <v>0</v>
      </c>
      <c r="D238" s="631">
        <v>0</v>
      </c>
      <c r="E238" s="631">
        <v>0</v>
      </c>
    </row>
    <row r="239" spans="1:5" ht="12.75">
      <c r="A239" s="630" t="s">
        <v>181</v>
      </c>
      <c r="B239" s="425" t="s">
        <v>169</v>
      </c>
      <c r="C239" s="631">
        <v>0</v>
      </c>
      <c r="D239" s="631">
        <v>0</v>
      </c>
      <c r="E239" s="631">
        <v>0</v>
      </c>
    </row>
    <row r="240" spans="1:5" ht="12.75">
      <c r="A240" s="630" t="s">
        <v>183</v>
      </c>
      <c r="B240" s="425" t="s">
        <v>171</v>
      </c>
      <c r="C240" s="631">
        <v>0</v>
      </c>
      <c r="D240" s="631">
        <v>0</v>
      </c>
      <c r="E240" s="631">
        <v>0</v>
      </c>
    </row>
    <row r="241" spans="1:5" ht="12.75">
      <c r="A241" s="630" t="s">
        <v>185</v>
      </c>
      <c r="B241" s="425" t="s">
        <v>173</v>
      </c>
      <c r="C241" s="631">
        <v>0</v>
      </c>
      <c r="D241" s="631">
        <v>0</v>
      </c>
      <c r="E241" s="631">
        <v>0</v>
      </c>
    </row>
    <row r="242" spans="1:5" ht="12.75">
      <c r="A242" s="632" t="s">
        <v>187</v>
      </c>
      <c r="B242" s="424" t="s">
        <v>1763</v>
      </c>
      <c r="C242" s="633">
        <v>0</v>
      </c>
      <c r="D242" s="633">
        <v>0</v>
      </c>
      <c r="E242" s="633">
        <v>0</v>
      </c>
    </row>
    <row r="243" spans="1:5" ht="12.75">
      <c r="A243" s="630" t="s">
        <v>189</v>
      </c>
      <c r="B243" s="425" t="s">
        <v>176</v>
      </c>
      <c r="C243" s="631">
        <v>0</v>
      </c>
      <c r="D243" s="631">
        <v>0</v>
      </c>
      <c r="E243" s="631">
        <v>0</v>
      </c>
    </row>
    <row r="244" spans="1:5" ht="12.75">
      <c r="A244" s="630" t="s">
        <v>191</v>
      </c>
      <c r="B244" s="425" t="s">
        <v>178</v>
      </c>
      <c r="C244" s="631">
        <v>0</v>
      </c>
      <c r="D244" s="631">
        <v>0</v>
      </c>
      <c r="E244" s="631">
        <v>0</v>
      </c>
    </row>
    <row r="245" spans="1:5" ht="25.5">
      <c r="A245" s="630" t="s">
        <v>193</v>
      </c>
      <c r="B245" s="425" t="s">
        <v>180</v>
      </c>
      <c r="C245" s="631">
        <v>0</v>
      </c>
      <c r="D245" s="631">
        <v>0</v>
      </c>
      <c r="E245" s="631">
        <v>0</v>
      </c>
    </row>
    <row r="246" spans="1:5" ht="12.75">
      <c r="A246" s="630" t="s">
        <v>195</v>
      </c>
      <c r="B246" s="425" t="s">
        <v>182</v>
      </c>
      <c r="C246" s="631">
        <v>0</v>
      </c>
      <c r="D246" s="631">
        <v>0</v>
      </c>
      <c r="E246" s="631">
        <v>0</v>
      </c>
    </row>
    <row r="247" spans="1:5" ht="12.75">
      <c r="A247" s="630" t="s">
        <v>196</v>
      </c>
      <c r="B247" s="425" t="s">
        <v>184</v>
      </c>
      <c r="C247" s="631">
        <v>0</v>
      </c>
      <c r="D247" s="631">
        <v>0</v>
      </c>
      <c r="E247" s="631">
        <v>0</v>
      </c>
    </row>
    <row r="248" spans="1:5" ht="12.75">
      <c r="A248" s="630" t="s">
        <v>198</v>
      </c>
      <c r="B248" s="425" t="s">
        <v>186</v>
      </c>
      <c r="C248" s="631">
        <v>0</v>
      </c>
      <c r="D248" s="631">
        <v>0</v>
      </c>
      <c r="E248" s="631">
        <v>0</v>
      </c>
    </row>
    <row r="249" spans="1:5" ht="12.75">
      <c r="A249" s="630" t="s">
        <v>199</v>
      </c>
      <c r="B249" s="425" t="s">
        <v>188</v>
      </c>
      <c r="C249" s="631">
        <v>0</v>
      </c>
      <c r="D249" s="631">
        <v>0</v>
      </c>
      <c r="E249" s="631">
        <v>0</v>
      </c>
    </row>
    <row r="250" spans="1:5" ht="12.75">
      <c r="A250" s="630" t="s">
        <v>201</v>
      </c>
      <c r="B250" s="425" t="s">
        <v>190</v>
      </c>
      <c r="C250" s="631">
        <v>0</v>
      </c>
      <c r="D250" s="631">
        <v>0</v>
      </c>
      <c r="E250" s="631">
        <v>0</v>
      </c>
    </row>
    <row r="251" spans="1:5" ht="12.75">
      <c r="A251" s="630" t="s">
        <v>203</v>
      </c>
      <c r="B251" s="425" t="s">
        <v>192</v>
      </c>
      <c r="C251" s="631">
        <v>0</v>
      </c>
      <c r="D251" s="631">
        <v>0</v>
      </c>
      <c r="E251" s="631">
        <v>0</v>
      </c>
    </row>
    <row r="252" spans="1:5" ht="12.75">
      <c r="A252" s="630" t="s">
        <v>205</v>
      </c>
      <c r="B252" s="425" t="s">
        <v>194</v>
      </c>
      <c r="C252" s="631">
        <v>0</v>
      </c>
      <c r="D252" s="631">
        <v>0</v>
      </c>
      <c r="E252" s="631">
        <v>0</v>
      </c>
    </row>
    <row r="253" spans="1:5" ht="25.5">
      <c r="A253" s="630" t="s">
        <v>207</v>
      </c>
      <c r="B253" s="425" t="s">
        <v>1762</v>
      </c>
      <c r="C253" s="631">
        <v>0</v>
      </c>
      <c r="D253" s="631">
        <v>0</v>
      </c>
      <c r="E253" s="631">
        <v>0</v>
      </c>
    </row>
    <row r="254" spans="1:5" ht="25.5">
      <c r="A254" s="630" t="s">
        <v>209</v>
      </c>
      <c r="B254" s="425" t="s">
        <v>197</v>
      </c>
      <c r="C254" s="631">
        <v>0</v>
      </c>
      <c r="D254" s="631">
        <v>0</v>
      </c>
      <c r="E254" s="631">
        <v>0</v>
      </c>
    </row>
    <row r="255" spans="1:5" ht="25.5">
      <c r="A255" s="632" t="s">
        <v>211</v>
      </c>
      <c r="B255" s="424" t="s">
        <v>1761</v>
      </c>
      <c r="C255" s="633">
        <v>0</v>
      </c>
      <c r="D255" s="633">
        <v>0</v>
      </c>
      <c r="E255" s="633">
        <v>0</v>
      </c>
    </row>
    <row r="256" spans="1:5" ht="12.75">
      <c r="A256" s="630" t="s">
        <v>213</v>
      </c>
      <c r="B256" s="425" t="s">
        <v>200</v>
      </c>
      <c r="C256" s="631">
        <v>0</v>
      </c>
      <c r="D256" s="631">
        <v>0</v>
      </c>
      <c r="E256" s="631">
        <v>0</v>
      </c>
    </row>
    <row r="257" spans="1:5" ht="12.75">
      <c r="A257" s="630" t="s">
        <v>215</v>
      </c>
      <c r="B257" s="425" t="s">
        <v>202</v>
      </c>
      <c r="C257" s="631">
        <v>0</v>
      </c>
      <c r="D257" s="631">
        <v>0</v>
      </c>
      <c r="E257" s="631">
        <v>0</v>
      </c>
    </row>
    <row r="258" spans="1:5" ht="12.75">
      <c r="A258" s="630" t="s">
        <v>216</v>
      </c>
      <c r="B258" s="425" t="s">
        <v>204</v>
      </c>
      <c r="C258" s="631">
        <v>0</v>
      </c>
      <c r="D258" s="631">
        <v>0</v>
      </c>
      <c r="E258" s="631">
        <v>0</v>
      </c>
    </row>
    <row r="259" spans="1:5" ht="12.75">
      <c r="A259" s="630" t="s">
        <v>218</v>
      </c>
      <c r="B259" s="425" t="s">
        <v>206</v>
      </c>
      <c r="C259" s="631">
        <v>0</v>
      </c>
      <c r="D259" s="631">
        <v>0</v>
      </c>
      <c r="E259" s="631">
        <v>0</v>
      </c>
    </row>
    <row r="260" spans="1:5" ht="12.75">
      <c r="A260" s="630" t="s">
        <v>220</v>
      </c>
      <c r="B260" s="425" t="s">
        <v>208</v>
      </c>
      <c r="C260" s="631">
        <v>0</v>
      </c>
      <c r="D260" s="631">
        <v>0</v>
      </c>
      <c r="E260" s="631">
        <v>0</v>
      </c>
    </row>
    <row r="261" spans="1:5" ht="12.75">
      <c r="A261" s="630" t="s">
        <v>222</v>
      </c>
      <c r="B261" s="425" t="s">
        <v>210</v>
      </c>
      <c r="C261" s="631">
        <v>0</v>
      </c>
      <c r="D261" s="631">
        <v>0</v>
      </c>
      <c r="E261" s="631">
        <v>0</v>
      </c>
    </row>
    <row r="262" spans="1:5" ht="12.75">
      <c r="A262" s="630" t="s">
        <v>223</v>
      </c>
      <c r="B262" s="425" t="s">
        <v>212</v>
      </c>
      <c r="C262" s="631">
        <v>0</v>
      </c>
      <c r="D262" s="631">
        <v>0</v>
      </c>
      <c r="E262" s="631">
        <v>0</v>
      </c>
    </row>
    <row r="263" spans="1:5" ht="12.75">
      <c r="A263" s="630" t="s">
        <v>224</v>
      </c>
      <c r="B263" s="425" t="s">
        <v>214</v>
      </c>
      <c r="C263" s="631">
        <v>0</v>
      </c>
      <c r="D263" s="631">
        <v>0</v>
      </c>
      <c r="E263" s="631">
        <v>0</v>
      </c>
    </row>
    <row r="264" spans="1:5" ht="12.75">
      <c r="A264" s="630" t="s">
        <v>225</v>
      </c>
      <c r="B264" s="425" t="s">
        <v>1760</v>
      </c>
      <c r="C264" s="631">
        <v>0</v>
      </c>
      <c r="D264" s="631">
        <v>0</v>
      </c>
      <c r="E264" s="631">
        <v>0</v>
      </c>
    </row>
    <row r="265" spans="1:5" ht="12.75">
      <c r="A265" s="630" t="s">
        <v>226</v>
      </c>
      <c r="B265" s="425" t="s">
        <v>217</v>
      </c>
      <c r="C265" s="631">
        <v>0</v>
      </c>
      <c r="D265" s="631">
        <v>0</v>
      </c>
      <c r="E265" s="631">
        <v>0</v>
      </c>
    </row>
    <row r="266" spans="1:5" ht="12.75">
      <c r="A266" s="630" t="s">
        <v>227</v>
      </c>
      <c r="B266" s="425" t="s">
        <v>219</v>
      </c>
      <c r="C266" s="631">
        <v>0</v>
      </c>
      <c r="D266" s="631">
        <v>0</v>
      </c>
      <c r="E266" s="631">
        <v>0</v>
      </c>
    </row>
    <row r="267" spans="1:5" ht="12.75">
      <c r="A267" s="630" t="s">
        <v>228</v>
      </c>
      <c r="B267" s="425" t="s">
        <v>221</v>
      </c>
      <c r="C267" s="631">
        <v>0</v>
      </c>
      <c r="D267" s="631">
        <v>0</v>
      </c>
      <c r="E267" s="631">
        <v>0</v>
      </c>
    </row>
    <row r="268" spans="1:5" ht="12.75">
      <c r="A268" s="630" t="s">
        <v>229</v>
      </c>
      <c r="B268" s="425" t="s">
        <v>1759</v>
      </c>
      <c r="C268" s="631">
        <v>0</v>
      </c>
      <c r="D268" s="631">
        <v>0</v>
      </c>
      <c r="E268" s="631">
        <v>0</v>
      </c>
    </row>
    <row r="269" spans="1:5" ht="12.75">
      <c r="A269" s="632" t="s">
        <v>230</v>
      </c>
      <c r="B269" s="424" t="s">
        <v>1758</v>
      </c>
      <c r="C269" s="633">
        <v>0</v>
      </c>
      <c r="D269" s="633">
        <v>0</v>
      </c>
      <c r="E269" s="633">
        <v>0</v>
      </c>
    </row>
    <row r="270" spans="1:5" ht="12.75">
      <c r="A270" s="630" t="s">
        <v>231</v>
      </c>
      <c r="B270" s="425" t="s">
        <v>1757</v>
      </c>
      <c r="C270" s="631">
        <v>0</v>
      </c>
      <c r="D270" s="631">
        <v>0</v>
      </c>
      <c r="E270" s="631">
        <v>0</v>
      </c>
    </row>
    <row r="271" spans="1:5" ht="12.75">
      <c r="A271" s="630" t="s">
        <v>232</v>
      </c>
      <c r="B271" s="425" t="s">
        <v>1756</v>
      </c>
      <c r="C271" s="631">
        <v>0</v>
      </c>
      <c r="D271" s="631">
        <v>0</v>
      </c>
      <c r="E271" s="631">
        <v>0</v>
      </c>
    </row>
    <row r="272" spans="1:5" ht="12.75">
      <c r="A272" s="630" t="s">
        <v>233</v>
      </c>
      <c r="B272" s="425" t="s">
        <v>1755</v>
      </c>
      <c r="C272" s="631">
        <v>0</v>
      </c>
      <c r="D272" s="631">
        <v>0</v>
      </c>
      <c r="E272" s="631">
        <v>0</v>
      </c>
    </row>
    <row r="273" spans="1:5" ht="12.75">
      <c r="A273" s="630" t="s">
        <v>234</v>
      </c>
      <c r="B273" s="425" t="s">
        <v>1754</v>
      </c>
      <c r="C273" s="631">
        <v>0</v>
      </c>
      <c r="D273" s="631">
        <v>0</v>
      </c>
      <c r="E273" s="631">
        <v>0</v>
      </c>
    </row>
    <row r="274" spans="1:5" ht="12.75">
      <c r="A274" s="630" t="s">
        <v>235</v>
      </c>
      <c r="B274" s="425" t="s">
        <v>1753</v>
      </c>
      <c r="C274" s="631">
        <v>0</v>
      </c>
      <c r="D274" s="631">
        <v>0</v>
      </c>
      <c r="E274" s="631">
        <v>0</v>
      </c>
    </row>
    <row r="275" spans="1:5" ht="12.75">
      <c r="A275" s="630" t="s">
        <v>1752</v>
      </c>
      <c r="B275" s="425" t="s">
        <v>1751</v>
      </c>
      <c r="C275" s="631">
        <v>0</v>
      </c>
      <c r="D275" s="631">
        <v>0</v>
      </c>
      <c r="E275" s="631">
        <v>0</v>
      </c>
    </row>
    <row r="276" spans="1:5" ht="12.75">
      <c r="A276" s="630" t="s">
        <v>1750</v>
      </c>
      <c r="B276" s="425" t="s">
        <v>1749</v>
      </c>
      <c r="C276" s="631">
        <v>0</v>
      </c>
      <c r="D276" s="631">
        <v>0</v>
      </c>
      <c r="E276" s="631">
        <v>0</v>
      </c>
    </row>
    <row r="277" spans="1:5" ht="12.75">
      <c r="A277" s="630" t="s">
        <v>1748</v>
      </c>
      <c r="B277" s="425" t="s">
        <v>1747</v>
      </c>
      <c r="C277" s="631">
        <v>0</v>
      </c>
      <c r="D277" s="631">
        <v>0</v>
      </c>
      <c r="E277" s="631">
        <v>0</v>
      </c>
    </row>
    <row r="278" spans="1:5" ht="12.75">
      <c r="A278" s="630" t="s">
        <v>1746</v>
      </c>
      <c r="B278" s="425" t="s">
        <v>1745</v>
      </c>
      <c r="C278" s="631">
        <v>0</v>
      </c>
      <c r="D278" s="631">
        <v>0</v>
      </c>
      <c r="E278" s="631">
        <v>0</v>
      </c>
    </row>
    <row r="279" spans="1:5" ht="12.75">
      <c r="A279" s="630" t="s">
        <v>1744</v>
      </c>
      <c r="B279" s="425" t="s">
        <v>1743</v>
      </c>
      <c r="C279" s="631">
        <v>0</v>
      </c>
      <c r="D279" s="631">
        <v>0</v>
      </c>
      <c r="E279" s="631">
        <v>0</v>
      </c>
    </row>
    <row r="280" spans="1:5" ht="12.75">
      <c r="A280" s="632" t="s">
        <v>1742</v>
      </c>
      <c r="B280" s="424" t="s">
        <v>1741</v>
      </c>
      <c r="C280" s="633">
        <v>0</v>
      </c>
      <c r="D280" s="633">
        <v>0</v>
      </c>
      <c r="E280" s="633">
        <v>0</v>
      </c>
    </row>
    <row r="281" spans="1:5" ht="12.75">
      <c r="A281" s="632" t="s">
        <v>1685</v>
      </c>
      <c r="B281" s="424" t="s">
        <v>1684</v>
      </c>
      <c r="C281" s="633">
        <v>113727</v>
      </c>
      <c r="D281" s="633">
        <v>0</v>
      </c>
      <c r="E281" s="633">
        <v>113727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r:id="rId1"/>
  <headerFooter alignWithMargins="0">
    <oddHeader>&amp;RÉrték típus: Ezer Forint</oddHeader>
    <oddFooter>&amp;LAdatellenőrző kód: -2f-71-6832-3a-714446-3f7a-297b25-547d-66-1f5d-2552&amp;C&amp;R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41"/>
  <sheetViews>
    <sheetView view="pageLayout" zoomScaleNormal="85" zoomScaleSheetLayoutView="100" workbookViewId="0" topLeftCell="B1">
      <selection activeCell="K8" sqref="K8"/>
    </sheetView>
  </sheetViews>
  <sheetFormatPr defaultColWidth="9.00390625" defaultRowHeight="12.75"/>
  <cols>
    <col min="1" max="1" width="60.375" style="551" customWidth="1"/>
    <col min="2" max="2" width="15.25390625" style="551" customWidth="1"/>
    <col min="3" max="3" width="16.00390625" style="551" customWidth="1"/>
    <col min="4" max="4" width="17.375" style="551" customWidth="1"/>
    <col min="5" max="5" width="18.625" style="551" customWidth="1"/>
    <col min="6" max="6" width="16.875" style="551" customWidth="1"/>
    <col min="7" max="7" width="14.375" style="551" customWidth="1"/>
    <col min="8" max="8" width="13.625" style="551" customWidth="1"/>
    <col min="9" max="9" width="16.125" style="551" customWidth="1"/>
    <col min="10" max="16384" width="9.125" style="551" customWidth="1"/>
  </cols>
  <sheetData>
    <row r="1" spans="1:9" ht="24.75" customHeight="1">
      <c r="A1" s="638" t="s">
        <v>787</v>
      </c>
      <c r="B1" s="640" t="s">
        <v>1645</v>
      </c>
      <c r="C1" s="641"/>
      <c r="D1" s="642"/>
      <c r="E1" s="643" t="s">
        <v>788</v>
      </c>
      <c r="F1" s="644"/>
      <c r="G1" s="645"/>
      <c r="H1" s="643" t="s">
        <v>789</v>
      </c>
      <c r="I1" s="644"/>
    </row>
    <row r="2" spans="1:9" ht="16.5" customHeight="1">
      <c r="A2" s="639"/>
      <c r="B2" s="270" t="s">
        <v>790</v>
      </c>
      <c r="C2" s="270" t="s">
        <v>791</v>
      </c>
      <c r="D2" s="270" t="s">
        <v>792</v>
      </c>
      <c r="E2" s="272" t="s">
        <v>793</v>
      </c>
      <c r="F2" s="272" t="s">
        <v>794</v>
      </c>
      <c r="G2" s="273" t="s">
        <v>792</v>
      </c>
      <c r="H2" s="552" t="s">
        <v>795</v>
      </c>
      <c r="I2" s="552" t="s">
        <v>796</v>
      </c>
    </row>
    <row r="3" spans="1:9" ht="16.5" customHeight="1">
      <c r="A3" s="269"/>
      <c r="B3" s="271"/>
      <c r="C3" s="270" t="s">
        <v>797</v>
      </c>
      <c r="D3" s="270" t="s">
        <v>653</v>
      </c>
      <c r="E3" s="273"/>
      <c r="F3" s="272" t="s">
        <v>797</v>
      </c>
      <c r="G3" s="272" t="s">
        <v>653</v>
      </c>
      <c r="H3" s="552" t="s">
        <v>798</v>
      </c>
      <c r="I3" s="552" t="s">
        <v>653</v>
      </c>
    </row>
    <row r="4" spans="1:9" ht="18" customHeight="1">
      <c r="A4" s="274" t="s">
        <v>800</v>
      </c>
      <c r="B4" s="275"/>
      <c r="C4" s="275"/>
      <c r="D4" s="275"/>
      <c r="E4" s="275"/>
      <c r="F4" s="275"/>
      <c r="G4" s="276"/>
      <c r="H4" s="553"/>
      <c r="I4" s="553"/>
    </row>
    <row r="5" spans="1:9" ht="18" customHeight="1">
      <c r="A5" s="274" t="s">
        <v>801</v>
      </c>
      <c r="B5" s="277"/>
      <c r="C5" s="278"/>
      <c r="D5" s="275"/>
      <c r="E5" s="277"/>
      <c r="F5" s="278"/>
      <c r="G5" s="278"/>
      <c r="H5" s="554"/>
      <c r="I5" s="555">
        <f aca="true" t="shared" si="0" ref="I5:I17">G5-D5</f>
        <v>0</v>
      </c>
    </row>
    <row r="6" spans="1:9" ht="18" customHeight="1">
      <c r="A6" s="274" t="s">
        <v>802</v>
      </c>
      <c r="B6" s="279"/>
      <c r="C6" s="278"/>
      <c r="D6" s="278"/>
      <c r="E6" s="278"/>
      <c r="F6" s="278"/>
      <c r="G6" s="278"/>
      <c r="H6" s="554"/>
      <c r="I6" s="555">
        <f t="shared" si="0"/>
        <v>0</v>
      </c>
    </row>
    <row r="7" spans="1:9" ht="18" customHeight="1">
      <c r="A7" s="274" t="s">
        <v>622</v>
      </c>
      <c r="B7" s="401"/>
      <c r="C7" s="402"/>
      <c r="D7" s="556">
        <f>SUM(D8:D15)</f>
        <v>7120</v>
      </c>
      <c r="E7" s="402"/>
      <c r="F7" s="402"/>
      <c r="G7" s="557">
        <v>7120</v>
      </c>
      <c r="H7" s="554">
        <f aca="true" t="shared" si="1" ref="H7:H22">E7-B7</f>
        <v>0</v>
      </c>
      <c r="I7" s="555">
        <v>0</v>
      </c>
    </row>
    <row r="8" spans="1:9" ht="18" customHeight="1">
      <c r="A8" s="280" t="s">
        <v>803</v>
      </c>
      <c r="B8" s="281"/>
      <c r="C8" s="282"/>
      <c r="D8" s="283">
        <v>2322</v>
      </c>
      <c r="E8" s="281"/>
      <c r="F8" s="283"/>
      <c r="G8" s="283">
        <v>2322</v>
      </c>
      <c r="H8" s="554">
        <f t="shared" si="1"/>
        <v>0</v>
      </c>
      <c r="I8" s="555">
        <f t="shared" si="0"/>
        <v>0</v>
      </c>
    </row>
    <row r="9" spans="1:9" ht="18" customHeight="1">
      <c r="A9" s="280" t="s">
        <v>623</v>
      </c>
      <c r="B9" s="281"/>
      <c r="C9" s="282"/>
      <c r="D9" s="283">
        <v>0</v>
      </c>
      <c r="E9" s="281"/>
      <c r="F9" s="283"/>
      <c r="G9" s="283">
        <v>0</v>
      </c>
      <c r="H9" s="554">
        <f t="shared" si="1"/>
        <v>0</v>
      </c>
      <c r="I9" s="555">
        <v>0</v>
      </c>
    </row>
    <row r="10" spans="1:9" ht="18" customHeight="1">
      <c r="A10" s="280" t="s">
        <v>804</v>
      </c>
      <c r="B10" s="284"/>
      <c r="C10" s="285"/>
      <c r="D10" s="283">
        <v>3360</v>
      </c>
      <c r="E10" s="284"/>
      <c r="F10" s="283"/>
      <c r="G10" s="283">
        <v>3360</v>
      </c>
      <c r="H10" s="554">
        <f t="shared" si="1"/>
        <v>0</v>
      </c>
      <c r="I10" s="555">
        <f t="shared" si="0"/>
        <v>0</v>
      </c>
    </row>
    <row r="11" spans="1:9" ht="18" customHeight="1">
      <c r="A11" s="280" t="s">
        <v>624</v>
      </c>
      <c r="B11" s="284"/>
      <c r="C11" s="285"/>
      <c r="D11" s="283">
        <v>0</v>
      </c>
      <c r="E11" s="284"/>
      <c r="F11" s="283"/>
      <c r="G11" s="283">
        <v>0</v>
      </c>
      <c r="H11" s="554">
        <f t="shared" si="1"/>
        <v>0</v>
      </c>
      <c r="I11" s="555">
        <v>0</v>
      </c>
    </row>
    <row r="12" spans="1:9" ht="18" customHeight="1">
      <c r="A12" s="280" t="s">
        <v>805</v>
      </c>
      <c r="B12" s="284"/>
      <c r="C12" s="285"/>
      <c r="D12" s="283">
        <v>646</v>
      </c>
      <c r="E12" s="284"/>
      <c r="F12" s="283"/>
      <c r="G12" s="283">
        <v>646</v>
      </c>
      <c r="H12" s="554">
        <f t="shared" si="1"/>
        <v>0</v>
      </c>
      <c r="I12" s="555">
        <f t="shared" si="0"/>
        <v>0</v>
      </c>
    </row>
    <row r="13" spans="1:9" ht="18" customHeight="1">
      <c r="A13" s="280" t="s">
        <v>625</v>
      </c>
      <c r="B13" s="284"/>
      <c r="C13" s="285"/>
      <c r="D13" s="283">
        <v>0</v>
      </c>
      <c r="E13" s="284"/>
      <c r="F13" s="283"/>
      <c r="G13" s="283">
        <v>0</v>
      </c>
      <c r="H13" s="554">
        <f t="shared" si="1"/>
        <v>0</v>
      </c>
      <c r="I13" s="555">
        <v>0</v>
      </c>
    </row>
    <row r="14" spans="1:9" ht="18" customHeight="1">
      <c r="A14" s="280" t="s">
        <v>806</v>
      </c>
      <c r="B14" s="284"/>
      <c r="C14" s="285"/>
      <c r="D14" s="283">
        <v>792</v>
      </c>
      <c r="E14" s="284"/>
      <c r="F14" s="283"/>
      <c r="G14" s="283">
        <v>792</v>
      </c>
      <c r="H14" s="554">
        <f t="shared" si="1"/>
        <v>0</v>
      </c>
      <c r="I14" s="555">
        <f t="shared" si="0"/>
        <v>0</v>
      </c>
    </row>
    <row r="15" spans="1:9" ht="18" customHeight="1">
      <c r="A15" s="280" t="s">
        <v>626</v>
      </c>
      <c r="B15" s="284"/>
      <c r="C15" s="285"/>
      <c r="D15" s="283"/>
      <c r="E15" s="284"/>
      <c r="F15" s="283"/>
      <c r="G15" s="283"/>
      <c r="H15" s="554">
        <f t="shared" si="1"/>
        <v>0</v>
      </c>
      <c r="I15" s="555">
        <v>0</v>
      </c>
    </row>
    <row r="16" spans="1:9" ht="18" customHeight="1">
      <c r="A16" s="274" t="s">
        <v>807</v>
      </c>
      <c r="B16" s="284"/>
      <c r="C16" s="285"/>
      <c r="D16" s="283"/>
      <c r="E16" s="284"/>
      <c r="F16" s="283"/>
      <c r="G16" s="283"/>
      <c r="H16" s="554">
        <f t="shared" si="1"/>
        <v>0</v>
      </c>
      <c r="I16" s="555">
        <f t="shared" si="0"/>
        <v>0</v>
      </c>
    </row>
    <row r="17" spans="1:9" ht="18" customHeight="1">
      <c r="A17" s="274" t="s">
        <v>808</v>
      </c>
      <c r="B17" s="293"/>
      <c r="C17" s="294"/>
      <c r="D17" s="620">
        <v>31</v>
      </c>
      <c r="E17" s="293"/>
      <c r="F17" s="294"/>
      <c r="G17" s="278">
        <v>31</v>
      </c>
      <c r="H17" s="554">
        <f t="shared" si="1"/>
        <v>0</v>
      </c>
      <c r="I17" s="555">
        <f t="shared" si="0"/>
        <v>0</v>
      </c>
    </row>
    <row r="18" spans="1:9" ht="18" customHeight="1">
      <c r="A18" s="274" t="s">
        <v>627</v>
      </c>
      <c r="B18" s="284"/>
      <c r="C18" s="285"/>
      <c r="D18" s="558">
        <v>4000</v>
      </c>
      <c r="E18" s="284"/>
      <c r="F18" s="283"/>
      <c r="G18" s="275">
        <v>4000</v>
      </c>
      <c r="H18" s="554">
        <f t="shared" si="1"/>
        <v>0</v>
      </c>
      <c r="I18" s="555">
        <v>0</v>
      </c>
    </row>
    <row r="19" spans="1:9" ht="18" customHeight="1">
      <c r="A19" s="274" t="s">
        <v>628</v>
      </c>
      <c r="B19" s="403"/>
      <c r="C19" s="404"/>
      <c r="D19" s="559">
        <v>2788</v>
      </c>
      <c r="E19" s="403"/>
      <c r="F19" s="405"/>
      <c r="G19" s="275">
        <v>2788</v>
      </c>
      <c r="H19" s="554">
        <f t="shared" si="1"/>
        <v>0</v>
      </c>
      <c r="I19" s="555">
        <v>0</v>
      </c>
    </row>
    <row r="20" spans="1:9" ht="18" customHeight="1">
      <c r="A20" s="286" t="s">
        <v>809</v>
      </c>
      <c r="B20" s="287"/>
      <c r="C20" s="288"/>
      <c r="D20" s="288">
        <f>D5+D7+D18+D19+D17</f>
        <v>13939</v>
      </c>
      <c r="E20" s="287"/>
      <c r="F20" s="288"/>
      <c r="G20" s="288">
        <f>G5+G7+G18+G19+G17</f>
        <v>13939</v>
      </c>
      <c r="H20" s="560">
        <f t="shared" si="1"/>
        <v>0</v>
      </c>
      <c r="I20" s="288">
        <f>SUM(I5+I6+I16+I17)</f>
        <v>0</v>
      </c>
    </row>
    <row r="21" spans="1:9" ht="18" customHeight="1">
      <c r="A21" s="289" t="s">
        <v>810</v>
      </c>
      <c r="B21" s="290"/>
      <c r="C21" s="275"/>
      <c r="D21" s="275"/>
      <c r="E21" s="290"/>
      <c r="F21" s="275"/>
      <c r="G21" s="276"/>
      <c r="H21" s="554"/>
      <c r="I21" s="555"/>
    </row>
    <row r="22" spans="1:9" ht="24.75" customHeight="1">
      <c r="A22" s="291" t="s">
        <v>811</v>
      </c>
      <c r="B22" s="284"/>
      <c r="C22" s="275"/>
      <c r="D22" s="285">
        <v>16886</v>
      </c>
      <c r="E22" s="284">
        <v>4</v>
      </c>
      <c r="F22" s="275"/>
      <c r="G22" s="285">
        <v>16841</v>
      </c>
      <c r="H22" s="554">
        <f t="shared" si="1"/>
        <v>4</v>
      </c>
      <c r="I22" s="555">
        <f>G22-D22</f>
        <v>-45</v>
      </c>
    </row>
    <row r="23" spans="1:9" ht="18" customHeight="1">
      <c r="A23" s="292" t="s">
        <v>812</v>
      </c>
      <c r="B23" s="284">
        <v>40</v>
      </c>
      <c r="C23" s="285">
        <v>56000</v>
      </c>
      <c r="D23" s="278">
        <v>2240</v>
      </c>
      <c r="E23" s="284">
        <v>34</v>
      </c>
      <c r="F23" s="285">
        <v>56000</v>
      </c>
      <c r="G23" s="278">
        <v>2240</v>
      </c>
      <c r="H23" s="554">
        <f>E23-B23</f>
        <v>-6</v>
      </c>
      <c r="I23" s="555">
        <f>G23-D23</f>
        <v>0</v>
      </c>
    </row>
    <row r="24" spans="1:9" ht="18" customHeight="1">
      <c r="A24" s="296" t="s">
        <v>813</v>
      </c>
      <c r="B24" s="297"/>
      <c r="C24" s="298">
        <v>33540</v>
      </c>
      <c r="D24" s="278">
        <v>464</v>
      </c>
      <c r="E24" s="297">
        <v>4</v>
      </c>
      <c r="F24" s="298">
        <v>33540</v>
      </c>
      <c r="G24" s="278">
        <v>464</v>
      </c>
      <c r="H24" s="554">
        <f>E24-B24</f>
        <v>4</v>
      </c>
      <c r="I24" s="555">
        <f>G24-D24</f>
        <v>0</v>
      </c>
    </row>
    <row r="25" spans="1:9" ht="18" customHeight="1">
      <c r="A25" s="299" t="s">
        <v>814</v>
      </c>
      <c r="B25" s="287"/>
      <c r="C25" s="288"/>
      <c r="D25" s="288">
        <f>SUM(D22:D24)</f>
        <v>19590</v>
      </c>
      <c r="E25" s="287"/>
      <c r="F25" s="288"/>
      <c r="G25" s="288">
        <f>SUM(G22:G24)</f>
        <v>19545</v>
      </c>
      <c r="H25" s="560">
        <f>E25-B25</f>
        <v>0</v>
      </c>
      <c r="I25" s="288">
        <f>SUM(I22:I24)</f>
        <v>-45</v>
      </c>
    </row>
    <row r="26" spans="1:9" ht="18" customHeight="1">
      <c r="A26" s="289" t="s">
        <v>815</v>
      </c>
      <c r="B26" s="290"/>
      <c r="C26" s="275"/>
      <c r="D26" s="275"/>
      <c r="E26" s="290"/>
      <c r="F26" s="275"/>
      <c r="G26" s="276"/>
      <c r="H26" s="554">
        <f aca="true" t="shared" si="2" ref="H26:H35">E26-B26</f>
        <v>0</v>
      </c>
      <c r="I26" s="555"/>
    </row>
    <row r="27" spans="1:9" ht="18" customHeight="1">
      <c r="A27" s="289" t="s">
        <v>1679</v>
      </c>
      <c r="B27" s="290"/>
      <c r="C27" s="275"/>
      <c r="D27" s="275">
        <v>3903</v>
      </c>
      <c r="E27" s="290"/>
      <c r="F27" s="275"/>
      <c r="G27" s="276">
        <v>2206</v>
      </c>
      <c r="H27" s="554"/>
      <c r="I27" s="555">
        <f>G27-D27</f>
        <v>-1697</v>
      </c>
    </row>
    <row r="28" spans="1:9" ht="18" customHeight="1">
      <c r="A28" s="292" t="s">
        <v>1631</v>
      </c>
      <c r="B28" s="279"/>
      <c r="C28" s="278"/>
      <c r="D28" s="278"/>
      <c r="E28" s="279"/>
      <c r="F28" s="278"/>
      <c r="G28" s="300"/>
      <c r="H28" s="554">
        <f t="shared" si="2"/>
        <v>0</v>
      </c>
      <c r="I28" s="555"/>
    </row>
    <row r="29" spans="1:9" ht="18" customHeight="1">
      <c r="A29" s="292" t="s">
        <v>816</v>
      </c>
      <c r="B29" s="279">
        <v>25</v>
      </c>
      <c r="C29" s="285">
        <v>55360</v>
      </c>
      <c r="D29" s="275">
        <v>1384</v>
      </c>
      <c r="E29" s="279">
        <v>25</v>
      </c>
      <c r="F29" s="285">
        <v>55360</v>
      </c>
      <c r="G29" s="275">
        <v>1273</v>
      </c>
      <c r="H29" s="554">
        <f t="shared" si="2"/>
        <v>0</v>
      </c>
      <c r="I29" s="555">
        <f>G29-D29</f>
        <v>-111</v>
      </c>
    </row>
    <row r="30" spans="1:9" ht="18" customHeight="1">
      <c r="A30" s="292" t="s">
        <v>1632</v>
      </c>
      <c r="B30" s="302"/>
      <c r="C30" s="303"/>
      <c r="D30" s="275"/>
      <c r="E30" s="304"/>
      <c r="F30" s="298"/>
      <c r="G30" s="275"/>
      <c r="H30" s="554">
        <f t="shared" si="2"/>
        <v>0</v>
      </c>
      <c r="I30" s="561">
        <f>G30-D30</f>
        <v>0</v>
      </c>
    </row>
    <row r="31" spans="1:9" ht="18" customHeight="1">
      <c r="A31" s="292" t="s">
        <v>1633</v>
      </c>
      <c r="B31" s="302"/>
      <c r="C31" s="303"/>
      <c r="D31" s="275">
        <v>2364</v>
      </c>
      <c r="E31" s="304"/>
      <c r="F31" s="298"/>
      <c r="G31" s="275">
        <v>2525</v>
      </c>
      <c r="H31" s="554">
        <f t="shared" si="2"/>
        <v>0</v>
      </c>
      <c r="I31" s="555">
        <f>G31-D31</f>
        <v>161</v>
      </c>
    </row>
    <row r="32" spans="1:9" ht="18" customHeight="1">
      <c r="A32" s="292" t="s">
        <v>629</v>
      </c>
      <c r="B32" s="302"/>
      <c r="C32" s="303"/>
      <c r="D32" s="278"/>
      <c r="E32" s="304"/>
      <c r="F32" s="298"/>
      <c r="G32" s="278">
        <f>E32*F32/1000</f>
        <v>0</v>
      </c>
      <c r="H32" s="554">
        <f t="shared" si="2"/>
        <v>0</v>
      </c>
      <c r="I32" s="555">
        <f>G32-D32</f>
        <v>0</v>
      </c>
    </row>
    <row r="33" spans="1:9" ht="18" customHeight="1">
      <c r="A33" s="410" t="s">
        <v>817</v>
      </c>
      <c r="B33" s="301"/>
      <c r="C33" s="294"/>
      <c r="D33" s="295"/>
      <c r="E33" s="413"/>
      <c r="F33" s="411"/>
      <c r="G33" s="412"/>
      <c r="H33" s="554">
        <f t="shared" si="2"/>
        <v>0</v>
      </c>
      <c r="I33" s="561">
        <v>0</v>
      </c>
    </row>
    <row r="34" spans="1:9" ht="18" customHeight="1">
      <c r="A34" s="292" t="s">
        <v>630</v>
      </c>
      <c r="B34" s="302"/>
      <c r="C34" s="285"/>
      <c r="D34" s="558"/>
      <c r="E34" s="562"/>
      <c r="F34" s="563"/>
      <c r="G34" s="558"/>
      <c r="H34" s="554">
        <f t="shared" si="2"/>
        <v>0</v>
      </c>
      <c r="I34" s="564">
        <v>0</v>
      </c>
    </row>
    <row r="35" spans="1:9" ht="18" customHeight="1">
      <c r="A35" s="414" t="s">
        <v>818</v>
      </c>
      <c r="B35" s="406"/>
      <c r="C35" s="565"/>
      <c r="D35" s="407">
        <f>SUM(D27:D34)</f>
        <v>7651</v>
      </c>
      <c r="E35" s="406"/>
      <c r="F35" s="407"/>
      <c r="G35" s="407">
        <f>SUM(G27:G34)</f>
        <v>6004</v>
      </c>
      <c r="H35" s="560">
        <f t="shared" si="2"/>
        <v>0</v>
      </c>
      <c r="I35" s="407">
        <f>SUM(I27:I34)</f>
        <v>-1647</v>
      </c>
    </row>
    <row r="36" spans="1:9" ht="18" customHeight="1">
      <c r="A36" s="408" t="s">
        <v>631</v>
      </c>
      <c r="B36" s="566">
        <v>586</v>
      </c>
      <c r="C36" s="567"/>
      <c r="D36" s="409">
        <v>1200</v>
      </c>
      <c r="E36" s="566">
        <v>586</v>
      </c>
      <c r="F36" s="409"/>
      <c r="G36" s="409">
        <v>1200</v>
      </c>
      <c r="H36" s="554">
        <f>E36-B36</f>
        <v>0</v>
      </c>
      <c r="I36" s="409">
        <v>0</v>
      </c>
    </row>
    <row r="37" spans="1:9" ht="18" customHeight="1">
      <c r="A37" s="408" t="s">
        <v>632</v>
      </c>
      <c r="B37" s="290"/>
      <c r="C37" s="567"/>
      <c r="D37" s="409"/>
      <c r="E37" s="290"/>
      <c r="F37" s="409"/>
      <c r="G37" s="409"/>
      <c r="H37" s="554">
        <f>E37-B37</f>
        <v>0</v>
      </c>
      <c r="I37" s="409">
        <v>0</v>
      </c>
    </row>
    <row r="38" spans="1:9" ht="18" customHeight="1">
      <c r="A38" s="408" t="s">
        <v>633</v>
      </c>
      <c r="B38" s="290"/>
      <c r="C38" s="567"/>
      <c r="D38" s="409">
        <v>0</v>
      </c>
      <c r="E38" s="290"/>
      <c r="F38" s="409"/>
      <c r="G38" s="409">
        <v>1266</v>
      </c>
      <c r="H38" s="554">
        <f>E38-B38</f>
        <v>0</v>
      </c>
      <c r="I38" s="409">
        <v>0</v>
      </c>
    </row>
    <row r="39" spans="1:9" ht="18" customHeight="1">
      <c r="A39" s="621" t="s">
        <v>1680</v>
      </c>
      <c r="B39" s="290"/>
      <c r="C39" s="567"/>
      <c r="D39" s="409"/>
      <c r="E39" s="290"/>
      <c r="F39" s="409"/>
      <c r="G39" s="409">
        <v>768</v>
      </c>
      <c r="H39" s="554"/>
      <c r="I39" s="409"/>
    </row>
    <row r="40" spans="1:9" ht="18" customHeight="1">
      <c r="A40" s="305" t="s">
        <v>819</v>
      </c>
      <c r="B40" s="306"/>
      <c r="C40" s="306"/>
      <c r="D40" s="306">
        <f>SUM(D35+D25+D20+D36+D37+D38)</f>
        <v>42380</v>
      </c>
      <c r="E40" s="307"/>
      <c r="F40" s="306"/>
      <c r="G40" s="306">
        <f>SUM(G35+G25+G20+G36+G37+G38+G39)</f>
        <v>42722</v>
      </c>
      <c r="H40" s="568">
        <f>E40-B40</f>
        <v>0</v>
      </c>
      <c r="I40" s="306">
        <f>SUM(I35+I25+I20)</f>
        <v>-1692</v>
      </c>
    </row>
    <row r="41" spans="1:7" ht="12.75">
      <c r="A41" s="569"/>
      <c r="B41" s="569"/>
      <c r="C41" s="569"/>
      <c r="D41" s="569"/>
      <c r="E41" s="569"/>
      <c r="F41" s="569"/>
      <c r="G41" s="569"/>
    </row>
  </sheetData>
  <sheetProtection/>
  <mergeCells count="4">
    <mergeCell ref="A1:A2"/>
    <mergeCell ref="B1:D1"/>
    <mergeCell ref="E1:G1"/>
    <mergeCell ref="H1:I1"/>
  </mergeCells>
  <printOptions horizontalCentered="1"/>
  <pageMargins left="0.2362204724409449" right="0.2362204724409449" top="0.91" bottom="0.19" header="0.19" footer="0.19"/>
  <pageSetup horizontalDpi="600" verticalDpi="600" orientation="landscape" paperSize="9" scale="72" r:id="rId1"/>
  <headerFooter alignWithMargins="0">
    <oddHeader>&amp;C&amp;"Garamond,Félkövér"&amp;14 5/2016.(IV.22.)  zárszámadási rendelethez 
Zalaszabar Község Önkormányzatának 
működési feladatainak támogatása 2015.évre 
&amp;R&amp;A
&amp;P.oldal
1000.-Ft-ban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280"/>
  <sheetViews>
    <sheetView zoomScalePageLayoutView="0" workbookViewId="0" topLeftCell="A1">
      <pane ySplit="3" topLeftCell="A249" activePane="bottomLeft" state="frozen"/>
      <selection pane="topLeft" activeCell="A1" sqref="A1"/>
      <selection pane="bottomLeft" activeCell="A1" sqref="A1:E280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5" width="19.125" style="0" customWidth="1"/>
  </cols>
  <sheetData>
    <row r="1" spans="1:5" ht="12.75">
      <c r="A1" s="824" t="s">
        <v>1902</v>
      </c>
      <c r="B1" s="825"/>
      <c r="C1" s="825"/>
      <c r="D1" s="825"/>
      <c r="E1" s="825"/>
    </row>
    <row r="2" spans="1:5" ht="30">
      <c r="A2" s="629" t="s">
        <v>1713</v>
      </c>
      <c r="B2" s="629" t="s">
        <v>833</v>
      </c>
      <c r="C2" s="629" t="s">
        <v>1116</v>
      </c>
      <c r="D2" s="629" t="s">
        <v>1117</v>
      </c>
      <c r="E2" s="629" t="s">
        <v>1118</v>
      </c>
    </row>
    <row r="3" spans="1:5" ht="15">
      <c r="A3" s="629">
        <v>2</v>
      </c>
      <c r="B3" s="629">
        <v>3</v>
      </c>
      <c r="C3" s="629">
        <v>4</v>
      </c>
      <c r="D3" s="629">
        <v>5</v>
      </c>
      <c r="E3" s="629">
        <v>6</v>
      </c>
    </row>
    <row r="4" spans="1:5" ht="12.75">
      <c r="A4" s="630" t="s">
        <v>1119</v>
      </c>
      <c r="B4" s="425" t="s">
        <v>236</v>
      </c>
      <c r="C4" s="631">
        <v>13971</v>
      </c>
      <c r="D4" s="631">
        <v>0</v>
      </c>
      <c r="E4" s="631">
        <v>13971</v>
      </c>
    </row>
    <row r="5" spans="1:5" ht="12.75">
      <c r="A5" s="630" t="s">
        <v>1121</v>
      </c>
      <c r="B5" s="425" t="s">
        <v>237</v>
      </c>
      <c r="C5" s="631">
        <v>19898</v>
      </c>
      <c r="D5" s="631">
        <v>0</v>
      </c>
      <c r="E5" s="631">
        <v>19898</v>
      </c>
    </row>
    <row r="6" spans="1:5" ht="25.5">
      <c r="A6" s="630" t="s">
        <v>1123</v>
      </c>
      <c r="B6" s="425" t="s">
        <v>1901</v>
      </c>
      <c r="C6" s="631">
        <v>9358</v>
      </c>
      <c r="D6" s="631">
        <v>0</v>
      </c>
      <c r="E6" s="631">
        <v>9358</v>
      </c>
    </row>
    <row r="7" spans="1:5" ht="12.75">
      <c r="A7" s="630" t="s">
        <v>1125</v>
      </c>
      <c r="B7" s="425" t="s">
        <v>238</v>
      </c>
      <c r="C7" s="631">
        <v>1200</v>
      </c>
      <c r="D7" s="631">
        <v>0</v>
      </c>
      <c r="E7" s="631">
        <v>1200</v>
      </c>
    </row>
    <row r="8" spans="1:5" ht="12.75">
      <c r="A8" s="630" t="s">
        <v>1127</v>
      </c>
      <c r="B8" s="425" t="s">
        <v>1900</v>
      </c>
      <c r="C8" s="631">
        <v>1266</v>
      </c>
      <c r="D8" s="631">
        <v>0</v>
      </c>
      <c r="E8" s="631">
        <v>1266</v>
      </c>
    </row>
    <row r="9" spans="1:5" ht="12.75">
      <c r="A9" s="630" t="s">
        <v>1129</v>
      </c>
      <c r="B9" s="425" t="s">
        <v>1899</v>
      </c>
      <c r="C9" s="631">
        <v>768</v>
      </c>
      <c r="D9" s="631">
        <v>0</v>
      </c>
      <c r="E9" s="631">
        <v>768</v>
      </c>
    </row>
    <row r="10" spans="1:5" ht="12.75">
      <c r="A10" s="632" t="s">
        <v>1131</v>
      </c>
      <c r="B10" s="424" t="s">
        <v>1898</v>
      </c>
      <c r="C10" s="633">
        <v>46461</v>
      </c>
      <c r="D10" s="633">
        <v>0</v>
      </c>
      <c r="E10" s="633">
        <v>46461</v>
      </c>
    </row>
    <row r="11" spans="1:5" ht="12.75">
      <c r="A11" s="630" t="s">
        <v>1133</v>
      </c>
      <c r="B11" s="425" t="s">
        <v>239</v>
      </c>
      <c r="C11" s="631">
        <v>0</v>
      </c>
      <c r="D11" s="631">
        <v>0</v>
      </c>
      <c r="E11" s="631">
        <v>0</v>
      </c>
    </row>
    <row r="12" spans="1:5" ht="25.5">
      <c r="A12" s="630" t="s">
        <v>1135</v>
      </c>
      <c r="B12" s="425" t="s">
        <v>240</v>
      </c>
      <c r="C12" s="631">
        <v>0</v>
      </c>
      <c r="D12" s="631">
        <v>0</v>
      </c>
      <c r="E12" s="631">
        <v>0</v>
      </c>
    </row>
    <row r="13" spans="1:5" ht="25.5">
      <c r="A13" s="632" t="s">
        <v>1137</v>
      </c>
      <c r="B13" s="424" t="s">
        <v>1897</v>
      </c>
      <c r="C13" s="633">
        <v>0</v>
      </c>
      <c r="D13" s="633">
        <v>0</v>
      </c>
      <c r="E13" s="633">
        <v>0</v>
      </c>
    </row>
    <row r="14" spans="1:5" ht="12.75">
      <c r="A14" s="630" t="s">
        <v>1140</v>
      </c>
      <c r="B14" s="425" t="s">
        <v>241</v>
      </c>
      <c r="C14" s="631">
        <v>0</v>
      </c>
      <c r="D14" s="631">
        <v>0</v>
      </c>
      <c r="E14" s="631">
        <v>0</v>
      </c>
    </row>
    <row r="15" spans="1:5" ht="12.75">
      <c r="A15" s="630" t="s">
        <v>1142</v>
      </c>
      <c r="B15" s="425" t="s">
        <v>242</v>
      </c>
      <c r="C15" s="631">
        <v>0</v>
      </c>
      <c r="D15" s="631">
        <v>0</v>
      </c>
      <c r="E15" s="631">
        <v>0</v>
      </c>
    </row>
    <row r="16" spans="1:5" ht="25.5">
      <c r="A16" s="630" t="s">
        <v>1144</v>
      </c>
      <c r="B16" s="425" t="s">
        <v>243</v>
      </c>
      <c r="C16" s="631">
        <v>0</v>
      </c>
      <c r="D16" s="631">
        <v>0</v>
      </c>
      <c r="E16" s="631">
        <v>0</v>
      </c>
    </row>
    <row r="17" spans="1:5" ht="12.75">
      <c r="A17" s="630" t="s">
        <v>1145</v>
      </c>
      <c r="B17" s="425" t="s">
        <v>244</v>
      </c>
      <c r="C17" s="631">
        <v>0</v>
      </c>
      <c r="D17" s="631">
        <v>0</v>
      </c>
      <c r="E17" s="631">
        <v>0</v>
      </c>
    </row>
    <row r="18" spans="1:5" ht="12.75">
      <c r="A18" s="630" t="s">
        <v>1147</v>
      </c>
      <c r="B18" s="425" t="s">
        <v>245</v>
      </c>
      <c r="C18" s="631">
        <v>0</v>
      </c>
      <c r="D18" s="631">
        <v>0</v>
      </c>
      <c r="E18" s="631">
        <v>0</v>
      </c>
    </row>
    <row r="19" spans="1:5" ht="12.75">
      <c r="A19" s="630" t="s">
        <v>1148</v>
      </c>
      <c r="B19" s="425" t="s">
        <v>246</v>
      </c>
      <c r="C19" s="631">
        <v>0</v>
      </c>
      <c r="D19" s="631">
        <v>0</v>
      </c>
      <c r="E19" s="631">
        <v>0</v>
      </c>
    </row>
    <row r="20" spans="1:5" ht="12.75">
      <c r="A20" s="630" t="s">
        <v>1150</v>
      </c>
      <c r="B20" s="425" t="s">
        <v>247</v>
      </c>
      <c r="C20" s="631">
        <v>0</v>
      </c>
      <c r="D20" s="631">
        <v>0</v>
      </c>
      <c r="E20" s="631">
        <v>0</v>
      </c>
    </row>
    <row r="21" spans="1:5" ht="12.75">
      <c r="A21" s="630" t="s">
        <v>1152</v>
      </c>
      <c r="B21" s="425" t="s">
        <v>248</v>
      </c>
      <c r="C21" s="631">
        <v>0</v>
      </c>
      <c r="D21" s="631">
        <v>0</v>
      </c>
      <c r="E21" s="631">
        <v>0</v>
      </c>
    </row>
    <row r="22" spans="1:5" ht="12.75">
      <c r="A22" s="630" t="s">
        <v>1154</v>
      </c>
      <c r="B22" s="425" t="s">
        <v>249</v>
      </c>
      <c r="C22" s="631">
        <v>0</v>
      </c>
      <c r="D22" s="631">
        <v>0</v>
      </c>
      <c r="E22" s="631">
        <v>0</v>
      </c>
    </row>
    <row r="23" spans="1:5" ht="12.75">
      <c r="A23" s="630" t="s">
        <v>1156</v>
      </c>
      <c r="B23" s="425" t="s">
        <v>250</v>
      </c>
      <c r="C23" s="631">
        <v>0</v>
      </c>
      <c r="D23" s="631">
        <v>0</v>
      </c>
      <c r="E23" s="631">
        <v>0</v>
      </c>
    </row>
    <row r="24" spans="1:5" ht="25.5">
      <c r="A24" s="632" t="s">
        <v>1157</v>
      </c>
      <c r="B24" s="424" t="s">
        <v>1896</v>
      </c>
      <c r="C24" s="633">
        <v>0</v>
      </c>
      <c r="D24" s="633">
        <v>0</v>
      </c>
      <c r="E24" s="633">
        <v>0</v>
      </c>
    </row>
    <row r="25" spans="1:5" ht="12.75">
      <c r="A25" s="630" t="s">
        <v>1158</v>
      </c>
      <c r="B25" s="425" t="s">
        <v>251</v>
      </c>
      <c r="C25" s="631">
        <v>0</v>
      </c>
      <c r="D25" s="631">
        <v>0</v>
      </c>
      <c r="E25" s="631">
        <v>0</v>
      </c>
    </row>
    <row r="26" spans="1:5" ht="12.75">
      <c r="A26" s="630" t="s">
        <v>1160</v>
      </c>
      <c r="B26" s="425" t="s">
        <v>252</v>
      </c>
      <c r="C26" s="631">
        <v>0</v>
      </c>
      <c r="D26" s="631">
        <v>0</v>
      </c>
      <c r="E26" s="631">
        <v>0</v>
      </c>
    </row>
    <row r="27" spans="1:5" ht="25.5">
      <c r="A27" s="630" t="s">
        <v>1162</v>
      </c>
      <c r="B27" s="425" t="s">
        <v>253</v>
      </c>
      <c r="C27" s="631">
        <v>0</v>
      </c>
      <c r="D27" s="631">
        <v>0</v>
      </c>
      <c r="E27" s="631">
        <v>0</v>
      </c>
    </row>
    <row r="28" spans="1:5" ht="12.75">
      <c r="A28" s="630" t="s">
        <v>1164</v>
      </c>
      <c r="B28" s="425" t="s">
        <v>254</v>
      </c>
      <c r="C28" s="631">
        <v>0</v>
      </c>
      <c r="D28" s="631">
        <v>0</v>
      </c>
      <c r="E28" s="631">
        <v>0</v>
      </c>
    </row>
    <row r="29" spans="1:5" ht="12.75">
      <c r="A29" s="630" t="s">
        <v>1166</v>
      </c>
      <c r="B29" s="425" t="s">
        <v>255</v>
      </c>
      <c r="C29" s="631">
        <v>0</v>
      </c>
      <c r="D29" s="631">
        <v>0</v>
      </c>
      <c r="E29" s="631">
        <v>0</v>
      </c>
    </row>
    <row r="30" spans="1:5" ht="12.75">
      <c r="A30" s="630" t="s">
        <v>1168</v>
      </c>
      <c r="B30" s="425" t="s">
        <v>256</v>
      </c>
      <c r="C30" s="631">
        <v>0</v>
      </c>
      <c r="D30" s="631">
        <v>0</v>
      </c>
      <c r="E30" s="631">
        <v>0</v>
      </c>
    </row>
    <row r="31" spans="1:5" ht="12.75">
      <c r="A31" s="630" t="s">
        <v>1170</v>
      </c>
      <c r="B31" s="425" t="s">
        <v>257</v>
      </c>
      <c r="C31" s="631">
        <v>0</v>
      </c>
      <c r="D31" s="631">
        <v>0</v>
      </c>
      <c r="E31" s="631">
        <v>0</v>
      </c>
    </row>
    <row r="32" spans="1:5" ht="12.75">
      <c r="A32" s="630" t="s">
        <v>1172</v>
      </c>
      <c r="B32" s="425" t="s">
        <v>258</v>
      </c>
      <c r="C32" s="631">
        <v>0</v>
      </c>
      <c r="D32" s="631">
        <v>0</v>
      </c>
      <c r="E32" s="631">
        <v>0</v>
      </c>
    </row>
    <row r="33" spans="1:5" ht="12.75">
      <c r="A33" s="630" t="s">
        <v>1174</v>
      </c>
      <c r="B33" s="425" t="s">
        <v>259</v>
      </c>
      <c r="C33" s="631">
        <v>0</v>
      </c>
      <c r="D33" s="631">
        <v>0</v>
      </c>
      <c r="E33" s="631">
        <v>0</v>
      </c>
    </row>
    <row r="34" spans="1:5" ht="12.75">
      <c r="A34" s="630" t="s">
        <v>1176</v>
      </c>
      <c r="B34" s="425" t="s">
        <v>260</v>
      </c>
      <c r="C34" s="631">
        <v>0</v>
      </c>
      <c r="D34" s="631">
        <v>0</v>
      </c>
      <c r="E34" s="631">
        <v>0</v>
      </c>
    </row>
    <row r="35" spans="1:5" ht="25.5">
      <c r="A35" s="632" t="s">
        <v>1179</v>
      </c>
      <c r="B35" s="424" t="s">
        <v>1895</v>
      </c>
      <c r="C35" s="633">
        <v>15279</v>
      </c>
      <c r="D35" s="633">
        <v>0</v>
      </c>
      <c r="E35" s="633">
        <v>15279</v>
      </c>
    </row>
    <row r="36" spans="1:5" ht="12.75">
      <c r="A36" s="630" t="s">
        <v>1181</v>
      </c>
      <c r="B36" s="425" t="s">
        <v>261</v>
      </c>
      <c r="C36" s="631">
        <v>541</v>
      </c>
      <c r="D36" s="631">
        <v>0</v>
      </c>
      <c r="E36" s="631">
        <v>541</v>
      </c>
    </row>
    <row r="37" spans="1:5" ht="12.75">
      <c r="A37" s="630" t="s">
        <v>1183</v>
      </c>
      <c r="B37" s="425" t="s">
        <v>262</v>
      </c>
      <c r="C37" s="631">
        <v>290</v>
      </c>
      <c r="D37" s="631">
        <v>0</v>
      </c>
      <c r="E37" s="631">
        <v>290</v>
      </c>
    </row>
    <row r="38" spans="1:5" ht="25.5">
      <c r="A38" s="630" t="s">
        <v>1185</v>
      </c>
      <c r="B38" s="425" t="s">
        <v>263</v>
      </c>
      <c r="C38" s="631">
        <v>0</v>
      </c>
      <c r="D38" s="631">
        <v>0</v>
      </c>
      <c r="E38" s="631">
        <v>0</v>
      </c>
    </row>
    <row r="39" spans="1:5" ht="12.75">
      <c r="A39" s="630" t="s">
        <v>1187</v>
      </c>
      <c r="B39" s="425" t="s">
        <v>264</v>
      </c>
      <c r="C39" s="631">
        <v>1298</v>
      </c>
      <c r="D39" s="631">
        <v>0</v>
      </c>
      <c r="E39" s="631">
        <v>1298</v>
      </c>
    </row>
    <row r="40" spans="1:5" ht="12.75">
      <c r="A40" s="630" t="s">
        <v>1189</v>
      </c>
      <c r="B40" s="425" t="s">
        <v>265</v>
      </c>
      <c r="C40" s="631">
        <v>0</v>
      </c>
      <c r="D40" s="631">
        <v>0</v>
      </c>
      <c r="E40" s="631">
        <v>0</v>
      </c>
    </row>
    <row r="41" spans="1:5" ht="12.75">
      <c r="A41" s="630" t="s">
        <v>1191</v>
      </c>
      <c r="B41" s="425" t="s">
        <v>266</v>
      </c>
      <c r="C41" s="631">
        <v>11123</v>
      </c>
      <c r="D41" s="631">
        <v>0</v>
      </c>
      <c r="E41" s="631">
        <v>11123</v>
      </c>
    </row>
    <row r="42" spans="1:5" ht="12.75">
      <c r="A42" s="630" t="s">
        <v>1193</v>
      </c>
      <c r="B42" s="425" t="s">
        <v>267</v>
      </c>
      <c r="C42" s="631">
        <v>2027</v>
      </c>
      <c r="D42" s="631">
        <v>0</v>
      </c>
      <c r="E42" s="631">
        <v>2027</v>
      </c>
    </row>
    <row r="43" spans="1:5" ht="12.75">
      <c r="A43" s="630" t="s">
        <v>1195</v>
      </c>
      <c r="B43" s="425" t="s">
        <v>268</v>
      </c>
      <c r="C43" s="631">
        <v>0</v>
      </c>
      <c r="D43" s="631">
        <v>0</v>
      </c>
      <c r="E43" s="631">
        <v>0</v>
      </c>
    </row>
    <row r="44" spans="1:5" ht="12.75">
      <c r="A44" s="630" t="s">
        <v>1197</v>
      </c>
      <c r="B44" s="425" t="s">
        <v>269</v>
      </c>
      <c r="C44" s="631">
        <v>0</v>
      </c>
      <c r="D44" s="631">
        <v>0</v>
      </c>
      <c r="E44" s="631">
        <v>0</v>
      </c>
    </row>
    <row r="45" spans="1:5" ht="12.75">
      <c r="A45" s="630" t="s">
        <v>1198</v>
      </c>
      <c r="B45" s="425" t="s">
        <v>270</v>
      </c>
      <c r="C45" s="631">
        <v>0</v>
      </c>
      <c r="D45" s="631">
        <v>0</v>
      </c>
      <c r="E45" s="631">
        <v>0</v>
      </c>
    </row>
    <row r="46" spans="1:5" ht="12.75">
      <c r="A46" s="632" t="s">
        <v>1200</v>
      </c>
      <c r="B46" s="424" t="s">
        <v>271</v>
      </c>
      <c r="C46" s="633">
        <v>61740</v>
      </c>
      <c r="D46" s="633">
        <v>0</v>
      </c>
      <c r="E46" s="633">
        <v>61740</v>
      </c>
    </row>
    <row r="47" spans="1:5" ht="12.75">
      <c r="A47" s="630" t="s">
        <v>1201</v>
      </c>
      <c r="B47" s="425" t="s">
        <v>272</v>
      </c>
      <c r="C47" s="631">
        <v>16523</v>
      </c>
      <c r="D47" s="631">
        <v>0</v>
      </c>
      <c r="E47" s="631">
        <v>16523</v>
      </c>
    </row>
    <row r="48" spans="1:5" ht="25.5">
      <c r="A48" s="630" t="s">
        <v>1202</v>
      </c>
      <c r="B48" s="425" t="s">
        <v>273</v>
      </c>
      <c r="C48" s="631">
        <v>0</v>
      </c>
      <c r="D48" s="631">
        <v>0</v>
      </c>
      <c r="E48" s="631">
        <v>0</v>
      </c>
    </row>
    <row r="49" spans="1:5" ht="25.5">
      <c r="A49" s="632" t="s">
        <v>1204</v>
      </c>
      <c r="B49" s="424" t="s">
        <v>1894</v>
      </c>
      <c r="C49" s="633">
        <v>0</v>
      </c>
      <c r="D49" s="633">
        <v>0</v>
      </c>
      <c r="E49" s="633">
        <v>0</v>
      </c>
    </row>
    <row r="50" spans="1:5" ht="12.75">
      <c r="A50" s="630" t="s">
        <v>1206</v>
      </c>
      <c r="B50" s="425" t="s">
        <v>274</v>
      </c>
      <c r="C50" s="631">
        <v>0</v>
      </c>
      <c r="D50" s="631">
        <v>0</v>
      </c>
      <c r="E50" s="631">
        <v>0</v>
      </c>
    </row>
    <row r="51" spans="1:5" ht="12.75">
      <c r="A51" s="630" t="s">
        <v>1208</v>
      </c>
      <c r="B51" s="425" t="s">
        <v>275</v>
      </c>
      <c r="C51" s="631">
        <v>0</v>
      </c>
      <c r="D51" s="631">
        <v>0</v>
      </c>
      <c r="E51" s="631">
        <v>0</v>
      </c>
    </row>
    <row r="52" spans="1:5" ht="25.5">
      <c r="A52" s="630" t="s">
        <v>1210</v>
      </c>
      <c r="B52" s="425" t="s">
        <v>276</v>
      </c>
      <c r="C52" s="631">
        <v>0</v>
      </c>
      <c r="D52" s="631">
        <v>0</v>
      </c>
      <c r="E52" s="631">
        <v>0</v>
      </c>
    </row>
    <row r="53" spans="1:5" ht="12.75">
      <c r="A53" s="630" t="s">
        <v>1212</v>
      </c>
      <c r="B53" s="425" t="s">
        <v>277</v>
      </c>
      <c r="C53" s="631">
        <v>0</v>
      </c>
      <c r="D53" s="631">
        <v>0</v>
      </c>
      <c r="E53" s="631">
        <v>0</v>
      </c>
    </row>
    <row r="54" spans="1:5" ht="12.75">
      <c r="A54" s="630" t="s">
        <v>1213</v>
      </c>
      <c r="B54" s="425" t="s">
        <v>278</v>
      </c>
      <c r="C54" s="631">
        <v>0</v>
      </c>
      <c r="D54" s="631">
        <v>0</v>
      </c>
      <c r="E54" s="631">
        <v>0</v>
      </c>
    </row>
    <row r="55" spans="1:5" ht="12.75">
      <c r="A55" s="630" t="s">
        <v>1215</v>
      </c>
      <c r="B55" s="425" t="s">
        <v>279</v>
      </c>
      <c r="C55" s="631">
        <v>0</v>
      </c>
      <c r="D55" s="631">
        <v>0</v>
      </c>
      <c r="E55" s="631">
        <v>0</v>
      </c>
    </row>
    <row r="56" spans="1:5" ht="12.75">
      <c r="A56" s="630" t="s">
        <v>1217</v>
      </c>
      <c r="B56" s="425" t="s">
        <v>280</v>
      </c>
      <c r="C56" s="631">
        <v>0</v>
      </c>
      <c r="D56" s="631">
        <v>0</v>
      </c>
      <c r="E56" s="631">
        <v>0</v>
      </c>
    </row>
    <row r="57" spans="1:5" ht="12.75">
      <c r="A57" s="630" t="s">
        <v>1219</v>
      </c>
      <c r="B57" s="425" t="s">
        <v>281</v>
      </c>
      <c r="C57" s="631">
        <v>0</v>
      </c>
      <c r="D57" s="631">
        <v>0</v>
      </c>
      <c r="E57" s="631">
        <v>0</v>
      </c>
    </row>
    <row r="58" spans="1:5" ht="12.75">
      <c r="A58" s="630" t="s">
        <v>1221</v>
      </c>
      <c r="B58" s="425" t="s">
        <v>282</v>
      </c>
      <c r="C58" s="631">
        <v>0</v>
      </c>
      <c r="D58" s="631">
        <v>0</v>
      </c>
      <c r="E58" s="631">
        <v>0</v>
      </c>
    </row>
    <row r="59" spans="1:5" ht="12.75">
      <c r="A59" s="630" t="s">
        <v>1223</v>
      </c>
      <c r="B59" s="425" t="s">
        <v>283</v>
      </c>
      <c r="C59" s="631">
        <v>0</v>
      </c>
      <c r="D59" s="631">
        <v>0</v>
      </c>
      <c r="E59" s="631">
        <v>0</v>
      </c>
    </row>
    <row r="60" spans="1:5" ht="25.5">
      <c r="A60" s="632" t="s">
        <v>1225</v>
      </c>
      <c r="B60" s="424" t="s">
        <v>1893</v>
      </c>
      <c r="C60" s="633">
        <v>0</v>
      </c>
      <c r="D60" s="633">
        <v>0</v>
      </c>
      <c r="E60" s="633">
        <v>0</v>
      </c>
    </row>
    <row r="61" spans="1:5" ht="12.75">
      <c r="A61" s="630" t="s">
        <v>1227</v>
      </c>
      <c r="B61" s="425" t="s">
        <v>284</v>
      </c>
      <c r="C61" s="631">
        <v>0</v>
      </c>
      <c r="D61" s="631">
        <v>0</v>
      </c>
      <c r="E61" s="631">
        <v>0</v>
      </c>
    </row>
    <row r="62" spans="1:5" ht="12.75">
      <c r="A62" s="630" t="s">
        <v>1229</v>
      </c>
      <c r="B62" s="425" t="s">
        <v>285</v>
      </c>
      <c r="C62" s="631">
        <v>0</v>
      </c>
      <c r="D62" s="631">
        <v>0</v>
      </c>
      <c r="E62" s="631">
        <v>0</v>
      </c>
    </row>
    <row r="63" spans="1:5" ht="25.5">
      <c r="A63" s="630" t="s">
        <v>1231</v>
      </c>
      <c r="B63" s="425" t="s">
        <v>286</v>
      </c>
      <c r="C63" s="631">
        <v>0</v>
      </c>
      <c r="D63" s="631">
        <v>0</v>
      </c>
      <c r="E63" s="631">
        <v>0</v>
      </c>
    </row>
    <row r="64" spans="1:5" ht="12.75">
      <c r="A64" s="630" t="s">
        <v>1233</v>
      </c>
      <c r="B64" s="425" t="s">
        <v>287</v>
      </c>
      <c r="C64" s="631">
        <v>0</v>
      </c>
      <c r="D64" s="631">
        <v>0</v>
      </c>
      <c r="E64" s="631">
        <v>0</v>
      </c>
    </row>
    <row r="65" spans="1:5" ht="12.75">
      <c r="A65" s="630" t="s">
        <v>1235</v>
      </c>
      <c r="B65" s="425" t="s">
        <v>288</v>
      </c>
      <c r="C65" s="631">
        <v>0</v>
      </c>
      <c r="D65" s="631">
        <v>0</v>
      </c>
      <c r="E65" s="631">
        <v>0</v>
      </c>
    </row>
    <row r="66" spans="1:5" ht="12.75">
      <c r="A66" s="630" t="s">
        <v>1236</v>
      </c>
      <c r="B66" s="425" t="s">
        <v>289</v>
      </c>
      <c r="C66" s="631">
        <v>0</v>
      </c>
      <c r="D66" s="631">
        <v>0</v>
      </c>
      <c r="E66" s="631">
        <v>0</v>
      </c>
    </row>
    <row r="67" spans="1:5" ht="12.75">
      <c r="A67" s="630" t="s">
        <v>1238</v>
      </c>
      <c r="B67" s="425" t="s">
        <v>290</v>
      </c>
      <c r="C67" s="631">
        <v>0</v>
      </c>
      <c r="D67" s="631">
        <v>0</v>
      </c>
      <c r="E67" s="631">
        <v>0</v>
      </c>
    </row>
    <row r="68" spans="1:5" ht="12.75">
      <c r="A68" s="630" t="s">
        <v>1240</v>
      </c>
      <c r="B68" s="425" t="s">
        <v>291</v>
      </c>
      <c r="C68" s="631">
        <v>0</v>
      </c>
      <c r="D68" s="631">
        <v>0</v>
      </c>
      <c r="E68" s="631">
        <v>0</v>
      </c>
    </row>
    <row r="69" spans="1:5" ht="12.75">
      <c r="A69" s="630" t="s">
        <v>1242</v>
      </c>
      <c r="B69" s="425" t="s">
        <v>292</v>
      </c>
      <c r="C69" s="631">
        <v>0</v>
      </c>
      <c r="D69" s="631">
        <v>0</v>
      </c>
      <c r="E69" s="631">
        <v>0</v>
      </c>
    </row>
    <row r="70" spans="1:5" ht="12.75">
      <c r="A70" s="630" t="s">
        <v>1244</v>
      </c>
      <c r="B70" s="425" t="s">
        <v>293</v>
      </c>
      <c r="C70" s="631">
        <v>0</v>
      </c>
      <c r="D70" s="631">
        <v>0</v>
      </c>
      <c r="E70" s="631">
        <v>0</v>
      </c>
    </row>
    <row r="71" spans="1:5" ht="25.5">
      <c r="A71" s="632" t="s">
        <v>1246</v>
      </c>
      <c r="B71" s="424" t="s">
        <v>1892</v>
      </c>
      <c r="C71" s="633">
        <v>10000</v>
      </c>
      <c r="D71" s="633">
        <v>0</v>
      </c>
      <c r="E71" s="633">
        <v>10000</v>
      </c>
    </row>
    <row r="72" spans="1:5" ht="12.75">
      <c r="A72" s="630" t="s">
        <v>1248</v>
      </c>
      <c r="B72" s="425" t="s">
        <v>294</v>
      </c>
      <c r="C72" s="631">
        <v>0</v>
      </c>
      <c r="D72" s="631">
        <v>0</v>
      </c>
      <c r="E72" s="631">
        <v>0</v>
      </c>
    </row>
    <row r="73" spans="1:5" ht="12.75">
      <c r="A73" s="630" t="s">
        <v>1250</v>
      </c>
      <c r="B73" s="425" t="s">
        <v>295</v>
      </c>
      <c r="C73" s="631">
        <v>0</v>
      </c>
      <c r="D73" s="631">
        <v>0</v>
      </c>
      <c r="E73" s="631">
        <v>0</v>
      </c>
    </row>
    <row r="74" spans="1:5" ht="25.5">
      <c r="A74" s="630" t="s">
        <v>1252</v>
      </c>
      <c r="B74" s="425" t="s">
        <v>296</v>
      </c>
      <c r="C74" s="631">
        <v>0</v>
      </c>
      <c r="D74" s="631">
        <v>0</v>
      </c>
      <c r="E74" s="631">
        <v>0</v>
      </c>
    </row>
    <row r="75" spans="1:5" ht="12.75">
      <c r="A75" s="630" t="s">
        <v>1253</v>
      </c>
      <c r="B75" s="425" t="s">
        <v>297</v>
      </c>
      <c r="C75" s="631">
        <v>10000</v>
      </c>
      <c r="D75" s="631">
        <v>0</v>
      </c>
      <c r="E75" s="631">
        <v>10000</v>
      </c>
    </row>
    <row r="76" spans="1:5" ht="12.75">
      <c r="A76" s="630" t="s">
        <v>1255</v>
      </c>
      <c r="B76" s="425" t="s">
        <v>298</v>
      </c>
      <c r="C76" s="631">
        <v>0</v>
      </c>
      <c r="D76" s="631">
        <v>0</v>
      </c>
      <c r="E76" s="631">
        <v>0</v>
      </c>
    </row>
    <row r="77" spans="1:5" ht="12.75">
      <c r="A77" s="630" t="s">
        <v>1256</v>
      </c>
      <c r="B77" s="425" t="s">
        <v>299</v>
      </c>
      <c r="C77" s="631">
        <v>0</v>
      </c>
      <c r="D77" s="631">
        <v>0</v>
      </c>
      <c r="E77" s="631">
        <v>0</v>
      </c>
    </row>
    <row r="78" spans="1:5" ht="12.75">
      <c r="A78" s="630" t="s">
        <v>1258</v>
      </c>
      <c r="B78" s="425" t="s">
        <v>300</v>
      </c>
      <c r="C78" s="631">
        <v>0</v>
      </c>
      <c r="D78" s="631">
        <v>0</v>
      </c>
      <c r="E78" s="631">
        <v>0</v>
      </c>
    </row>
    <row r="79" spans="1:5" ht="12.75">
      <c r="A79" s="630" t="s">
        <v>1259</v>
      </c>
      <c r="B79" s="425" t="s">
        <v>301</v>
      </c>
      <c r="C79" s="631">
        <v>0</v>
      </c>
      <c r="D79" s="631">
        <v>0</v>
      </c>
      <c r="E79" s="631">
        <v>0</v>
      </c>
    </row>
    <row r="80" spans="1:5" ht="12.75">
      <c r="A80" s="630" t="s">
        <v>1260</v>
      </c>
      <c r="B80" s="425" t="s">
        <v>302</v>
      </c>
      <c r="C80" s="631">
        <v>0</v>
      </c>
      <c r="D80" s="631">
        <v>0</v>
      </c>
      <c r="E80" s="631">
        <v>0</v>
      </c>
    </row>
    <row r="81" spans="1:5" ht="12.75">
      <c r="A81" s="630" t="s">
        <v>1262</v>
      </c>
      <c r="B81" s="425" t="s">
        <v>303</v>
      </c>
      <c r="C81" s="631">
        <v>0</v>
      </c>
      <c r="D81" s="631">
        <v>0</v>
      </c>
      <c r="E81" s="631">
        <v>0</v>
      </c>
    </row>
    <row r="82" spans="1:5" ht="12.75">
      <c r="A82" s="632" t="s">
        <v>1264</v>
      </c>
      <c r="B82" s="424" t="s">
        <v>304</v>
      </c>
      <c r="C82" s="633">
        <v>26523</v>
      </c>
      <c r="D82" s="633">
        <v>0</v>
      </c>
      <c r="E82" s="633">
        <v>26523</v>
      </c>
    </row>
    <row r="83" spans="1:5" ht="12.75">
      <c r="A83" s="632" t="s">
        <v>1266</v>
      </c>
      <c r="B83" s="424" t="s">
        <v>305</v>
      </c>
      <c r="C83" s="633">
        <v>0</v>
      </c>
      <c r="D83" s="633">
        <v>0</v>
      </c>
      <c r="E83" s="633">
        <v>0</v>
      </c>
    </row>
    <row r="84" spans="1:5" ht="12.75">
      <c r="A84" s="630" t="s">
        <v>1267</v>
      </c>
      <c r="B84" s="425" t="s">
        <v>306</v>
      </c>
      <c r="C84" s="631">
        <v>0</v>
      </c>
      <c r="D84" s="631">
        <v>0</v>
      </c>
      <c r="E84" s="631">
        <v>0</v>
      </c>
    </row>
    <row r="85" spans="1:5" ht="25.5">
      <c r="A85" s="630" t="s">
        <v>1269</v>
      </c>
      <c r="B85" s="425" t="s">
        <v>307</v>
      </c>
      <c r="C85" s="631">
        <v>0</v>
      </c>
      <c r="D85" s="631">
        <v>0</v>
      </c>
      <c r="E85" s="631">
        <v>0</v>
      </c>
    </row>
    <row r="86" spans="1:5" ht="12.75">
      <c r="A86" s="630" t="s">
        <v>1270</v>
      </c>
      <c r="B86" s="425" t="s">
        <v>308</v>
      </c>
      <c r="C86" s="631">
        <v>0</v>
      </c>
      <c r="D86" s="631">
        <v>0</v>
      </c>
      <c r="E86" s="631">
        <v>0</v>
      </c>
    </row>
    <row r="87" spans="1:5" ht="12.75">
      <c r="A87" s="632" t="s">
        <v>1271</v>
      </c>
      <c r="B87" s="424" t="s">
        <v>1891</v>
      </c>
      <c r="C87" s="633">
        <v>0</v>
      </c>
      <c r="D87" s="633">
        <v>0</v>
      </c>
      <c r="E87" s="633">
        <v>0</v>
      </c>
    </row>
    <row r="88" spans="1:5" ht="12.75">
      <c r="A88" s="630" t="s">
        <v>1220</v>
      </c>
      <c r="B88" s="425" t="s">
        <v>309</v>
      </c>
      <c r="C88" s="631">
        <v>0</v>
      </c>
      <c r="D88" s="631">
        <v>0</v>
      </c>
      <c r="E88" s="631">
        <v>0</v>
      </c>
    </row>
    <row r="89" spans="1:5" ht="12.75">
      <c r="A89" s="630" t="s">
        <v>1274</v>
      </c>
      <c r="B89" s="425" t="s">
        <v>310</v>
      </c>
      <c r="C89" s="631">
        <v>0</v>
      </c>
      <c r="D89" s="631">
        <v>0</v>
      </c>
      <c r="E89" s="631">
        <v>0</v>
      </c>
    </row>
    <row r="90" spans="1:5" ht="12.75">
      <c r="A90" s="630" t="s">
        <v>1276</v>
      </c>
      <c r="B90" s="425" t="s">
        <v>311</v>
      </c>
      <c r="C90" s="631">
        <v>0</v>
      </c>
      <c r="D90" s="631">
        <v>0</v>
      </c>
      <c r="E90" s="631">
        <v>0</v>
      </c>
    </row>
    <row r="91" spans="1:5" ht="12.75">
      <c r="A91" s="630" t="s">
        <v>1278</v>
      </c>
      <c r="B91" s="425" t="s">
        <v>312</v>
      </c>
      <c r="C91" s="631">
        <v>0</v>
      </c>
      <c r="D91" s="631">
        <v>0</v>
      </c>
      <c r="E91" s="631">
        <v>0</v>
      </c>
    </row>
    <row r="92" spans="1:5" ht="12.75">
      <c r="A92" s="630" t="s">
        <v>1280</v>
      </c>
      <c r="B92" s="425" t="s">
        <v>313</v>
      </c>
      <c r="C92" s="631">
        <v>0</v>
      </c>
      <c r="D92" s="631">
        <v>0</v>
      </c>
      <c r="E92" s="631">
        <v>0</v>
      </c>
    </row>
    <row r="93" spans="1:5" ht="12.75">
      <c r="A93" s="630" t="s">
        <v>1282</v>
      </c>
      <c r="B93" s="425" t="s">
        <v>314</v>
      </c>
      <c r="C93" s="631">
        <v>0</v>
      </c>
      <c r="D93" s="631">
        <v>0</v>
      </c>
      <c r="E93" s="631">
        <v>0</v>
      </c>
    </row>
    <row r="94" spans="1:5" ht="12.75">
      <c r="A94" s="630" t="s">
        <v>1284</v>
      </c>
      <c r="B94" s="425" t="s">
        <v>315</v>
      </c>
      <c r="C94" s="631">
        <v>0</v>
      </c>
      <c r="D94" s="631">
        <v>0</v>
      </c>
      <c r="E94" s="631">
        <v>0</v>
      </c>
    </row>
    <row r="95" spans="1:5" ht="12.75">
      <c r="A95" s="630" t="s">
        <v>1286</v>
      </c>
      <c r="B95" s="425" t="s">
        <v>316</v>
      </c>
      <c r="C95" s="631">
        <v>0</v>
      </c>
      <c r="D95" s="631">
        <v>0</v>
      </c>
      <c r="E95" s="631">
        <v>0</v>
      </c>
    </row>
    <row r="96" spans="1:5" ht="12.75">
      <c r="A96" s="632" t="s">
        <v>1287</v>
      </c>
      <c r="B96" s="424" t="s">
        <v>1358</v>
      </c>
      <c r="C96" s="633">
        <v>0</v>
      </c>
      <c r="D96" s="633">
        <v>0</v>
      </c>
      <c r="E96" s="633">
        <v>0</v>
      </c>
    </row>
    <row r="97" spans="1:5" ht="12.75">
      <c r="A97" s="632" t="s">
        <v>1288</v>
      </c>
      <c r="B97" s="424" t="s">
        <v>1890</v>
      </c>
      <c r="C97" s="633">
        <v>0</v>
      </c>
      <c r="D97" s="633">
        <v>0</v>
      </c>
      <c r="E97" s="633">
        <v>0</v>
      </c>
    </row>
    <row r="98" spans="1:5" ht="12.75">
      <c r="A98" s="630" t="s">
        <v>1290</v>
      </c>
      <c r="B98" s="425" t="s">
        <v>1359</v>
      </c>
      <c r="C98" s="631">
        <v>0</v>
      </c>
      <c r="D98" s="631">
        <v>0</v>
      </c>
      <c r="E98" s="631">
        <v>0</v>
      </c>
    </row>
    <row r="99" spans="1:5" ht="25.5">
      <c r="A99" s="630" t="s">
        <v>1292</v>
      </c>
      <c r="B99" s="425" t="s">
        <v>1360</v>
      </c>
      <c r="C99" s="631">
        <v>0</v>
      </c>
      <c r="D99" s="631">
        <v>0</v>
      </c>
      <c r="E99" s="631">
        <v>0</v>
      </c>
    </row>
    <row r="100" spans="1:5" ht="12.75">
      <c r="A100" s="630" t="s">
        <v>1293</v>
      </c>
      <c r="B100" s="425" t="s">
        <v>1361</v>
      </c>
      <c r="C100" s="631">
        <v>0</v>
      </c>
      <c r="D100" s="631">
        <v>0</v>
      </c>
      <c r="E100" s="631">
        <v>0</v>
      </c>
    </row>
    <row r="101" spans="1:5" ht="12.75">
      <c r="A101" s="630" t="s">
        <v>1295</v>
      </c>
      <c r="B101" s="425" t="s">
        <v>1362</v>
      </c>
      <c r="C101" s="631">
        <v>0</v>
      </c>
      <c r="D101" s="631">
        <v>0</v>
      </c>
      <c r="E101" s="631">
        <v>0</v>
      </c>
    </row>
    <row r="102" spans="1:5" ht="12.75">
      <c r="A102" s="630" t="s">
        <v>1297</v>
      </c>
      <c r="B102" s="425" t="s">
        <v>1363</v>
      </c>
      <c r="C102" s="631">
        <v>0</v>
      </c>
      <c r="D102" s="631">
        <v>0</v>
      </c>
      <c r="E102" s="631">
        <v>0</v>
      </c>
    </row>
    <row r="103" spans="1:5" ht="12.75">
      <c r="A103" s="630" t="s">
        <v>1299</v>
      </c>
      <c r="B103" s="425" t="s">
        <v>1364</v>
      </c>
      <c r="C103" s="631">
        <v>0</v>
      </c>
      <c r="D103" s="631">
        <v>0</v>
      </c>
      <c r="E103" s="631">
        <v>0</v>
      </c>
    </row>
    <row r="104" spans="1:5" ht="12.75">
      <c r="A104" s="630" t="s">
        <v>1300</v>
      </c>
      <c r="B104" s="425" t="s">
        <v>1365</v>
      </c>
      <c r="C104" s="631">
        <v>0</v>
      </c>
      <c r="D104" s="631">
        <v>0</v>
      </c>
      <c r="E104" s="631">
        <v>0</v>
      </c>
    </row>
    <row r="105" spans="1:5" ht="12.75">
      <c r="A105" s="630" t="s">
        <v>1302</v>
      </c>
      <c r="B105" s="425" t="s">
        <v>1366</v>
      </c>
      <c r="C105" s="631">
        <v>0</v>
      </c>
      <c r="D105" s="631">
        <v>0</v>
      </c>
      <c r="E105" s="631">
        <v>0</v>
      </c>
    </row>
    <row r="106" spans="1:5" ht="12.75">
      <c r="A106" s="630" t="s">
        <v>1304</v>
      </c>
      <c r="B106" s="425" t="s">
        <v>1367</v>
      </c>
      <c r="C106" s="631">
        <v>0</v>
      </c>
      <c r="D106" s="631">
        <v>0</v>
      </c>
      <c r="E106" s="631">
        <v>0</v>
      </c>
    </row>
    <row r="107" spans="1:5" ht="12.75">
      <c r="A107" s="632" t="s">
        <v>1305</v>
      </c>
      <c r="B107" s="424" t="s">
        <v>1889</v>
      </c>
      <c r="C107" s="633">
        <v>0</v>
      </c>
      <c r="D107" s="633">
        <v>0</v>
      </c>
      <c r="E107" s="633">
        <v>0</v>
      </c>
    </row>
    <row r="108" spans="1:5" ht="12.75">
      <c r="A108" s="630" t="s">
        <v>1307</v>
      </c>
      <c r="B108" s="425" t="s">
        <v>1888</v>
      </c>
      <c r="C108" s="631">
        <v>0</v>
      </c>
      <c r="D108" s="631">
        <v>0</v>
      </c>
      <c r="E108" s="631">
        <v>0</v>
      </c>
    </row>
    <row r="109" spans="1:5" ht="12.75">
      <c r="A109" s="630" t="s">
        <v>1309</v>
      </c>
      <c r="B109" s="425" t="s">
        <v>1368</v>
      </c>
      <c r="C109" s="631">
        <v>0</v>
      </c>
      <c r="D109" s="631">
        <v>0</v>
      </c>
      <c r="E109" s="631">
        <v>0</v>
      </c>
    </row>
    <row r="110" spans="1:5" ht="12.75">
      <c r="A110" s="630" t="s">
        <v>1311</v>
      </c>
      <c r="B110" s="425" t="s">
        <v>1369</v>
      </c>
      <c r="C110" s="631">
        <v>0</v>
      </c>
      <c r="D110" s="631">
        <v>0</v>
      </c>
      <c r="E110" s="631">
        <v>0</v>
      </c>
    </row>
    <row r="111" spans="1:5" ht="12.75">
      <c r="A111" s="630" t="s">
        <v>1313</v>
      </c>
      <c r="B111" s="425" t="s">
        <v>1370</v>
      </c>
      <c r="C111" s="631">
        <v>0</v>
      </c>
      <c r="D111" s="631">
        <v>0</v>
      </c>
      <c r="E111" s="631">
        <v>0</v>
      </c>
    </row>
    <row r="112" spans="1:5" ht="12.75">
      <c r="A112" s="632" t="s">
        <v>1315</v>
      </c>
      <c r="B112" s="424" t="s">
        <v>1887</v>
      </c>
      <c r="C112" s="633">
        <v>4693</v>
      </c>
      <c r="D112" s="633">
        <v>0</v>
      </c>
      <c r="E112" s="633">
        <v>4693</v>
      </c>
    </row>
    <row r="113" spans="1:5" ht="12.75">
      <c r="A113" s="630" t="s">
        <v>1317</v>
      </c>
      <c r="B113" s="425" t="s">
        <v>1886</v>
      </c>
      <c r="C113" s="631">
        <v>2362</v>
      </c>
      <c r="D113" s="631">
        <v>0</v>
      </c>
      <c r="E113" s="631">
        <v>2362</v>
      </c>
    </row>
    <row r="114" spans="1:5" ht="12.75">
      <c r="A114" s="630" t="s">
        <v>1319</v>
      </c>
      <c r="B114" s="425" t="s">
        <v>1885</v>
      </c>
      <c r="C114" s="631">
        <v>0</v>
      </c>
      <c r="D114" s="631">
        <v>0</v>
      </c>
      <c r="E114" s="631">
        <v>0</v>
      </c>
    </row>
    <row r="115" spans="1:5" ht="12.75">
      <c r="A115" s="630" t="s">
        <v>1321</v>
      </c>
      <c r="B115" s="425" t="s">
        <v>1371</v>
      </c>
      <c r="C115" s="631">
        <v>2331</v>
      </c>
      <c r="D115" s="631">
        <v>0</v>
      </c>
      <c r="E115" s="631">
        <v>2331</v>
      </c>
    </row>
    <row r="116" spans="1:5" ht="12.75">
      <c r="A116" s="630" t="s">
        <v>1323</v>
      </c>
      <c r="B116" s="425" t="s">
        <v>1372</v>
      </c>
      <c r="C116" s="631">
        <v>0</v>
      </c>
      <c r="D116" s="631">
        <v>0</v>
      </c>
      <c r="E116" s="631">
        <v>0</v>
      </c>
    </row>
    <row r="117" spans="1:5" ht="12.75">
      <c r="A117" s="630" t="s">
        <v>1325</v>
      </c>
      <c r="B117" s="425" t="s">
        <v>1373</v>
      </c>
      <c r="C117" s="631">
        <v>0</v>
      </c>
      <c r="D117" s="631">
        <v>0</v>
      </c>
      <c r="E117" s="631">
        <v>0</v>
      </c>
    </row>
    <row r="118" spans="1:5" ht="12.75">
      <c r="A118" s="630" t="s">
        <v>1327</v>
      </c>
      <c r="B118" s="425" t="s">
        <v>1374</v>
      </c>
      <c r="C118" s="631">
        <v>0</v>
      </c>
      <c r="D118" s="631">
        <v>0</v>
      </c>
      <c r="E118" s="631">
        <v>0</v>
      </c>
    </row>
    <row r="119" spans="1:5" ht="12.75">
      <c r="A119" s="630" t="s">
        <v>1329</v>
      </c>
      <c r="B119" s="425" t="s">
        <v>1375</v>
      </c>
      <c r="C119" s="631">
        <v>0</v>
      </c>
      <c r="D119" s="631">
        <v>0</v>
      </c>
      <c r="E119" s="631">
        <v>0</v>
      </c>
    </row>
    <row r="120" spans="1:5" ht="12.75">
      <c r="A120" s="632" t="s">
        <v>1331</v>
      </c>
      <c r="B120" s="424" t="s">
        <v>1884</v>
      </c>
      <c r="C120" s="633">
        <v>4563</v>
      </c>
      <c r="D120" s="633">
        <v>0</v>
      </c>
      <c r="E120" s="633">
        <v>4563</v>
      </c>
    </row>
    <row r="121" spans="1:5" ht="12.75">
      <c r="A121" s="630" t="s">
        <v>1332</v>
      </c>
      <c r="B121" s="425" t="s">
        <v>1376</v>
      </c>
      <c r="C121" s="631">
        <v>0</v>
      </c>
      <c r="D121" s="631">
        <v>0</v>
      </c>
      <c r="E121" s="631">
        <v>0</v>
      </c>
    </row>
    <row r="122" spans="1:5" ht="12.75">
      <c r="A122" s="630" t="s">
        <v>1333</v>
      </c>
      <c r="B122" s="425" t="s">
        <v>331</v>
      </c>
      <c r="C122" s="631">
        <v>0</v>
      </c>
      <c r="D122" s="631">
        <v>0</v>
      </c>
      <c r="E122" s="631">
        <v>0</v>
      </c>
    </row>
    <row r="123" spans="1:5" ht="12.75">
      <c r="A123" s="630" t="s">
        <v>1334</v>
      </c>
      <c r="B123" s="425" t="s">
        <v>332</v>
      </c>
      <c r="C123" s="631">
        <v>0</v>
      </c>
      <c r="D123" s="631">
        <v>0</v>
      </c>
      <c r="E123" s="631">
        <v>0</v>
      </c>
    </row>
    <row r="124" spans="1:5" ht="12.75">
      <c r="A124" s="630" t="s">
        <v>1336</v>
      </c>
      <c r="B124" s="425" t="s">
        <v>333</v>
      </c>
      <c r="C124" s="631">
        <v>0</v>
      </c>
      <c r="D124" s="631">
        <v>0</v>
      </c>
      <c r="E124" s="631">
        <v>0</v>
      </c>
    </row>
    <row r="125" spans="1:5" ht="12.75">
      <c r="A125" s="630" t="s">
        <v>1337</v>
      </c>
      <c r="B125" s="425" t="s">
        <v>334</v>
      </c>
      <c r="C125" s="631">
        <v>0</v>
      </c>
      <c r="D125" s="631">
        <v>0</v>
      </c>
      <c r="E125" s="631">
        <v>0</v>
      </c>
    </row>
    <row r="126" spans="1:5" ht="12.75">
      <c r="A126" s="630" t="s">
        <v>1338</v>
      </c>
      <c r="B126" s="425" t="s">
        <v>335</v>
      </c>
      <c r="C126" s="631">
        <v>0</v>
      </c>
      <c r="D126" s="631">
        <v>0</v>
      </c>
      <c r="E126" s="631">
        <v>0</v>
      </c>
    </row>
    <row r="127" spans="1:5" ht="12.75">
      <c r="A127" s="630" t="s">
        <v>1340</v>
      </c>
      <c r="B127" s="425" t="s">
        <v>336</v>
      </c>
      <c r="C127" s="631">
        <v>4563</v>
      </c>
      <c r="D127" s="631">
        <v>0</v>
      </c>
      <c r="E127" s="631">
        <v>4563</v>
      </c>
    </row>
    <row r="128" spans="1:5" ht="12.75">
      <c r="A128" s="630" t="s">
        <v>1341</v>
      </c>
      <c r="B128" s="425" t="s">
        <v>337</v>
      </c>
      <c r="C128" s="631">
        <v>0</v>
      </c>
      <c r="D128" s="631">
        <v>0</v>
      </c>
      <c r="E128" s="631">
        <v>0</v>
      </c>
    </row>
    <row r="129" spans="1:5" ht="12.75">
      <c r="A129" s="630" t="s">
        <v>1343</v>
      </c>
      <c r="B129" s="425" t="s">
        <v>338</v>
      </c>
      <c r="C129" s="631">
        <v>0</v>
      </c>
      <c r="D129" s="631">
        <v>0</v>
      </c>
      <c r="E129" s="631">
        <v>0</v>
      </c>
    </row>
    <row r="130" spans="1:5" ht="12.75">
      <c r="A130" s="630" t="s">
        <v>1345</v>
      </c>
      <c r="B130" s="425" t="s">
        <v>339</v>
      </c>
      <c r="C130" s="631">
        <v>0</v>
      </c>
      <c r="D130" s="631">
        <v>0</v>
      </c>
      <c r="E130" s="631">
        <v>0</v>
      </c>
    </row>
    <row r="131" spans="1:5" ht="12.75">
      <c r="A131" s="630" t="s">
        <v>1346</v>
      </c>
      <c r="B131" s="425" t="s">
        <v>340</v>
      </c>
      <c r="C131" s="631">
        <v>0</v>
      </c>
      <c r="D131" s="631">
        <v>0</v>
      </c>
      <c r="E131" s="631">
        <v>0</v>
      </c>
    </row>
    <row r="132" spans="1:5" ht="25.5">
      <c r="A132" s="630" t="s">
        <v>1347</v>
      </c>
      <c r="B132" s="425" t="s">
        <v>341</v>
      </c>
      <c r="C132" s="631">
        <v>0</v>
      </c>
      <c r="D132" s="631">
        <v>0</v>
      </c>
      <c r="E132" s="631">
        <v>0</v>
      </c>
    </row>
    <row r="133" spans="1:5" ht="25.5">
      <c r="A133" s="630" t="s">
        <v>1349</v>
      </c>
      <c r="B133" s="425" t="s">
        <v>1883</v>
      </c>
      <c r="C133" s="631">
        <v>0</v>
      </c>
      <c r="D133" s="631">
        <v>0</v>
      </c>
      <c r="E133" s="631">
        <v>0</v>
      </c>
    </row>
    <row r="134" spans="1:5" ht="25.5">
      <c r="A134" s="630" t="s">
        <v>1350</v>
      </c>
      <c r="B134" s="425" t="s">
        <v>1882</v>
      </c>
      <c r="C134" s="631">
        <v>0</v>
      </c>
      <c r="D134" s="631">
        <v>0</v>
      </c>
      <c r="E134" s="631">
        <v>0</v>
      </c>
    </row>
    <row r="135" spans="1:5" ht="25.5">
      <c r="A135" s="630" t="s">
        <v>1352</v>
      </c>
      <c r="B135" s="425" t="s">
        <v>1881</v>
      </c>
      <c r="C135" s="631">
        <v>0</v>
      </c>
      <c r="D135" s="631">
        <v>0</v>
      </c>
      <c r="E135" s="631">
        <v>0</v>
      </c>
    </row>
    <row r="136" spans="1:5" ht="12.75">
      <c r="A136" s="630" t="s">
        <v>1353</v>
      </c>
      <c r="B136" s="425" t="s">
        <v>342</v>
      </c>
      <c r="C136" s="631">
        <v>0</v>
      </c>
      <c r="D136" s="631">
        <v>0</v>
      </c>
      <c r="E136" s="631">
        <v>0</v>
      </c>
    </row>
    <row r="137" spans="1:5" ht="12.75">
      <c r="A137" s="630" t="s">
        <v>1355</v>
      </c>
      <c r="B137" s="425" t="s">
        <v>1880</v>
      </c>
      <c r="C137" s="631">
        <v>0</v>
      </c>
      <c r="D137" s="631">
        <v>0</v>
      </c>
      <c r="E137" s="631">
        <v>0</v>
      </c>
    </row>
    <row r="138" spans="1:5" ht="12.75">
      <c r="A138" s="630" t="s">
        <v>1357</v>
      </c>
      <c r="B138" s="425" t="s">
        <v>343</v>
      </c>
      <c r="C138" s="631">
        <v>0</v>
      </c>
      <c r="D138" s="631">
        <v>0</v>
      </c>
      <c r="E138" s="631">
        <v>0</v>
      </c>
    </row>
    <row r="139" spans="1:5" ht="12.75">
      <c r="A139" s="630" t="s">
        <v>9</v>
      </c>
      <c r="B139" s="425" t="s">
        <v>344</v>
      </c>
      <c r="C139" s="631">
        <v>0</v>
      </c>
      <c r="D139" s="631">
        <v>0</v>
      </c>
      <c r="E139" s="631">
        <v>0</v>
      </c>
    </row>
    <row r="140" spans="1:5" ht="12.75">
      <c r="A140" s="630" t="s">
        <v>11</v>
      </c>
      <c r="B140" s="425" t="s">
        <v>345</v>
      </c>
      <c r="C140" s="631">
        <v>0</v>
      </c>
      <c r="D140" s="631">
        <v>0</v>
      </c>
      <c r="E140" s="631">
        <v>0</v>
      </c>
    </row>
    <row r="141" spans="1:5" ht="12.75">
      <c r="A141" s="630" t="s">
        <v>13</v>
      </c>
      <c r="B141" s="425" t="s">
        <v>346</v>
      </c>
      <c r="C141" s="631">
        <v>0</v>
      </c>
      <c r="D141" s="631">
        <v>0</v>
      </c>
      <c r="E141" s="631">
        <v>0</v>
      </c>
    </row>
    <row r="142" spans="1:5" ht="38.25">
      <c r="A142" s="630" t="s">
        <v>15</v>
      </c>
      <c r="B142" s="425" t="s">
        <v>1879</v>
      </c>
      <c r="C142" s="631">
        <v>0</v>
      </c>
      <c r="D142" s="631">
        <v>0</v>
      </c>
      <c r="E142" s="631">
        <v>0</v>
      </c>
    </row>
    <row r="143" spans="1:5" ht="12.75">
      <c r="A143" s="632" t="s">
        <v>17</v>
      </c>
      <c r="B143" s="424" t="s">
        <v>1878</v>
      </c>
      <c r="C143" s="633">
        <v>0</v>
      </c>
      <c r="D143" s="633">
        <v>0</v>
      </c>
      <c r="E143" s="633">
        <v>0</v>
      </c>
    </row>
    <row r="144" spans="1:5" ht="12.75">
      <c r="A144" s="630" t="s">
        <v>19</v>
      </c>
      <c r="B144" s="425" t="s">
        <v>347</v>
      </c>
      <c r="C144" s="631">
        <v>0</v>
      </c>
      <c r="D144" s="631">
        <v>0</v>
      </c>
      <c r="E144" s="631">
        <v>0</v>
      </c>
    </row>
    <row r="145" spans="1:5" ht="12.75">
      <c r="A145" s="630" t="s">
        <v>21</v>
      </c>
      <c r="B145" s="425" t="s">
        <v>348</v>
      </c>
      <c r="C145" s="631">
        <v>0</v>
      </c>
      <c r="D145" s="631">
        <v>0</v>
      </c>
      <c r="E145" s="631">
        <v>0</v>
      </c>
    </row>
    <row r="146" spans="1:5" ht="12.75">
      <c r="A146" s="630" t="s">
        <v>23</v>
      </c>
      <c r="B146" s="425" t="s">
        <v>349</v>
      </c>
      <c r="C146" s="631">
        <v>0</v>
      </c>
      <c r="D146" s="631">
        <v>0</v>
      </c>
      <c r="E146" s="631">
        <v>0</v>
      </c>
    </row>
    <row r="147" spans="1:5" ht="12.75">
      <c r="A147" s="630" t="s">
        <v>24</v>
      </c>
      <c r="B147" s="425" t="s">
        <v>1877</v>
      </c>
      <c r="C147" s="631">
        <v>0</v>
      </c>
      <c r="D147" s="631">
        <v>0</v>
      </c>
      <c r="E147" s="631">
        <v>0</v>
      </c>
    </row>
    <row r="148" spans="1:5" ht="12.75">
      <c r="A148" s="632" t="s">
        <v>26</v>
      </c>
      <c r="B148" s="424" t="s">
        <v>1876</v>
      </c>
      <c r="C148" s="633">
        <v>1233</v>
      </c>
      <c r="D148" s="633">
        <v>0</v>
      </c>
      <c r="E148" s="633">
        <v>1233</v>
      </c>
    </row>
    <row r="149" spans="1:5" ht="12.75">
      <c r="A149" s="630" t="s">
        <v>28</v>
      </c>
      <c r="B149" s="425" t="s">
        <v>350</v>
      </c>
      <c r="C149" s="631">
        <v>0</v>
      </c>
      <c r="D149" s="631">
        <v>0</v>
      </c>
      <c r="E149" s="631">
        <v>0</v>
      </c>
    </row>
    <row r="150" spans="1:5" ht="12.75">
      <c r="A150" s="630" t="s">
        <v>30</v>
      </c>
      <c r="B150" s="425" t="s">
        <v>351</v>
      </c>
      <c r="C150" s="631">
        <v>1233</v>
      </c>
      <c r="D150" s="631">
        <v>0</v>
      </c>
      <c r="E150" s="631">
        <v>1233</v>
      </c>
    </row>
    <row r="151" spans="1:5" ht="12.75">
      <c r="A151" s="630" t="s">
        <v>32</v>
      </c>
      <c r="B151" s="425" t="s">
        <v>352</v>
      </c>
      <c r="C151" s="631">
        <v>0</v>
      </c>
      <c r="D151" s="631">
        <v>0</v>
      </c>
      <c r="E151" s="631">
        <v>0</v>
      </c>
    </row>
    <row r="152" spans="1:5" ht="12.75">
      <c r="A152" s="630" t="s">
        <v>34</v>
      </c>
      <c r="B152" s="425" t="s">
        <v>353</v>
      </c>
      <c r="C152" s="631">
        <v>0</v>
      </c>
      <c r="D152" s="631">
        <v>0</v>
      </c>
      <c r="E152" s="631">
        <v>0</v>
      </c>
    </row>
    <row r="153" spans="1:5" ht="12.75">
      <c r="A153" s="632" t="s">
        <v>36</v>
      </c>
      <c r="B153" s="424" t="s">
        <v>1875</v>
      </c>
      <c r="C153" s="633">
        <v>0</v>
      </c>
      <c r="D153" s="633">
        <v>0</v>
      </c>
      <c r="E153" s="633">
        <v>0</v>
      </c>
    </row>
    <row r="154" spans="1:5" ht="12.75">
      <c r="A154" s="630" t="s">
        <v>38</v>
      </c>
      <c r="B154" s="425" t="s">
        <v>354</v>
      </c>
      <c r="C154" s="631">
        <v>0</v>
      </c>
      <c r="D154" s="631">
        <v>0</v>
      </c>
      <c r="E154" s="631">
        <v>0</v>
      </c>
    </row>
    <row r="155" spans="1:5" ht="12.75">
      <c r="A155" s="630" t="s">
        <v>40</v>
      </c>
      <c r="B155" s="425" t="s">
        <v>355</v>
      </c>
      <c r="C155" s="631">
        <v>0</v>
      </c>
      <c r="D155" s="631">
        <v>0</v>
      </c>
      <c r="E155" s="631">
        <v>0</v>
      </c>
    </row>
    <row r="156" spans="1:5" ht="25.5">
      <c r="A156" s="630" t="s">
        <v>42</v>
      </c>
      <c r="B156" s="425" t="s">
        <v>356</v>
      </c>
      <c r="C156" s="631">
        <v>0</v>
      </c>
      <c r="D156" s="631">
        <v>0</v>
      </c>
      <c r="E156" s="631">
        <v>0</v>
      </c>
    </row>
    <row r="157" spans="1:5" ht="12.75">
      <c r="A157" s="630" t="s">
        <v>44</v>
      </c>
      <c r="B157" s="425" t="s">
        <v>357</v>
      </c>
      <c r="C157" s="631">
        <v>0</v>
      </c>
      <c r="D157" s="631">
        <v>0</v>
      </c>
      <c r="E157" s="631">
        <v>0</v>
      </c>
    </row>
    <row r="158" spans="1:5" ht="12.75">
      <c r="A158" s="630" t="s">
        <v>45</v>
      </c>
      <c r="B158" s="425" t="s">
        <v>358</v>
      </c>
      <c r="C158" s="631">
        <v>0</v>
      </c>
      <c r="D158" s="631">
        <v>0</v>
      </c>
      <c r="E158" s="631">
        <v>0</v>
      </c>
    </row>
    <row r="159" spans="1:5" ht="12.75">
      <c r="A159" s="630" t="s">
        <v>47</v>
      </c>
      <c r="B159" s="425" t="s">
        <v>359</v>
      </c>
      <c r="C159" s="631">
        <v>0</v>
      </c>
      <c r="D159" s="631">
        <v>0</v>
      </c>
      <c r="E159" s="631">
        <v>0</v>
      </c>
    </row>
    <row r="160" spans="1:5" ht="12.75">
      <c r="A160" s="630" t="s">
        <v>49</v>
      </c>
      <c r="B160" s="425" t="s">
        <v>360</v>
      </c>
      <c r="C160" s="631">
        <v>0</v>
      </c>
      <c r="D160" s="631">
        <v>0</v>
      </c>
      <c r="E160" s="631">
        <v>0</v>
      </c>
    </row>
    <row r="161" spans="1:5" ht="12.75">
      <c r="A161" s="630" t="s">
        <v>51</v>
      </c>
      <c r="B161" s="425" t="s">
        <v>1874</v>
      </c>
      <c r="C161" s="631">
        <v>0</v>
      </c>
      <c r="D161" s="631">
        <v>0</v>
      </c>
      <c r="E161" s="631">
        <v>0</v>
      </c>
    </row>
    <row r="162" spans="1:5" ht="12.75">
      <c r="A162" s="630" t="s">
        <v>53</v>
      </c>
      <c r="B162" s="425" t="s">
        <v>361</v>
      </c>
      <c r="C162" s="631">
        <v>0</v>
      </c>
      <c r="D162" s="631">
        <v>0</v>
      </c>
      <c r="E162" s="631">
        <v>0</v>
      </c>
    </row>
    <row r="163" spans="1:5" ht="12.75">
      <c r="A163" s="630" t="s">
        <v>55</v>
      </c>
      <c r="B163" s="425" t="s">
        <v>362</v>
      </c>
      <c r="C163" s="631">
        <v>0</v>
      </c>
      <c r="D163" s="631">
        <v>0</v>
      </c>
      <c r="E163" s="631">
        <v>0</v>
      </c>
    </row>
    <row r="164" spans="1:5" ht="12.75">
      <c r="A164" s="630" t="s">
        <v>57</v>
      </c>
      <c r="B164" s="425" t="s">
        <v>363</v>
      </c>
      <c r="C164" s="631">
        <v>0</v>
      </c>
      <c r="D164" s="631">
        <v>0</v>
      </c>
      <c r="E164" s="631">
        <v>0</v>
      </c>
    </row>
    <row r="165" spans="1:5" ht="12.75">
      <c r="A165" s="630" t="s">
        <v>59</v>
      </c>
      <c r="B165" s="425" t="s">
        <v>364</v>
      </c>
      <c r="C165" s="631">
        <v>0</v>
      </c>
      <c r="D165" s="631">
        <v>0</v>
      </c>
      <c r="E165" s="631">
        <v>0</v>
      </c>
    </row>
    <row r="166" spans="1:5" ht="12.75">
      <c r="A166" s="630" t="s">
        <v>61</v>
      </c>
      <c r="B166" s="425" t="s">
        <v>365</v>
      </c>
      <c r="C166" s="631">
        <v>0</v>
      </c>
      <c r="D166" s="631">
        <v>0</v>
      </c>
      <c r="E166" s="631">
        <v>0</v>
      </c>
    </row>
    <row r="167" spans="1:5" ht="12.75">
      <c r="A167" s="630" t="s">
        <v>63</v>
      </c>
      <c r="B167" s="425" t="s">
        <v>366</v>
      </c>
      <c r="C167" s="631">
        <v>0</v>
      </c>
      <c r="D167" s="631">
        <v>0</v>
      </c>
      <c r="E167" s="631">
        <v>0</v>
      </c>
    </row>
    <row r="168" spans="1:5" ht="12.75">
      <c r="A168" s="630" t="s">
        <v>65</v>
      </c>
      <c r="B168" s="425" t="s">
        <v>367</v>
      </c>
      <c r="C168" s="631">
        <v>0</v>
      </c>
      <c r="D168" s="631">
        <v>0</v>
      </c>
      <c r="E168" s="631">
        <v>0</v>
      </c>
    </row>
    <row r="169" spans="1:5" ht="25.5">
      <c r="A169" s="630" t="s">
        <v>66</v>
      </c>
      <c r="B169" s="425" t="s">
        <v>1873</v>
      </c>
      <c r="C169" s="631">
        <v>0</v>
      </c>
      <c r="D169" s="631">
        <v>0</v>
      </c>
      <c r="E169" s="631">
        <v>0</v>
      </c>
    </row>
    <row r="170" spans="1:5" ht="12.75">
      <c r="A170" s="630" t="s">
        <v>68</v>
      </c>
      <c r="B170" s="425" t="s">
        <v>368</v>
      </c>
      <c r="C170" s="631">
        <v>0</v>
      </c>
      <c r="D170" s="631">
        <v>0</v>
      </c>
      <c r="E170" s="631">
        <v>0</v>
      </c>
    </row>
    <row r="171" spans="1:5" ht="12.75">
      <c r="A171" s="632" t="s">
        <v>69</v>
      </c>
      <c r="B171" s="424" t="s">
        <v>1872</v>
      </c>
      <c r="C171" s="633">
        <v>5796</v>
      </c>
      <c r="D171" s="633">
        <v>0</v>
      </c>
      <c r="E171" s="633">
        <v>5796</v>
      </c>
    </row>
    <row r="172" spans="1:5" ht="12.75">
      <c r="A172" s="630" t="s">
        <v>71</v>
      </c>
      <c r="B172" s="425" t="s">
        <v>1871</v>
      </c>
      <c r="C172" s="631">
        <v>31</v>
      </c>
      <c r="D172" s="631">
        <v>0</v>
      </c>
      <c r="E172" s="631">
        <v>31</v>
      </c>
    </row>
    <row r="173" spans="1:5" ht="12.75">
      <c r="A173" s="630" t="s">
        <v>73</v>
      </c>
      <c r="B173" s="425" t="s">
        <v>369</v>
      </c>
      <c r="C173" s="631">
        <v>0</v>
      </c>
      <c r="D173" s="631">
        <v>0</v>
      </c>
      <c r="E173" s="631">
        <v>0</v>
      </c>
    </row>
    <row r="174" spans="1:5" ht="12.75">
      <c r="A174" s="630" t="s">
        <v>75</v>
      </c>
      <c r="B174" s="425" t="s">
        <v>370</v>
      </c>
      <c r="C174" s="631">
        <v>0</v>
      </c>
      <c r="D174" s="631">
        <v>0</v>
      </c>
      <c r="E174" s="631">
        <v>0</v>
      </c>
    </row>
    <row r="175" spans="1:5" ht="12.75">
      <c r="A175" s="630" t="s">
        <v>77</v>
      </c>
      <c r="B175" s="425" t="s">
        <v>371</v>
      </c>
      <c r="C175" s="631">
        <v>0</v>
      </c>
      <c r="D175" s="631">
        <v>0</v>
      </c>
      <c r="E175" s="631">
        <v>0</v>
      </c>
    </row>
    <row r="176" spans="1:5" ht="12.75">
      <c r="A176" s="630" t="s">
        <v>79</v>
      </c>
      <c r="B176" s="425" t="s">
        <v>372</v>
      </c>
      <c r="C176" s="631">
        <v>0</v>
      </c>
      <c r="D176" s="631">
        <v>0</v>
      </c>
      <c r="E176" s="631">
        <v>0</v>
      </c>
    </row>
    <row r="177" spans="1:5" ht="12.75">
      <c r="A177" s="630" t="s">
        <v>81</v>
      </c>
      <c r="B177" s="425" t="s">
        <v>373</v>
      </c>
      <c r="C177" s="631">
        <v>0</v>
      </c>
      <c r="D177" s="631">
        <v>0</v>
      </c>
      <c r="E177" s="631">
        <v>0</v>
      </c>
    </row>
    <row r="178" spans="1:5" ht="25.5">
      <c r="A178" s="630" t="s">
        <v>83</v>
      </c>
      <c r="B178" s="425" t="s">
        <v>374</v>
      </c>
      <c r="C178" s="631">
        <v>0</v>
      </c>
      <c r="D178" s="631">
        <v>0</v>
      </c>
      <c r="E178" s="631">
        <v>0</v>
      </c>
    </row>
    <row r="179" spans="1:5" ht="12.75">
      <c r="A179" s="630" t="s">
        <v>85</v>
      </c>
      <c r="B179" s="425" t="s">
        <v>375</v>
      </c>
      <c r="C179" s="631">
        <v>0</v>
      </c>
      <c r="D179" s="631">
        <v>0</v>
      </c>
      <c r="E179" s="631">
        <v>0</v>
      </c>
    </row>
    <row r="180" spans="1:5" ht="12.75">
      <c r="A180" s="630" t="s">
        <v>86</v>
      </c>
      <c r="B180" s="425" t="s">
        <v>376</v>
      </c>
      <c r="C180" s="631">
        <v>0</v>
      </c>
      <c r="D180" s="631">
        <v>0</v>
      </c>
      <c r="E180" s="631">
        <v>0</v>
      </c>
    </row>
    <row r="181" spans="1:5" ht="12.75">
      <c r="A181" s="630" t="s">
        <v>88</v>
      </c>
      <c r="B181" s="425" t="s">
        <v>377</v>
      </c>
      <c r="C181" s="631">
        <v>0</v>
      </c>
      <c r="D181" s="631">
        <v>0</v>
      </c>
      <c r="E181" s="631">
        <v>0</v>
      </c>
    </row>
    <row r="182" spans="1:5" ht="12.75">
      <c r="A182" s="630" t="s">
        <v>90</v>
      </c>
      <c r="B182" s="425" t="s">
        <v>378</v>
      </c>
      <c r="C182" s="631">
        <v>0</v>
      </c>
      <c r="D182" s="631">
        <v>0</v>
      </c>
      <c r="E182" s="631">
        <v>0</v>
      </c>
    </row>
    <row r="183" spans="1:5" ht="25.5">
      <c r="A183" s="630" t="s">
        <v>92</v>
      </c>
      <c r="B183" s="425" t="s">
        <v>379</v>
      </c>
      <c r="C183" s="631">
        <v>0</v>
      </c>
      <c r="D183" s="631">
        <v>0</v>
      </c>
      <c r="E183" s="631">
        <v>0</v>
      </c>
    </row>
    <row r="184" spans="1:5" ht="12.75">
      <c r="A184" s="630" t="s">
        <v>94</v>
      </c>
      <c r="B184" s="425" t="s">
        <v>380</v>
      </c>
      <c r="C184" s="631">
        <v>10</v>
      </c>
      <c r="D184" s="631">
        <v>0</v>
      </c>
      <c r="E184" s="631">
        <v>10</v>
      </c>
    </row>
    <row r="185" spans="1:5" ht="12.75">
      <c r="A185" s="630" t="s">
        <v>95</v>
      </c>
      <c r="B185" s="425" t="s">
        <v>1870</v>
      </c>
      <c r="C185" s="631">
        <v>0</v>
      </c>
      <c r="D185" s="631">
        <v>0</v>
      </c>
      <c r="E185" s="631">
        <v>0</v>
      </c>
    </row>
    <row r="186" spans="1:5" ht="12.75">
      <c r="A186" s="630" t="s">
        <v>96</v>
      </c>
      <c r="B186" s="425" t="s">
        <v>1869</v>
      </c>
      <c r="C186" s="631">
        <v>0</v>
      </c>
      <c r="D186" s="631">
        <v>0</v>
      </c>
      <c r="E186" s="631">
        <v>0</v>
      </c>
    </row>
    <row r="187" spans="1:5" ht="12.75">
      <c r="A187" s="630" t="s">
        <v>97</v>
      </c>
      <c r="B187" s="425" t="s">
        <v>1868</v>
      </c>
      <c r="C187" s="631">
        <v>0</v>
      </c>
      <c r="D187" s="631">
        <v>0</v>
      </c>
      <c r="E187" s="631">
        <v>0</v>
      </c>
    </row>
    <row r="188" spans="1:5" ht="12.75">
      <c r="A188" s="632" t="s">
        <v>98</v>
      </c>
      <c r="B188" s="424" t="s">
        <v>1867</v>
      </c>
      <c r="C188" s="633">
        <v>10520</v>
      </c>
      <c r="D188" s="633">
        <v>0</v>
      </c>
      <c r="E188" s="633">
        <v>10520</v>
      </c>
    </row>
    <row r="189" spans="1:5" ht="12.75">
      <c r="A189" s="630" t="s">
        <v>99</v>
      </c>
      <c r="B189" s="425" t="s">
        <v>381</v>
      </c>
      <c r="C189" s="631">
        <v>2155</v>
      </c>
      <c r="D189" s="631">
        <v>0</v>
      </c>
      <c r="E189" s="631">
        <v>2155</v>
      </c>
    </row>
    <row r="190" spans="1:5" ht="12.75">
      <c r="A190" s="630" t="s">
        <v>100</v>
      </c>
      <c r="B190" s="425" t="s">
        <v>1866</v>
      </c>
      <c r="C190" s="631">
        <v>11195</v>
      </c>
      <c r="D190" s="631">
        <v>0</v>
      </c>
      <c r="E190" s="631">
        <v>11195</v>
      </c>
    </row>
    <row r="191" spans="1:5" ht="12.75">
      <c r="A191" s="630" t="s">
        <v>101</v>
      </c>
      <c r="B191" s="425" t="s">
        <v>382</v>
      </c>
      <c r="C191" s="631">
        <v>616</v>
      </c>
      <c r="D191" s="631">
        <v>0</v>
      </c>
      <c r="E191" s="631">
        <v>616</v>
      </c>
    </row>
    <row r="192" spans="1:5" ht="12.75">
      <c r="A192" s="630" t="s">
        <v>102</v>
      </c>
      <c r="B192" s="425" t="s">
        <v>383</v>
      </c>
      <c r="C192" s="631">
        <v>0</v>
      </c>
      <c r="D192" s="631">
        <v>0</v>
      </c>
      <c r="E192" s="631">
        <v>0</v>
      </c>
    </row>
    <row r="193" spans="1:5" ht="12.75">
      <c r="A193" s="630" t="s">
        <v>103</v>
      </c>
      <c r="B193" s="425" t="s">
        <v>1865</v>
      </c>
      <c r="C193" s="631">
        <v>0</v>
      </c>
      <c r="D193" s="631">
        <v>0</v>
      </c>
      <c r="E193" s="631">
        <v>0</v>
      </c>
    </row>
    <row r="194" spans="1:5" ht="12.75">
      <c r="A194" s="630" t="s">
        <v>104</v>
      </c>
      <c r="B194" s="425" t="s">
        <v>384</v>
      </c>
      <c r="C194" s="631">
        <v>0</v>
      </c>
      <c r="D194" s="631">
        <v>0</v>
      </c>
      <c r="E194" s="631">
        <v>0</v>
      </c>
    </row>
    <row r="195" spans="1:5" ht="12.75">
      <c r="A195" s="630" t="s">
        <v>105</v>
      </c>
      <c r="B195" s="425" t="s">
        <v>1864</v>
      </c>
      <c r="C195" s="631">
        <v>0</v>
      </c>
      <c r="D195" s="631">
        <v>0</v>
      </c>
      <c r="E195" s="631">
        <v>0</v>
      </c>
    </row>
    <row r="196" spans="1:5" ht="12.75">
      <c r="A196" s="630" t="s">
        <v>106</v>
      </c>
      <c r="B196" s="425" t="s">
        <v>385</v>
      </c>
      <c r="C196" s="631">
        <v>0</v>
      </c>
      <c r="D196" s="631">
        <v>0</v>
      </c>
      <c r="E196" s="631">
        <v>0</v>
      </c>
    </row>
    <row r="197" spans="1:5" ht="12.75">
      <c r="A197" s="630" t="s">
        <v>107</v>
      </c>
      <c r="B197" s="425" t="s">
        <v>386</v>
      </c>
      <c r="C197" s="631">
        <v>0</v>
      </c>
      <c r="D197" s="631">
        <v>0</v>
      </c>
      <c r="E197" s="631">
        <v>0</v>
      </c>
    </row>
    <row r="198" spans="1:5" ht="12.75">
      <c r="A198" s="630" t="s">
        <v>108</v>
      </c>
      <c r="B198" s="425" t="s">
        <v>387</v>
      </c>
      <c r="C198" s="631">
        <v>0</v>
      </c>
      <c r="D198" s="631">
        <v>0</v>
      </c>
      <c r="E198" s="631">
        <v>0</v>
      </c>
    </row>
    <row r="199" spans="1:5" ht="12.75">
      <c r="A199" s="630" t="s">
        <v>110</v>
      </c>
      <c r="B199" s="425" t="s">
        <v>388</v>
      </c>
      <c r="C199" s="631">
        <v>0</v>
      </c>
      <c r="D199" s="631">
        <v>0</v>
      </c>
      <c r="E199" s="631">
        <v>0</v>
      </c>
    </row>
    <row r="200" spans="1:5" ht="12.75">
      <c r="A200" s="630" t="s">
        <v>1139</v>
      </c>
      <c r="B200" s="425" t="s">
        <v>1863</v>
      </c>
      <c r="C200" s="631">
        <v>0</v>
      </c>
      <c r="D200" s="631">
        <v>0</v>
      </c>
      <c r="E200" s="631">
        <v>0</v>
      </c>
    </row>
    <row r="201" spans="1:5" ht="12.75">
      <c r="A201" s="630" t="s">
        <v>112</v>
      </c>
      <c r="B201" s="425" t="s">
        <v>389</v>
      </c>
      <c r="C201" s="631">
        <v>0</v>
      </c>
      <c r="D201" s="631">
        <v>0</v>
      </c>
      <c r="E201" s="631">
        <v>0</v>
      </c>
    </row>
    <row r="202" spans="1:5" ht="12.75">
      <c r="A202" s="630" t="s">
        <v>114</v>
      </c>
      <c r="B202" s="425" t="s">
        <v>390</v>
      </c>
      <c r="C202" s="631">
        <v>7184</v>
      </c>
      <c r="D202" s="631">
        <v>0</v>
      </c>
      <c r="E202" s="631">
        <v>7184</v>
      </c>
    </row>
    <row r="203" spans="1:5" ht="12.75">
      <c r="A203" s="630" t="s">
        <v>116</v>
      </c>
      <c r="B203" s="425" t="s">
        <v>391</v>
      </c>
      <c r="C203" s="631">
        <v>5378</v>
      </c>
      <c r="D203" s="631">
        <v>0</v>
      </c>
      <c r="E203" s="631">
        <v>5378</v>
      </c>
    </row>
    <row r="204" spans="1:5" ht="12.75">
      <c r="A204" s="630" t="s">
        <v>118</v>
      </c>
      <c r="B204" s="425" t="s">
        <v>392</v>
      </c>
      <c r="C204" s="631">
        <v>0</v>
      </c>
      <c r="D204" s="631">
        <v>0</v>
      </c>
      <c r="E204" s="631">
        <v>0</v>
      </c>
    </row>
    <row r="205" spans="1:5" ht="12.75">
      <c r="A205" s="630" t="s">
        <v>120</v>
      </c>
      <c r="B205" s="425" t="s">
        <v>1862</v>
      </c>
      <c r="C205" s="631">
        <v>9</v>
      </c>
      <c r="D205" s="631">
        <v>0</v>
      </c>
      <c r="E205" s="631">
        <v>9</v>
      </c>
    </row>
    <row r="206" spans="1:5" ht="12.75">
      <c r="A206" s="630" t="s">
        <v>122</v>
      </c>
      <c r="B206" s="425" t="s">
        <v>393</v>
      </c>
      <c r="C206" s="631">
        <v>0</v>
      </c>
      <c r="D206" s="631">
        <v>0</v>
      </c>
      <c r="E206" s="631">
        <v>0</v>
      </c>
    </row>
    <row r="207" spans="1:5" ht="12.75">
      <c r="A207" s="630" t="s">
        <v>123</v>
      </c>
      <c r="B207" s="425" t="s">
        <v>394</v>
      </c>
      <c r="C207" s="631">
        <v>0</v>
      </c>
      <c r="D207" s="631">
        <v>0</v>
      </c>
      <c r="E207" s="631">
        <v>0</v>
      </c>
    </row>
    <row r="208" spans="1:5" ht="12.75">
      <c r="A208" s="630" t="s">
        <v>125</v>
      </c>
      <c r="B208" s="425" t="s">
        <v>395</v>
      </c>
      <c r="C208" s="631">
        <v>0</v>
      </c>
      <c r="D208" s="631">
        <v>0</v>
      </c>
      <c r="E208" s="631">
        <v>0</v>
      </c>
    </row>
    <row r="209" spans="1:5" ht="12.75">
      <c r="A209" s="630" t="s">
        <v>127</v>
      </c>
      <c r="B209" s="425" t="s">
        <v>1861</v>
      </c>
      <c r="C209" s="631">
        <v>0</v>
      </c>
      <c r="D209" s="631">
        <v>0</v>
      </c>
      <c r="E209" s="631">
        <v>0</v>
      </c>
    </row>
    <row r="210" spans="1:5" ht="12.75">
      <c r="A210" s="630" t="s">
        <v>128</v>
      </c>
      <c r="B210" s="425" t="s">
        <v>396</v>
      </c>
      <c r="C210" s="631">
        <v>0</v>
      </c>
      <c r="D210" s="631">
        <v>0</v>
      </c>
      <c r="E210" s="631">
        <v>0</v>
      </c>
    </row>
    <row r="211" spans="1:5" ht="12.75">
      <c r="A211" s="630" t="s">
        <v>130</v>
      </c>
      <c r="B211" s="425" t="s">
        <v>397</v>
      </c>
      <c r="C211" s="631">
        <v>0</v>
      </c>
      <c r="D211" s="631">
        <v>0</v>
      </c>
      <c r="E211" s="631">
        <v>0</v>
      </c>
    </row>
    <row r="212" spans="1:5" ht="12.75">
      <c r="A212" s="630" t="s">
        <v>131</v>
      </c>
      <c r="B212" s="425" t="s">
        <v>398</v>
      </c>
      <c r="C212" s="631">
        <v>0</v>
      </c>
      <c r="D212" s="631">
        <v>0</v>
      </c>
      <c r="E212" s="631">
        <v>0</v>
      </c>
    </row>
    <row r="213" spans="1:5" ht="12.75">
      <c r="A213" s="630" t="s">
        <v>133</v>
      </c>
      <c r="B213" s="425" t="s">
        <v>399</v>
      </c>
      <c r="C213" s="631">
        <v>0</v>
      </c>
      <c r="D213" s="631">
        <v>0</v>
      </c>
      <c r="E213" s="631">
        <v>0</v>
      </c>
    </row>
    <row r="214" spans="1:5" ht="12.75">
      <c r="A214" s="630" t="s">
        <v>134</v>
      </c>
      <c r="B214" s="425" t="s">
        <v>1860</v>
      </c>
      <c r="C214" s="631">
        <v>0</v>
      </c>
      <c r="D214" s="631">
        <v>0</v>
      </c>
      <c r="E214" s="631">
        <v>0</v>
      </c>
    </row>
    <row r="215" spans="1:5" ht="12.75">
      <c r="A215" s="630" t="s">
        <v>136</v>
      </c>
      <c r="B215" s="425" t="s">
        <v>1859</v>
      </c>
      <c r="C215" s="631">
        <v>0</v>
      </c>
      <c r="D215" s="631">
        <v>0</v>
      </c>
      <c r="E215" s="631">
        <v>0</v>
      </c>
    </row>
    <row r="216" spans="1:5" ht="38.25">
      <c r="A216" s="630" t="s">
        <v>1178</v>
      </c>
      <c r="B216" s="425" t="s">
        <v>1858</v>
      </c>
      <c r="C216" s="631">
        <v>0</v>
      </c>
      <c r="D216" s="631">
        <v>0</v>
      </c>
      <c r="E216" s="631">
        <v>0</v>
      </c>
    </row>
    <row r="217" spans="1:5" ht="12.75">
      <c r="A217" s="630" t="s">
        <v>139</v>
      </c>
      <c r="B217" s="425" t="s">
        <v>1857</v>
      </c>
      <c r="C217" s="631">
        <v>0</v>
      </c>
      <c r="D217" s="631">
        <v>0</v>
      </c>
      <c r="E217" s="631">
        <v>0</v>
      </c>
    </row>
    <row r="218" spans="1:5" ht="12.75">
      <c r="A218" s="632" t="s">
        <v>141</v>
      </c>
      <c r="B218" s="424" t="s">
        <v>1856</v>
      </c>
      <c r="C218" s="633">
        <v>25921</v>
      </c>
      <c r="D218" s="633">
        <v>0</v>
      </c>
      <c r="E218" s="633">
        <v>25921</v>
      </c>
    </row>
    <row r="219" spans="1:5" ht="12.75">
      <c r="A219" s="630" t="s">
        <v>143</v>
      </c>
      <c r="B219" s="425" t="s">
        <v>1855</v>
      </c>
      <c r="C219" s="631">
        <v>0</v>
      </c>
      <c r="D219" s="631">
        <v>0</v>
      </c>
      <c r="E219" s="631">
        <v>0</v>
      </c>
    </row>
    <row r="220" spans="1:5" ht="12.75">
      <c r="A220" s="630" t="s">
        <v>145</v>
      </c>
      <c r="B220" s="425" t="s">
        <v>400</v>
      </c>
      <c r="C220" s="631">
        <v>0</v>
      </c>
      <c r="D220" s="631">
        <v>0</v>
      </c>
      <c r="E220" s="631">
        <v>0</v>
      </c>
    </row>
    <row r="221" spans="1:5" ht="12.75">
      <c r="A221" s="630" t="s">
        <v>147</v>
      </c>
      <c r="B221" s="425" t="s">
        <v>1854</v>
      </c>
      <c r="C221" s="631">
        <v>1145</v>
      </c>
      <c r="D221" s="631">
        <v>0</v>
      </c>
      <c r="E221" s="631">
        <v>1145</v>
      </c>
    </row>
    <row r="222" spans="1:5" ht="12.75">
      <c r="A222" s="630" t="s">
        <v>149</v>
      </c>
      <c r="B222" s="425" t="s">
        <v>401</v>
      </c>
      <c r="C222" s="631">
        <v>0</v>
      </c>
      <c r="D222" s="631">
        <v>0</v>
      </c>
      <c r="E222" s="631">
        <v>0</v>
      </c>
    </row>
    <row r="223" spans="1:5" ht="12.75">
      <c r="A223" s="630" t="s">
        <v>151</v>
      </c>
      <c r="B223" s="425" t="s">
        <v>402</v>
      </c>
      <c r="C223" s="631">
        <v>0</v>
      </c>
      <c r="D223" s="631">
        <v>0</v>
      </c>
      <c r="E223" s="631">
        <v>0</v>
      </c>
    </row>
    <row r="224" spans="1:5" ht="12.75">
      <c r="A224" s="630" t="s">
        <v>153</v>
      </c>
      <c r="B224" s="425" t="s">
        <v>1853</v>
      </c>
      <c r="C224" s="631">
        <v>0</v>
      </c>
      <c r="D224" s="631">
        <v>0</v>
      </c>
      <c r="E224" s="631">
        <v>0</v>
      </c>
    </row>
    <row r="225" spans="1:5" ht="12.75">
      <c r="A225" s="630" t="s">
        <v>154</v>
      </c>
      <c r="B225" s="425" t="s">
        <v>403</v>
      </c>
      <c r="C225" s="631">
        <v>0</v>
      </c>
      <c r="D225" s="631">
        <v>0</v>
      </c>
      <c r="E225" s="631">
        <v>0</v>
      </c>
    </row>
    <row r="226" spans="1:5" ht="12.75">
      <c r="A226" s="630" t="s">
        <v>156</v>
      </c>
      <c r="B226" s="425" t="s">
        <v>404</v>
      </c>
      <c r="C226" s="631">
        <v>0</v>
      </c>
      <c r="D226" s="631">
        <v>0</v>
      </c>
      <c r="E226" s="631">
        <v>0</v>
      </c>
    </row>
    <row r="227" spans="1:5" ht="12.75">
      <c r="A227" s="632" t="s">
        <v>158</v>
      </c>
      <c r="B227" s="424" t="s">
        <v>1852</v>
      </c>
      <c r="C227" s="633">
        <v>1145</v>
      </c>
      <c r="D227" s="633">
        <v>0</v>
      </c>
      <c r="E227" s="633">
        <v>1145</v>
      </c>
    </row>
    <row r="228" spans="1:5" ht="25.5">
      <c r="A228" s="630" t="s">
        <v>160</v>
      </c>
      <c r="B228" s="425" t="s">
        <v>405</v>
      </c>
      <c r="C228" s="631">
        <v>0</v>
      </c>
      <c r="D228" s="631">
        <v>0</v>
      </c>
      <c r="E228" s="631">
        <v>0</v>
      </c>
    </row>
    <row r="229" spans="1:5" ht="25.5">
      <c r="A229" s="630" t="s">
        <v>162</v>
      </c>
      <c r="B229" s="425" t="s">
        <v>1851</v>
      </c>
      <c r="C229" s="631">
        <v>0</v>
      </c>
      <c r="D229" s="631">
        <v>0</v>
      </c>
      <c r="E229" s="631">
        <v>0</v>
      </c>
    </row>
    <row r="230" spans="1:5" ht="25.5">
      <c r="A230" s="630" t="s">
        <v>164</v>
      </c>
      <c r="B230" s="425" t="s">
        <v>1850</v>
      </c>
      <c r="C230" s="631">
        <v>0</v>
      </c>
      <c r="D230" s="631">
        <v>0</v>
      </c>
      <c r="E230" s="631">
        <v>0</v>
      </c>
    </row>
    <row r="231" spans="1:5" ht="25.5">
      <c r="A231" s="632" t="s">
        <v>166</v>
      </c>
      <c r="B231" s="424" t="s">
        <v>1849</v>
      </c>
      <c r="C231" s="633">
        <v>0</v>
      </c>
      <c r="D231" s="633">
        <v>0</v>
      </c>
      <c r="E231" s="633">
        <v>0</v>
      </c>
    </row>
    <row r="232" spans="1:5" ht="12.75">
      <c r="A232" s="630" t="s">
        <v>168</v>
      </c>
      <c r="B232" s="425" t="s">
        <v>1848</v>
      </c>
      <c r="C232" s="631">
        <v>0</v>
      </c>
      <c r="D232" s="631">
        <v>0</v>
      </c>
      <c r="E232" s="631">
        <v>0</v>
      </c>
    </row>
    <row r="233" spans="1:5" ht="12.75">
      <c r="A233" s="630" t="s">
        <v>170</v>
      </c>
      <c r="B233" s="425" t="s">
        <v>1847</v>
      </c>
      <c r="C233" s="631">
        <v>0</v>
      </c>
      <c r="D233" s="631">
        <v>0</v>
      </c>
      <c r="E233" s="631">
        <v>0</v>
      </c>
    </row>
    <row r="234" spans="1:5" ht="12.75">
      <c r="A234" s="630" t="s">
        <v>172</v>
      </c>
      <c r="B234" s="425" t="s">
        <v>1846</v>
      </c>
      <c r="C234" s="631">
        <v>0</v>
      </c>
      <c r="D234" s="631">
        <v>0</v>
      </c>
      <c r="E234" s="631">
        <v>0</v>
      </c>
    </row>
    <row r="235" spans="1:5" ht="12.75">
      <c r="A235" s="630" t="s">
        <v>174</v>
      </c>
      <c r="B235" s="425" t="s">
        <v>1845</v>
      </c>
      <c r="C235" s="631">
        <v>0</v>
      </c>
      <c r="D235" s="631">
        <v>0</v>
      </c>
      <c r="E235" s="631">
        <v>0</v>
      </c>
    </row>
    <row r="236" spans="1:5" ht="12.75">
      <c r="A236" s="630" t="s">
        <v>175</v>
      </c>
      <c r="B236" s="425" t="s">
        <v>1844</v>
      </c>
      <c r="C236" s="631">
        <v>0</v>
      </c>
      <c r="D236" s="631">
        <v>0</v>
      </c>
      <c r="E236" s="631">
        <v>0</v>
      </c>
    </row>
    <row r="237" spans="1:5" ht="12.75">
      <c r="A237" s="630" t="s">
        <v>177</v>
      </c>
      <c r="B237" s="425" t="s">
        <v>1843</v>
      </c>
      <c r="C237" s="631">
        <v>0</v>
      </c>
      <c r="D237" s="631">
        <v>0</v>
      </c>
      <c r="E237" s="631">
        <v>0</v>
      </c>
    </row>
    <row r="238" spans="1:5" ht="12.75">
      <c r="A238" s="630" t="s">
        <v>179</v>
      </c>
      <c r="B238" s="425" t="s">
        <v>1842</v>
      </c>
      <c r="C238" s="631">
        <v>0</v>
      </c>
      <c r="D238" s="631">
        <v>0</v>
      </c>
      <c r="E238" s="631">
        <v>0</v>
      </c>
    </row>
    <row r="239" spans="1:5" ht="12.75">
      <c r="A239" s="630" t="s">
        <v>181</v>
      </c>
      <c r="B239" s="425" t="s">
        <v>1841</v>
      </c>
      <c r="C239" s="631">
        <v>0</v>
      </c>
      <c r="D239" s="631">
        <v>0</v>
      </c>
      <c r="E239" s="631">
        <v>0</v>
      </c>
    </row>
    <row r="240" spans="1:5" ht="12.75">
      <c r="A240" s="630" t="s">
        <v>183</v>
      </c>
      <c r="B240" s="425" t="s">
        <v>1840</v>
      </c>
      <c r="C240" s="631">
        <v>0</v>
      </c>
      <c r="D240" s="631">
        <v>0</v>
      </c>
      <c r="E240" s="631">
        <v>0</v>
      </c>
    </row>
    <row r="241" spans="1:5" ht="12.75">
      <c r="A241" s="632" t="s">
        <v>185</v>
      </c>
      <c r="B241" s="424" t="s">
        <v>1839</v>
      </c>
      <c r="C241" s="633">
        <v>0</v>
      </c>
      <c r="D241" s="633">
        <v>0</v>
      </c>
      <c r="E241" s="633">
        <v>0</v>
      </c>
    </row>
    <row r="242" spans="1:5" ht="12.75">
      <c r="A242" s="630" t="s">
        <v>187</v>
      </c>
      <c r="B242" s="425" t="s">
        <v>1838</v>
      </c>
      <c r="C242" s="631">
        <v>0</v>
      </c>
      <c r="D242" s="631">
        <v>0</v>
      </c>
      <c r="E242" s="631">
        <v>0</v>
      </c>
    </row>
    <row r="243" spans="1:5" ht="12.75">
      <c r="A243" s="630" t="s">
        <v>189</v>
      </c>
      <c r="B243" s="425" t="s">
        <v>1837</v>
      </c>
      <c r="C243" s="631">
        <v>0</v>
      </c>
      <c r="D243" s="631">
        <v>0</v>
      </c>
      <c r="E243" s="631">
        <v>0</v>
      </c>
    </row>
    <row r="244" spans="1:5" ht="12.75">
      <c r="A244" s="630" t="s">
        <v>191</v>
      </c>
      <c r="B244" s="425" t="s">
        <v>1836</v>
      </c>
      <c r="C244" s="631">
        <v>0</v>
      </c>
      <c r="D244" s="631">
        <v>0</v>
      </c>
      <c r="E244" s="631">
        <v>0</v>
      </c>
    </row>
    <row r="245" spans="1:5" ht="12.75">
      <c r="A245" s="630" t="s">
        <v>193</v>
      </c>
      <c r="B245" s="425" t="s">
        <v>1835</v>
      </c>
      <c r="C245" s="631">
        <v>0</v>
      </c>
      <c r="D245" s="631">
        <v>0</v>
      </c>
      <c r="E245" s="631">
        <v>0</v>
      </c>
    </row>
    <row r="246" spans="1:5" ht="12.75">
      <c r="A246" s="630" t="s">
        <v>195</v>
      </c>
      <c r="B246" s="425" t="s">
        <v>1834</v>
      </c>
      <c r="C246" s="631">
        <v>0</v>
      </c>
      <c r="D246" s="631">
        <v>0</v>
      </c>
      <c r="E246" s="631">
        <v>0</v>
      </c>
    </row>
    <row r="247" spans="1:5" ht="12.75">
      <c r="A247" s="630" t="s">
        <v>196</v>
      </c>
      <c r="B247" s="425" t="s">
        <v>1833</v>
      </c>
      <c r="C247" s="631">
        <v>0</v>
      </c>
      <c r="D247" s="631">
        <v>0</v>
      </c>
      <c r="E247" s="631">
        <v>0</v>
      </c>
    </row>
    <row r="248" spans="1:5" ht="12.75">
      <c r="A248" s="630" t="s">
        <v>198</v>
      </c>
      <c r="B248" s="425" t="s">
        <v>1832</v>
      </c>
      <c r="C248" s="631">
        <v>0</v>
      </c>
      <c r="D248" s="631">
        <v>0</v>
      </c>
      <c r="E248" s="631">
        <v>0</v>
      </c>
    </row>
    <row r="249" spans="1:5" ht="12.75">
      <c r="A249" s="630" t="s">
        <v>199</v>
      </c>
      <c r="B249" s="425" t="s">
        <v>1831</v>
      </c>
      <c r="C249" s="631">
        <v>0</v>
      </c>
      <c r="D249" s="631">
        <v>0</v>
      </c>
      <c r="E249" s="631">
        <v>0</v>
      </c>
    </row>
    <row r="250" spans="1:5" ht="12.75">
      <c r="A250" s="630" t="s">
        <v>201</v>
      </c>
      <c r="B250" s="425" t="s">
        <v>1830</v>
      </c>
      <c r="C250" s="631">
        <v>0</v>
      </c>
      <c r="D250" s="631">
        <v>0</v>
      </c>
      <c r="E250" s="631">
        <v>0</v>
      </c>
    </row>
    <row r="251" spans="1:5" ht="12.75">
      <c r="A251" s="630" t="s">
        <v>203</v>
      </c>
      <c r="B251" s="425" t="s">
        <v>1829</v>
      </c>
      <c r="C251" s="631">
        <v>0</v>
      </c>
      <c r="D251" s="631">
        <v>0</v>
      </c>
      <c r="E251" s="631">
        <v>0</v>
      </c>
    </row>
    <row r="252" spans="1:5" ht="12.75">
      <c r="A252" s="630" t="s">
        <v>205</v>
      </c>
      <c r="B252" s="425" t="s">
        <v>1828</v>
      </c>
      <c r="C252" s="631">
        <v>0</v>
      </c>
      <c r="D252" s="631">
        <v>0</v>
      </c>
      <c r="E252" s="631">
        <v>0</v>
      </c>
    </row>
    <row r="253" spans="1:5" ht="12.75">
      <c r="A253" s="632" t="s">
        <v>207</v>
      </c>
      <c r="B253" s="424" t="s">
        <v>1827</v>
      </c>
      <c r="C253" s="633">
        <v>0</v>
      </c>
      <c r="D253" s="633">
        <v>0</v>
      </c>
      <c r="E253" s="633">
        <v>0</v>
      </c>
    </row>
    <row r="254" spans="1:5" ht="25.5">
      <c r="A254" s="630" t="s">
        <v>209</v>
      </c>
      <c r="B254" s="425" t="s">
        <v>406</v>
      </c>
      <c r="C254" s="631">
        <v>0</v>
      </c>
      <c r="D254" s="631">
        <v>0</v>
      </c>
      <c r="E254" s="631">
        <v>0</v>
      </c>
    </row>
    <row r="255" spans="1:5" ht="25.5">
      <c r="A255" s="630" t="s">
        <v>211</v>
      </c>
      <c r="B255" s="425" t="s">
        <v>1826</v>
      </c>
      <c r="C255" s="631">
        <v>0</v>
      </c>
      <c r="D255" s="631">
        <v>0</v>
      </c>
      <c r="E255" s="631">
        <v>0</v>
      </c>
    </row>
    <row r="256" spans="1:5" ht="25.5">
      <c r="A256" s="630" t="s">
        <v>213</v>
      </c>
      <c r="B256" s="425" t="s">
        <v>1825</v>
      </c>
      <c r="C256" s="631">
        <v>0</v>
      </c>
      <c r="D256" s="631">
        <v>0</v>
      </c>
      <c r="E256" s="631">
        <v>0</v>
      </c>
    </row>
    <row r="257" spans="1:5" ht="25.5">
      <c r="A257" s="632" t="s">
        <v>215</v>
      </c>
      <c r="B257" s="424" t="s">
        <v>1824</v>
      </c>
      <c r="C257" s="633">
        <v>0</v>
      </c>
      <c r="D257" s="633">
        <v>0</v>
      </c>
      <c r="E257" s="633">
        <v>0</v>
      </c>
    </row>
    <row r="258" spans="1:5" ht="12.75">
      <c r="A258" s="630" t="s">
        <v>216</v>
      </c>
      <c r="B258" s="425" t="s">
        <v>1823</v>
      </c>
      <c r="C258" s="631">
        <v>0</v>
      </c>
      <c r="D258" s="631">
        <v>0</v>
      </c>
      <c r="E258" s="631">
        <v>0</v>
      </c>
    </row>
    <row r="259" spans="1:5" ht="12.75">
      <c r="A259" s="630" t="s">
        <v>218</v>
      </c>
      <c r="B259" s="425" t="s">
        <v>1822</v>
      </c>
      <c r="C259" s="631">
        <v>0</v>
      </c>
      <c r="D259" s="631">
        <v>0</v>
      </c>
      <c r="E259" s="631">
        <v>0</v>
      </c>
    </row>
    <row r="260" spans="1:5" ht="12.75">
      <c r="A260" s="630" t="s">
        <v>220</v>
      </c>
      <c r="B260" s="425" t="s">
        <v>1821</v>
      </c>
      <c r="C260" s="631">
        <v>0</v>
      </c>
      <c r="D260" s="631">
        <v>0</v>
      </c>
      <c r="E260" s="631">
        <v>0</v>
      </c>
    </row>
    <row r="261" spans="1:5" ht="12.75">
      <c r="A261" s="630" t="s">
        <v>222</v>
      </c>
      <c r="B261" s="425" t="s">
        <v>1820</v>
      </c>
      <c r="C261" s="631">
        <v>0</v>
      </c>
      <c r="D261" s="631">
        <v>0</v>
      </c>
      <c r="E261" s="631">
        <v>0</v>
      </c>
    </row>
    <row r="262" spans="1:5" ht="12.75">
      <c r="A262" s="630" t="s">
        <v>223</v>
      </c>
      <c r="B262" s="425" t="s">
        <v>1819</v>
      </c>
      <c r="C262" s="631">
        <v>0</v>
      </c>
      <c r="D262" s="631">
        <v>0</v>
      </c>
      <c r="E262" s="631">
        <v>0</v>
      </c>
    </row>
    <row r="263" spans="1:5" ht="12.75">
      <c r="A263" s="630" t="s">
        <v>224</v>
      </c>
      <c r="B263" s="425" t="s">
        <v>1818</v>
      </c>
      <c r="C263" s="631">
        <v>0</v>
      </c>
      <c r="D263" s="631">
        <v>0</v>
      </c>
      <c r="E263" s="631">
        <v>0</v>
      </c>
    </row>
    <row r="264" spans="1:5" ht="12.75">
      <c r="A264" s="630" t="s">
        <v>225</v>
      </c>
      <c r="B264" s="425" t="s">
        <v>1817</v>
      </c>
      <c r="C264" s="631">
        <v>0</v>
      </c>
      <c r="D264" s="631">
        <v>0</v>
      </c>
      <c r="E264" s="631">
        <v>0</v>
      </c>
    </row>
    <row r="265" spans="1:5" ht="12.75">
      <c r="A265" s="630" t="s">
        <v>226</v>
      </c>
      <c r="B265" s="425" t="s">
        <v>1816</v>
      </c>
      <c r="C265" s="631">
        <v>0</v>
      </c>
      <c r="D265" s="631">
        <v>0</v>
      </c>
      <c r="E265" s="631">
        <v>0</v>
      </c>
    </row>
    <row r="266" spans="1:5" ht="12.75">
      <c r="A266" s="630" t="s">
        <v>227</v>
      </c>
      <c r="B266" s="425" t="s">
        <v>1815</v>
      </c>
      <c r="C266" s="631">
        <v>0</v>
      </c>
      <c r="D266" s="631">
        <v>0</v>
      </c>
      <c r="E266" s="631">
        <v>0</v>
      </c>
    </row>
    <row r="267" spans="1:5" ht="12.75">
      <c r="A267" s="632" t="s">
        <v>228</v>
      </c>
      <c r="B267" s="424" t="s">
        <v>1814</v>
      </c>
      <c r="C267" s="633">
        <v>50</v>
      </c>
      <c r="D267" s="633">
        <v>0</v>
      </c>
      <c r="E267" s="633">
        <v>50</v>
      </c>
    </row>
    <row r="268" spans="1:5" ht="12.75">
      <c r="A268" s="630" t="s">
        <v>229</v>
      </c>
      <c r="B268" s="425" t="s">
        <v>1813</v>
      </c>
      <c r="C268" s="631">
        <v>0</v>
      </c>
      <c r="D268" s="631">
        <v>0</v>
      </c>
      <c r="E268" s="631">
        <v>0</v>
      </c>
    </row>
    <row r="269" spans="1:5" ht="12.75">
      <c r="A269" s="630" t="s">
        <v>230</v>
      </c>
      <c r="B269" s="425" t="s">
        <v>1812</v>
      </c>
      <c r="C269" s="631">
        <v>0</v>
      </c>
      <c r="D269" s="631">
        <v>0</v>
      </c>
      <c r="E269" s="631">
        <v>0</v>
      </c>
    </row>
    <row r="270" spans="1:5" ht="12.75">
      <c r="A270" s="630" t="s">
        <v>231</v>
      </c>
      <c r="B270" s="425" t="s">
        <v>1811</v>
      </c>
      <c r="C270" s="631">
        <v>0</v>
      </c>
      <c r="D270" s="631">
        <v>0</v>
      </c>
      <c r="E270" s="631">
        <v>0</v>
      </c>
    </row>
    <row r="271" spans="1:5" ht="12.75">
      <c r="A271" s="630" t="s">
        <v>232</v>
      </c>
      <c r="B271" s="425" t="s">
        <v>1810</v>
      </c>
      <c r="C271" s="631">
        <v>50</v>
      </c>
      <c r="D271" s="631">
        <v>0</v>
      </c>
      <c r="E271" s="631">
        <v>50</v>
      </c>
    </row>
    <row r="272" spans="1:5" ht="12.75">
      <c r="A272" s="630" t="s">
        <v>233</v>
      </c>
      <c r="B272" s="425" t="s">
        <v>1809</v>
      </c>
      <c r="C272" s="631">
        <v>0</v>
      </c>
      <c r="D272" s="631">
        <v>0</v>
      </c>
      <c r="E272" s="631">
        <v>0</v>
      </c>
    </row>
    <row r="273" spans="1:5" ht="12.75">
      <c r="A273" s="630" t="s">
        <v>234</v>
      </c>
      <c r="B273" s="425" t="s">
        <v>1808</v>
      </c>
      <c r="C273" s="631">
        <v>0</v>
      </c>
      <c r="D273" s="631">
        <v>0</v>
      </c>
      <c r="E273" s="631">
        <v>0</v>
      </c>
    </row>
    <row r="274" spans="1:5" ht="12.75">
      <c r="A274" s="630" t="s">
        <v>235</v>
      </c>
      <c r="B274" s="425" t="s">
        <v>1807</v>
      </c>
      <c r="C274" s="631">
        <v>0</v>
      </c>
      <c r="D274" s="631">
        <v>0</v>
      </c>
      <c r="E274" s="631">
        <v>0</v>
      </c>
    </row>
    <row r="275" spans="1:5" ht="12.75">
      <c r="A275" s="630" t="s">
        <v>1752</v>
      </c>
      <c r="B275" s="425" t="s">
        <v>1806</v>
      </c>
      <c r="C275" s="631">
        <v>0</v>
      </c>
      <c r="D275" s="631">
        <v>0</v>
      </c>
      <c r="E275" s="631">
        <v>0</v>
      </c>
    </row>
    <row r="276" spans="1:5" ht="12.75">
      <c r="A276" s="630" t="s">
        <v>1750</v>
      </c>
      <c r="B276" s="425" t="s">
        <v>1805</v>
      </c>
      <c r="C276" s="631">
        <v>0</v>
      </c>
      <c r="D276" s="631">
        <v>0</v>
      </c>
      <c r="E276" s="631">
        <v>0</v>
      </c>
    </row>
    <row r="277" spans="1:5" ht="12.75">
      <c r="A277" s="630" t="s">
        <v>1748</v>
      </c>
      <c r="B277" s="425" t="s">
        <v>1804</v>
      </c>
      <c r="C277" s="631">
        <v>0</v>
      </c>
      <c r="D277" s="631">
        <v>0</v>
      </c>
      <c r="E277" s="631">
        <v>0</v>
      </c>
    </row>
    <row r="278" spans="1:5" ht="12.75">
      <c r="A278" s="630" t="s">
        <v>1746</v>
      </c>
      <c r="B278" s="425" t="s">
        <v>1803</v>
      </c>
      <c r="C278" s="631">
        <v>0</v>
      </c>
      <c r="D278" s="631">
        <v>0</v>
      </c>
      <c r="E278" s="631">
        <v>0</v>
      </c>
    </row>
    <row r="279" spans="1:5" ht="12.75">
      <c r="A279" s="632" t="s">
        <v>1744</v>
      </c>
      <c r="B279" s="424" t="s">
        <v>1802</v>
      </c>
      <c r="C279" s="633">
        <v>50</v>
      </c>
      <c r="D279" s="633">
        <v>0</v>
      </c>
      <c r="E279" s="633">
        <v>50</v>
      </c>
    </row>
    <row r="280" spans="1:5" ht="12.75">
      <c r="A280" s="632" t="s">
        <v>1742</v>
      </c>
      <c r="B280" s="424" t="s">
        <v>1801</v>
      </c>
      <c r="C280" s="633">
        <v>125899</v>
      </c>
      <c r="D280" s="633">
        <v>0</v>
      </c>
      <c r="E280" s="633">
        <v>125899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  <headerFooter alignWithMargins="0">
    <oddHeader>&amp;L&amp;C&amp;RÉrték típus: Ezer Forint</oddHeader>
    <oddFooter>&amp;LAdatellenőrző kód: -2f-71-6832-3a-714446-3f7a-297b25-547d-66-1f5d-2552&amp;C&amp;R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34" sqref="B34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5" width="19.125" style="0" customWidth="1"/>
  </cols>
  <sheetData>
    <row r="1" spans="1:5" ht="12.75">
      <c r="A1" s="824" t="s">
        <v>407</v>
      </c>
      <c r="B1" s="825"/>
      <c r="C1" s="825"/>
      <c r="D1" s="825"/>
      <c r="E1" s="825"/>
    </row>
    <row r="2" spans="1:5" ht="30">
      <c r="A2" s="629" t="s">
        <v>1713</v>
      </c>
      <c r="B2" s="629" t="s">
        <v>833</v>
      </c>
      <c r="C2" s="629" t="s">
        <v>1116</v>
      </c>
      <c r="D2" s="629" t="s">
        <v>1117</v>
      </c>
      <c r="E2" s="629" t="s">
        <v>1118</v>
      </c>
    </row>
    <row r="3" spans="1:5" ht="15">
      <c r="A3" s="629">
        <v>2</v>
      </c>
      <c r="B3" s="629">
        <v>3</v>
      </c>
      <c r="C3" s="629">
        <v>4</v>
      </c>
      <c r="D3" s="629">
        <v>5</v>
      </c>
      <c r="E3" s="629">
        <v>6</v>
      </c>
    </row>
    <row r="4" spans="1:5" ht="12.75">
      <c r="A4" s="630" t="s">
        <v>1119</v>
      </c>
      <c r="B4" s="425" t="s">
        <v>1923</v>
      </c>
      <c r="C4" s="631">
        <v>0</v>
      </c>
      <c r="D4" s="631">
        <v>0</v>
      </c>
      <c r="E4" s="631">
        <v>0</v>
      </c>
    </row>
    <row r="5" spans="1:5" ht="12.75">
      <c r="A5" s="630" t="s">
        <v>1121</v>
      </c>
      <c r="B5" s="425" t="s">
        <v>408</v>
      </c>
      <c r="C5" s="631">
        <v>0</v>
      </c>
      <c r="D5" s="631">
        <v>0</v>
      </c>
      <c r="E5" s="631">
        <v>0</v>
      </c>
    </row>
    <row r="6" spans="1:5" ht="12.75">
      <c r="A6" s="630" t="s">
        <v>1123</v>
      </c>
      <c r="B6" s="425" t="s">
        <v>409</v>
      </c>
      <c r="C6" s="631">
        <v>0</v>
      </c>
      <c r="D6" s="631">
        <v>0</v>
      </c>
      <c r="E6" s="631">
        <v>0</v>
      </c>
    </row>
    <row r="7" spans="1:5" ht="12.75">
      <c r="A7" s="630" t="s">
        <v>1125</v>
      </c>
      <c r="B7" s="425" t="s">
        <v>1718</v>
      </c>
      <c r="C7" s="631">
        <v>10000</v>
      </c>
      <c r="D7" s="631">
        <v>0</v>
      </c>
      <c r="E7" s="631">
        <v>10000</v>
      </c>
    </row>
    <row r="8" spans="1:5" ht="12.75">
      <c r="A8" s="630" t="s">
        <v>1127</v>
      </c>
      <c r="B8" s="425" t="s">
        <v>410</v>
      </c>
      <c r="C8" s="631">
        <v>10000</v>
      </c>
      <c r="D8" s="631">
        <v>0</v>
      </c>
      <c r="E8" s="631">
        <v>10000</v>
      </c>
    </row>
    <row r="9" spans="1:5" ht="12.75">
      <c r="A9" s="632" t="s">
        <v>1129</v>
      </c>
      <c r="B9" s="424" t="s">
        <v>1717</v>
      </c>
      <c r="C9" s="633">
        <v>10000</v>
      </c>
      <c r="D9" s="633">
        <v>0</v>
      </c>
      <c r="E9" s="633">
        <v>10000</v>
      </c>
    </row>
    <row r="10" spans="1:5" ht="12.75">
      <c r="A10" s="630" t="s">
        <v>1131</v>
      </c>
      <c r="B10" s="425" t="s">
        <v>1922</v>
      </c>
      <c r="C10" s="631">
        <v>0</v>
      </c>
      <c r="D10" s="631">
        <v>0</v>
      </c>
      <c r="E10" s="631">
        <v>0</v>
      </c>
    </row>
    <row r="11" spans="1:5" ht="12.75">
      <c r="A11" s="630" t="s">
        <v>1133</v>
      </c>
      <c r="B11" s="425" t="s">
        <v>411</v>
      </c>
      <c r="C11" s="631">
        <v>0</v>
      </c>
      <c r="D11" s="631">
        <v>0</v>
      </c>
      <c r="E11" s="631">
        <v>0</v>
      </c>
    </row>
    <row r="12" spans="1:5" ht="12.75">
      <c r="A12" s="630" t="s">
        <v>1135</v>
      </c>
      <c r="B12" s="425" t="s">
        <v>412</v>
      </c>
      <c r="C12" s="631">
        <v>0</v>
      </c>
      <c r="D12" s="631">
        <v>0</v>
      </c>
      <c r="E12" s="631">
        <v>0</v>
      </c>
    </row>
    <row r="13" spans="1:5" ht="12.75">
      <c r="A13" s="630" t="s">
        <v>1137</v>
      </c>
      <c r="B13" s="425" t="s">
        <v>1921</v>
      </c>
      <c r="C13" s="631">
        <v>0</v>
      </c>
      <c r="D13" s="631">
        <v>0</v>
      </c>
      <c r="E13" s="631">
        <v>0</v>
      </c>
    </row>
    <row r="14" spans="1:5" ht="12.75">
      <c r="A14" s="630" t="s">
        <v>1140</v>
      </c>
      <c r="B14" s="425" t="s">
        <v>1920</v>
      </c>
      <c r="C14" s="631">
        <v>0</v>
      </c>
      <c r="D14" s="631">
        <v>0</v>
      </c>
      <c r="E14" s="631">
        <v>0</v>
      </c>
    </row>
    <row r="15" spans="1:5" ht="12.75">
      <c r="A15" s="630" t="s">
        <v>1142</v>
      </c>
      <c r="B15" s="425" t="s">
        <v>1919</v>
      </c>
      <c r="C15" s="631">
        <v>0</v>
      </c>
      <c r="D15" s="631">
        <v>0</v>
      </c>
      <c r="E15" s="631">
        <v>0</v>
      </c>
    </row>
    <row r="16" spans="1:5" ht="12.75">
      <c r="A16" s="630" t="s">
        <v>1144</v>
      </c>
      <c r="B16" s="425" t="s">
        <v>413</v>
      </c>
      <c r="C16" s="631">
        <v>0</v>
      </c>
      <c r="D16" s="631">
        <v>0</v>
      </c>
      <c r="E16" s="631">
        <v>0</v>
      </c>
    </row>
    <row r="17" spans="1:5" ht="12.75">
      <c r="A17" s="630" t="s">
        <v>1145</v>
      </c>
      <c r="B17" s="425" t="s">
        <v>1918</v>
      </c>
      <c r="C17" s="631">
        <v>0</v>
      </c>
      <c r="D17" s="631">
        <v>0</v>
      </c>
      <c r="E17" s="631">
        <v>0</v>
      </c>
    </row>
    <row r="18" spans="1:5" ht="12.75">
      <c r="A18" s="630" t="s">
        <v>1147</v>
      </c>
      <c r="B18" s="425" t="s">
        <v>1917</v>
      </c>
      <c r="C18" s="631">
        <v>0</v>
      </c>
      <c r="D18" s="631">
        <v>0</v>
      </c>
      <c r="E18" s="631">
        <v>0</v>
      </c>
    </row>
    <row r="19" spans="1:5" ht="12.75">
      <c r="A19" s="630" t="s">
        <v>1148</v>
      </c>
      <c r="B19" s="425" t="s">
        <v>1916</v>
      </c>
      <c r="C19" s="631">
        <v>0</v>
      </c>
      <c r="D19" s="631">
        <v>0</v>
      </c>
      <c r="E19" s="631">
        <v>0</v>
      </c>
    </row>
    <row r="20" spans="1:5" ht="12.75">
      <c r="A20" s="630" t="s">
        <v>1150</v>
      </c>
      <c r="B20" s="425" t="s">
        <v>1915</v>
      </c>
      <c r="C20" s="631">
        <v>0</v>
      </c>
      <c r="D20" s="631">
        <v>0</v>
      </c>
      <c r="E20" s="631">
        <v>0</v>
      </c>
    </row>
    <row r="21" spans="1:5" ht="12.75">
      <c r="A21" s="630" t="s">
        <v>1152</v>
      </c>
      <c r="B21" s="425" t="s">
        <v>1914</v>
      </c>
      <c r="C21" s="631">
        <v>0</v>
      </c>
      <c r="D21" s="631">
        <v>0</v>
      </c>
      <c r="E21" s="631">
        <v>0</v>
      </c>
    </row>
    <row r="22" spans="1:5" ht="12.75">
      <c r="A22" s="632" t="s">
        <v>1154</v>
      </c>
      <c r="B22" s="424" t="s">
        <v>1913</v>
      </c>
      <c r="C22" s="633">
        <v>0</v>
      </c>
      <c r="D22" s="633">
        <v>0</v>
      </c>
      <c r="E22" s="633">
        <v>0</v>
      </c>
    </row>
    <row r="23" spans="1:5" ht="12.75">
      <c r="A23" s="630" t="s">
        <v>1156</v>
      </c>
      <c r="B23" s="425" t="s">
        <v>414</v>
      </c>
      <c r="C23" s="631">
        <v>0</v>
      </c>
      <c r="D23" s="631">
        <v>0</v>
      </c>
      <c r="E23" s="631">
        <v>0</v>
      </c>
    </row>
    <row r="24" spans="1:5" ht="12.75">
      <c r="A24" s="630" t="s">
        <v>1157</v>
      </c>
      <c r="B24" s="425" t="s">
        <v>415</v>
      </c>
      <c r="C24" s="631">
        <v>1384</v>
      </c>
      <c r="D24" s="631">
        <v>0</v>
      </c>
      <c r="E24" s="631">
        <v>1384</v>
      </c>
    </row>
    <row r="25" spans="1:5" ht="12.75">
      <c r="A25" s="630" t="s">
        <v>1158</v>
      </c>
      <c r="B25" s="425" t="s">
        <v>416</v>
      </c>
      <c r="C25" s="631">
        <v>27162</v>
      </c>
      <c r="D25" s="631">
        <v>-27162</v>
      </c>
      <c r="E25" s="631">
        <v>0</v>
      </c>
    </row>
    <row r="26" spans="1:5" ht="12.75">
      <c r="A26" s="630" t="s">
        <v>1160</v>
      </c>
      <c r="B26" s="425" t="s">
        <v>1912</v>
      </c>
      <c r="C26" s="631">
        <v>0</v>
      </c>
      <c r="D26" s="631">
        <v>0</v>
      </c>
      <c r="E26" s="631">
        <v>0</v>
      </c>
    </row>
    <row r="27" spans="1:5" ht="12.75">
      <c r="A27" s="630" t="s">
        <v>1162</v>
      </c>
      <c r="B27" s="425" t="s">
        <v>417</v>
      </c>
      <c r="C27" s="631">
        <v>0</v>
      </c>
      <c r="D27" s="631">
        <v>0</v>
      </c>
      <c r="E27" s="631">
        <v>0</v>
      </c>
    </row>
    <row r="28" spans="1:5" ht="12.75">
      <c r="A28" s="630" t="s">
        <v>1164</v>
      </c>
      <c r="B28" s="425" t="s">
        <v>418</v>
      </c>
      <c r="C28" s="631">
        <v>0</v>
      </c>
      <c r="D28" s="631">
        <v>0</v>
      </c>
      <c r="E28" s="631">
        <v>0</v>
      </c>
    </row>
    <row r="29" spans="1:5" ht="12.75">
      <c r="A29" s="630" t="s">
        <v>1166</v>
      </c>
      <c r="B29" s="425" t="s">
        <v>1911</v>
      </c>
      <c r="C29" s="631">
        <v>0</v>
      </c>
      <c r="D29" s="631">
        <v>0</v>
      </c>
      <c r="E29" s="631">
        <v>0</v>
      </c>
    </row>
    <row r="30" spans="1:5" ht="12.75">
      <c r="A30" s="630" t="s">
        <v>1168</v>
      </c>
      <c r="B30" s="425" t="s">
        <v>1910</v>
      </c>
      <c r="C30" s="631">
        <v>0</v>
      </c>
      <c r="D30" s="631">
        <v>0</v>
      </c>
      <c r="E30" s="631">
        <v>0</v>
      </c>
    </row>
    <row r="31" spans="1:5" ht="12.75">
      <c r="A31" s="632" t="s">
        <v>1170</v>
      </c>
      <c r="B31" s="424" t="s">
        <v>1909</v>
      </c>
      <c r="C31" s="633">
        <v>0</v>
      </c>
      <c r="D31" s="633">
        <v>0</v>
      </c>
      <c r="E31" s="633">
        <v>0</v>
      </c>
    </row>
    <row r="32" spans="1:5" ht="12.75">
      <c r="A32" s="632" t="s">
        <v>1172</v>
      </c>
      <c r="B32" s="424" t="s">
        <v>1716</v>
      </c>
      <c r="C32" s="633">
        <v>38546</v>
      </c>
      <c r="D32" s="633">
        <v>-27162</v>
      </c>
      <c r="E32" s="633">
        <v>11384</v>
      </c>
    </row>
    <row r="33" spans="1:5" ht="12.75">
      <c r="A33" s="630" t="s">
        <v>1174</v>
      </c>
      <c r="B33" s="425" t="s">
        <v>419</v>
      </c>
      <c r="C33" s="631">
        <v>0</v>
      </c>
      <c r="D33" s="631">
        <v>0</v>
      </c>
      <c r="E33" s="631">
        <v>0</v>
      </c>
    </row>
    <row r="34" spans="1:5" ht="12.75">
      <c r="A34" s="630" t="s">
        <v>1176</v>
      </c>
      <c r="B34" s="425" t="s">
        <v>420</v>
      </c>
      <c r="C34" s="631">
        <v>0</v>
      </c>
      <c r="D34" s="631">
        <v>0</v>
      </c>
      <c r="E34" s="631">
        <v>0</v>
      </c>
    </row>
    <row r="35" spans="1:5" ht="12.75">
      <c r="A35" s="630" t="s">
        <v>1179</v>
      </c>
      <c r="B35" s="425" t="s">
        <v>1908</v>
      </c>
      <c r="C35" s="631">
        <v>0</v>
      </c>
      <c r="D35" s="631">
        <v>0</v>
      </c>
      <c r="E35" s="631">
        <v>0</v>
      </c>
    </row>
    <row r="36" spans="1:5" ht="12.75">
      <c r="A36" s="630" t="s">
        <v>1181</v>
      </c>
      <c r="B36" s="425" t="s">
        <v>421</v>
      </c>
      <c r="C36" s="631">
        <v>0</v>
      </c>
      <c r="D36" s="631">
        <v>0</v>
      </c>
      <c r="E36" s="631">
        <v>0</v>
      </c>
    </row>
    <row r="37" spans="1:5" ht="12.75">
      <c r="A37" s="630" t="s">
        <v>1183</v>
      </c>
      <c r="B37" s="425" t="s">
        <v>1907</v>
      </c>
      <c r="C37" s="631">
        <v>0</v>
      </c>
      <c r="D37" s="631">
        <v>0</v>
      </c>
      <c r="E37" s="631">
        <v>0</v>
      </c>
    </row>
    <row r="38" spans="1:5" ht="12.75">
      <c r="A38" s="630" t="s">
        <v>1185</v>
      </c>
      <c r="B38" s="425" t="s">
        <v>1906</v>
      </c>
      <c r="C38" s="631">
        <v>0</v>
      </c>
      <c r="D38" s="631">
        <v>0</v>
      </c>
      <c r="E38" s="631">
        <v>0</v>
      </c>
    </row>
    <row r="39" spans="1:5" ht="12.75">
      <c r="A39" s="630" t="s">
        <v>1187</v>
      </c>
      <c r="B39" s="425" t="s">
        <v>1905</v>
      </c>
      <c r="C39" s="631">
        <v>0</v>
      </c>
      <c r="D39" s="631">
        <v>0</v>
      </c>
      <c r="E39" s="631">
        <v>0</v>
      </c>
    </row>
    <row r="40" spans="1:5" ht="12.75">
      <c r="A40" s="632" t="s">
        <v>1189</v>
      </c>
      <c r="B40" s="424" t="s">
        <v>1904</v>
      </c>
      <c r="C40" s="633">
        <v>0</v>
      </c>
      <c r="D40" s="633">
        <v>0</v>
      </c>
      <c r="E40" s="633">
        <v>0</v>
      </c>
    </row>
    <row r="41" spans="1:5" ht="12.75">
      <c r="A41" s="630" t="s">
        <v>1191</v>
      </c>
      <c r="B41" s="425" t="s">
        <v>422</v>
      </c>
      <c r="C41" s="631">
        <v>0</v>
      </c>
      <c r="D41" s="631">
        <v>0</v>
      </c>
      <c r="E41" s="631">
        <v>0</v>
      </c>
    </row>
    <row r="42" spans="1:5" ht="12.75">
      <c r="A42" s="630" t="s">
        <v>1193</v>
      </c>
      <c r="B42" s="425" t="s">
        <v>1903</v>
      </c>
      <c r="C42" s="631">
        <v>0</v>
      </c>
      <c r="D42" s="631">
        <v>0</v>
      </c>
      <c r="E42" s="631">
        <v>0</v>
      </c>
    </row>
    <row r="43" spans="1:5" ht="12.75">
      <c r="A43" s="632" t="s">
        <v>1195</v>
      </c>
      <c r="B43" s="424" t="s">
        <v>1715</v>
      </c>
      <c r="C43" s="633">
        <v>38546</v>
      </c>
      <c r="D43" s="633">
        <v>-27162</v>
      </c>
      <c r="E43" s="633">
        <v>11384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  <headerFooter alignWithMargins="0">
    <oddHeader>&amp;L&amp;C&amp;RÉrték típus: Ezer Forint</oddHeader>
    <oddFooter>&amp;LAdatellenőrző kód: -2f-71-6832-3a-714446-3f7a-297b25-547d-66-1f5d-2552&amp;C&amp;R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35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5" width="19.125" style="0" customWidth="1"/>
  </cols>
  <sheetData>
    <row r="1" spans="1:5" ht="12.75">
      <c r="A1" s="824" t="s">
        <v>1945</v>
      </c>
      <c r="B1" s="825"/>
      <c r="C1" s="825"/>
      <c r="D1" s="825"/>
      <c r="E1" s="825"/>
    </row>
    <row r="2" spans="1:5" ht="30">
      <c r="A2" s="629" t="s">
        <v>1713</v>
      </c>
      <c r="B2" s="629" t="s">
        <v>833</v>
      </c>
      <c r="C2" s="629" t="s">
        <v>1116</v>
      </c>
      <c r="D2" s="629" t="s">
        <v>1117</v>
      </c>
      <c r="E2" s="629" t="s">
        <v>1118</v>
      </c>
    </row>
    <row r="3" spans="1:5" ht="15">
      <c r="A3" s="629">
        <v>2</v>
      </c>
      <c r="B3" s="629">
        <v>3</v>
      </c>
      <c r="C3" s="629">
        <v>4</v>
      </c>
      <c r="D3" s="629">
        <v>5</v>
      </c>
      <c r="E3" s="629">
        <v>6</v>
      </c>
    </row>
    <row r="4" spans="1:5" ht="12.75">
      <c r="A4" s="630" t="s">
        <v>1119</v>
      </c>
      <c r="B4" s="425" t="s">
        <v>1944</v>
      </c>
      <c r="C4" s="631">
        <v>0</v>
      </c>
      <c r="D4" s="631">
        <v>0</v>
      </c>
      <c r="E4" s="631">
        <v>0</v>
      </c>
    </row>
    <row r="5" spans="1:5" ht="12.75">
      <c r="A5" s="630" t="s">
        <v>1121</v>
      </c>
      <c r="B5" s="425" t="s">
        <v>423</v>
      </c>
      <c r="C5" s="631">
        <v>0</v>
      </c>
      <c r="D5" s="631">
        <v>0</v>
      </c>
      <c r="E5" s="631">
        <v>0</v>
      </c>
    </row>
    <row r="6" spans="1:5" ht="12.75">
      <c r="A6" s="630" t="s">
        <v>1123</v>
      </c>
      <c r="B6" s="425" t="s">
        <v>1943</v>
      </c>
      <c r="C6" s="631">
        <v>0</v>
      </c>
      <c r="D6" s="631">
        <v>0</v>
      </c>
      <c r="E6" s="631">
        <v>0</v>
      </c>
    </row>
    <row r="7" spans="1:5" ht="12.75">
      <c r="A7" s="632" t="s">
        <v>1125</v>
      </c>
      <c r="B7" s="424" t="s">
        <v>1942</v>
      </c>
      <c r="C7" s="633">
        <v>0</v>
      </c>
      <c r="D7" s="633">
        <v>0</v>
      </c>
      <c r="E7" s="633">
        <v>0</v>
      </c>
    </row>
    <row r="8" spans="1:5" ht="12.75">
      <c r="A8" s="630" t="s">
        <v>1127</v>
      </c>
      <c r="B8" s="425" t="s">
        <v>1941</v>
      </c>
      <c r="C8" s="631">
        <v>0</v>
      </c>
      <c r="D8" s="631">
        <v>0</v>
      </c>
      <c r="E8" s="631">
        <v>0</v>
      </c>
    </row>
    <row r="9" spans="1:5" ht="12.75">
      <c r="A9" s="630" t="s">
        <v>1129</v>
      </c>
      <c r="B9" s="425" t="s">
        <v>424</v>
      </c>
      <c r="C9" s="631">
        <v>0</v>
      </c>
      <c r="D9" s="631">
        <v>0</v>
      </c>
      <c r="E9" s="631">
        <v>0</v>
      </c>
    </row>
    <row r="10" spans="1:5" ht="12.75">
      <c r="A10" s="630" t="s">
        <v>1131</v>
      </c>
      <c r="B10" s="425" t="s">
        <v>425</v>
      </c>
      <c r="C10" s="631">
        <v>0</v>
      </c>
      <c r="D10" s="631">
        <v>0</v>
      </c>
      <c r="E10" s="631">
        <v>0</v>
      </c>
    </row>
    <row r="11" spans="1:5" ht="12.75">
      <c r="A11" s="630" t="s">
        <v>1133</v>
      </c>
      <c r="B11" s="425" t="s">
        <v>1940</v>
      </c>
      <c r="C11" s="631">
        <v>0</v>
      </c>
      <c r="D11" s="631">
        <v>0</v>
      </c>
      <c r="E11" s="631">
        <v>0</v>
      </c>
    </row>
    <row r="12" spans="1:5" ht="12.75">
      <c r="A12" s="630" t="s">
        <v>1135</v>
      </c>
      <c r="B12" s="425" t="s">
        <v>1939</v>
      </c>
      <c r="C12" s="631">
        <v>0</v>
      </c>
      <c r="D12" s="631">
        <v>0</v>
      </c>
      <c r="E12" s="631">
        <v>0</v>
      </c>
    </row>
    <row r="13" spans="1:5" ht="12.75">
      <c r="A13" s="630" t="s">
        <v>1137</v>
      </c>
      <c r="B13" s="425" t="s">
        <v>1938</v>
      </c>
      <c r="C13" s="631">
        <v>0</v>
      </c>
      <c r="D13" s="631">
        <v>0</v>
      </c>
      <c r="E13" s="631">
        <v>0</v>
      </c>
    </row>
    <row r="14" spans="1:5" ht="12.75">
      <c r="A14" s="632" t="s">
        <v>1140</v>
      </c>
      <c r="B14" s="424" t="s">
        <v>1937</v>
      </c>
      <c r="C14" s="633">
        <v>0</v>
      </c>
      <c r="D14" s="633">
        <v>0</v>
      </c>
      <c r="E14" s="633">
        <v>0</v>
      </c>
    </row>
    <row r="15" spans="1:5" ht="12.75">
      <c r="A15" s="630" t="s">
        <v>1142</v>
      </c>
      <c r="B15" s="425" t="s">
        <v>426</v>
      </c>
      <c r="C15" s="631">
        <v>8235</v>
      </c>
      <c r="D15" s="631">
        <v>0</v>
      </c>
      <c r="E15" s="631">
        <v>8235</v>
      </c>
    </row>
    <row r="16" spans="1:5" ht="12.75">
      <c r="A16" s="630" t="s">
        <v>1144</v>
      </c>
      <c r="B16" s="425" t="s">
        <v>427</v>
      </c>
      <c r="C16" s="631">
        <v>0</v>
      </c>
      <c r="D16" s="631">
        <v>0</v>
      </c>
      <c r="E16" s="631">
        <v>0</v>
      </c>
    </row>
    <row r="17" spans="1:5" ht="12.75">
      <c r="A17" s="632" t="s">
        <v>1145</v>
      </c>
      <c r="B17" s="424" t="s">
        <v>1936</v>
      </c>
      <c r="C17" s="633">
        <v>8235</v>
      </c>
      <c r="D17" s="633">
        <v>0</v>
      </c>
      <c r="E17" s="633">
        <v>8235</v>
      </c>
    </row>
    <row r="18" spans="1:5" ht="12.75">
      <c r="A18" s="630" t="s">
        <v>1147</v>
      </c>
      <c r="B18" s="425" t="s">
        <v>428</v>
      </c>
      <c r="C18" s="631">
        <v>1585</v>
      </c>
      <c r="D18" s="631">
        <v>0</v>
      </c>
      <c r="E18" s="631">
        <v>1585</v>
      </c>
    </row>
    <row r="19" spans="1:5" ht="12.75">
      <c r="A19" s="630" t="s">
        <v>1148</v>
      </c>
      <c r="B19" s="425" t="s">
        <v>429</v>
      </c>
      <c r="C19" s="631">
        <v>0</v>
      </c>
      <c r="D19" s="631">
        <v>0</v>
      </c>
      <c r="E19" s="631">
        <v>0</v>
      </c>
    </row>
    <row r="20" spans="1:5" ht="12.75">
      <c r="A20" s="630" t="s">
        <v>1150</v>
      </c>
      <c r="B20" s="425" t="s">
        <v>430</v>
      </c>
      <c r="C20" s="631">
        <v>27162</v>
      </c>
      <c r="D20" s="631">
        <v>-27162</v>
      </c>
      <c r="E20" s="631">
        <v>0</v>
      </c>
    </row>
    <row r="21" spans="1:5" ht="12.75">
      <c r="A21" s="630" t="s">
        <v>1152</v>
      </c>
      <c r="B21" s="425" t="s">
        <v>1935</v>
      </c>
      <c r="C21" s="631">
        <v>0</v>
      </c>
      <c r="D21" s="631">
        <v>0</v>
      </c>
      <c r="E21" s="631">
        <v>0</v>
      </c>
    </row>
    <row r="22" spans="1:5" ht="12.75">
      <c r="A22" s="630" t="s">
        <v>1154</v>
      </c>
      <c r="B22" s="425" t="s">
        <v>1934</v>
      </c>
      <c r="C22" s="631">
        <v>0</v>
      </c>
      <c r="D22" s="631">
        <v>0</v>
      </c>
      <c r="E22" s="631">
        <v>0</v>
      </c>
    </row>
    <row r="23" spans="1:5" ht="12.75">
      <c r="A23" s="630" t="s">
        <v>1156</v>
      </c>
      <c r="B23" s="425" t="s">
        <v>1933</v>
      </c>
      <c r="C23" s="631">
        <v>0</v>
      </c>
      <c r="D23" s="631">
        <v>0</v>
      </c>
      <c r="E23" s="631">
        <v>0</v>
      </c>
    </row>
    <row r="24" spans="1:5" ht="12.75">
      <c r="A24" s="630" t="s">
        <v>1157</v>
      </c>
      <c r="B24" s="425" t="s">
        <v>1932</v>
      </c>
      <c r="C24" s="631">
        <v>0</v>
      </c>
      <c r="D24" s="631">
        <v>0</v>
      </c>
      <c r="E24" s="631">
        <v>0</v>
      </c>
    </row>
    <row r="25" spans="1:5" ht="12.75">
      <c r="A25" s="632" t="s">
        <v>1158</v>
      </c>
      <c r="B25" s="424" t="s">
        <v>1931</v>
      </c>
      <c r="C25" s="633">
        <v>0</v>
      </c>
      <c r="D25" s="633">
        <v>0</v>
      </c>
      <c r="E25" s="633">
        <v>0</v>
      </c>
    </row>
    <row r="26" spans="1:5" ht="12.75">
      <c r="A26" s="632" t="s">
        <v>1160</v>
      </c>
      <c r="B26" s="424" t="s">
        <v>1930</v>
      </c>
      <c r="C26" s="633">
        <v>36982</v>
      </c>
      <c r="D26" s="633">
        <v>-27162</v>
      </c>
      <c r="E26" s="633">
        <v>9820</v>
      </c>
    </row>
    <row r="27" spans="1:5" ht="12.75">
      <c r="A27" s="630" t="s">
        <v>1162</v>
      </c>
      <c r="B27" s="425" t="s">
        <v>1929</v>
      </c>
      <c r="C27" s="631">
        <v>0</v>
      </c>
      <c r="D27" s="631">
        <v>0</v>
      </c>
      <c r="E27" s="631">
        <v>0</v>
      </c>
    </row>
    <row r="28" spans="1:5" ht="12.75">
      <c r="A28" s="630" t="s">
        <v>1164</v>
      </c>
      <c r="B28" s="425" t="s">
        <v>431</v>
      </c>
      <c r="C28" s="631">
        <v>0</v>
      </c>
      <c r="D28" s="631">
        <v>0</v>
      </c>
      <c r="E28" s="631">
        <v>0</v>
      </c>
    </row>
    <row r="29" spans="1:5" ht="12.75">
      <c r="A29" s="630" t="s">
        <v>1166</v>
      </c>
      <c r="B29" s="425" t="s">
        <v>432</v>
      </c>
      <c r="C29" s="631">
        <v>0</v>
      </c>
      <c r="D29" s="631">
        <v>0</v>
      </c>
      <c r="E29" s="631">
        <v>0</v>
      </c>
    </row>
    <row r="30" spans="1:5" ht="12.75">
      <c r="A30" s="630" t="s">
        <v>1168</v>
      </c>
      <c r="B30" s="425" t="s">
        <v>1928</v>
      </c>
      <c r="C30" s="631">
        <v>0</v>
      </c>
      <c r="D30" s="631">
        <v>0</v>
      </c>
      <c r="E30" s="631">
        <v>0</v>
      </c>
    </row>
    <row r="31" spans="1:5" ht="12.75">
      <c r="A31" s="630" t="s">
        <v>1170</v>
      </c>
      <c r="B31" s="425" t="s">
        <v>1927</v>
      </c>
      <c r="C31" s="631">
        <v>0</v>
      </c>
      <c r="D31" s="631">
        <v>0</v>
      </c>
      <c r="E31" s="631">
        <v>0</v>
      </c>
    </row>
    <row r="32" spans="1:5" ht="12.75">
      <c r="A32" s="632" t="s">
        <v>1172</v>
      </c>
      <c r="B32" s="424" t="s">
        <v>1926</v>
      </c>
      <c r="C32" s="633">
        <v>0</v>
      </c>
      <c r="D32" s="633">
        <v>0</v>
      </c>
      <c r="E32" s="633">
        <v>0</v>
      </c>
    </row>
    <row r="33" spans="1:5" ht="12.75">
      <c r="A33" s="630" t="s">
        <v>1174</v>
      </c>
      <c r="B33" s="425" t="s">
        <v>433</v>
      </c>
      <c r="C33" s="631">
        <v>0</v>
      </c>
      <c r="D33" s="631">
        <v>0</v>
      </c>
      <c r="E33" s="631">
        <v>0</v>
      </c>
    </row>
    <row r="34" spans="1:5" ht="12.75">
      <c r="A34" s="630" t="s">
        <v>1176</v>
      </c>
      <c r="B34" s="425" t="s">
        <v>1925</v>
      </c>
      <c r="C34" s="631">
        <v>0</v>
      </c>
      <c r="D34" s="631">
        <v>0</v>
      </c>
      <c r="E34" s="631">
        <v>0</v>
      </c>
    </row>
    <row r="35" spans="1:5" ht="12.75">
      <c r="A35" s="632" t="s">
        <v>1179</v>
      </c>
      <c r="B35" s="424" t="s">
        <v>1924</v>
      </c>
      <c r="C35" s="633">
        <v>36982</v>
      </c>
      <c r="D35" s="633">
        <v>-27162</v>
      </c>
      <c r="E35" s="633">
        <v>9820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  <headerFooter alignWithMargins="0">
    <oddHeader>&amp;L&amp;C&amp;RÉrték típus: Ezer Forint</oddHeader>
    <oddFooter>&amp;LAdatellenőrző kód: -2f-71-6832-3a-714446-3f7a-297b25-547d-66-1f5d-2552&amp;C&amp;R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34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5" width="19.125" style="0" customWidth="1"/>
  </cols>
  <sheetData>
    <row r="1" spans="1:5" ht="12.75">
      <c r="A1" s="824" t="s">
        <v>434</v>
      </c>
      <c r="B1" s="825"/>
      <c r="C1" s="825"/>
      <c r="D1" s="825"/>
      <c r="E1" s="825"/>
    </row>
    <row r="2" spans="1:5" ht="30">
      <c r="A2" s="629" t="s">
        <v>1713</v>
      </c>
      <c r="B2" s="629" t="s">
        <v>833</v>
      </c>
      <c r="C2" s="629" t="s">
        <v>1116</v>
      </c>
      <c r="D2" s="629" t="s">
        <v>1117</v>
      </c>
      <c r="E2" s="629" t="s">
        <v>1118</v>
      </c>
    </row>
    <row r="3" spans="1:5" ht="15">
      <c r="A3" s="629">
        <v>1</v>
      </c>
      <c r="B3" s="629">
        <v>2</v>
      </c>
      <c r="C3" s="629">
        <v>3</v>
      </c>
      <c r="D3" s="629">
        <v>4</v>
      </c>
      <c r="E3" s="629">
        <v>5</v>
      </c>
    </row>
    <row r="4" spans="1:5" ht="12.75">
      <c r="A4" s="630" t="s">
        <v>1119</v>
      </c>
      <c r="B4" s="425" t="s">
        <v>1953</v>
      </c>
      <c r="C4" s="631">
        <v>0</v>
      </c>
      <c r="D4" s="631">
        <v>0</v>
      </c>
      <c r="E4" s="631">
        <v>0</v>
      </c>
    </row>
    <row r="5" spans="1:5" ht="12.75">
      <c r="A5" s="630" t="s">
        <v>1121</v>
      </c>
      <c r="B5" s="425" t="s">
        <v>1740</v>
      </c>
      <c r="C5" s="631">
        <v>396272</v>
      </c>
      <c r="D5" s="631">
        <v>0</v>
      </c>
      <c r="E5" s="631">
        <v>396272</v>
      </c>
    </row>
    <row r="6" spans="1:5" ht="12.75">
      <c r="A6" s="630" t="s">
        <v>1123</v>
      </c>
      <c r="B6" s="425" t="s">
        <v>1739</v>
      </c>
      <c r="C6" s="631">
        <v>9719</v>
      </c>
      <c r="D6" s="631">
        <v>0</v>
      </c>
      <c r="E6" s="631">
        <v>9719</v>
      </c>
    </row>
    <row r="7" spans="1:5" ht="12.75">
      <c r="A7" s="630" t="s">
        <v>1125</v>
      </c>
      <c r="B7" s="425" t="s">
        <v>1952</v>
      </c>
      <c r="C7" s="631">
        <v>0</v>
      </c>
      <c r="D7" s="631">
        <v>0</v>
      </c>
      <c r="E7" s="631">
        <v>0</v>
      </c>
    </row>
    <row r="8" spans="1:5" ht="12.75">
      <c r="A8" s="632" t="s">
        <v>1127</v>
      </c>
      <c r="B8" s="424" t="s">
        <v>1738</v>
      </c>
      <c r="C8" s="633">
        <v>405991</v>
      </c>
      <c r="D8" s="633">
        <v>0</v>
      </c>
      <c r="E8" s="633">
        <v>405991</v>
      </c>
    </row>
    <row r="9" spans="1:5" ht="12.75">
      <c r="A9" s="630" t="s">
        <v>1129</v>
      </c>
      <c r="B9" s="425" t="s">
        <v>1737</v>
      </c>
      <c r="C9" s="631">
        <v>421</v>
      </c>
      <c r="D9" s="631">
        <v>0</v>
      </c>
      <c r="E9" s="631">
        <v>421</v>
      </c>
    </row>
    <row r="10" spans="1:5" ht="12.75">
      <c r="A10" s="630" t="s">
        <v>1131</v>
      </c>
      <c r="B10" s="425" t="s">
        <v>1951</v>
      </c>
      <c r="C10" s="631">
        <v>0</v>
      </c>
      <c r="D10" s="631">
        <v>0</v>
      </c>
      <c r="E10" s="631">
        <v>0</v>
      </c>
    </row>
    <row r="11" spans="1:5" ht="12.75">
      <c r="A11" s="632" t="s">
        <v>1133</v>
      </c>
      <c r="B11" s="424" t="s">
        <v>1736</v>
      </c>
      <c r="C11" s="633">
        <v>421</v>
      </c>
      <c r="D11" s="633">
        <v>0</v>
      </c>
      <c r="E11" s="633">
        <v>421</v>
      </c>
    </row>
    <row r="12" spans="1:5" ht="12.75">
      <c r="A12" s="630" t="s">
        <v>1135</v>
      </c>
      <c r="B12" s="425" t="s">
        <v>1950</v>
      </c>
      <c r="C12" s="631">
        <v>0</v>
      </c>
      <c r="D12" s="631">
        <v>0</v>
      </c>
      <c r="E12" s="631">
        <v>0</v>
      </c>
    </row>
    <row r="13" spans="1:5" ht="12.75">
      <c r="A13" s="630" t="s">
        <v>1137</v>
      </c>
      <c r="B13" s="425" t="s">
        <v>1735</v>
      </c>
      <c r="C13" s="631">
        <v>199</v>
      </c>
      <c r="D13" s="631">
        <v>0</v>
      </c>
      <c r="E13" s="631">
        <v>199</v>
      </c>
    </row>
    <row r="14" spans="1:5" ht="12.75">
      <c r="A14" s="630" t="s">
        <v>1140</v>
      </c>
      <c r="B14" s="425" t="s">
        <v>1734</v>
      </c>
      <c r="C14" s="631">
        <v>11621</v>
      </c>
      <c r="D14" s="631">
        <v>0</v>
      </c>
      <c r="E14" s="631">
        <v>11621</v>
      </c>
    </row>
    <row r="15" spans="1:5" ht="12.75">
      <c r="A15" s="632" t="s">
        <v>1142</v>
      </c>
      <c r="B15" s="424" t="s">
        <v>1733</v>
      </c>
      <c r="C15" s="633">
        <v>11820</v>
      </c>
      <c r="D15" s="633">
        <v>0</v>
      </c>
      <c r="E15" s="633">
        <v>11820</v>
      </c>
    </row>
    <row r="16" spans="1:5" ht="12.75">
      <c r="A16" s="630" t="s">
        <v>1144</v>
      </c>
      <c r="B16" s="425" t="s">
        <v>1732</v>
      </c>
      <c r="C16" s="631">
        <v>1693</v>
      </c>
      <c r="D16" s="631">
        <v>0</v>
      </c>
      <c r="E16" s="631">
        <v>1693</v>
      </c>
    </row>
    <row r="17" spans="1:5" ht="12.75">
      <c r="A17" s="630" t="s">
        <v>1145</v>
      </c>
      <c r="B17" s="425" t="s">
        <v>1731</v>
      </c>
      <c r="C17" s="631">
        <v>635</v>
      </c>
      <c r="D17" s="631">
        <v>0</v>
      </c>
      <c r="E17" s="631">
        <v>635</v>
      </c>
    </row>
    <row r="18" spans="1:5" ht="12.75">
      <c r="A18" s="630" t="s">
        <v>1147</v>
      </c>
      <c r="B18" s="425" t="s">
        <v>1730</v>
      </c>
      <c r="C18" s="631">
        <v>108</v>
      </c>
      <c r="D18" s="631">
        <v>0</v>
      </c>
      <c r="E18" s="631">
        <v>108</v>
      </c>
    </row>
    <row r="19" spans="1:5" ht="12.75">
      <c r="A19" s="632" t="s">
        <v>1148</v>
      </c>
      <c r="B19" s="424" t="s">
        <v>1729</v>
      </c>
      <c r="C19" s="633">
        <v>2436</v>
      </c>
      <c r="D19" s="633">
        <v>0</v>
      </c>
      <c r="E19" s="633">
        <v>2436</v>
      </c>
    </row>
    <row r="20" spans="1:5" ht="12.75">
      <c r="A20" s="632" t="s">
        <v>1150</v>
      </c>
      <c r="B20" s="424" t="s">
        <v>1728</v>
      </c>
      <c r="C20" s="633">
        <v>469</v>
      </c>
      <c r="D20" s="633">
        <v>0</v>
      </c>
      <c r="E20" s="633">
        <v>469</v>
      </c>
    </row>
    <row r="21" spans="1:5" ht="12.75">
      <c r="A21" s="632" t="s">
        <v>1152</v>
      </c>
      <c r="B21" s="424" t="s">
        <v>1949</v>
      </c>
      <c r="C21" s="633">
        <v>0</v>
      </c>
      <c r="D21" s="633">
        <v>0</v>
      </c>
      <c r="E21" s="633">
        <v>0</v>
      </c>
    </row>
    <row r="22" spans="1:5" ht="12.75">
      <c r="A22" s="632" t="s">
        <v>1154</v>
      </c>
      <c r="B22" s="424" t="s">
        <v>435</v>
      </c>
      <c r="C22" s="633">
        <v>421137</v>
      </c>
      <c r="D22" s="633">
        <v>0</v>
      </c>
      <c r="E22" s="633">
        <v>421137</v>
      </c>
    </row>
    <row r="23" spans="1:5" ht="12.75">
      <c r="A23" s="632" t="s">
        <v>1156</v>
      </c>
      <c r="B23" s="424" t="s">
        <v>1727</v>
      </c>
      <c r="C23" s="633">
        <v>547322</v>
      </c>
      <c r="D23" s="633">
        <v>0</v>
      </c>
      <c r="E23" s="633">
        <v>547322</v>
      </c>
    </row>
    <row r="24" spans="1:5" ht="12.75">
      <c r="A24" s="632" t="s">
        <v>1157</v>
      </c>
      <c r="B24" s="424" t="s">
        <v>1726</v>
      </c>
      <c r="C24" s="633">
        <v>-159168</v>
      </c>
      <c r="D24" s="633">
        <v>0</v>
      </c>
      <c r="E24" s="633">
        <v>-159168</v>
      </c>
    </row>
    <row r="25" spans="1:5" ht="12.75">
      <c r="A25" s="632" t="s">
        <v>1158</v>
      </c>
      <c r="B25" s="424" t="s">
        <v>1948</v>
      </c>
      <c r="C25" s="633">
        <v>0</v>
      </c>
      <c r="D25" s="633">
        <v>0</v>
      </c>
      <c r="E25" s="633">
        <v>0</v>
      </c>
    </row>
    <row r="26" spans="1:5" ht="12.75">
      <c r="A26" s="632" t="s">
        <v>1160</v>
      </c>
      <c r="B26" s="424" t="s">
        <v>1725</v>
      </c>
      <c r="C26" s="633">
        <v>-6316</v>
      </c>
      <c r="D26" s="633">
        <v>0</v>
      </c>
      <c r="E26" s="633">
        <v>-6316</v>
      </c>
    </row>
    <row r="27" spans="1:5" ht="12.75">
      <c r="A27" s="632" t="s">
        <v>1162</v>
      </c>
      <c r="B27" s="424" t="s">
        <v>1724</v>
      </c>
      <c r="C27" s="633">
        <v>381838</v>
      </c>
      <c r="D27" s="633">
        <v>0</v>
      </c>
      <c r="E27" s="633">
        <v>381838</v>
      </c>
    </row>
    <row r="28" spans="1:5" ht="12.75">
      <c r="A28" s="630" t="s">
        <v>1164</v>
      </c>
      <c r="B28" s="425" t="s">
        <v>1947</v>
      </c>
      <c r="C28" s="631">
        <v>0</v>
      </c>
      <c r="D28" s="631">
        <v>0</v>
      </c>
      <c r="E28" s="631">
        <v>0</v>
      </c>
    </row>
    <row r="29" spans="1:5" ht="12.75">
      <c r="A29" s="630" t="s">
        <v>1166</v>
      </c>
      <c r="B29" s="425" t="s">
        <v>1723</v>
      </c>
      <c r="C29" s="631">
        <v>2042</v>
      </c>
      <c r="D29" s="631">
        <v>0</v>
      </c>
      <c r="E29" s="631">
        <v>2042</v>
      </c>
    </row>
    <row r="30" spans="1:5" ht="12.75">
      <c r="A30" s="630" t="s">
        <v>1168</v>
      </c>
      <c r="B30" s="425" t="s">
        <v>1722</v>
      </c>
      <c r="C30" s="631">
        <v>221</v>
      </c>
      <c r="D30" s="631">
        <v>0</v>
      </c>
      <c r="E30" s="631">
        <v>221</v>
      </c>
    </row>
    <row r="31" spans="1:5" ht="12.75">
      <c r="A31" s="632" t="s">
        <v>1170</v>
      </c>
      <c r="B31" s="424" t="s">
        <v>1721</v>
      </c>
      <c r="C31" s="633">
        <v>2263</v>
      </c>
      <c r="D31" s="633">
        <v>0</v>
      </c>
      <c r="E31" s="633">
        <v>2263</v>
      </c>
    </row>
    <row r="32" spans="1:5" ht="12.75">
      <c r="A32" s="632" t="s">
        <v>1172</v>
      </c>
      <c r="B32" s="424" t="s">
        <v>1946</v>
      </c>
      <c r="C32" s="633">
        <v>0</v>
      </c>
      <c r="D32" s="633">
        <v>0</v>
      </c>
      <c r="E32" s="633">
        <v>0</v>
      </c>
    </row>
    <row r="33" spans="1:5" ht="12.75">
      <c r="A33" s="632" t="s">
        <v>1174</v>
      </c>
      <c r="B33" s="424" t="s">
        <v>1720</v>
      </c>
      <c r="C33" s="633">
        <v>37036</v>
      </c>
      <c r="D33" s="633">
        <v>0</v>
      </c>
      <c r="E33" s="633">
        <v>37036</v>
      </c>
    </row>
    <row r="34" spans="1:5" ht="12.75">
      <c r="A34" s="632" t="s">
        <v>1176</v>
      </c>
      <c r="B34" s="424" t="s">
        <v>1719</v>
      </c>
      <c r="C34" s="633">
        <v>421137</v>
      </c>
      <c r="D34" s="633">
        <v>0</v>
      </c>
      <c r="E34" s="633">
        <v>421137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  <headerFooter alignWithMargins="0">
    <oddHeader>&amp;L&amp;C&amp;RÉrték típus: Ezer Forint</oddHeader>
    <oddFooter>&amp;LAdatellenőrző kód: -2f-71-6832-3a-714446-3f7a-297b25-547d-66-1f5d-2552&amp;C&amp;R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38" sqref="B38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5" width="19.125" style="0" customWidth="1"/>
  </cols>
  <sheetData>
    <row r="1" spans="1:5" ht="12.75">
      <c r="A1" s="824" t="s">
        <v>436</v>
      </c>
      <c r="B1" s="825"/>
      <c r="C1" s="825"/>
      <c r="D1" s="825"/>
      <c r="E1" s="825"/>
    </row>
    <row r="2" spans="1:5" ht="30">
      <c r="A2" s="629" t="s">
        <v>1713</v>
      </c>
      <c r="B2" s="629" t="s">
        <v>833</v>
      </c>
      <c r="C2" s="629" t="s">
        <v>1116</v>
      </c>
      <c r="D2" s="629" t="s">
        <v>1117</v>
      </c>
      <c r="E2" s="629" t="s">
        <v>1118</v>
      </c>
    </row>
    <row r="3" spans="1:5" ht="15">
      <c r="A3" s="629">
        <v>1</v>
      </c>
      <c r="B3" s="629">
        <v>2</v>
      </c>
      <c r="C3" s="629">
        <v>3</v>
      </c>
      <c r="D3" s="629">
        <v>4</v>
      </c>
      <c r="E3" s="629">
        <v>5</v>
      </c>
    </row>
    <row r="4" spans="1:5" ht="12.75">
      <c r="A4" s="630" t="s">
        <v>1119</v>
      </c>
      <c r="B4" s="425" t="s">
        <v>437</v>
      </c>
      <c r="C4" s="631">
        <v>10526</v>
      </c>
      <c r="D4" s="631">
        <v>0</v>
      </c>
      <c r="E4" s="631">
        <v>10526</v>
      </c>
    </row>
    <row r="5" spans="1:5" ht="12.75">
      <c r="A5" s="630" t="s">
        <v>1121</v>
      </c>
      <c r="B5" s="425" t="s">
        <v>438</v>
      </c>
      <c r="C5" s="631">
        <v>19861</v>
      </c>
      <c r="D5" s="631">
        <v>0</v>
      </c>
      <c r="E5" s="631">
        <v>19861</v>
      </c>
    </row>
    <row r="6" spans="1:5" ht="12.75">
      <c r="A6" s="630" t="s">
        <v>1123</v>
      </c>
      <c r="B6" s="425" t="s">
        <v>439</v>
      </c>
      <c r="C6" s="631">
        <v>0</v>
      </c>
      <c r="D6" s="631">
        <v>0</v>
      </c>
      <c r="E6" s="631">
        <v>0</v>
      </c>
    </row>
    <row r="7" spans="1:5" ht="12.75">
      <c r="A7" s="632" t="s">
        <v>1125</v>
      </c>
      <c r="B7" s="424" t="s">
        <v>440</v>
      </c>
      <c r="C7" s="633">
        <v>30387</v>
      </c>
      <c r="D7" s="633">
        <v>0</v>
      </c>
      <c r="E7" s="633">
        <v>30387</v>
      </c>
    </row>
    <row r="8" spans="1:5" ht="12.75">
      <c r="A8" s="630" t="s">
        <v>1127</v>
      </c>
      <c r="B8" s="425" t="s">
        <v>441</v>
      </c>
      <c r="C8" s="631">
        <v>0</v>
      </c>
      <c r="D8" s="631">
        <v>0</v>
      </c>
      <c r="E8" s="631">
        <v>0</v>
      </c>
    </row>
    <row r="9" spans="1:5" ht="12.75">
      <c r="A9" s="630" t="s">
        <v>1129</v>
      </c>
      <c r="B9" s="425" t="s">
        <v>442</v>
      </c>
      <c r="C9" s="631">
        <v>0</v>
      </c>
      <c r="D9" s="631">
        <v>0</v>
      </c>
      <c r="E9" s="631">
        <v>0</v>
      </c>
    </row>
    <row r="10" spans="1:5" ht="12.75">
      <c r="A10" s="632" t="s">
        <v>1131</v>
      </c>
      <c r="B10" s="424" t="s">
        <v>941</v>
      </c>
      <c r="C10" s="633">
        <v>0</v>
      </c>
      <c r="D10" s="633">
        <v>0</v>
      </c>
      <c r="E10" s="633">
        <v>0</v>
      </c>
    </row>
    <row r="11" spans="1:5" ht="12.75">
      <c r="A11" s="630" t="s">
        <v>1133</v>
      </c>
      <c r="B11" s="425" t="s">
        <v>942</v>
      </c>
      <c r="C11" s="631">
        <v>46751</v>
      </c>
      <c r="D11" s="631">
        <v>-27162</v>
      </c>
      <c r="E11" s="631">
        <v>19589</v>
      </c>
    </row>
    <row r="12" spans="1:5" ht="12.75">
      <c r="A12" s="630" t="s">
        <v>1135</v>
      </c>
      <c r="B12" s="425" t="s">
        <v>943</v>
      </c>
      <c r="C12" s="631">
        <v>42149</v>
      </c>
      <c r="D12" s="631">
        <v>0</v>
      </c>
      <c r="E12" s="631">
        <v>42149</v>
      </c>
    </row>
    <row r="13" spans="1:5" ht="12.75">
      <c r="A13" s="630" t="s">
        <v>1137</v>
      </c>
      <c r="B13" s="425" t="s">
        <v>944</v>
      </c>
      <c r="C13" s="631">
        <v>1644</v>
      </c>
      <c r="D13" s="631">
        <v>0</v>
      </c>
      <c r="E13" s="631">
        <v>1644</v>
      </c>
    </row>
    <row r="14" spans="1:5" ht="12.75">
      <c r="A14" s="632" t="s">
        <v>1140</v>
      </c>
      <c r="B14" s="424" t="s">
        <v>945</v>
      </c>
      <c r="C14" s="633">
        <v>90544</v>
      </c>
      <c r="D14" s="633">
        <v>-27162</v>
      </c>
      <c r="E14" s="633">
        <v>63382</v>
      </c>
    </row>
    <row r="15" spans="1:5" ht="12.75">
      <c r="A15" s="630" t="s">
        <v>1142</v>
      </c>
      <c r="B15" s="425" t="s">
        <v>946</v>
      </c>
      <c r="C15" s="631">
        <v>12550</v>
      </c>
      <c r="D15" s="631">
        <v>0</v>
      </c>
      <c r="E15" s="631">
        <v>12550</v>
      </c>
    </row>
    <row r="16" spans="1:5" ht="12.75">
      <c r="A16" s="630" t="s">
        <v>1144</v>
      </c>
      <c r="B16" s="425" t="s">
        <v>947</v>
      </c>
      <c r="C16" s="631">
        <v>14373</v>
      </c>
      <c r="D16" s="631">
        <v>0</v>
      </c>
      <c r="E16" s="631">
        <v>14373</v>
      </c>
    </row>
    <row r="17" spans="1:5" ht="12.75">
      <c r="A17" s="630" t="s">
        <v>1145</v>
      </c>
      <c r="B17" s="425" t="s">
        <v>948</v>
      </c>
      <c r="C17" s="631">
        <v>0</v>
      </c>
      <c r="D17" s="631">
        <v>0</v>
      </c>
      <c r="E17" s="631">
        <v>0</v>
      </c>
    </row>
    <row r="18" spans="1:5" ht="12.75">
      <c r="A18" s="630" t="s">
        <v>1147</v>
      </c>
      <c r="B18" s="425" t="s">
        <v>949</v>
      </c>
      <c r="C18" s="631">
        <v>0</v>
      </c>
      <c r="D18" s="631">
        <v>0</v>
      </c>
      <c r="E18" s="631">
        <v>0</v>
      </c>
    </row>
    <row r="19" spans="1:5" ht="12.75">
      <c r="A19" s="632" t="s">
        <v>1148</v>
      </c>
      <c r="B19" s="424" t="s">
        <v>950</v>
      </c>
      <c r="C19" s="633">
        <v>26923</v>
      </c>
      <c r="D19" s="633">
        <v>0</v>
      </c>
      <c r="E19" s="633">
        <v>26923</v>
      </c>
    </row>
    <row r="20" spans="1:5" ht="12.75">
      <c r="A20" s="630" t="s">
        <v>1150</v>
      </c>
      <c r="B20" s="425" t="s">
        <v>951</v>
      </c>
      <c r="C20" s="631">
        <v>30030</v>
      </c>
      <c r="D20" s="631">
        <v>0</v>
      </c>
      <c r="E20" s="631">
        <v>30030</v>
      </c>
    </row>
    <row r="21" spans="1:5" ht="12.75">
      <c r="A21" s="630" t="s">
        <v>1152</v>
      </c>
      <c r="B21" s="425" t="s">
        <v>952</v>
      </c>
      <c r="C21" s="631">
        <v>5816</v>
      </c>
      <c r="D21" s="631">
        <v>0</v>
      </c>
      <c r="E21" s="631">
        <v>5816</v>
      </c>
    </row>
    <row r="22" spans="1:5" ht="12.75">
      <c r="A22" s="630" t="s">
        <v>1154</v>
      </c>
      <c r="B22" s="425" t="s">
        <v>953</v>
      </c>
      <c r="C22" s="631">
        <v>8599</v>
      </c>
      <c r="D22" s="631">
        <v>0</v>
      </c>
      <c r="E22" s="631">
        <v>8599</v>
      </c>
    </row>
    <row r="23" spans="1:5" ht="12.75">
      <c r="A23" s="632" t="s">
        <v>1156</v>
      </c>
      <c r="B23" s="424" t="s">
        <v>954</v>
      </c>
      <c r="C23" s="633">
        <v>44445</v>
      </c>
      <c r="D23" s="633">
        <v>0</v>
      </c>
      <c r="E23" s="633">
        <v>44445</v>
      </c>
    </row>
    <row r="24" spans="1:5" ht="12.75">
      <c r="A24" s="632" t="s">
        <v>1157</v>
      </c>
      <c r="B24" s="424" t="s">
        <v>955</v>
      </c>
      <c r="C24" s="633">
        <v>18667</v>
      </c>
      <c r="D24" s="633">
        <v>0</v>
      </c>
      <c r="E24" s="633">
        <v>18667</v>
      </c>
    </row>
    <row r="25" spans="1:5" ht="12.75">
      <c r="A25" s="632" t="s">
        <v>1158</v>
      </c>
      <c r="B25" s="424" t="s">
        <v>956</v>
      </c>
      <c r="C25" s="633">
        <v>49110</v>
      </c>
      <c r="D25" s="633">
        <v>-27162</v>
      </c>
      <c r="E25" s="633">
        <v>21948</v>
      </c>
    </row>
    <row r="26" spans="1:5" ht="12.75">
      <c r="A26" s="632" t="s">
        <v>1160</v>
      </c>
      <c r="B26" s="424" t="s">
        <v>1958</v>
      </c>
      <c r="C26" s="633">
        <v>-18214</v>
      </c>
      <c r="D26" s="633">
        <v>0</v>
      </c>
      <c r="E26" s="633">
        <v>-18214</v>
      </c>
    </row>
    <row r="27" spans="1:5" ht="12.75">
      <c r="A27" s="630" t="s">
        <v>1162</v>
      </c>
      <c r="B27" s="425" t="s">
        <v>957</v>
      </c>
      <c r="C27" s="631">
        <v>0</v>
      </c>
      <c r="D27" s="631">
        <v>0</v>
      </c>
      <c r="E27" s="631">
        <v>0</v>
      </c>
    </row>
    <row r="28" spans="1:5" ht="12.75">
      <c r="A28" s="630" t="s">
        <v>1164</v>
      </c>
      <c r="B28" s="425" t="s">
        <v>958</v>
      </c>
      <c r="C28" s="631">
        <v>9</v>
      </c>
      <c r="D28" s="631">
        <v>0</v>
      </c>
      <c r="E28" s="631">
        <v>9</v>
      </c>
    </row>
    <row r="29" spans="1:5" ht="12.75">
      <c r="A29" s="630" t="s">
        <v>1166</v>
      </c>
      <c r="B29" s="425" t="s">
        <v>959</v>
      </c>
      <c r="C29" s="631">
        <v>0</v>
      </c>
      <c r="D29" s="631">
        <v>0</v>
      </c>
      <c r="E29" s="631">
        <v>0</v>
      </c>
    </row>
    <row r="30" spans="1:5" ht="12.75">
      <c r="A30" s="630" t="s">
        <v>1168</v>
      </c>
      <c r="B30" s="425" t="s">
        <v>960</v>
      </c>
      <c r="C30" s="631">
        <v>0</v>
      </c>
      <c r="D30" s="631">
        <v>0</v>
      </c>
      <c r="E30" s="631">
        <v>0</v>
      </c>
    </row>
    <row r="31" spans="1:5" ht="12.75">
      <c r="A31" s="632" t="s">
        <v>1170</v>
      </c>
      <c r="B31" s="424" t="s">
        <v>961</v>
      </c>
      <c r="C31" s="633">
        <v>9</v>
      </c>
      <c r="D31" s="633">
        <v>0</v>
      </c>
      <c r="E31" s="633">
        <v>9</v>
      </c>
    </row>
    <row r="32" spans="1:5" ht="12.75">
      <c r="A32" s="630" t="s">
        <v>1172</v>
      </c>
      <c r="B32" s="425" t="s">
        <v>962</v>
      </c>
      <c r="C32" s="631">
        <v>0</v>
      </c>
      <c r="D32" s="631">
        <v>0</v>
      </c>
      <c r="E32" s="631">
        <v>0</v>
      </c>
    </row>
    <row r="33" spans="1:5" ht="12.75">
      <c r="A33" s="630" t="s">
        <v>1174</v>
      </c>
      <c r="B33" s="425" t="s">
        <v>963</v>
      </c>
      <c r="C33" s="631">
        <v>0</v>
      </c>
      <c r="D33" s="631">
        <v>0</v>
      </c>
      <c r="E33" s="631">
        <v>0</v>
      </c>
    </row>
    <row r="34" spans="1:5" ht="12.75">
      <c r="A34" s="630" t="s">
        <v>1176</v>
      </c>
      <c r="B34" s="425" t="s">
        <v>964</v>
      </c>
      <c r="C34" s="631">
        <v>100</v>
      </c>
      <c r="D34" s="631">
        <v>0</v>
      </c>
      <c r="E34" s="631">
        <v>100</v>
      </c>
    </row>
    <row r="35" spans="1:5" ht="12.75">
      <c r="A35" s="630" t="s">
        <v>1179</v>
      </c>
      <c r="B35" s="425" t="s">
        <v>965</v>
      </c>
      <c r="C35" s="631">
        <v>0</v>
      </c>
      <c r="D35" s="631">
        <v>0</v>
      </c>
      <c r="E35" s="631">
        <v>0</v>
      </c>
    </row>
    <row r="36" spans="1:5" ht="12.75">
      <c r="A36" s="632" t="s">
        <v>1181</v>
      </c>
      <c r="B36" s="424" t="s">
        <v>966</v>
      </c>
      <c r="C36" s="633">
        <v>100</v>
      </c>
      <c r="D36" s="633">
        <v>0</v>
      </c>
      <c r="E36" s="633">
        <v>100</v>
      </c>
    </row>
    <row r="37" spans="1:5" ht="12.75">
      <c r="A37" s="632" t="s">
        <v>1183</v>
      </c>
      <c r="B37" s="424" t="s">
        <v>1957</v>
      </c>
      <c r="C37" s="633">
        <v>-91</v>
      </c>
      <c r="D37" s="633">
        <v>0</v>
      </c>
      <c r="E37" s="633">
        <v>-91</v>
      </c>
    </row>
    <row r="38" spans="1:5" ht="12.75">
      <c r="A38" s="632" t="s">
        <v>1185</v>
      </c>
      <c r="B38" s="424" t="s">
        <v>1956</v>
      </c>
      <c r="C38" s="633">
        <v>-18305</v>
      </c>
      <c r="D38" s="633">
        <v>0</v>
      </c>
      <c r="E38" s="633">
        <v>-18305</v>
      </c>
    </row>
    <row r="39" spans="1:5" ht="12.75">
      <c r="A39" s="630" t="s">
        <v>1187</v>
      </c>
      <c r="B39" s="425" t="s">
        <v>967</v>
      </c>
      <c r="C39" s="631">
        <v>10648</v>
      </c>
      <c r="D39" s="631">
        <v>0</v>
      </c>
      <c r="E39" s="631">
        <v>10648</v>
      </c>
    </row>
    <row r="40" spans="1:5" ht="12.75">
      <c r="A40" s="630" t="s">
        <v>1189</v>
      </c>
      <c r="B40" s="425" t="s">
        <v>968</v>
      </c>
      <c r="C40" s="631">
        <v>1341</v>
      </c>
      <c r="D40" s="631">
        <v>0</v>
      </c>
      <c r="E40" s="631">
        <v>1341</v>
      </c>
    </row>
    <row r="41" spans="1:5" ht="12.75">
      <c r="A41" s="632" t="s">
        <v>1191</v>
      </c>
      <c r="B41" s="424" t="s">
        <v>969</v>
      </c>
      <c r="C41" s="633">
        <v>11989</v>
      </c>
      <c r="D41" s="633">
        <v>0</v>
      </c>
      <c r="E41" s="633">
        <v>11989</v>
      </c>
    </row>
    <row r="42" spans="1:5" ht="12.75">
      <c r="A42" s="630" t="s">
        <v>1193</v>
      </c>
      <c r="B42" s="425" t="s">
        <v>970</v>
      </c>
      <c r="C42" s="631">
        <v>0</v>
      </c>
      <c r="D42" s="631">
        <v>0</v>
      </c>
      <c r="E42" s="631">
        <v>0</v>
      </c>
    </row>
    <row r="43" spans="1:5" ht="12.75">
      <c r="A43" s="632" t="s">
        <v>1195</v>
      </c>
      <c r="B43" s="424" t="s">
        <v>1955</v>
      </c>
      <c r="C43" s="633">
        <v>11989</v>
      </c>
      <c r="D43" s="633">
        <v>0</v>
      </c>
      <c r="E43" s="633">
        <v>11989</v>
      </c>
    </row>
    <row r="44" spans="1:5" ht="12.75">
      <c r="A44" s="632" t="s">
        <v>1197</v>
      </c>
      <c r="B44" s="424" t="s">
        <v>1954</v>
      </c>
      <c r="C44" s="633">
        <v>-6316</v>
      </c>
      <c r="D44" s="633">
        <v>0</v>
      </c>
      <c r="E44" s="633">
        <v>-6316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  <headerFooter alignWithMargins="0">
    <oddHeader>&amp;L&amp;C&amp;RÉrték típus: Ezer Forint</oddHeader>
    <oddFooter>&amp;LAdatellenőrző kód: -2f-71-6832-3a-714446-3f7a-297b25-547d-66-1f5d-2552&amp;C&amp;R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L44"/>
  <sheetViews>
    <sheetView view="pageLayout" zoomScaleSheetLayoutView="100" workbookViewId="0" topLeftCell="C1">
      <selection activeCell="N10" sqref="N10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5" width="11.75390625" style="0" customWidth="1"/>
    <col min="6" max="6" width="9.00390625" style="0" customWidth="1"/>
    <col min="7" max="7" width="4.625" style="0" customWidth="1"/>
    <col min="8" max="8" width="42.625" style="0" customWidth="1"/>
    <col min="9" max="9" width="11.375" style="0" customWidth="1"/>
    <col min="10" max="10" width="12.25390625" style="0" customWidth="1"/>
    <col min="11" max="11" width="11.625" style="0" customWidth="1"/>
    <col min="12" max="12" width="7.125" style="0" customWidth="1"/>
  </cols>
  <sheetData>
    <row r="1" spans="1:12" ht="24.75" customHeight="1">
      <c r="A1" s="656" t="s">
        <v>834</v>
      </c>
      <c r="B1" s="658" t="s">
        <v>822</v>
      </c>
      <c r="C1" s="2" t="s">
        <v>1646</v>
      </c>
      <c r="D1" s="2" t="s">
        <v>1646</v>
      </c>
      <c r="E1" s="660" t="s">
        <v>1647</v>
      </c>
      <c r="F1" s="308" t="s">
        <v>820</v>
      </c>
      <c r="G1" s="656" t="s">
        <v>834</v>
      </c>
      <c r="H1" s="658" t="s">
        <v>822</v>
      </c>
      <c r="I1" s="2" t="s">
        <v>1646</v>
      </c>
      <c r="J1" s="2" t="s">
        <v>1646</v>
      </c>
      <c r="K1" s="660" t="s">
        <v>1647</v>
      </c>
      <c r="L1" s="660" t="s">
        <v>1547</v>
      </c>
    </row>
    <row r="2" spans="1:12" ht="24.75" customHeight="1">
      <c r="A2" s="657"/>
      <c r="B2" s="659"/>
      <c r="C2" s="34" t="s">
        <v>852</v>
      </c>
      <c r="D2" s="34" t="s">
        <v>1522</v>
      </c>
      <c r="E2" s="661"/>
      <c r="F2" s="309" t="s">
        <v>821</v>
      </c>
      <c r="G2" s="657"/>
      <c r="H2" s="659"/>
      <c r="I2" s="34" t="s">
        <v>852</v>
      </c>
      <c r="J2" s="34" t="s">
        <v>1446</v>
      </c>
      <c r="K2" s="661"/>
      <c r="L2" s="661"/>
    </row>
    <row r="3" spans="1:12" ht="15" customHeight="1">
      <c r="A3" s="649" t="s">
        <v>853</v>
      </c>
      <c r="B3" s="650"/>
      <c r="C3" s="651"/>
      <c r="D3" s="126"/>
      <c r="E3" s="126"/>
      <c r="F3" s="126"/>
      <c r="G3" s="649" t="s">
        <v>841</v>
      </c>
      <c r="H3" s="650"/>
      <c r="I3" s="651"/>
      <c r="J3" s="52"/>
      <c r="K3" s="52"/>
      <c r="L3" s="52"/>
    </row>
    <row r="4" spans="1:12" ht="15" customHeight="1">
      <c r="A4" s="71" t="s">
        <v>874</v>
      </c>
      <c r="B4" s="12" t="s">
        <v>868</v>
      </c>
      <c r="C4" s="3"/>
      <c r="D4" s="3"/>
      <c r="E4" s="3"/>
      <c r="F4" s="3"/>
      <c r="G4" s="66" t="s">
        <v>874</v>
      </c>
      <c r="H4" s="69" t="s">
        <v>868</v>
      </c>
      <c r="I4" s="3"/>
      <c r="J4" s="3"/>
      <c r="K4" s="3"/>
      <c r="L4" s="3"/>
    </row>
    <row r="5" spans="1:12" ht="15" customHeight="1">
      <c r="A5" s="71"/>
      <c r="B5" s="4"/>
      <c r="C5" s="132"/>
      <c r="D5" s="132"/>
      <c r="E5" s="133"/>
      <c r="F5" s="133"/>
      <c r="G5" s="134"/>
      <c r="H5" s="40" t="s">
        <v>1406</v>
      </c>
      <c r="I5" s="8">
        <v>24801</v>
      </c>
      <c r="J5" s="8">
        <v>38051</v>
      </c>
      <c r="K5" s="8">
        <v>37775</v>
      </c>
      <c r="L5" s="499">
        <f aca="true" t="shared" si="0" ref="L5:L13">SUM(K5/J5)*100</f>
        <v>99.27465769624976</v>
      </c>
    </row>
    <row r="6" spans="1:12" ht="15" customHeight="1">
      <c r="A6" s="71"/>
      <c r="B6" s="4" t="s">
        <v>1399</v>
      </c>
      <c r="C6" s="132">
        <v>48030</v>
      </c>
      <c r="D6" s="132">
        <v>61850</v>
      </c>
      <c r="E6" s="133">
        <v>61740</v>
      </c>
      <c r="F6" s="436">
        <f>E6/D6*100</f>
        <v>99.82215036378335</v>
      </c>
      <c r="G6" s="435"/>
      <c r="H6" s="136" t="s">
        <v>1407</v>
      </c>
      <c r="I6" s="8">
        <v>3903</v>
      </c>
      <c r="J6" s="8">
        <v>5106</v>
      </c>
      <c r="K6" s="8">
        <v>4399</v>
      </c>
      <c r="L6" s="499">
        <f t="shared" si="0"/>
        <v>86.15354484919703</v>
      </c>
    </row>
    <row r="7" spans="1:12" ht="15" customHeight="1">
      <c r="A7" s="71"/>
      <c r="B7" s="135" t="s">
        <v>881</v>
      </c>
      <c r="C7" s="106">
        <v>9110</v>
      </c>
      <c r="D7" s="106">
        <v>10520</v>
      </c>
      <c r="E7" s="106">
        <v>10520</v>
      </c>
      <c r="F7" s="436">
        <f>E7/D7*100</f>
        <v>100</v>
      </c>
      <c r="G7" s="66"/>
      <c r="H7" s="76" t="s">
        <v>615</v>
      </c>
      <c r="I7" s="8"/>
      <c r="J7" s="8">
        <v>55</v>
      </c>
      <c r="K7" s="8">
        <v>55</v>
      </c>
      <c r="L7" s="499">
        <f t="shared" si="0"/>
        <v>100</v>
      </c>
    </row>
    <row r="8" spans="1:12" ht="15" customHeight="1">
      <c r="A8" s="71"/>
      <c r="B8" s="4" t="s">
        <v>1400</v>
      </c>
      <c r="C8" s="106">
        <v>2800</v>
      </c>
      <c r="D8" s="106">
        <v>5375</v>
      </c>
      <c r="E8" s="106">
        <v>5887</v>
      </c>
      <c r="F8" s="436">
        <f>E8/D8*100</f>
        <v>109.52558139534885</v>
      </c>
      <c r="G8" s="66"/>
      <c r="H8" s="40" t="s">
        <v>616</v>
      </c>
      <c r="I8" s="8">
        <v>1488</v>
      </c>
      <c r="J8" s="8">
        <v>1838</v>
      </c>
      <c r="K8" s="8">
        <v>1656</v>
      </c>
      <c r="L8" s="499">
        <f t="shared" si="0"/>
        <v>90.09793253536452</v>
      </c>
    </row>
    <row r="9" spans="1:12" ht="15" customHeight="1">
      <c r="A9" s="71"/>
      <c r="B9" s="4" t="s">
        <v>1503</v>
      </c>
      <c r="C9" s="106"/>
      <c r="D9" s="106"/>
      <c r="E9" s="106"/>
      <c r="F9" s="436"/>
      <c r="G9" s="66"/>
      <c r="H9" s="40" t="s">
        <v>617</v>
      </c>
      <c r="I9" s="8">
        <v>8129</v>
      </c>
      <c r="J9" s="8">
        <v>7943</v>
      </c>
      <c r="K9" s="8">
        <v>7942</v>
      </c>
      <c r="L9" s="499">
        <f t="shared" si="0"/>
        <v>99.98741029837593</v>
      </c>
    </row>
    <row r="10" spans="1:12" ht="15" customHeight="1">
      <c r="A10" s="71"/>
      <c r="B10" s="42" t="s">
        <v>1543</v>
      </c>
      <c r="C10" s="106">
        <v>26</v>
      </c>
      <c r="D10" s="106">
        <v>26</v>
      </c>
      <c r="E10" s="106">
        <v>0</v>
      </c>
      <c r="F10" s="436">
        <f>E10/D10*100</f>
        <v>0</v>
      </c>
      <c r="G10" s="66"/>
      <c r="H10" s="40" t="s">
        <v>618</v>
      </c>
      <c r="I10" s="8"/>
      <c r="J10" s="8">
        <v>0</v>
      </c>
      <c r="K10" s="8">
        <v>0</v>
      </c>
      <c r="L10" s="499">
        <v>0</v>
      </c>
    </row>
    <row r="11" spans="1:12" ht="15" customHeight="1">
      <c r="A11" s="71"/>
      <c r="B11" s="42" t="s">
        <v>1502</v>
      </c>
      <c r="C11" s="106">
        <v>8000</v>
      </c>
      <c r="D11" s="106">
        <v>8189</v>
      </c>
      <c r="E11" s="106">
        <v>8189</v>
      </c>
      <c r="F11" s="436">
        <f>E11/D11*100</f>
        <v>100</v>
      </c>
      <c r="G11" s="66"/>
      <c r="H11" s="40" t="s">
        <v>619</v>
      </c>
      <c r="I11" s="8">
        <v>1573</v>
      </c>
      <c r="J11" s="8">
        <v>8050</v>
      </c>
      <c r="K11" s="41"/>
      <c r="L11" s="310">
        <f t="shared" si="0"/>
        <v>0</v>
      </c>
    </row>
    <row r="12" spans="1:12" ht="15" customHeight="1">
      <c r="A12" s="71"/>
      <c r="B12" s="42" t="s">
        <v>1544</v>
      </c>
      <c r="C12" s="106"/>
      <c r="D12" s="106"/>
      <c r="E12" s="106"/>
      <c r="F12" s="436"/>
      <c r="G12" s="66"/>
      <c r="H12" s="40" t="s">
        <v>620</v>
      </c>
      <c r="I12" s="8"/>
      <c r="J12" s="41">
        <v>10000</v>
      </c>
      <c r="K12" s="41">
        <v>10000</v>
      </c>
      <c r="L12" s="310">
        <f t="shared" si="0"/>
        <v>100</v>
      </c>
    </row>
    <row r="13" spans="1:12" ht="15" customHeight="1">
      <c r="A13" s="71"/>
      <c r="B13" s="42" t="s">
        <v>1545</v>
      </c>
      <c r="C13" s="106"/>
      <c r="D13" s="106">
        <v>1585</v>
      </c>
      <c r="E13" s="106">
        <v>1585</v>
      </c>
      <c r="F13" s="436">
        <f>E13/D13*100</f>
        <v>100</v>
      </c>
      <c r="G13" s="66"/>
      <c r="H13" s="40" t="s">
        <v>1649</v>
      </c>
      <c r="I13" s="8"/>
      <c r="J13" s="41">
        <v>1384</v>
      </c>
      <c r="K13" s="41">
        <v>1384</v>
      </c>
      <c r="L13" s="310">
        <f t="shared" si="0"/>
        <v>100</v>
      </c>
    </row>
    <row r="14" spans="1:12" ht="15" customHeight="1">
      <c r="A14" s="71"/>
      <c r="B14" s="53" t="s">
        <v>873</v>
      </c>
      <c r="C14" s="65">
        <f>SUM(C5:C12)</f>
        <v>67966</v>
      </c>
      <c r="D14" s="65">
        <f>SUM(D5:D13)</f>
        <v>87545</v>
      </c>
      <c r="E14" s="65">
        <f>SUM(E5:E13)</f>
        <v>87921</v>
      </c>
      <c r="F14" s="437">
        <f>E14/D14*100</f>
        <v>100.42949340339253</v>
      </c>
      <c r="G14" s="66"/>
      <c r="H14" s="12" t="s">
        <v>873</v>
      </c>
      <c r="I14" s="33">
        <f>SUM(I4:I11)</f>
        <v>39894</v>
      </c>
      <c r="J14" s="33">
        <f>SUM(J4:J13)</f>
        <v>72427</v>
      </c>
      <c r="K14" s="33">
        <f>SUM(K5:K13)</f>
        <v>63211</v>
      </c>
      <c r="L14" s="312">
        <f>SUM(K14/J14)*100</f>
        <v>87.27546357021552</v>
      </c>
    </row>
    <row r="15" spans="1:12" ht="15" customHeight="1">
      <c r="A15" s="71"/>
      <c r="B15" s="53"/>
      <c r="C15" s="106"/>
      <c r="D15" s="106"/>
      <c r="E15" s="106"/>
      <c r="F15" s="436"/>
      <c r="G15" s="66"/>
      <c r="H15" s="12"/>
      <c r="I15" s="3"/>
      <c r="J15" s="3"/>
      <c r="K15" s="3"/>
      <c r="L15" s="310"/>
    </row>
    <row r="16" spans="1:12" ht="15" customHeight="1">
      <c r="A16" s="71"/>
      <c r="B16" s="53"/>
      <c r="C16" s="65"/>
      <c r="D16" s="65"/>
      <c r="E16" s="65"/>
      <c r="F16" s="436"/>
      <c r="G16" s="66"/>
      <c r="H16" s="12"/>
      <c r="I16" s="33"/>
      <c r="J16" s="33"/>
      <c r="K16" s="33"/>
      <c r="L16" s="312"/>
    </row>
    <row r="17" spans="1:12" ht="15" customHeight="1">
      <c r="A17" s="71" t="s">
        <v>875</v>
      </c>
      <c r="B17" s="53" t="s">
        <v>1595</v>
      </c>
      <c r="C17" s="106"/>
      <c r="D17" s="106"/>
      <c r="E17" s="106"/>
      <c r="F17" s="436"/>
      <c r="G17" s="66" t="s">
        <v>875</v>
      </c>
      <c r="H17" s="53" t="s">
        <v>1595</v>
      </c>
      <c r="I17" s="8"/>
      <c r="J17" s="41"/>
      <c r="K17" s="41"/>
      <c r="L17" s="310"/>
    </row>
    <row r="18" spans="1:12" ht="15" customHeight="1">
      <c r="A18" s="66"/>
      <c r="B18" s="40" t="s">
        <v>1401</v>
      </c>
      <c r="C18" s="108">
        <v>21492</v>
      </c>
      <c r="D18" s="108">
        <v>21492</v>
      </c>
      <c r="E18" s="108">
        <v>20034</v>
      </c>
      <c r="F18" s="436">
        <f>E18/D18*100</f>
        <v>93.21608040201005</v>
      </c>
      <c r="G18" s="66"/>
      <c r="H18" s="40" t="s">
        <v>1602</v>
      </c>
      <c r="I18" s="8">
        <v>47381</v>
      </c>
      <c r="J18" s="8">
        <v>48244</v>
      </c>
      <c r="K18" s="8">
        <v>45771</v>
      </c>
      <c r="L18" s="499">
        <f aca="true" t="shared" si="1" ref="L18:L23">SUM(K18/J18)*100</f>
        <v>94.87397396567448</v>
      </c>
    </row>
    <row r="19" spans="1:12" ht="15" customHeight="1">
      <c r="A19" s="66"/>
      <c r="B19" s="42" t="s">
        <v>1457</v>
      </c>
      <c r="C19" s="108"/>
      <c r="D19" s="108">
        <v>46</v>
      </c>
      <c r="E19" s="108">
        <v>46</v>
      </c>
      <c r="F19" s="436">
        <f>E19/D19*100</f>
        <v>100</v>
      </c>
      <c r="G19" s="66"/>
      <c r="H19" s="40" t="s">
        <v>1603</v>
      </c>
      <c r="I19" s="8"/>
      <c r="J19" s="8">
        <v>29</v>
      </c>
      <c r="K19" s="8">
        <v>29</v>
      </c>
      <c r="L19" s="499">
        <f t="shared" si="1"/>
        <v>100</v>
      </c>
    </row>
    <row r="20" spans="1:12" ht="15" customHeight="1">
      <c r="A20" s="66"/>
      <c r="B20" s="42" t="s">
        <v>1591</v>
      </c>
      <c r="C20" s="65"/>
      <c r="D20" s="65"/>
      <c r="E20" s="108"/>
      <c r="F20" s="436"/>
      <c r="G20" s="66"/>
      <c r="H20" s="40" t="s">
        <v>1604</v>
      </c>
      <c r="I20" s="8"/>
      <c r="J20" s="41"/>
      <c r="K20" s="41"/>
      <c r="L20" s="310"/>
    </row>
    <row r="21" spans="1:12" ht="15" customHeight="1">
      <c r="A21" s="66"/>
      <c r="B21" s="42"/>
      <c r="C21" s="65"/>
      <c r="D21" s="65"/>
      <c r="E21" s="65"/>
      <c r="F21" s="436"/>
      <c r="G21" s="66"/>
      <c r="H21" s="43" t="s">
        <v>1605</v>
      </c>
      <c r="I21" s="8"/>
      <c r="J21" s="41"/>
      <c r="K21" s="41"/>
      <c r="L21" s="310"/>
    </row>
    <row r="22" spans="1:12" ht="15" customHeight="1">
      <c r="A22" s="71"/>
      <c r="B22" s="53" t="s">
        <v>1594</v>
      </c>
      <c r="C22" s="65">
        <f>SUM(C18:C20)</f>
        <v>21492</v>
      </c>
      <c r="D22" s="65">
        <f>SUM(D18:D20)</f>
        <v>21538</v>
      </c>
      <c r="E22" s="65">
        <f>SUM(E18:E20)</f>
        <v>20080</v>
      </c>
      <c r="F22" s="436">
        <f>E22/D22*100</f>
        <v>93.23056922648342</v>
      </c>
      <c r="G22" s="66"/>
      <c r="H22" s="53" t="s">
        <v>1594</v>
      </c>
      <c r="I22" s="33">
        <f>SUM(I17:I20)</f>
        <v>47381</v>
      </c>
      <c r="J22" s="33">
        <f>SUM(J17:J21)</f>
        <v>48273</v>
      </c>
      <c r="K22" s="33">
        <f>SUM(K17:K21)</f>
        <v>45800</v>
      </c>
      <c r="L22" s="312">
        <f t="shared" si="1"/>
        <v>94.87705342531021</v>
      </c>
    </row>
    <row r="23" spans="1:12" ht="15" customHeight="1">
      <c r="A23" s="647" t="s">
        <v>849</v>
      </c>
      <c r="B23" s="647"/>
      <c r="C23" s="119">
        <f>C14+C22</f>
        <v>89458</v>
      </c>
      <c r="D23" s="119">
        <f>D14+D22</f>
        <v>109083</v>
      </c>
      <c r="E23" s="119">
        <f>E14+E22</f>
        <v>108001</v>
      </c>
      <c r="F23" s="438">
        <f>E23/D23*100</f>
        <v>99.0080947535363</v>
      </c>
      <c r="G23" s="648" t="s">
        <v>851</v>
      </c>
      <c r="H23" s="648" t="s">
        <v>829</v>
      </c>
      <c r="I23" s="137">
        <f>I14+I16+I22</f>
        <v>87275</v>
      </c>
      <c r="J23" s="137">
        <f>J14+J16+J22</f>
        <v>120700</v>
      </c>
      <c r="K23" s="137">
        <f>K14+K16+K22</f>
        <v>109011</v>
      </c>
      <c r="L23" s="500">
        <f t="shared" si="1"/>
        <v>90.31565865782933</v>
      </c>
    </row>
    <row r="24" spans="1:12" ht="15" customHeight="1">
      <c r="A24" s="652" t="s">
        <v>842</v>
      </c>
      <c r="B24" s="653"/>
      <c r="C24" s="54"/>
      <c r="D24" s="54"/>
      <c r="E24" s="54"/>
      <c r="F24" s="436"/>
      <c r="G24" s="652" t="s">
        <v>1467</v>
      </c>
      <c r="H24" s="653"/>
      <c r="I24" s="138"/>
      <c r="J24" s="44"/>
      <c r="K24" s="44"/>
      <c r="L24" s="310"/>
    </row>
    <row r="25" spans="1:12" ht="15" customHeight="1">
      <c r="A25" s="71" t="s">
        <v>874</v>
      </c>
      <c r="B25" s="72" t="s">
        <v>868</v>
      </c>
      <c r="C25" s="8"/>
      <c r="D25" s="8"/>
      <c r="E25" s="8"/>
      <c r="F25" s="436"/>
      <c r="G25" s="71" t="s">
        <v>874</v>
      </c>
      <c r="H25" s="69" t="s">
        <v>868</v>
      </c>
      <c r="I25" s="3"/>
      <c r="J25" s="3"/>
      <c r="K25" s="3"/>
      <c r="L25" s="310"/>
    </row>
    <row r="26" spans="1:12" ht="15" customHeight="1">
      <c r="A26" s="70"/>
      <c r="B26" s="43" t="s">
        <v>1597</v>
      </c>
      <c r="C26" s="8">
        <v>26523</v>
      </c>
      <c r="D26" s="8">
        <v>26523</v>
      </c>
      <c r="E26" s="8">
        <v>26523</v>
      </c>
      <c r="F26" s="436">
        <f>E26/D26*100</f>
        <v>100</v>
      </c>
      <c r="G26" s="71"/>
      <c r="H26" s="40" t="s">
        <v>1402</v>
      </c>
      <c r="I26" s="8">
        <v>18446</v>
      </c>
      <c r="J26" s="8">
        <v>965</v>
      </c>
      <c r="K26" s="8">
        <v>965</v>
      </c>
      <c r="L26" s="499">
        <f>SUM(K26/J26)*100</f>
        <v>100</v>
      </c>
    </row>
    <row r="27" spans="1:12" ht="15" customHeight="1">
      <c r="A27" s="70"/>
      <c r="B27" s="43" t="s">
        <v>1598</v>
      </c>
      <c r="C27" s="8">
        <v>0</v>
      </c>
      <c r="D27" s="8">
        <v>1145</v>
      </c>
      <c r="E27" s="8">
        <v>1145</v>
      </c>
      <c r="F27" s="436">
        <f>E27/D27*100</f>
        <v>100</v>
      </c>
      <c r="G27" s="71"/>
      <c r="H27" s="76" t="s">
        <v>1404</v>
      </c>
      <c r="I27" s="8"/>
      <c r="J27" s="41">
        <v>14709</v>
      </c>
      <c r="K27" s="41">
        <v>14709</v>
      </c>
      <c r="L27" s="310"/>
    </row>
    <row r="28" spans="1:12" ht="15" customHeight="1">
      <c r="A28" s="70"/>
      <c r="B28" s="43" t="s">
        <v>1599</v>
      </c>
      <c r="C28" s="8"/>
      <c r="D28" s="8">
        <v>50</v>
      </c>
      <c r="E28" s="8">
        <v>50</v>
      </c>
      <c r="F28" s="436">
        <f>E28/D28*100</f>
        <v>100</v>
      </c>
      <c r="G28" s="71"/>
      <c r="H28" s="76" t="s">
        <v>1403</v>
      </c>
      <c r="I28" s="8"/>
      <c r="J28" s="8">
        <v>0</v>
      </c>
      <c r="K28" s="8">
        <v>0</v>
      </c>
      <c r="L28" s="499">
        <v>0</v>
      </c>
    </row>
    <row r="29" spans="1:12" ht="15" customHeight="1">
      <c r="A29" s="70"/>
      <c r="B29" s="43" t="s">
        <v>1600</v>
      </c>
      <c r="C29" s="8"/>
      <c r="D29" s="8">
        <v>0</v>
      </c>
      <c r="E29" s="8">
        <v>0</v>
      </c>
      <c r="F29" s="436">
        <v>0</v>
      </c>
      <c r="G29" s="71"/>
      <c r="H29" s="40" t="s">
        <v>1592</v>
      </c>
      <c r="I29" s="8">
        <v>10000</v>
      </c>
      <c r="J29" s="8">
        <v>0</v>
      </c>
      <c r="K29" s="41">
        <v>0</v>
      </c>
      <c r="L29" s="310">
        <v>0</v>
      </c>
    </row>
    <row r="30" spans="1:12" s="112" customFormat="1" ht="15.75">
      <c r="A30" s="110"/>
      <c r="B30" s="139" t="s">
        <v>1601</v>
      </c>
      <c r="C30" s="125">
        <v>0</v>
      </c>
      <c r="D30" s="125">
        <v>0</v>
      </c>
      <c r="E30" s="125">
        <v>0</v>
      </c>
      <c r="F30" s="436">
        <v>0</v>
      </c>
      <c r="G30" s="111"/>
      <c r="H30" s="12" t="s">
        <v>873</v>
      </c>
      <c r="I30" s="113">
        <f>SUM(I26:I29)</f>
        <v>28446</v>
      </c>
      <c r="J30" s="113">
        <f>SUM(J26:J29)</f>
        <v>15674</v>
      </c>
      <c r="K30" s="113">
        <f>SUM(K26:K29)</f>
        <v>15674</v>
      </c>
      <c r="L30" s="312">
        <f>SUM(K30/J30)*100</f>
        <v>100</v>
      </c>
    </row>
    <row r="31" spans="1:12" ht="15" customHeight="1">
      <c r="A31" s="70"/>
      <c r="B31" s="12" t="s">
        <v>873</v>
      </c>
      <c r="C31" s="33">
        <f>SUM(C26:C30)</f>
        <v>26523</v>
      </c>
      <c r="D31" s="33">
        <f>SUM(D26:D30)</f>
        <v>27718</v>
      </c>
      <c r="E31" s="33">
        <f>SUM(E26:E30)</f>
        <v>27718</v>
      </c>
      <c r="F31" s="436">
        <f>E31/D31*100</f>
        <v>100</v>
      </c>
      <c r="G31" s="71"/>
      <c r="H31" s="12"/>
      <c r="I31" s="3"/>
      <c r="J31" s="3"/>
      <c r="K31" s="3"/>
      <c r="L31" s="310"/>
    </row>
    <row r="32" spans="1:12" ht="15" customHeight="1">
      <c r="A32" s="71"/>
      <c r="B32" s="53"/>
      <c r="C32" s="106"/>
      <c r="D32" s="106"/>
      <c r="E32" s="106"/>
      <c r="F32" s="436"/>
      <c r="G32" s="71"/>
      <c r="H32" s="76"/>
      <c r="I32" s="8"/>
      <c r="J32" s="41"/>
      <c r="K32" s="41"/>
      <c r="L32" s="310"/>
    </row>
    <row r="33" spans="1:12" ht="15" customHeight="1">
      <c r="A33" s="71" t="s">
        <v>875</v>
      </c>
      <c r="B33" s="53" t="s">
        <v>1595</v>
      </c>
      <c r="C33" s="108"/>
      <c r="D33" s="108"/>
      <c r="E33" s="108"/>
      <c r="F33" s="436"/>
      <c r="G33" s="70"/>
      <c r="H33" s="77"/>
      <c r="I33" s="392">
        <f>SUM(I32)</f>
        <v>0</v>
      </c>
      <c r="J33" s="392">
        <f>SUM(J32)</f>
        <v>0</v>
      </c>
      <c r="K33" s="392">
        <f>SUM(K32)</f>
        <v>0</v>
      </c>
      <c r="L33" s="312"/>
    </row>
    <row r="34" spans="1:12" ht="15" customHeight="1">
      <c r="A34" s="71"/>
      <c r="B34" s="139" t="s">
        <v>1593</v>
      </c>
      <c r="C34" s="108">
        <v>0</v>
      </c>
      <c r="D34" s="108">
        <v>0</v>
      </c>
      <c r="E34" s="108">
        <v>0</v>
      </c>
      <c r="F34" s="436">
        <v>0</v>
      </c>
      <c r="G34" s="71" t="s">
        <v>875</v>
      </c>
      <c r="H34" s="53" t="s">
        <v>1595</v>
      </c>
      <c r="I34" s="33"/>
      <c r="J34" s="67"/>
      <c r="K34" s="67"/>
      <c r="L34" s="310"/>
    </row>
    <row r="35" spans="1:12" ht="15" customHeight="1">
      <c r="A35" s="71"/>
      <c r="B35" s="53" t="s">
        <v>1594</v>
      </c>
      <c r="C35" s="65">
        <f>SUM(C34)</f>
        <v>0</v>
      </c>
      <c r="D35" s="65">
        <f>SUM(D34)</f>
        <v>0</v>
      </c>
      <c r="E35" s="65">
        <f>SUM(E34)</f>
        <v>0</v>
      </c>
      <c r="F35" s="437">
        <v>0</v>
      </c>
      <c r="G35" s="71"/>
      <c r="H35" s="76" t="s">
        <v>885</v>
      </c>
      <c r="I35" s="8">
        <v>260</v>
      </c>
      <c r="J35" s="41">
        <v>427</v>
      </c>
      <c r="K35" s="41">
        <v>426</v>
      </c>
      <c r="L35" s="310">
        <f>SUM(K35/J35)*100</f>
        <v>99.76580796252928</v>
      </c>
    </row>
    <row r="36" spans="1:12" ht="15" customHeight="1">
      <c r="A36" s="71"/>
      <c r="B36" s="53"/>
      <c r="C36" s="65"/>
      <c r="D36" s="65"/>
      <c r="E36" s="65"/>
      <c r="F36" s="436"/>
      <c r="G36" s="71"/>
      <c r="H36" s="53" t="s">
        <v>1594</v>
      </c>
      <c r="I36" s="33">
        <f>SUM(I35)</f>
        <v>260</v>
      </c>
      <c r="J36" s="33">
        <f>SUM(J35)</f>
        <v>427</v>
      </c>
      <c r="K36" s="33">
        <f>K35:L35</f>
        <v>426</v>
      </c>
      <c r="L36" s="312">
        <f>SUM(K36/J36)*100</f>
        <v>99.76580796252928</v>
      </c>
    </row>
    <row r="37" spans="1:12" ht="15" customHeight="1">
      <c r="A37" s="654" t="s">
        <v>1596</v>
      </c>
      <c r="B37" s="655"/>
      <c r="C37" s="33">
        <f>SUM(C35+C31)</f>
        <v>26523</v>
      </c>
      <c r="D37" s="33">
        <f>SUM(D35+D31)</f>
        <v>27718</v>
      </c>
      <c r="E37" s="33">
        <f>SUM(E35+E31)</f>
        <v>27718</v>
      </c>
      <c r="F37" s="437">
        <f>E37/D37*100</f>
        <v>100</v>
      </c>
      <c r="G37" s="71"/>
      <c r="H37" s="53" t="s">
        <v>1444</v>
      </c>
      <c r="I37" s="113">
        <f>I30+I33+I36</f>
        <v>28706</v>
      </c>
      <c r="J37" s="113">
        <f>J30+J33+J36</f>
        <v>16101</v>
      </c>
      <c r="K37" s="113">
        <f>K30+K33+K36</f>
        <v>16100</v>
      </c>
      <c r="L37" s="312">
        <f>SUM(K37/J37)*100</f>
        <v>99.9937892056394</v>
      </c>
    </row>
    <row r="38" spans="1:12" ht="15" customHeight="1">
      <c r="A38" s="646" t="s">
        <v>850</v>
      </c>
      <c r="B38" s="646"/>
      <c r="C38" s="45">
        <f>C23+C37</f>
        <v>115981</v>
      </c>
      <c r="D38" s="45">
        <f>D23+D37</f>
        <v>136801</v>
      </c>
      <c r="E38" s="45">
        <f>E23+E37</f>
        <v>135719</v>
      </c>
      <c r="F38" s="438">
        <f>E38/D38*100</f>
        <v>99.20907010913663</v>
      </c>
      <c r="G38" s="109"/>
      <c r="H38" s="109" t="s">
        <v>1405</v>
      </c>
      <c r="I38" s="45">
        <f>I23+I30+I36+I33</f>
        <v>115981</v>
      </c>
      <c r="J38" s="45">
        <f>J23+J30+J36+J33</f>
        <v>136801</v>
      </c>
      <c r="K38" s="45">
        <f>K23+K30+K36+K33</f>
        <v>125111</v>
      </c>
      <c r="L38" s="311">
        <f>SUM(K38/J38)*100</f>
        <v>91.45474082791793</v>
      </c>
    </row>
    <row r="39" spans="1:9" s="1" customFormat="1" ht="12.75">
      <c r="A39" s="140"/>
      <c r="B39" s="140"/>
      <c r="C39" s="140"/>
      <c r="D39" s="140"/>
      <c r="E39" s="140"/>
      <c r="F39" s="140"/>
      <c r="G39" s="140"/>
      <c r="H39" s="140"/>
      <c r="I39" s="140"/>
    </row>
    <row r="40" spans="1:9" s="1" customFormat="1" ht="12.75">
      <c r="A40" s="140"/>
      <c r="B40" s="140"/>
      <c r="C40" s="140"/>
      <c r="D40" s="140"/>
      <c r="E40" s="140"/>
      <c r="F40" s="140"/>
      <c r="G40" s="140"/>
      <c r="H40" s="140"/>
      <c r="I40" s="140"/>
    </row>
    <row r="41" s="1" customFormat="1" ht="12.75"/>
    <row r="42" s="1" customFormat="1" ht="12.75"/>
    <row r="43" s="1" customFormat="1" ht="12.75"/>
    <row r="44" s="1" customFormat="1" ht="12.75">
      <c r="H44" s="39"/>
    </row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</sheetData>
  <sheetProtection/>
  <mergeCells count="15">
    <mergeCell ref="A1:A2"/>
    <mergeCell ref="B1:B2"/>
    <mergeCell ref="G1:G2"/>
    <mergeCell ref="L1:L2"/>
    <mergeCell ref="K1:K2"/>
    <mergeCell ref="E1:E2"/>
    <mergeCell ref="H1:H2"/>
    <mergeCell ref="A38:B38"/>
    <mergeCell ref="A23:B23"/>
    <mergeCell ref="G23:H23"/>
    <mergeCell ref="A3:C3"/>
    <mergeCell ref="G3:I3"/>
    <mergeCell ref="A24:B24"/>
    <mergeCell ref="G24:H24"/>
    <mergeCell ref="A37:B37"/>
  </mergeCells>
  <printOptions horizontalCentered="1"/>
  <pageMargins left="0.2362204724409449" right="0.2362204724409449" top="1.0236220472440944" bottom="0.1968503937007874" header="0.2755905511811024" footer="0.1968503937007874"/>
  <pageSetup horizontalDpi="600" verticalDpi="600" orientation="landscape" paperSize="9" scale="78" r:id="rId1"/>
  <headerFooter alignWithMargins="0">
    <oddHeader>&amp;C&amp;"Garamond,Félkövér"&amp;12 5/2016.(IV.22.) számú zárszámadási rendelethez 
ZALASZABAR KÖZSÉG ÖNKORMÁNYZATA ÉS INTÉZMÉNYE
2015. ÉVI MŰKÖDÉSI ÉS FELHALMOZÁSI CÉLÚ BEVÉTELEINEK ÉS KIADÁSAINAK TELJESÍTÉSE 
&amp;R&amp;A
&amp;P.oldal
1000.-Ft-ban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F214"/>
  <sheetViews>
    <sheetView view="pageLayout" zoomScaleSheetLayoutView="130" workbookViewId="0" topLeftCell="A1">
      <selection activeCell="E11" sqref="E11"/>
    </sheetView>
  </sheetViews>
  <sheetFormatPr defaultColWidth="9.00390625" defaultRowHeight="12.75"/>
  <cols>
    <col min="1" max="1" width="5.00390625" style="20" customWidth="1"/>
    <col min="2" max="2" width="63.75390625" style="20" customWidth="1"/>
    <col min="3" max="3" width="9.625" style="20" customWidth="1"/>
    <col min="4" max="4" width="10.375" style="20" customWidth="1"/>
    <col min="5" max="5" width="9.375" style="20" customWidth="1"/>
    <col min="6" max="6" width="9.25390625" style="20" customWidth="1"/>
    <col min="7" max="16384" width="9.125" style="20" customWidth="1"/>
  </cols>
  <sheetData>
    <row r="1" spans="3:6" ht="12.75">
      <c r="C1" s="662" t="s">
        <v>837</v>
      </c>
      <c r="D1" s="662"/>
      <c r="E1" s="662"/>
      <c r="F1" s="662"/>
    </row>
    <row r="2" spans="1:6" ht="15" customHeight="1">
      <c r="A2" s="636" t="s">
        <v>838</v>
      </c>
      <c r="B2" s="637" t="s">
        <v>833</v>
      </c>
      <c r="C2" s="636" t="s">
        <v>1650</v>
      </c>
      <c r="D2" s="636" t="s">
        <v>1651</v>
      </c>
      <c r="E2" s="636" t="s">
        <v>1637</v>
      </c>
      <c r="F2" s="636" t="s">
        <v>1459</v>
      </c>
    </row>
    <row r="3" spans="1:6" ht="15" customHeight="1">
      <c r="A3" s="636"/>
      <c r="B3" s="637"/>
      <c r="C3" s="636"/>
      <c r="D3" s="636"/>
      <c r="E3" s="636"/>
      <c r="F3" s="636"/>
    </row>
    <row r="4" spans="1:6" ht="19.5" customHeight="1">
      <c r="A4" s="501" t="s">
        <v>874</v>
      </c>
      <c r="B4" s="502" t="s">
        <v>1409</v>
      </c>
      <c r="C4" s="503"/>
      <c r="D4" s="503"/>
      <c r="E4" s="503"/>
      <c r="F4" s="504"/>
    </row>
    <row r="5" spans="1:6" ht="19.5" customHeight="1">
      <c r="A5" s="501" t="s">
        <v>843</v>
      </c>
      <c r="B5" s="502" t="s">
        <v>1410</v>
      </c>
      <c r="C5" s="505"/>
      <c r="D5" s="505"/>
      <c r="E5" s="505"/>
      <c r="F5" s="504"/>
    </row>
    <row r="6" spans="1:6" ht="19.5" customHeight="1">
      <c r="A6" s="501">
        <v>1</v>
      </c>
      <c r="B6" s="502" t="s">
        <v>1411</v>
      </c>
      <c r="C6" s="505"/>
      <c r="D6" s="505"/>
      <c r="E6" s="505"/>
      <c r="F6" s="504"/>
    </row>
    <row r="7" spans="1:6" ht="19.5" customHeight="1">
      <c r="A7" s="501"/>
      <c r="B7" s="506" t="s">
        <v>1606</v>
      </c>
      <c r="C7" s="505"/>
      <c r="D7" s="505"/>
      <c r="E7" s="505"/>
      <c r="F7" s="504"/>
    </row>
    <row r="8" spans="1:6" ht="19.5" customHeight="1">
      <c r="A8" s="501"/>
      <c r="B8" s="507" t="s">
        <v>1435</v>
      </c>
      <c r="C8" s="508">
        <v>13939</v>
      </c>
      <c r="D8" s="508">
        <v>13971</v>
      </c>
      <c r="E8" s="508">
        <v>13971</v>
      </c>
      <c r="F8" s="509">
        <f aca="true" t="shared" si="0" ref="F8:F60">E8/D8*100</f>
        <v>100</v>
      </c>
    </row>
    <row r="9" spans="1:6" ht="19.5" customHeight="1">
      <c r="A9" s="501"/>
      <c r="B9" s="510" t="s">
        <v>1436</v>
      </c>
      <c r="C9" s="508">
        <v>21955</v>
      </c>
      <c r="D9" s="508">
        <v>22423</v>
      </c>
      <c r="E9" s="508">
        <v>22423</v>
      </c>
      <c r="F9" s="509">
        <f t="shared" si="0"/>
        <v>100</v>
      </c>
    </row>
    <row r="10" spans="1:6" ht="19.5" customHeight="1">
      <c r="A10" s="501"/>
      <c r="B10" s="510" t="s">
        <v>1437</v>
      </c>
      <c r="C10" s="508">
        <v>5286</v>
      </c>
      <c r="D10" s="508">
        <v>6833</v>
      </c>
      <c r="E10" s="508">
        <v>6833</v>
      </c>
      <c r="F10" s="509">
        <f t="shared" si="0"/>
        <v>100</v>
      </c>
    </row>
    <row r="11" spans="1:6" ht="19.5" customHeight="1">
      <c r="A11" s="501"/>
      <c r="B11" s="510" t="s">
        <v>1438</v>
      </c>
      <c r="C11" s="508">
        <v>1200</v>
      </c>
      <c r="D11" s="508">
        <v>1200</v>
      </c>
      <c r="E11" s="508">
        <v>1200</v>
      </c>
      <c r="F11" s="509">
        <f t="shared" si="0"/>
        <v>100</v>
      </c>
    </row>
    <row r="12" spans="1:6" ht="19.5" customHeight="1">
      <c r="A12" s="501"/>
      <c r="B12" s="510" t="s">
        <v>1451</v>
      </c>
      <c r="C12" s="508">
        <v>23</v>
      </c>
      <c r="D12" s="508">
        <v>60</v>
      </c>
      <c r="E12" s="508">
        <v>60</v>
      </c>
      <c r="F12" s="509">
        <f t="shared" si="0"/>
        <v>100</v>
      </c>
    </row>
    <row r="13" spans="1:6" ht="19.5" customHeight="1">
      <c r="A13" s="501"/>
      <c r="B13" s="510" t="s">
        <v>1452</v>
      </c>
      <c r="C13" s="508"/>
      <c r="D13" s="508">
        <v>1266</v>
      </c>
      <c r="E13" s="508">
        <v>1266</v>
      </c>
      <c r="F13" s="509">
        <f t="shared" si="0"/>
        <v>100</v>
      </c>
    </row>
    <row r="14" spans="1:6" ht="19.5" customHeight="1">
      <c r="A14" s="501"/>
      <c r="B14" s="511" t="s">
        <v>1414</v>
      </c>
      <c r="C14" s="512">
        <f>SUM(C8:C13)</f>
        <v>42403</v>
      </c>
      <c r="D14" s="512">
        <f>SUM(D8:D13)</f>
        <v>45753</v>
      </c>
      <c r="E14" s="512">
        <f>SUM(E8:E13)</f>
        <v>45753</v>
      </c>
      <c r="F14" s="509">
        <f t="shared" si="0"/>
        <v>100</v>
      </c>
    </row>
    <row r="15" spans="1:6" ht="19.5" customHeight="1">
      <c r="A15" s="513"/>
      <c r="B15" s="514" t="s">
        <v>1413</v>
      </c>
      <c r="C15" s="508"/>
      <c r="D15" s="508"/>
      <c r="E15" s="508"/>
      <c r="F15" s="509"/>
    </row>
    <row r="16" spans="1:6" ht="19.5" customHeight="1">
      <c r="A16" s="501"/>
      <c r="B16" s="515" t="s">
        <v>1439</v>
      </c>
      <c r="C16" s="508">
        <v>2748</v>
      </c>
      <c r="D16" s="508">
        <v>6431</v>
      </c>
      <c r="E16" s="508">
        <v>6431</v>
      </c>
      <c r="F16" s="509">
        <f t="shared" si="0"/>
        <v>100</v>
      </c>
    </row>
    <row r="17" spans="1:6" ht="19.5" customHeight="1">
      <c r="A17" s="501"/>
      <c r="B17" s="510" t="s">
        <v>1607</v>
      </c>
      <c r="C17" s="508"/>
      <c r="D17" s="508">
        <v>371</v>
      </c>
      <c r="E17" s="508">
        <v>371</v>
      </c>
      <c r="F17" s="509">
        <f t="shared" si="0"/>
        <v>100</v>
      </c>
    </row>
    <row r="18" spans="1:6" ht="19.5" customHeight="1">
      <c r="A18" s="501"/>
      <c r="B18" s="510" t="s">
        <v>1614</v>
      </c>
      <c r="C18" s="508"/>
      <c r="D18" s="508">
        <v>59</v>
      </c>
      <c r="E18" s="508">
        <v>59</v>
      </c>
      <c r="F18" s="509">
        <f t="shared" si="0"/>
        <v>100</v>
      </c>
    </row>
    <row r="19" spans="1:6" ht="19.5" customHeight="1">
      <c r="A19" s="501"/>
      <c r="B19" s="510" t="s">
        <v>1611</v>
      </c>
      <c r="C19" s="508">
        <v>1200</v>
      </c>
      <c r="D19" s="508">
        <v>1200</v>
      </c>
      <c r="E19" s="508">
        <v>1200</v>
      </c>
      <c r="F19" s="509">
        <f t="shared" si="0"/>
        <v>100</v>
      </c>
    </row>
    <row r="20" spans="1:6" ht="19.5" customHeight="1">
      <c r="A20" s="501"/>
      <c r="B20" s="510" t="s">
        <v>1612</v>
      </c>
      <c r="C20" s="508"/>
      <c r="D20" s="508">
        <v>684</v>
      </c>
      <c r="E20" s="508">
        <v>684</v>
      </c>
      <c r="F20" s="509">
        <f t="shared" si="0"/>
        <v>100</v>
      </c>
    </row>
    <row r="21" spans="1:6" ht="19.5" customHeight="1">
      <c r="A21" s="501"/>
      <c r="B21" s="510" t="s">
        <v>1613</v>
      </c>
      <c r="C21" s="508">
        <v>2951</v>
      </c>
      <c r="D21" s="508">
        <v>3129</v>
      </c>
      <c r="E21" s="508">
        <v>3129</v>
      </c>
      <c r="F21" s="509">
        <f t="shared" si="0"/>
        <v>100</v>
      </c>
    </row>
    <row r="22" spans="1:6" ht="19.5" customHeight="1">
      <c r="A22" s="501"/>
      <c r="B22" s="514" t="s">
        <v>1608</v>
      </c>
      <c r="C22" s="512">
        <f>SUM(C16:C21)</f>
        <v>6899</v>
      </c>
      <c r="D22" s="512">
        <f>SUM(D16:D21)</f>
        <v>11874</v>
      </c>
      <c r="E22" s="512">
        <f>SUM(E16:E21)</f>
        <v>11874</v>
      </c>
      <c r="F22" s="509">
        <f t="shared" si="0"/>
        <v>100</v>
      </c>
    </row>
    <row r="23" spans="1:6" ht="19.5" customHeight="1">
      <c r="A23" s="501"/>
      <c r="B23" s="502" t="s">
        <v>1415</v>
      </c>
      <c r="C23" s="505">
        <f>C14+C22</f>
        <v>49302</v>
      </c>
      <c r="D23" s="505">
        <f>D14+D22</f>
        <v>57627</v>
      </c>
      <c r="E23" s="505">
        <f>E14+E22</f>
        <v>57627</v>
      </c>
      <c r="F23" s="516">
        <f t="shared" si="0"/>
        <v>100</v>
      </c>
    </row>
    <row r="24" spans="1:6" ht="19.5" customHeight="1">
      <c r="A24" s="501">
        <v>2</v>
      </c>
      <c r="B24" s="502" t="s">
        <v>1609</v>
      </c>
      <c r="C24" s="505"/>
      <c r="D24" s="505"/>
      <c r="E24" s="505"/>
      <c r="F24" s="509"/>
    </row>
    <row r="25" spans="1:6" ht="19.5" customHeight="1">
      <c r="A25" s="501"/>
      <c r="B25" s="517" t="s">
        <v>1615</v>
      </c>
      <c r="C25" s="505">
        <v>313</v>
      </c>
      <c r="D25" s="508">
        <v>313</v>
      </c>
      <c r="E25" s="508"/>
      <c r="F25" s="509">
        <f t="shared" si="0"/>
        <v>0</v>
      </c>
    </row>
    <row r="26" spans="1:6" ht="19.5" customHeight="1">
      <c r="A26" s="501"/>
      <c r="B26" s="517" t="s">
        <v>1616</v>
      </c>
      <c r="C26" s="505"/>
      <c r="D26" s="508">
        <v>46080</v>
      </c>
      <c r="E26" s="508">
        <v>16748</v>
      </c>
      <c r="F26" s="509">
        <f t="shared" si="0"/>
        <v>36.345486111111114</v>
      </c>
    </row>
    <row r="27" spans="1:6" ht="19.5" customHeight="1">
      <c r="A27" s="501"/>
      <c r="B27" s="502" t="s">
        <v>1610</v>
      </c>
      <c r="C27" s="505">
        <f>SUM(C25:C26)</f>
        <v>313</v>
      </c>
      <c r="D27" s="505">
        <f>SUM(D25:D26)</f>
        <v>46393</v>
      </c>
      <c r="E27" s="505">
        <f>SUM(E25:E26)</f>
        <v>16748</v>
      </c>
      <c r="F27" s="516">
        <f t="shared" si="0"/>
        <v>36.10027374819477</v>
      </c>
    </row>
    <row r="28" spans="1:6" ht="19.5" customHeight="1">
      <c r="A28" s="501" t="s">
        <v>825</v>
      </c>
      <c r="B28" s="502" t="s">
        <v>1416</v>
      </c>
      <c r="C28" s="505"/>
      <c r="D28" s="505"/>
      <c r="E28" s="505"/>
      <c r="F28" s="509"/>
    </row>
    <row r="29" spans="1:6" ht="19.5" customHeight="1">
      <c r="A29" s="501"/>
      <c r="B29" s="518" t="s">
        <v>1420</v>
      </c>
      <c r="C29" s="508">
        <v>2900</v>
      </c>
      <c r="D29" s="508">
        <v>1958</v>
      </c>
      <c r="E29" s="508">
        <v>1958</v>
      </c>
      <c r="F29" s="509">
        <f t="shared" si="0"/>
        <v>100</v>
      </c>
    </row>
    <row r="30" spans="1:6" ht="19.5" customHeight="1">
      <c r="A30" s="501"/>
      <c r="B30" s="518" t="s">
        <v>1421</v>
      </c>
      <c r="C30" s="508">
        <v>1800</v>
      </c>
      <c r="D30" s="508">
        <v>2273</v>
      </c>
      <c r="E30" s="508">
        <v>2273</v>
      </c>
      <c r="F30" s="509">
        <f t="shared" si="0"/>
        <v>100</v>
      </c>
    </row>
    <row r="31" spans="1:6" ht="19.5" customHeight="1">
      <c r="A31" s="501"/>
      <c r="B31" s="517" t="s">
        <v>1422</v>
      </c>
      <c r="C31" s="508">
        <v>2600</v>
      </c>
      <c r="D31" s="508">
        <v>3199</v>
      </c>
      <c r="E31" s="508">
        <v>3199</v>
      </c>
      <c r="F31" s="509">
        <f t="shared" si="0"/>
        <v>100</v>
      </c>
    </row>
    <row r="32" spans="1:6" ht="19.5" customHeight="1">
      <c r="A32" s="501"/>
      <c r="B32" s="511" t="s">
        <v>1423</v>
      </c>
      <c r="C32" s="512">
        <v>900</v>
      </c>
      <c r="D32" s="512">
        <v>1264</v>
      </c>
      <c r="E32" s="512">
        <v>1264</v>
      </c>
      <c r="F32" s="509">
        <f t="shared" si="0"/>
        <v>100</v>
      </c>
    </row>
    <row r="33" spans="1:6" ht="19.5" customHeight="1">
      <c r="A33" s="501"/>
      <c r="B33" s="511" t="s">
        <v>1424</v>
      </c>
      <c r="C33" s="512"/>
      <c r="D33" s="512">
        <v>89</v>
      </c>
      <c r="E33" s="512">
        <v>89</v>
      </c>
      <c r="F33" s="509">
        <f t="shared" si="0"/>
        <v>100</v>
      </c>
    </row>
    <row r="34" spans="1:6" ht="19.5" customHeight="1">
      <c r="A34" s="501"/>
      <c r="B34" s="502" t="s">
        <v>880</v>
      </c>
      <c r="C34" s="505">
        <f>SUM(C29:C33)</f>
        <v>8200</v>
      </c>
      <c r="D34" s="505">
        <f>SUM(D29:D33)</f>
        <v>8783</v>
      </c>
      <c r="E34" s="505">
        <f>SUM(E29:E33)</f>
        <v>8783</v>
      </c>
      <c r="F34" s="516">
        <f t="shared" si="0"/>
        <v>100</v>
      </c>
    </row>
    <row r="35" spans="1:6" ht="19.5" customHeight="1">
      <c r="A35" s="501" t="s">
        <v>826</v>
      </c>
      <c r="B35" s="502" t="s">
        <v>1417</v>
      </c>
      <c r="C35" s="505">
        <v>3794</v>
      </c>
      <c r="D35" s="505">
        <v>6945</v>
      </c>
      <c r="E35" s="505">
        <v>6945</v>
      </c>
      <c r="F35" s="516">
        <f t="shared" si="0"/>
        <v>100</v>
      </c>
    </row>
    <row r="36" spans="1:6" ht="19.5" customHeight="1">
      <c r="A36" s="501" t="s">
        <v>827</v>
      </c>
      <c r="B36" s="502" t="s">
        <v>1418</v>
      </c>
      <c r="C36" s="505"/>
      <c r="D36" s="505">
        <v>579</v>
      </c>
      <c r="E36" s="505">
        <v>579</v>
      </c>
      <c r="F36" s="516">
        <f t="shared" si="0"/>
        <v>100</v>
      </c>
    </row>
    <row r="37" spans="1:6" ht="19.5" customHeight="1">
      <c r="A37" s="501" t="s">
        <v>1419</v>
      </c>
      <c r="B37" s="502" t="s">
        <v>1425</v>
      </c>
      <c r="C37" s="505"/>
      <c r="D37" s="505"/>
      <c r="E37" s="505"/>
      <c r="F37" s="509"/>
    </row>
    <row r="38" spans="1:6" ht="19.5" customHeight="1">
      <c r="A38" s="503"/>
      <c r="B38" s="510" t="s">
        <v>1617</v>
      </c>
      <c r="C38" s="508"/>
      <c r="D38" s="508">
        <v>126</v>
      </c>
      <c r="E38" s="508">
        <v>126</v>
      </c>
      <c r="F38" s="509">
        <f t="shared" si="0"/>
        <v>100</v>
      </c>
    </row>
    <row r="39" spans="1:6" ht="19.5" customHeight="1">
      <c r="A39" s="501"/>
      <c r="B39" s="502" t="s">
        <v>1426</v>
      </c>
      <c r="C39" s="505">
        <f>SUM(C38:C38)</f>
        <v>0</v>
      </c>
      <c r="D39" s="505">
        <f>SUM(D38:D38)</f>
        <v>126</v>
      </c>
      <c r="E39" s="505">
        <f>SUM(E38:E38)</f>
        <v>126</v>
      </c>
      <c r="F39" s="516">
        <f t="shared" si="0"/>
        <v>100</v>
      </c>
    </row>
    <row r="40" spans="1:6" ht="19.5" customHeight="1">
      <c r="A40" s="519" t="s">
        <v>835</v>
      </c>
      <c r="B40" s="520" t="s">
        <v>1427</v>
      </c>
      <c r="C40" s="508"/>
      <c r="D40" s="508"/>
      <c r="E40" s="508"/>
      <c r="F40" s="509"/>
    </row>
    <row r="41" spans="1:6" ht="19.5" customHeight="1">
      <c r="A41" s="503"/>
      <c r="B41" s="517"/>
      <c r="C41" s="508"/>
      <c r="D41" s="508"/>
      <c r="E41" s="508"/>
      <c r="F41" s="509"/>
    </row>
    <row r="42" spans="1:6" ht="19.5" customHeight="1">
      <c r="A42" s="521"/>
      <c r="B42" s="520" t="s">
        <v>1427</v>
      </c>
      <c r="C42" s="505">
        <f>SUM(C41:C41)</f>
        <v>0</v>
      </c>
      <c r="D42" s="505">
        <f>SUM(D41:D41)</f>
        <v>0</v>
      </c>
      <c r="E42" s="505">
        <f>SUM(E41:E41)</f>
        <v>0</v>
      </c>
      <c r="F42" s="516"/>
    </row>
    <row r="43" spans="1:6" ht="19.5" customHeight="1">
      <c r="A43" s="522" t="s">
        <v>840</v>
      </c>
      <c r="B43" s="502" t="s">
        <v>1428</v>
      </c>
      <c r="C43" s="508"/>
      <c r="D43" s="508"/>
      <c r="E43" s="508"/>
      <c r="F43" s="509"/>
    </row>
    <row r="44" spans="1:6" ht="19.5" customHeight="1">
      <c r="A44" s="522"/>
      <c r="B44" s="517" t="s">
        <v>1430</v>
      </c>
      <c r="C44" s="508"/>
      <c r="D44" s="508">
        <v>200</v>
      </c>
      <c r="E44" s="508">
        <v>200</v>
      </c>
      <c r="F44" s="509">
        <f t="shared" si="0"/>
        <v>100</v>
      </c>
    </row>
    <row r="45" spans="1:6" ht="19.5" customHeight="1">
      <c r="A45" s="522"/>
      <c r="B45" s="502" t="s">
        <v>1429</v>
      </c>
      <c r="C45" s="505">
        <f>C44</f>
        <v>0</v>
      </c>
      <c r="D45" s="505">
        <f>D44</f>
        <v>200</v>
      </c>
      <c r="E45" s="505">
        <f>E44</f>
        <v>200</v>
      </c>
      <c r="F45" s="509">
        <f t="shared" si="0"/>
        <v>100</v>
      </c>
    </row>
    <row r="46" spans="1:6" ht="19.5" customHeight="1">
      <c r="A46" s="522"/>
      <c r="B46" s="502" t="s">
        <v>1040</v>
      </c>
      <c r="C46" s="505">
        <f>C23+C24+C34+C35+C36+C39+C42+C45</f>
        <v>61296</v>
      </c>
      <c r="D46" s="505">
        <f>D23+D24+D34+D35+D36+D39+D42+D45</f>
        <v>74260</v>
      </c>
      <c r="E46" s="505">
        <f>E23+E24+E34+E35+E36+E39+E42+E45</f>
        <v>74260</v>
      </c>
      <c r="F46" s="516">
        <f t="shared" si="0"/>
        <v>100</v>
      </c>
    </row>
    <row r="47" spans="1:6" ht="19.5" customHeight="1">
      <c r="A47" s="522"/>
      <c r="B47" s="502" t="s">
        <v>1433</v>
      </c>
      <c r="C47" s="505"/>
      <c r="D47" s="505"/>
      <c r="E47" s="505"/>
      <c r="F47" s="509"/>
    </row>
    <row r="48" spans="1:6" ht="19.5" customHeight="1">
      <c r="A48" s="522"/>
      <c r="B48" s="502" t="s">
        <v>1431</v>
      </c>
      <c r="C48" s="505">
        <v>9823</v>
      </c>
      <c r="D48" s="505">
        <v>9823</v>
      </c>
      <c r="E48" s="505">
        <v>9823</v>
      </c>
      <c r="F48" s="516">
        <f t="shared" si="0"/>
        <v>100</v>
      </c>
    </row>
    <row r="49" spans="1:6" ht="19.5" customHeight="1">
      <c r="A49" s="522"/>
      <c r="B49" s="502" t="s">
        <v>1542</v>
      </c>
      <c r="C49" s="505"/>
      <c r="D49" s="505">
        <v>1384</v>
      </c>
      <c r="E49" s="505">
        <v>1384</v>
      </c>
      <c r="F49" s="516">
        <f t="shared" si="0"/>
        <v>100</v>
      </c>
    </row>
    <row r="50" spans="1:6" ht="19.5" customHeight="1">
      <c r="A50" s="522"/>
      <c r="B50" s="502" t="s">
        <v>1494</v>
      </c>
      <c r="C50" s="505"/>
      <c r="D50" s="505">
        <v>9900</v>
      </c>
      <c r="E50" s="505">
        <v>9900</v>
      </c>
      <c r="F50" s="509"/>
    </row>
    <row r="51" spans="1:6" ht="19.5" customHeight="1">
      <c r="A51" s="523"/>
      <c r="B51" s="524" t="s">
        <v>871</v>
      </c>
      <c r="C51" s="525">
        <f>C23+C27+C34+C35+C36+C39+C42+C45+C48</f>
        <v>71432</v>
      </c>
      <c r="D51" s="525">
        <f>D23+D27+D34+D35+D36+D39+D42+D45+D48+D49+D50</f>
        <v>141760</v>
      </c>
      <c r="E51" s="525">
        <f>E23+E27+E34+E35+E36+E39+E42+E45+E48+E49+E50</f>
        <v>112115</v>
      </c>
      <c r="F51" s="526">
        <f t="shared" si="0"/>
        <v>79.08789503386005</v>
      </c>
    </row>
    <row r="52" spans="1:6" ht="19.5" customHeight="1">
      <c r="A52" s="522"/>
      <c r="B52" s="527"/>
      <c r="C52" s="528"/>
      <c r="D52" s="528"/>
      <c r="E52" s="528"/>
      <c r="F52" s="509"/>
    </row>
    <row r="53" spans="1:6" ht="19.5" customHeight="1">
      <c r="A53" s="522" t="s">
        <v>875</v>
      </c>
      <c r="B53" s="527" t="s">
        <v>1595</v>
      </c>
      <c r="C53" s="528"/>
      <c r="D53" s="528"/>
      <c r="E53" s="528"/>
      <c r="F53" s="509"/>
    </row>
    <row r="54" spans="1:6" ht="19.5" customHeight="1">
      <c r="A54" s="522"/>
      <c r="B54" s="502" t="s">
        <v>846</v>
      </c>
      <c r="C54" s="505"/>
      <c r="D54" s="505"/>
      <c r="E54" s="505"/>
      <c r="F54" s="509"/>
    </row>
    <row r="55" spans="1:6" ht="19.5" customHeight="1">
      <c r="A55" s="522"/>
      <c r="B55" s="531" t="s">
        <v>848</v>
      </c>
      <c r="C55" s="508">
        <v>22499</v>
      </c>
      <c r="D55" s="508">
        <v>19567</v>
      </c>
      <c r="E55" s="508">
        <v>19567</v>
      </c>
      <c r="F55" s="509"/>
    </row>
    <row r="56" spans="1:6" ht="19.5" customHeight="1">
      <c r="A56" s="522"/>
      <c r="B56" s="517" t="s">
        <v>1504</v>
      </c>
      <c r="C56" s="508"/>
      <c r="D56" s="508"/>
      <c r="E56" s="508"/>
      <c r="F56" s="509"/>
    </row>
    <row r="57" spans="1:6" ht="19.5" customHeight="1">
      <c r="A57" s="522"/>
      <c r="B57" s="502" t="s">
        <v>847</v>
      </c>
      <c r="C57" s="505">
        <f>SUM(C55:C56)</f>
        <v>22499</v>
      </c>
      <c r="D57" s="505">
        <f>D55+D56</f>
        <v>19567</v>
      </c>
      <c r="E57" s="505">
        <v>18928</v>
      </c>
      <c r="F57" s="516"/>
    </row>
    <row r="58" spans="1:6" ht="19.5" customHeight="1">
      <c r="A58" s="522"/>
      <c r="B58" s="529" t="s">
        <v>1450</v>
      </c>
      <c r="C58" s="508">
        <v>613</v>
      </c>
      <c r="D58" s="508">
        <v>613</v>
      </c>
      <c r="E58" s="508">
        <v>613</v>
      </c>
      <c r="F58" s="509">
        <f t="shared" si="0"/>
        <v>100</v>
      </c>
    </row>
    <row r="59" spans="1:6" ht="19.5" customHeight="1">
      <c r="A59" s="530"/>
      <c r="B59" s="524" t="s">
        <v>1618</v>
      </c>
      <c r="C59" s="525">
        <f>SUM(C57:C58)</f>
        <v>23112</v>
      </c>
      <c r="D59" s="525">
        <f>SUM(D57:D58)</f>
        <v>20180</v>
      </c>
      <c r="E59" s="525">
        <f>SUM(E57:E58)</f>
        <v>19541</v>
      </c>
      <c r="F59" s="526">
        <f t="shared" si="0"/>
        <v>96.83349851337958</v>
      </c>
    </row>
    <row r="60" spans="1:6" ht="19.5" customHeight="1">
      <c r="A60" s="523"/>
      <c r="B60" s="524" t="s">
        <v>872</v>
      </c>
      <c r="C60" s="525">
        <f>SUM(C59+C51)</f>
        <v>94544</v>
      </c>
      <c r="D60" s="525">
        <f>SUM(D59+D51)</f>
        <v>161940</v>
      </c>
      <c r="E60" s="525">
        <f>SUM(E59+E51)</f>
        <v>131656</v>
      </c>
      <c r="F60" s="526">
        <f t="shared" si="0"/>
        <v>81.29924663455601</v>
      </c>
    </row>
    <row r="61" spans="1:3" ht="14.25">
      <c r="A61" s="25"/>
      <c r="B61" s="25"/>
      <c r="C61" s="25"/>
    </row>
    <row r="62" spans="1:3" ht="14.25">
      <c r="A62" s="25"/>
      <c r="B62" s="25"/>
      <c r="C62" s="25"/>
    </row>
    <row r="63" spans="1:3" ht="14.25">
      <c r="A63" s="25"/>
      <c r="B63" s="25"/>
      <c r="C63" s="25"/>
    </row>
    <row r="64" spans="1:3" ht="14.25">
      <c r="A64" s="25"/>
      <c r="B64" s="25"/>
      <c r="C64" s="25"/>
    </row>
    <row r="65" spans="1:3" ht="14.25">
      <c r="A65" s="25"/>
      <c r="B65" s="25"/>
      <c r="C65" s="25"/>
    </row>
    <row r="66" spans="1:3" ht="18" customHeight="1">
      <c r="A66" s="25"/>
      <c r="B66" s="25"/>
      <c r="C66" s="25"/>
    </row>
    <row r="67" spans="1:3" ht="14.25">
      <c r="A67" s="25"/>
      <c r="B67" s="25"/>
      <c r="C67" s="25"/>
    </row>
    <row r="68" spans="1:3" ht="14.25">
      <c r="A68" s="25"/>
      <c r="B68" s="25"/>
      <c r="C68" s="25"/>
    </row>
    <row r="69" spans="1:3" ht="13.5" customHeight="1">
      <c r="A69" s="25"/>
      <c r="B69" s="25"/>
      <c r="C69" s="25"/>
    </row>
    <row r="70" spans="1:3" ht="14.25">
      <c r="A70" s="25"/>
      <c r="B70" s="25"/>
      <c r="C70" s="25"/>
    </row>
    <row r="71" spans="1:3" ht="14.25">
      <c r="A71" s="25"/>
      <c r="B71" s="25"/>
      <c r="C71" s="25"/>
    </row>
    <row r="72" spans="1:3" ht="14.25">
      <c r="A72" s="25"/>
      <c r="B72" s="25"/>
      <c r="C72" s="25"/>
    </row>
    <row r="73" spans="1:3" ht="14.25">
      <c r="A73" s="25"/>
      <c r="B73" s="25"/>
      <c r="C73" s="25"/>
    </row>
    <row r="74" spans="1:3" ht="14.25">
      <c r="A74" s="25"/>
      <c r="B74" s="25"/>
      <c r="C74" s="25"/>
    </row>
    <row r="75" spans="1:3" ht="14.25">
      <c r="A75" s="25"/>
      <c r="B75" s="25"/>
      <c r="C75" s="25"/>
    </row>
    <row r="76" spans="1:3" ht="14.25">
      <c r="A76" s="25"/>
      <c r="B76" s="25"/>
      <c r="C76" s="25"/>
    </row>
    <row r="77" spans="1:3" ht="14.25">
      <c r="A77" s="25"/>
      <c r="B77" s="25"/>
      <c r="C77" s="25"/>
    </row>
    <row r="78" spans="1:3" ht="14.25">
      <c r="A78" s="25"/>
      <c r="B78" s="25"/>
      <c r="C78" s="25"/>
    </row>
    <row r="79" spans="1:3" ht="14.25">
      <c r="A79" s="25"/>
      <c r="B79" s="25"/>
      <c r="C79" s="25"/>
    </row>
    <row r="80" spans="1:3" ht="14.25">
      <c r="A80" s="25"/>
      <c r="B80" s="25"/>
      <c r="C80" s="25"/>
    </row>
    <row r="81" spans="1:3" ht="18" customHeight="1">
      <c r="A81" s="25"/>
      <c r="B81" s="25"/>
      <c r="C81" s="25"/>
    </row>
    <row r="82" spans="1:3" ht="12.75" customHeight="1">
      <c r="A82" s="25"/>
      <c r="B82" s="25"/>
      <c r="C82" s="25"/>
    </row>
    <row r="83" spans="1:3" ht="14.25">
      <c r="A83" s="25"/>
      <c r="B83" s="25"/>
      <c r="C83" s="25"/>
    </row>
    <row r="84" spans="1:3" ht="14.25">
      <c r="A84" s="25"/>
      <c r="B84" s="25"/>
      <c r="C84" s="25"/>
    </row>
    <row r="85" spans="1:3" ht="15" customHeight="1">
      <c r="A85" s="25"/>
      <c r="B85" s="25"/>
      <c r="C85" s="25"/>
    </row>
    <row r="86" spans="1:3" ht="14.25">
      <c r="A86" s="25"/>
      <c r="B86" s="25"/>
      <c r="C86" s="25"/>
    </row>
    <row r="87" spans="1:3" ht="14.25">
      <c r="A87" s="25"/>
      <c r="B87" s="25"/>
      <c r="C87" s="25"/>
    </row>
    <row r="88" spans="1:3" ht="14.25">
      <c r="A88" s="25"/>
      <c r="B88" s="25"/>
      <c r="C88" s="25"/>
    </row>
    <row r="89" spans="1:3" ht="14.25">
      <c r="A89" s="25"/>
      <c r="B89" s="25"/>
      <c r="C89" s="25"/>
    </row>
    <row r="90" spans="1:3" ht="14.25">
      <c r="A90" s="25"/>
      <c r="B90" s="25"/>
      <c r="C90" s="25"/>
    </row>
    <row r="91" spans="1:3" ht="14.25">
      <c r="A91" s="25"/>
      <c r="B91" s="25"/>
      <c r="C91" s="25"/>
    </row>
    <row r="92" spans="1:3" ht="14.25">
      <c r="A92" s="25"/>
      <c r="B92" s="25"/>
      <c r="C92" s="25"/>
    </row>
    <row r="93" spans="1:3" ht="14.25">
      <c r="A93" s="25"/>
      <c r="B93" s="25"/>
      <c r="C93" s="25"/>
    </row>
    <row r="94" spans="1:3" ht="14.25">
      <c r="A94" s="25"/>
      <c r="B94" s="25"/>
      <c r="C94" s="25"/>
    </row>
    <row r="95" spans="1:3" ht="14.25">
      <c r="A95" s="25"/>
      <c r="B95" s="25"/>
      <c r="C95" s="25"/>
    </row>
    <row r="96" spans="1:3" ht="14.25">
      <c r="A96" s="25"/>
      <c r="B96" s="25"/>
      <c r="C96" s="25"/>
    </row>
    <row r="97" spans="1:3" ht="14.25">
      <c r="A97" s="25"/>
      <c r="B97" s="25"/>
      <c r="C97" s="25"/>
    </row>
    <row r="98" spans="1:3" ht="14.25">
      <c r="A98" s="25"/>
      <c r="B98" s="25"/>
      <c r="C98" s="25"/>
    </row>
    <row r="99" spans="1:3" ht="14.25">
      <c r="A99" s="25"/>
      <c r="B99" s="25"/>
      <c r="C99" s="25"/>
    </row>
    <row r="100" spans="1:3" ht="14.25">
      <c r="A100" s="25"/>
      <c r="B100" s="25"/>
      <c r="C100" s="25"/>
    </row>
    <row r="101" spans="1:3" ht="14.25">
      <c r="A101" s="25"/>
      <c r="B101" s="25"/>
      <c r="C101" s="25"/>
    </row>
    <row r="102" spans="1:3" ht="14.25">
      <c r="A102" s="25"/>
      <c r="B102" s="25"/>
      <c r="C102" s="25"/>
    </row>
    <row r="103" spans="1:3" ht="14.25">
      <c r="A103" s="25"/>
      <c r="B103" s="25"/>
      <c r="C103" s="25"/>
    </row>
    <row r="104" spans="1:3" ht="14.25">
      <c r="A104" s="25"/>
      <c r="B104" s="25"/>
      <c r="C104" s="25"/>
    </row>
    <row r="105" spans="1:3" ht="14.25">
      <c r="A105" s="25"/>
      <c r="B105" s="25"/>
      <c r="C105" s="25"/>
    </row>
    <row r="106" spans="1:3" ht="14.25">
      <c r="A106" s="25"/>
      <c r="B106" s="25"/>
      <c r="C106" s="25"/>
    </row>
    <row r="107" spans="1:3" ht="14.25">
      <c r="A107" s="25"/>
      <c r="B107" s="25"/>
      <c r="C107" s="25"/>
    </row>
    <row r="108" spans="1:3" ht="14.25">
      <c r="A108" s="25"/>
      <c r="B108" s="25"/>
      <c r="C108" s="25"/>
    </row>
    <row r="109" spans="1:3" ht="14.25">
      <c r="A109" s="25"/>
      <c r="B109" s="25"/>
      <c r="C109" s="25"/>
    </row>
    <row r="110" spans="1:3" ht="14.25">
      <c r="A110" s="25"/>
      <c r="B110" s="25"/>
      <c r="C110" s="25"/>
    </row>
    <row r="111" spans="1:3" ht="14.25">
      <c r="A111" s="25"/>
      <c r="B111" s="25"/>
      <c r="C111" s="25"/>
    </row>
    <row r="112" spans="1:3" ht="14.25">
      <c r="A112" s="25"/>
      <c r="B112" s="25"/>
      <c r="C112" s="25"/>
    </row>
    <row r="113" spans="1:3" ht="14.25">
      <c r="A113" s="25"/>
      <c r="B113" s="25"/>
      <c r="C113" s="25"/>
    </row>
    <row r="114" spans="1:3" ht="14.25">
      <c r="A114" s="25"/>
      <c r="B114" s="25"/>
      <c r="C114" s="25"/>
    </row>
    <row r="115" spans="1:3" ht="14.25">
      <c r="A115" s="25"/>
      <c r="B115" s="25"/>
      <c r="C115" s="25"/>
    </row>
    <row r="116" spans="1:3" ht="14.25">
      <c r="A116" s="25"/>
      <c r="B116" s="25"/>
      <c r="C116" s="25"/>
    </row>
    <row r="117" spans="1:3" ht="14.25">
      <c r="A117" s="25"/>
      <c r="B117" s="25"/>
      <c r="C117" s="25"/>
    </row>
    <row r="118" spans="1:3" ht="14.25">
      <c r="A118" s="25"/>
      <c r="B118" s="25"/>
      <c r="C118" s="25"/>
    </row>
    <row r="119" spans="1:3" ht="14.25">
      <c r="A119" s="25"/>
      <c r="B119" s="25"/>
      <c r="C119" s="25"/>
    </row>
    <row r="120" spans="1:3" ht="14.25">
      <c r="A120" s="25"/>
      <c r="B120" s="25"/>
      <c r="C120" s="25"/>
    </row>
    <row r="121" spans="1:3" ht="14.25">
      <c r="A121" s="25"/>
      <c r="B121" s="25"/>
      <c r="C121" s="25"/>
    </row>
    <row r="122" spans="1:3" ht="14.25">
      <c r="A122" s="25"/>
      <c r="B122" s="25"/>
      <c r="C122" s="25"/>
    </row>
    <row r="123" spans="1:3" ht="14.25">
      <c r="A123" s="25"/>
      <c r="B123" s="25"/>
      <c r="C123" s="25"/>
    </row>
    <row r="124" spans="1:3" ht="14.25">
      <c r="A124" s="25"/>
      <c r="B124" s="25"/>
      <c r="C124" s="25"/>
    </row>
    <row r="125" spans="1:3" ht="14.25">
      <c r="A125" s="25"/>
      <c r="B125" s="25"/>
      <c r="C125" s="25"/>
    </row>
    <row r="126" spans="1:3" ht="14.25">
      <c r="A126" s="25"/>
      <c r="B126" s="25"/>
      <c r="C126" s="25"/>
    </row>
    <row r="127" spans="1:3" ht="14.25">
      <c r="A127" s="25"/>
      <c r="B127" s="25"/>
      <c r="C127" s="25"/>
    </row>
    <row r="128" spans="1:3" ht="14.25">
      <c r="A128" s="25"/>
      <c r="B128" s="25"/>
      <c r="C128" s="25"/>
    </row>
    <row r="129" spans="1:3" ht="14.25">
      <c r="A129" s="25"/>
      <c r="B129" s="25"/>
      <c r="C129" s="25"/>
    </row>
    <row r="130" spans="1:3" ht="14.25">
      <c r="A130" s="25"/>
      <c r="B130" s="25"/>
      <c r="C130" s="25"/>
    </row>
    <row r="131" spans="1:3" ht="14.25">
      <c r="A131" s="25"/>
      <c r="B131" s="25"/>
      <c r="C131" s="25"/>
    </row>
    <row r="132" spans="1:3" ht="14.25">
      <c r="A132" s="25"/>
      <c r="B132" s="25"/>
      <c r="C132" s="25"/>
    </row>
    <row r="133" spans="1:3" ht="14.25">
      <c r="A133" s="25"/>
      <c r="B133" s="25"/>
      <c r="C133" s="25"/>
    </row>
    <row r="134" spans="1:3" ht="14.25">
      <c r="A134" s="25"/>
      <c r="B134" s="25"/>
      <c r="C134" s="25"/>
    </row>
    <row r="135" spans="1:3" ht="14.25">
      <c r="A135" s="25"/>
      <c r="B135" s="25"/>
      <c r="C135" s="25"/>
    </row>
    <row r="136" spans="1:3" ht="14.25">
      <c r="A136" s="25"/>
      <c r="B136" s="25"/>
      <c r="C136" s="25"/>
    </row>
    <row r="137" spans="1:3" ht="14.25">
      <c r="A137" s="25"/>
      <c r="B137" s="25"/>
      <c r="C137" s="25"/>
    </row>
    <row r="138" spans="1:3" ht="14.25">
      <c r="A138" s="25"/>
      <c r="B138" s="25"/>
      <c r="C138" s="25"/>
    </row>
    <row r="139" spans="1:3" ht="14.25">
      <c r="A139" s="25"/>
      <c r="B139" s="25"/>
      <c r="C139" s="25"/>
    </row>
    <row r="140" spans="1:3" ht="14.25">
      <c r="A140" s="25"/>
      <c r="B140" s="25"/>
      <c r="C140" s="25"/>
    </row>
    <row r="141" spans="1:3" ht="14.25">
      <c r="A141" s="25"/>
      <c r="B141" s="25"/>
      <c r="C141" s="25"/>
    </row>
    <row r="142" spans="1:3" ht="14.25">
      <c r="A142" s="25"/>
      <c r="B142" s="25"/>
      <c r="C142" s="25"/>
    </row>
    <row r="143" spans="1:3" ht="14.25">
      <c r="A143" s="25"/>
      <c r="B143" s="25"/>
      <c r="C143" s="25"/>
    </row>
    <row r="144" spans="1:3" ht="14.25">
      <c r="A144" s="25"/>
      <c r="B144" s="25"/>
      <c r="C144" s="25"/>
    </row>
    <row r="145" spans="1:3" ht="14.25">
      <c r="A145" s="25"/>
      <c r="B145" s="25"/>
      <c r="C145" s="25"/>
    </row>
    <row r="146" spans="1:3" ht="14.25">
      <c r="A146" s="25"/>
      <c r="B146" s="25"/>
      <c r="C146" s="25"/>
    </row>
    <row r="147" spans="1:3" ht="14.25">
      <c r="A147" s="25"/>
      <c r="B147" s="25"/>
      <c r="C147" s="25"/>
    </row>
    <row r="148" spans="1:3" ht="14.25">
      <c r="A148" s="25"/>
      <c r="B148" s="25"/>
      <c r="C148" s="25"/>
    </row>
    <row r="149" spans="1:3" ht="14.25">
      <c r="A149" s="25"/>
      <c r="B149" s="25"/>
      <c r="C149" s="25"/>
    </row>
    <row r="150" spans="1:3" ht="14.25">
      <c r="A150" s="25"/>
      <c r="B150" s="25"/>
      <c r="C150" s="25"/>
    </row>
    <row r="151" spans="1:3" ht="14.25">
      <c r="A151" s="25"/>
      <c r="B151" s="25"/>
      <c r="C151" s="25"/>
    </row>
    <row r="152" spans="1:3" ht="14.25">
      <c r="A152" s="25"/>
      <c r="B152" s="25"/>
      <c r="C152" s="25"/>
    </row>
    <row r="153" spans="1:3" ht="14.25">
      <c r="A153" s="25"/>
      <c r="B153" s="25"/>
      <c r="C153" s="25"/>
    </row>
    <row r="154" spans="1:3" ht="14.25">
      <c r="A154" s="25"/>
      <c r="B154" s="25"/>
      <c r="C154" s="25"/>
    </row>
    <row r="155" spans="1:3" ht="14.25">
      <c r="A155" s="25"/>
      <c r="B155" s="25"/>
      <c r="C155" s="25"/>
    </row>
    <row r="156" spans="1:3" ht="14.25">
      <c r="A156" s="25"/>
      <c r="B156" s="25"/>
      <c r="C156" s="25"/>
    </row>
    <row r="157" spans="1:3" ht="14.25">
      <c r="A157" s="25"/>
      <c r="B157" s="25"/>
      <c r="C157" s="25"/>
    </row>
    <row r="158" spans="1:3" ht="14.25">
      <c r="A158" s="25"/>
      <c r="B158" s="25"/>
      <c r="C158" s="25"/>
    </row>
    <row r="159" spans="1:3" ht="14.25">
      <c r="A159" s="25"/>
      <c r="B159" s="25"/>
      <c r="C159" s="25"/>
    </row>
    <row r="160" spans="1:3" ht="14.25">
      <c r="A160" s="25"/>
      <c r="B160" s="25"/>
      <c r="C160" s="25"/>
    </row>
    <row r="161" spans="1:3" ht="14.25">
      <c r="A161" s="25"/>
      <c r="B161" s="25"/>
      <c r="C161" s="25"/>
    </row>
    <row r="162" spans="1:3" ht="14.25">
      <c r="A162" s="25"/>
      <c r="B162" s="25"/>
      <c r="C162" s="25"/>
    </row>
    <row r="163" spans="1:3" ht="14.25">
      <c r="A163" s="25"/>
      <c r="B163" s="25"/>
      <c r="C163" s="25"/>
    </row>
    <row r="164" spans="1:3" ht="14.25">
      <c r="A164" s="25"/>
      <c r="B164" s="25"/>
      <c r="C164" s="25"/>
    </row>
    <row r="165" spans="1:3" ht="14.25">
      <c r="A165" s="25"/>
      <c r="B165" s="25"/>
      <c r="C165" s="25"/>
    </row>
    <row r="166" spans="1:3" ht="14.25">
      <c r="A166" s="25"/>
      <c r="B166" s="25"/>
      <c r="C166" s="25"/>
    </row>
    <row r="167" spans="1:3" ht="14.25">
      <c r="A167" s="25"/>
      <c r="B167" s="25"/>
      <c r="C167" s="25"/>
    </row>
    <row r="168" spans="1:3" ht="14.25">
      <c r="A168" s="25"/>
      <c r="B168" s="25"/>
      <c r="C168" s="25"/>
    </row>
    <row r="169" spans="1:3" ht="14.25">
      <c r="A169" s="25"/>
      <c r="B169" s="25"/>
      <c r="C169" s="25"/>
    </row>
    <row r="170" spans="1:3" ht="14.25">
      <c r="A170" s="25"/>
      <c r="B170" s="25"/>
      <c r="C170" s="25"/>
    </row>
    <row r="171" spans="1:3" ht="14.25">
      <c r="A171" s="25"/>
      <c r="B171" s="25"/>
      <c r="C171" s="25"/>
    </row>
    <row r="172" spans="1:3" ht="14.25">
      <c r="A172" s="25"/>
      <c r="B172" s="25"/>
      <c r="C172" s="25"/>
    </row>
    <row r="173" spans="1:3" ht="14.25">
      <c r="A173" s="25"/>
      <c r="B173" s="25"/>
      <c r="C173" s="25"/>
    </row>
    <row r="174" spans="1:3" ht="14.25">
      <c r="A174" s="25"/>
      <c r="B174" s="25"/>
      <c r="C174" s="25"/>
    </row>
    <row r="175" spans="1:3" ht="14.25">
      <c r="A175" s="25"/>
      <c r="B175" s="25"/>
      <c r="C175" s="25"/>
    </row>
    <row r="176" spans="1:3" ht="14.25">
      <c r="A176" s="25"/>
      <c r="B176" s="25"/>
      <c r="C176" s="25"/>
    </row>
    <row r="177" spans="1:3" ht="14.25">
      <c r="A177" s="25"/>
      <c r="B177" s="25"/>
      <c r="C177" s="25"/>
    </row>
    <row r="178" spans="1:3" ht="14.25">
      <c r="A178" s="25"/>
      <c r="B178" s="25"/>
      <c r="C178" s="25"/>
    </row>
    <row r="179" spans="1:3" ht="14.25">
      <c r="A179" s="25"/>
      <c r="B179" s="25"/>
      <c r="C179" s="25"/>
    </row>
    <row r="180" spans="1:3" ht="14.25">
      <c r="A180" s="25"/>
      <c r="B180" s="25"/>
      <c r="C180" s="25"/>
    </row>
    <row r="181" spans="1:3" ht="14.25">
      <c r="A181" s="25"/>
      <c r="B181" s="25"/>
      <c r="C181" s="25"/>
    </row>
    <row r="182" spans="1:3" ht="14.25">
      <c r="A182" s="25"/>
      <c r="B182" s="25"/>
      <c r="C182" s="25"/>
    </row>
    <row r="183" spans="1:3" ht="14.25">
      <c r="A183" s="25"/>
      <c r="B183" s="25"/>
      <c r="C183" s="25"/>
    </row>
    <row r="184" spans="1:3" ht="14.25">
      <c r="A184" s="25"/>
      <c r="B184" s="25"/>
      <c r="C184" s="25"/>
    </row>
    <row r="185" spans="1:3" ht="14.25">
      <c r="A185" s="25"/>
      <c r="B185" s="25"/>
      <c r="C185" s="25"/>
    </row>
    <row r="186" spans="1:3" ht="14.25">
      <c r="A186" s="25"/>
      <c r="B186" s="25"/>
      <c r="C186" s="25"/>
    </row>
    <row r="187" spans="1:3" ht="14.25">
      <c r="A187" s="25"/>
      <c r="B187" s="25"/>
      <c r="C187" s="25"/>
    </row>
    <row r="188" spans="1:3" ht="14.25">
      <c r="A188" s="25"/>
      <c r="B188" s="25"/>
      <c r="C188" s="25"/>
    </row>
    <row r="189" spans="1:3" ht="14.25">
      <c r="A189" s="25"/>
      <c r="B189" s="25"/>
      <c r="C189" s="25"/>
    </row>
    <row r="190" spans="1:3" ht="14.25">
      <c r="A190" s="25"/>
      <c r="B190" s="25"/>
      <c r="C190" s="25"/>
    </row>
    <row r="191" spans="1:3" ht="14.25">
      <c r="A191" s="25"/>
      <c r="B191" s="25"/>
      <c r="C191" s="25"/>
    </row>
    <row r="192" spans="1:3" ht="14.25">
      <c r="A192" s="25"/>
      <c r="B192" s="25"/>
      <c r="C192" s="25"/>
    </row>
    <row r="193" spans="1:3" ht="14.25">
      <c r="A193" s="25"/>
      <c r="B193" s="25"/>
      <c r="C193" s="25"/>
    </row>
    <row r="194" spans="1:3" ht="14.25">
      <c r="A194" s="25"/>
      <c r="B194" s="25"/>
      <c r="C194" s="25"/>
    </row>
    <row r="195" spans="1:3" ht="14.25">
      <c r="A195" s="25"/>
      <c r="B195" s="25"/>
      <c r="C195" s="25"/>
    </row>
    <row r="196" spans="1:3" ht="14.25">
      <c r="A196" s="25"/>
      <c r="B196" s="25"/>
      <c r="C196" s="25"/>
    </row>
    <row r="197" spans="1:3" ht="14.25">
      <c r="A197" s="25"/>
      <c r="B197" s="25"/>
      <c r="C197" s="25"/>
    </row>
    <row r="198" spans="1:3" ht="14.25">
      <c r="A198" s="25"/>
      <c r="B198" s="25"/>
      <c r="C198" s="25"/>
    </row>
    <row r="199" spans="1:3" ht="14.25">
      <c r="A199" s="25"/>
      <c r="B199" s="25"/>
      <c r="C199" s="25"/>
    </row>
    <row r="200" spans="1:3" ht="14.25">
      <c r="A200" s="25"/>
      <c r="B200" s="25"/>
      <c r="C200" s="25"/>
    </row>
    <row r="201" spans="1:3" ht="14.25">
      <c r="A201" s="25"/>
      <c r="B201" s="25"/>
      <c r="C201" s="25"/>
    </row>
    <row r="202" spans="1:3" ht="14.25">
      <c r="A202" s="25"/>
      <c r="B202" s="25"/>
      <c r="C202" s="25"/>
    </row>
    <row r="203" spans="1:3" ht="14.25">
      <c r="A203" s="25"/>
      <c r="B203" s="25"/>
      <c r="C203" s="25"/>
    </row>
    <row r="204" spans="1:3" ht="14.25">
      <c r="A204" s="25"/>
      <c r="B204" s="25"/>
      <c r="C204" s="25"/>
    </row>
    <row r="205" spans="1:3" ht="14.25">
      <c r="A205" s="25"/>
      <c r="B205" s="25"/>
      <c r="C205" s="25"/>
    </row>
    <row r="206" spans="1:3" ht="14.25">
      <c r="A206" s="25"/>
      <c r="B206" s="25"/>
      <c r="C206" s="25"/>
    </row>
    <row r="207" spans="1:3" ht="14.25">
      <c r="A207" s="25"/>
      <c r="B207" s="25"/>
      <c r="C207" s="25"/>
    </row>
    <row r="208" spans="1:3" ht="14.25">
      <c r="A208" s="25"/>
      <c r="B208" s="25"/>
      <c r="C208" s="25"/>
    </row>
    <row r="209" spans="1:3" ht="14.25">
      <c r="A209" s="25"/>
      <c r="B209" s="25"/>
      <c r="C209" s="25"/>
    </row>
    <row r="210" spans="1:3" ht="14.25">
      <c r="A210" s="25"/>
      <c r="B210" s="25"/>
      <c r="C210" s="25"/>
    </row>
    <row r="211" spans="1:3" ht="14.25">
      <c r="A211" s="25"/>
      <c r="B211" s="25"/>
      <c r="C211" s="25"/>
    </row>
    <row r="212" spans="1:3" ht="14.25">
      <c r="A212" s="25"/>
      <c r="B212" s="25"/>
      <c r="C212" s="25"/>
    </row>
    <row r="213" spans="1:3" ht="14.25">
      <c r="A213" s="25"/>
      <c r="B213" s="25"/>
      <c r="C213" s="25"/>
    </row>
    <row r="214" spans="1:3" ht="14.25">
      <c r="A214" s="25"/>
      <c r="B214" s="25"/>
      <c r="C214" s="25"/>
    </row>
  </sheetData>
  <sheetProtection/>
  <mergeCells count="7">
    <mergeCell ref="C1:F1"/>
    <mergeCell ref="F2:F3"/>
    <mergeCell ref="E2:E3"/>
    <mergeCell ref="A2:A3"/>
    <mergeCell ref="B2:B3"/>
    <mergeCell ref="C2:C3"/>
    <mergeCell ref="D2:D3"/>
  </mergeCells>
  <printOptions horizontalCentered="1"/>
  <pageMargins left="0.2362204724409449" right="0.2362204724409449" top="0.88" bottom="0.19" header="0.2" footer="0.19"/>
  <pageSetup horizontalDpi="600" verticalDpi="600" orientation="portrait" paperSize="9" scale="56" r:id="rId1"/>
  <headerFooter alignWithMargins="0">
    <oddHeader>&amp;C&amp;"Garamond,Félkövér"&amp;12  5/2016.(IV.22.) számú zárszámadási rendelethez
ZALASZABAR KÖZSÉG ÖNKORMÁNYZATA ÉS INTÉZMÉNYE 2015.ÉVI BEVÉTELEINEK TELJESÍTÉSE FORRÁSONKÉNT
 &amp;R&amp;A
&amp;P.oldal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AU80"/>
  <sheetViews>
    <sheetView view="pageLayout" zoomScaleNormal="75" zoomScaleSheetLayoutView="100" workbookViewId="0" topLeftCell="F1">
      <selection activeCell="B75" sqref="B75"/>
    </sheetView>
  </sheetViews>
  <sheetFormatPr defaultColWidth="9.00390625" defaultRowHeight="12.75"/>
  <cols>
    <col min="1" max="1" width="5.75390625" style="143" customWidth="1"/>
    <col min="2" max="3" width="9.125" style="143" customWidth="1"/>
    <col min="4" max="4" width="41.625" style="143" customWidth="1"/>
    <col min="5" max="28" width="8.75390625" style="143" customWidth="1"/>
    <col min="29" max="29" width="5.875" style="143" customWidth="1"/>
    <col min="30" max="31" width="8.75390625" style="143" customWidth="1"/>
    <col min="32" max="32" width="44.00390625" style="143" customWidth="1"/>
    <col min="33" max="44" width="8.75390625" style="143" customWidth="1"/>
    <col min="45" max="45" width="11.25390625" style="143" customWidth="1"/>
    <col min="46" max="46" width="10.375" style="143" bestFit="1" customWidth="1"/>
    <col min="47" max="47" width="11.75390625" style="143" customWidth="1"/>
    <col min="48" max="16384" width="9.125" style="143" customWidth="1"/>
  </cols>
  <sheetData>
    <row r="2" spans="1:47" ht="12.75" customHeight="1">
      <c r="A2" s="663" t="s">
        <v>1388</v>
      </c>
      <c r="B2" s="665" t="s">
        <v>895</v>
      </c>
      <c r="C2" s="665" t="s">
        <v>1389</v>
      </c>
      <c r="D2" s="667" t="s">
        <v>833</v>
      </c>
      <c r="E2" s="669" t="s">
        <v>1383</v>
      </c>
      <c r="F2" s="670"/>
      <c r="G2" s="670"/>
      <c r="H2" s="670"/>
      <c r="I2" s="670"/>
      <c r="J2" s="663"/>
      <c r="K2" s="669" t="s">
        <v>1384</v>
      </c>
      <c r="L2" s="670"/>
      <c r="M2" s="663"/>
      <c r="N2" s="669" t="s">
        <v>896</v>
      </c>
      <c r="O2" s="670"/>
      <c r="P2" s="663"/>
      <c r="Q2" s="669" t="s">
        <v>897</v>
      </c>
      <c r="R2" s="670"/>
      <c r="S2" s="663"/>
      <c r="T2" s="669" t="s">
        <v>898</v>
      </c>
      <c r="U2" s="670"/>
      <c r="V2" s="663"/>
      <c r="W2" s="673" t="s">
        <v>1390</v>
      </c>
      <c r="X2" s="674"/>
      <c r="Y2" s="674"/>
      <c r="Z2" s="674"/>
      <c r="AA2" s="674"/>
      <c r="AB2" s="675"/>
      <c r="AC2" s="663" t="s">
        <v>1388</v>
      </c>
      <c r="AD2" s="665" t="s">
        <v>895</v>
      </c>
      <c r="AE2" s="665" t="s">
        <v>1389</v>
      </c>
      <c r="AF2" s="667" t="s">
        <v>833</v>
      </c>
      <c r="AG2" s="673" t="s">
        <v>1385</v>
      </c>
      <c r="AH2" s="674"/>
      <c r="AI2" s="674"/>
      <c r="AJ2" s="674"/>
      <c r="AK2" s="674"/>
      <c r="AL2" s="675"/>
      <c r="AM2" s="669" t="s">
        <v>899</v>
      </c>
      <c r="AN2" s="670"/>
      <c r="AO2" s="663"/>
      <c r="AP2" s="669" t="s">
        <v>443</v>
      </c>
      <c r="AQ2" s="670"/>
      <c r="AR2" s="663"/>
      <c r="AS2" s="676" t="s">
        <v>830</v>
      </c>
      <c r="AT2" s="676"/>
      <c r="AU2" s="676"/>
    </row>
    <row r="3" spans="1:47" ht="63.75" customHeight="1">
      <c r="A3" s="664"/>
      <c r="B3" s="666"/>
      <c r="C3" s="666"/>
      <c r="D3" s="668"/>
      <c r="E3" s="673" t="s">
        <v>1387</v>
      </c>
      <c r="F3" s="674"/>
      <c r="G3" s="675"/>
      <c r="H3" s="673" t="s">
        <v>1386</v>
      </c>
      <c r="I3" s="674"/>
      <c r="J3" s="675"/>
      <c r="K3" s="671"/>
      <c r="L3" s="672"/>
      <c r="M3" s="664"/>
      <c r="N3" s="671"/>
      <c r="O3" s="672"/>
      <c r="P3" s="664"/>
      <c r="Q3" s="671"/>
      <c r="R3" s="672"/>
      <c r="S3" s="664"/>
      <c r="T3" s="671"/>
      <c r="U3" s="672"/>
      <c r="V3" s="664"/>
      <c r="W3" s="671" t="s">
        <v>1391</v>
      </c>
      <c r="X3" s="672"/>
      <c r="Y3" s="664"/>
      <c r="Z3" s="671" t="s">
        <v>1392</v>
      </c>
      <c r="AA3" s="672"/>
      <c r="AB3" s="664"/>
      <c r="AC3" s="664"/>
      <c r="AD3" s="666"/>
      <c r="AE3" s="666"/>
      <c r="AF3" s="668"/>
      <c r="AG3" s="677" t="s">
        <v>1447</v>
      </c>
      <c r="AH3" s="678"/>
      <c r="AI3" s="679"/>
      <c r="AJ3" s="673" t="s">
        <v>1393</v>
      </c>
      <c r="AK3" s="674"/>
      <c r="AL3" s="675"/>
      <c r="AM3" s="671"/>
      <c r="AN3" s="672"/>
      <c r="AO3" s="664"/>
      <c r="AP3" s="671"/>
      <c r="AQ3" s="672"/>
      <c r="AR3" s="664"/>
      <c r="AS3" s="676"/>
      <c r="AT3" s="676"/>
      <c r="AU3" s="676"/>
    </row>
    <row r="4" spans="1:47" ht="12.75">
      <c r="A4" s="317"/>
      <c r="B4" s="317"/>
      <c r="C4" s="317"/>
      <c r="D4" s="318"/>
      <c r="E4" s="147" t="s">
        <v>1445</v>
      </c>
      <c r="F4" s="147" t="s">
        <v>1446</v>
      </c>
      <c r="G4" s="145" t="s">
        <v>1460</v>
      </c>
      <c r="H4" s="147" t="s">
        <v>1445</v>
      </c>
      <c r="I4" s="147" t="s">
        <v>1446</v>
      </c>
      <c r="J4" s="145" t="s">
        <v>1460</v>
      </c>
      <c r="K4" s="147" t="s">
        <v>1445</v>
      </c>
      <c r="L4" s="147" t="s">
        <v>1446</v>
      </c>
      <c r="M4" s="145" t="s">
        <v>1460</v>
      </c>
      <c r="N4" s="147" t="s">
        <v>1445</v>
      </c>
      <c r="O4" s="147" t="s">
        <v>1446</v>
      </c>
      <c r="P4" s="145" t="s">
        <v>1460</v>
      </c>
      <c r="Q4" s="147" t="s">
        <v>1445</v>
      </c>
      <c r="R4" s="147" t="s">
        <v>1446</v>
      </c>
      <c r="S4" s="145" t="s">
        <v>1460</v>
      </c>
      <c r="T4" s="147" t="s">
        <v>1445</v>
      </c>
      <c r="U4" s="147" t="s">
        <v>1446</v>
      </c>
      <c r="V4" s="145" t="s">
        <v>1460</v>
      </c>
      <c r="W4" s="147" t="s">
        <v>1445</v>
      </c>
      <c r="X4" s="147" t="s">
        <v>1446</v>
      </c>
      <c r="Y4" s="145" t="s">
        <v>1460</v>
      </c>
      <c r="Z4" s="147" t="s">
        <v>1445</v>
      </c>
      <c r="AA4" s="147" t="s">
        <v>1446</v>
      </c>
      <c r="AB4" s="145" t="s">
        <v>1460</v>
      </c>
      <c r="AC4" s="144"/>
      <c r="AD4" s="144"/>
      <c r="AE4" s="144"/>
      <c r="AF4" s="146"/>
      <c r="AG4" s="147" t="s">
        <v>1445</v>
      </c>
      <c r="AH4" s="147" t="s">
        <v>1446</v>
      </c>
      <c r="AI4" s="145" t="s">
        <v>1460</v>
      </c>
      <c r="AJ4" s="147" t="s">
        <v>1445</v>
      </c>
      <c r="AK4" s="147" t="s">
        <v>1446</v>
      </c>
      <c r="AL4" s="145" t="s">
        <v>1460</v>
      </c>
      <c r="AM4" s="147" t="s">
        <v>1445</v>
      </c>
      <c r="AN4" s="147" t="s">
        <v>1446</v>
      </c>
      <c r="AO4" s="145" t="s">
        <v>1460</v>
      </c>
      <c r="AP4" s="147" t="s">
        <v>1445</v>
      </c>
      <c r="AQ4" s="147" t="s">
        <v>1446</v>
      </c>
      <c r="AR4" s="145" t="s">
        <v>1460</v>
      </c>
      <c r="AS4" s="147" t="s">
        <v>1445</v>
      </c>
      <c r="AT4" s="147" t="s">
        <v>1446</v>
      </c>
      <c r="AU4" s="313" t="s">
        <v>1460</v>
      </c>
    </row>
    <row r="5" spans="1:47" ht="12.75">
      <c r="A5" s="319"/>
      <c r="B5" s="320"/>
      <c r="C5" s="321"/>
      <c r="D5" s="322" t="s">
        <v>886</v>
      </c>
      <c r="E5" s="323"/>
      <c r="F5" s="323"/>
      <c r="G5" s="323"/>
      <c r="H5" s="323"/>
      <c r="I5" s="323"/>
      <c r="J5" s="323"/>
      <c r="K5" s="323"/>
      <c r="L5" s="323"/>
      <c r="M5" s="323"/>
      <c r="N5" s="324"/>
      <c r="O5" s="324"/>
      <c r="P5" s="324"/>
      <c r="Q5" s="324"/>
      <c r="R5" s="323"/>
      <c r="S5" s="323"/>
      <c r="T5" s="323"/>
      <c r="U5" s="323"/>
      <c r="V5" s="323"/>
      <c r="W5" s="324"/>
      <c r="X5" s="324"/>
      <c r="Y5" s="324"/>
      <c r="Z5" s="324"/>
      <c r="AA5" s="324"/>
      <c r="AB5" s="325"/>
      <c r="AC5" s="326"/>
      <c r="AD5" s="327"/>
      <c r="AE5" s="321"/>
      <c r="AF5" s="322" t="s">
        <v>886</v>
      </c>
      <c r="AG5" s="328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30"/>
      <c r="AU5" s="331"/>
    </row>
    <row r="6" spans="1:47" ht="12.75">
      <c r="A6" s="148" t="s">
        <v>900</v>
      </c>
      <c r="B6" s="332"/>
      <c r="C6" s="150"/>
      <c r="D6" s="148" t="s">
        <v>901</v>
      </c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333" t="s">
        <v>900</v>
      </c>
      <c r="AD6" s="334"/>
      <c r="AE6" s="150"/>
      <c r="AF6" s="148" t="s">
        <v>901</v>
      </c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335"/>
      <c r="AT6" s="336"/>
      <c r="AU6" s="331"/>
    </row>
    <row r="7" spans="1:47" ht="12.75">
      <c r="A7" s="148"/>
      <c r="B7" s="362">
        <v>900020</v>
      </c>
      <c r="C7" s="183"/>
      <c r="D7" s="150" t="s">
        <v>1495</v>
      </c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>
        <v>10520</v>
      </c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333"/>
      <c r="AD7" s="362">
        <v>900020</v>
      </c>
      <c r="AE7" s="183"/>
      <c r="AF7" s="150" t="s">
        <v>1495</v>
      </c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335">
        <f>SUM(E7+H7+K7+N7+Q7+T7+W7+Z7+AG7+AJ7+AM7+AP7)</f>
        <v>0</v>
      </c>
      <c r="AT7" s="335">
        <f>SUM(F7+I7+L7+O7+R7+U7+X7+AA7+AH7+AK7+AN7+AQ7)</f>
        <v>0</v>
      </c>
      <c r="AU7" s="335">
        <f>SUM(G7+J7+M7+P7+S7+V7+Y7+AB7+AI7+AL7+AO7+AR7)</f>
        <v>10520</v>
      </c>
    </row>
    <row r="8" spans="1:47" ht="12.75">
      <c r="A8" s="148"/>
      <c r="B8" s="363" t="s">
        <v>902</v>
      </c>
      <c r="C8" s="183"/>
      <c r="D8" s="150" t="s">
        <v>903</v>
      </c>
      <c r="E8" s="149"/>
      <c r="F8" s="149"/>
      <c r="G8" s="149"/>
      <c r="H8" s="149"/>
      <c r="I8" s="149"/>
      <c r="J8" s="149">
        <v>2343</v>
      </c>
      <c r="K8" s="149"/>
      <c r="L8" s="149"/>
      <c r="M8" s="149"/>
      <c r="N8" s="149"/>
      <c r="O8" s="149"/>
      <c r="P8" s="149"/>
      <c r="Q8" s="149"/>
      <c r="R8" s="149"/>
      <c r="S8" s="149">
        <v>8</v>
      </c>
      <c r="T8" s="149"/>
      <c r="U8" s="149"/>
      <c r="V8" s="149"/>
      <c r="W8" s="149"/>
      <c r="X8" s="149"/>
      <c r="Y8" s="149"/>
      <c r="Z8" s="149"/>
      <c r="AA8" s="149"/>
      <c r="AB8" s="149"/>
      <c r="AC8" s="333"/>
      <c r="AD8" s="375" t="s">
        <v>902</v>
      </c>
      <c r="AE8" s="183"/>
      <c r="AF8" s="150" t="s">
        <v>903</v>
      </c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335">
        <f aca="true" t="shared" si="0" ref="AS8:AS70">SUM(E8+H8+K8+N8+Q8+T8+W8+Z8+AG8+AJ8+AM8+AP8)</f>
        <v>0</v>
      </c>
      <c r="AT8" s="335">
        <f aca="true" t="shared" si="1" ref="AT8:AT71">SUM(F8+I8+L8+O8+R8+U8+X8+AA8+AH8+AK8+AN8+AQ8)</f>
        <v>0</v>
      </c>
      <c r="AU8" s="335">
        <f aca="true" t="shared" si="2" ref="AU8:AU71">SUM(G8+J8+M8+P8+S8+V8+Y8+AB8+AI8+AL8+AO8+AR8)</f>
        <v>2351</v>
      </c>
    </row>
    <row r="9" spans="1:47" ht="12.75">
      <c r="A9" s="148"/>
      <c r="B9" s="364" t="s">
        <v>904</v>
      </c>
      <c r="C9" s="154"/>
      <c r="D9" s="338" t="s">
        <v>861</v>
      </c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>
        <v>15</v>
      </c>
      <c r="T9" s="149"/>
      <c r="U9" s="149"/>
      <c r="V9" s="149"/>
      <c r="W9" s="149"/>
      <c r="X9" s="149"/>
      <c r="Y9" s="149"/>
      <c r="Z9" s="149"/>
      <c r="AA9" s="149"/>
      <c r="AB9" s="149"/>
      <c r="AC9" s="333"/>
      <c r="AD9" s="376" t="s">
        <v>904</v>
      </c>
      <c r="AE9" s="154"/>
      <c r="AF9" s="338" t="s">
        <v>861</v>
      </c>
      <c r="AG9" s="149"/>
      <c r="AH9" s="149"/>
      <c r="AI9" s="149"/>
      <c r="AJ9" s="149"/>
      <c r="AK9" s="149"/>
      <c r="AL9" s="149"/>
      <c r="AM9" s="149"/>
      <c r="AN9" s="149"/>
      <c r="AO9" s="149"/>
      <c r="AP9" s="339"/>
      <c r="AQ9" s="339"/>
      <c r="AR9" s="339"/>
      <c r="AS9" s="335">
        <f t="shared" si="0"/>
        <v>0</v>
      </c>
      <c r="AT9" s="335">
        <f t="shared" si="1"/>
        <v>0</v>
      </c>
      <c r="AU9" s="335">
        <f t="shared" si="2"/>
        <v>15</v>
      </c>
    </row>
    <row r="10" spans="1:47" ht="12.75">
      <c r="A10" s="148"/>
      <c r="B10" s="365" t="s">
        <v>905</v>
      </c>
      <c r="C10" s="366"/>
      <c r="D10" s="328" t="s">
        <v>906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>
        <v>2932</v>
      </c>
      <c r="T10" s="149"/>
      <c r="U10" s="149">
        <v>1145</v>
      </c>
      <c r="V10" s="149">
        <v>1145</v>
      </c>
      <c r="W10" s="149"/>
      <c r="X10" s="149"/>
      <c r="Y10" s="149"/>
      <c r="Z10" s="149"/>
      <c r="AA10" s="149"/>
      <c r="AB10" s="149"/>
      <c r="AC10" s="333"/>
      <c r="AD10" s="365" t="s">
        <v>905</v>
      </c>
      <c r="AE10" s="366"/>
      <c r="AF10" s="328" t="s">
        <v>906</v>
      </c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335">
        <f t="shared" si="0"/>
        <v>0</v>
      </c>
      <c r="AT10" s="335">
        <f t="shared" si="1"/>
        <v>1145</v>
      </c>
      <c r="AU10" s="335">
        <f t="shared" si="2"/>
        <v>4077</v>
      </c>
    </row>
    <row r="11" spans="1:47" ht="12.75">
      <c r="A11" s="148"/>
      <c r="B11" s="363" t="s">
        <v>907</v>
      </c>
      <c r="C11" s="183"/>
      <c r="D11" s="150" t="s">
        <v>329</v>
      </c>
      <c r="E11" s="151"/>
      <c r="F11" s="151"/>
      <c r="G11" s="151">
        <v>46461</v>
      </c>
      <c r="H11" s="151"/>
      <c r="I11" s="151"/>
      <c r="J11" s="151"/>
      <c r="K11" s="152"/>
      <c r="L11" s="152"/>
      <c r="M11" s="182">
        <v>16523</v>
      </c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333"/>
      <c r="AD11" s="375" t="s">
        <v>907</v>
      </c>
      <c r="AE11" s="183"/>
      <c r="AF11" s="150" t="s">
        <v>908</v>
      </c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82">
        <v>1585</v>
      </c>
      <c r="AR11" s="182">
        <v>1585</v>
      </c>
      <c r="AS11" s="335">
        <f t="shared" si="0"/>
        <v>0</v>
      </c>
      <c r="AT11" s="335">
        <f t="shared" si="1"/>
        <v>1585</v>
      </c>
      <c r="AU11" s="335">
        <f t="shared" si="2"/>
        <v>64569</v>
      </c>
    </row>
    <row r="12" spans="1:47" ht="12.75">
      <c r="A12" s="148"/>
      <c r="B12" s="363" t="s">
        <v>978</v>
      </c>
      <c r="C12" s="183"/>
      <c r="D12" s="150" t="s">
        <v>979</v>
      </c>
      <c r="E12" s="151"/>
      <c r="F12" s="151"/>
      <c r="G12" s="151"/>
      <c r="H12" s="151"/>
      <c r="I12" s="151"/>
      <c r="J12" s="151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333"/>
      <c r="AD12" s="363" t="s">
        <v>978</v>
      </c>
      <c r="AE12" s="183"/>
      <c r="AF12" s="150" t="s">
        <v>979</v>
      </c>
      <c r="AG12" s="152"/>
      <c r="AH12" s="152"/>
      <c r="AI12" s="152"/>
      <c r="AJ12" s="152"/>
      <c r="AK12" s="152"/>
      <c r="AL12" s="152"/>
      <c r="AM12" s="152"/>
      <c r="AN12" s="151"/>
      <c r="AO12" s="151">
        <v>8189</v>
      </c>
      <c r="AP12" s="152"/>
      <c r="AQ12" s="152"/>
      <c r="AR12" s="152"/>
      <c r="AS12" s="335">
        <f t="shared" si="0"/>
        <v>0</v>
      </c>
      <c r="AT12" s="335">
        <f t="shared" si="1"/>
        <v>0</v>
      </c>
      <c r="AU12" s="335">
        <f t="shared" si="2"/>
        <v>8189</v>
      </c>
    </row>
    <row r="13" spans="1:47" ht="12.75">
      <c r="A13" s="148"/>
      <c r="B13" s="367"/>
      <c r="C13" s="183"/>
      <c r="D13" s="328" t="s">
        <v>909</v>
      </c>
      <c r="E13" s="340">
        <f aca="true" t="shared" si="3" ref="E13:M13">SUM(E8:E11)</f>
        <v>0</v>
      </c>
      <c r="F13" s="340">
        <f t="shared" si="3"/>
        <v>0</v>
      </c>
      <c r="G13" s="340">
        <f t="shared" si="3"/>
        <v>46461</v>
      </c>
      <c r="H13" s="340">
        <f t="shared" si="3"/>
        <v>0</v>
      </c>
      <c r="I13" s="340">
        <f t="shared" si="3"/>
        <v>0</v>
      </c>
      <c r="J13" s="340">
        <f t="shared" si="3"/>
        <v>2343</v>
      </c>
      <c r="K13" s="340">
        <f t="shared" si="3"/>
        <v>0</v>
      </c>
      <c r="L13" s="340">
        <f t="shared" si="3"/>
        <v>0</v>
      </c>
      <c r="M13" s="340">
        <f t="shared" si="3"/>
        <v>16523</v>
      </c>
      <c r="N13" s="340">
        <f>SUM(N7:N11)</f>
        <v>0</v>
      </c>
      <c r="O13" s="340">
        <f>SUM(O7:O11)</f>
        <v>0</v>
      </c>
      <c r="P13" s="340">
        <f>SUM(P7:P11)</f>
        <v>10520</v>
      </c>
      <c r="Q13" s="340">
        <f aca="true" t="shared" si="4" ref="Q13:AB13">SUM(Q8:Q11)</f>
        <v>0</v>
      </c>
      <c r="R13" s="340">
        <f t="shared" si="4"/>
        <v>0</v>
      </c>
      <c r="S13" s="340">
        <f t="shared" si="4"/>
        <v>2955</v>
      </c>
      <c r="T13" s="340">
        <f t="shared" si="4"/>
        <v>0</v>
      </c>
      <c r="U13" s="340">
        <f t="shared" si="4"/>
        <v>1145</v>
      </c>
      <c r="V13" s="340">
        <f t="shared" si="4"/>
        <v>1145</v>
      </c>
      <c r="W13" s="340">
        <f t="shared" si="4"/>
        <v>0</v>
      </c>
      <c r="X13" s="340">
        <f t="shared" si="4"/>
        <v>0</v>
      </c>
      <c r="Y13" s="340">
        <f t="shared" si="4"/>
        <v>0</v>
      </c>
      <c r="Z13" s="340">
        <f t="shared" si="4"/>
        <v>0</v>
      </c>
      <c r="AA13" s="340">
        <f t="shared" si="4"/>
        <v>0</v>
      </c>
      <c r="AB13" s="340">
        <f t="shared" si="4"/>
        <v>0</v>
      </c>
      <c r="AC13" s="333"/>
      <c r="AD13" s="377"/>
      <c r="AE13" s="183"/>
      <c r="AF13" s="328" t="s">
        <v>909</v>
      </c>
      <c r="AG13" s="152">
        <f aca="true" t="shared" si="5" ref="AG13:AM13">SUM(AG8:AG11)</f>
        <v>0</v>
      </c>
      <c r="AH13" s="152">
        <f t="shared" si="5"/>
        <v>0</v>
      </c>
      <c r="AI13" s="152">
        <f t="shared" si="5"/>
        <v>0</v>
      </c>
      <c r="AJ13" s="152">
        <f t="shared" si="5"/>
        <v>0</v>
      </c>
      <c r="AK13" s="152">
        <f t="shared" si="5"/>
        <v>0</v>
      </c>
      <c r="AL13" s="152">
        <f t="shared" si="5"/>
        <v>0</v>
      </c>
      <c r="AM13" s="152">
        <f t="shared" si="5"/>
        <v>0</v>
      </c>
      <c r="AN13" s="152">
        <f>SUM(AN7:AN12)</f>
        <v>0</v>
      </c>
      <c r="AO13" s="152">
        <f>SUM(AO7:AO12)</f>
        <v>8189</v>
      </c>
      <c r="AP13" s="152">
        <f>SUM(AP8:AP11)</f>
        <v>0</v>
      </c>
      <c r="AQ13" s="152">
        <f>SUM(AQ8:AQ11)</f>
        <v>1585</v>
      </c>
      <c r="AR13" s="152">
        <f>SUM(AR8:AR11)</f>
        <v>1585</v>
      </c>
      <c r="AS13" s="335">
        <f t="shared" si="0"/>
        <v>0</v>
      </c>
      <c r="AT13" s="335">
        <f t="shared" si="1"/>
        <v>2730</v>
      </c>
      <c r="AU13" s="335">
        <f t="shared" si="2"/>
        <v>89721</v>
      </c>
    </row>
    <row r="14" spans="1:47" ht="12.75">
      <c r="A14" s="148" t="s">
        <v>910</v>
      </c>
      <c r="B14" s="154"/>
      <c r="C14" s="368"/>
      <c r="D14" s="341" t="s">
        <v>911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333" t="s">
        <v>910</v>
      </c>
      <c r="AD14" s="376"/>
      <c r="AE14" s="368"/>
      <c r="AF14" s="341" t="s">
        <v>911</v>
      </c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335">
        <f t="shared" si="0"/>
        <v>0</v>
      </c>
      <c r="AT14" s="335">
        <f t="shared" si="1"/>
        <v>0</v>
      </c>
      <c r="AU14" s="335">
        <f t="shared" si="2"/>
        <v>0</v>
      </c>
    </row>
    <row r="15" spans="1:47" ht="12.75">
      <c r="A15" s="342"/>
      <c r="B15" s="363" t="s">
        <v>914</v>
      </c>
      <c r="C15" s="183"/>
      <c r="D15" s="338" t="s">
        <v>1453</v>
      </c>
      <c r="E15" s="149"/>
      <c r="F15" s="149"/>
      <c r="G15" s="149"/>
      <c r="H15" s="149"/>
      <c r="I15" s="149"/>
      <c r="J15" s="149"/>
      <c r="K15" s="149">
        <v>313</v>
      </c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343"/>
      <c r="AD15" s="375" t="s">
        <v>914</v>
      </c>
      <c r="AE15" s="183"/>
      <c r="AF15" s="338" t="s">
        <v>1453</v>
      </c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335">
        <f t="shared" si="0"/>
        <v>313</v>
      </c>
      <c r="AT15" s="335">
        <f t="shared" si="1"/>
        <v>0</v>
      </c>
      <c r="AU15" s="335">
        <f t="shared" si="2"/>
        <v>0</v>
      </c>
    </row>
    <row r="16" spans="1:47" ht="12.75">
      <c r="A16" s="342"/>
      <c r="B16" s="363" t="s">
        <v>916</v>
      </c>
      <c r="C16" s="183"/>
      <c r="D16" s="338" t="s">
        <v>1454</v>
      </c>
      <c r="E16" s="149"/>
      <c r="F16" s="149"/>
      <c r="G16" s="149"/>
      <c r="H16" s="149"/>
      <c r="I16" s="149"/>
      <c r="J16" s="149">
        <v>11123</v>
      </c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343"/>
      <c r="AD16" s="375" t="s">
        <v>916</v>
      </c>
      <c r="AE16" s="183"/>
      <c r="AF16" s="338" t="s">
        <v>1454</v>
      </c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335">
        <f t="shared" si="0"/>
        <v>0</v>
      </c>
      <c r="AT16" s="335">
        <f t="shared" si="1"/>
        <v>0</v>
      </c>
      <c r="AU16" s="335">
        <f t="shared" si="2"/>
        <v>11123</v>
      </c>
    </row>
    <row r="17" spans="1:47" ht="12.75">
      <c r="A17" s="342"/>
      <c r="B17" s="371" t="s">
        <v>1516</v>
      </c>
      <c r="C17" s="183"/>
      <c r="D17" s="338" t="s">
        <v>1517</v>
      </c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343"/>
      <c r="AD17" s="375"/>
      <c r="AE17" s="183"/>
      <c r="AF17" s="338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335">
        <f t="shared" si="0"/>
        <v>0</v>
      </c>
      <c r="AT17" s="335">
        <f t="shared" si="1"/>
        <v>0</v>
      </c>
      <c r="AU17" s="335">
        <f t="shared" si="2"/>
        <v>0</v>
      </c>
    </row>
    <row r="18" spans="1:47" ht="12.75">
      <c r="A18" s="342"/>
      <c r="B18" s="363" t="s">
        <v>918</v>
      </c>
      <c r="C18" s="183"/>
      <c r="D18" s="338" t="s">
        <v>919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343"/>
      <c r="AD18" s="375" t="s">
        <v>918</v>
      </c>
      <c r="AE18" s="183"/>
      <c r="AF18" s="338" t="s">
        <v>919</v>
      </c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335">
        <f t="shared" si="0"/>
        <v>0</v>
      </c>
      <c r="AT18" s="335">
        <f t="shared" si="1"/>
        <v>0</v>
      </c>
      <c r="AU18" s="335">
        <f t="shared" si="2"/>
        <v>0</v>
      </c>
    </row>
    <row r="19" spans="1:47" ht="12.75">
      <c r="A19" s="342"/>
      <c r="B19" s="363" t="s">
        <v>920</v>
      </c>
      <c r="C19" s="183"/>
      <c r="D19" s="338" t="s">
        <v>859</v>
      </c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343"/>
      <c r="AD19" s="375" t="s">
        <v>920</v>
      </c>
      <c r="AE19" s="183"/>
      <c r="AF19" s="338" t="s">
        <v>859</v>
      </c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335">
        <f t="shared" si="0"/>
        <v>0</v>
      </c>
      <c r="AT19" s="335">
        <f t="shared" si="1"/>
        <v>0</v>
      </c>
      <c r="AU19" s="335">
        <f t="shared" si="2"/>
        <v>0</v>
      </c>
    </row>
    <row r="20" spans="1:47" ht="12.75">
      <c r="A20" s="342"/>
      <c r="B20" s="363"/>
      <c r="C20" s="183"/>
      <c r="D20" s="328" t="s">
        <v>921</v>
      </c>
      <c r="E20" s="152">
        <f aca="true" t="shared" si="6" ref="E20:AB20">SUM(E15:E19)</f>
        <v>0</v>
      </c>
      <c r="F20" s="152">
        <f t="shared" si="6"/>
        <v>0</v>
      </c>
      <c r="G20" s="152">
        <f t="shared" si="6"/>
        <v>0</v>
      </c>
      <c r="H20" s="152">
        <f t="shared" si="6"/>
        <v>0</v>
      </c>
      <c r="I20" s="152">
        <f t="shared" si="6"/>
        <v>0</v>
      </c>
      <c r="J20" s="152">
        <f t="shared" si="6"/>
        <v>11123</v>
      </c>
      <c r="K20" s="152">
        <f t="shared" si="6"/>
        <v>313</v>
      </c>
      <c r="L20" s="152">
        <f t="shared" si="6"/>
        <v>0</v>
      </c>
      <c r="M20" s="152">
        <f t="shared" si="6"/>
        <v>0</v>
      </c>
      <c r="N20" s="152">
        <f t="shared" si="6"/>
        <v>0</v>
      </c>
      <c r="O20" s="152">
        <f>SUM(O15:O19)</f>
        <v>0</v>
      </c>
      <c r="P20" s="152">
        <f>SUM(P15:P19)</f>
        <v>0</v>
      </c>
      <c r="Q20" s="152">
        <f t="shared" si="6"/>
        <v>0</v>
      </c>
      <c r="R20" s="152">
        <f t="shared" si="6"/>
        <v>0</v>
      </c>
      <c r="S20" s="152">
        <f t="shared" si="6"/>
        <v>0</v>
      </c>
      <c r="T20" s="152">
        <f t="shared" si="6"/>
        <v>0</v>
      </c>
      <c r="U20" s="152">
        <f t="shared" si="6"/>
        <v>0</v>
      </c>
      <c r="V20" s="152">
        <f t="shared" si="6"/>
        <v>0</v>
      </c>
      <c r="W20" s="152">
        <f t="shared" si="6"/>
        <v>0</v>
      </c>
      <c r="X20" s="152">
        <f t="shared" si="6"/>
        <v>0</v>
      </c>
      <c r="Y20" s="152">
        <f t="shared" si="6"/>
        <v>0</v>
      </c>
      <c r="Z20" s="152">
        <f t="shared" si="6"/>
        <v>0</v>
      </c>
      <c r="AA20" s="152">
        <f t="shared" si="6"/>
        <v>0</v>
      </c>
      <c r="AB20" s="152">
        <f t="shared" si="6"/>
        <v>0</v>
      </c>
      <c r="AC20" s="343"/>
      <c r="AD20" s="375"/>
      <c r="AE20" s="183"/>
      <c r="AF20" s="328" t="s">
        <v>921</v>
      </c>
      <c r="AG20" s="152">
        <f aca="true" t="shared" si="7" ref="AG20:AR20">SUM(AG15:AG19)</f>
        <v>0</v>
      </c>
      <c r="AH20" s="152">
        <f t="shared" si="7"/>
        <v>0</v>
      </c>
      <c r="AI20" s="152">
        <f t="shared" si="7"/>
        <v>0</v>
      </c>
      <c r="AJ20" s="152">
        <f t="shared" si="7"/>
        <v>0</v>
      </c>
      <c r="AK20" s="152">
        <f t="shared" si="7"/>
        <v>0</v>
      </c>
      <c r="AL20" s="152">
        <f t="shared" si="7"/>
        <v>0</v>
      </c>
      <c r="AM20" s="152">
        <f t="shared" si="7"/>
        <v>0</v>
      </c>
      <c r="AN20" s="152">
        <f t="shared" si="7"/>
        <v>0</v>
      </c>
      <c r="AO20" s="152">
        <f t="shared" si="7"/>
        <v>0</v>
      </c>
      <c r="AP20" s="152">
        <f t="shared" si="7"/>
        <v>0</v>
      </c>
      <c r="AQ20" s="152">
        <f t="shared" si="7"/>
        <v>0</v>
      </c>
      <c r="AR20" s="152">
        <f t="shared" si="7"/>
        <v>0</v>
      </c>
      <c r="AS20" s="335">
        <f t="shared" si="0"/>
        <v>313</v>
      </c>
      <c r="AT20" s="335">
        <f t="shared" si="1"/>
        <v>0</v>
      </c>
      <c r="AU20" s="335">
        <f t="shared" si="2"/>
        <v>11123</v>
      </c>
    </row>
    <row r="21" spans="1:47" ht="12.75">
      <c r="A21" s="148" t="s">
        <v>922</v>
      </c>
      <c r="B21" s="183"/>
      <c r="C21" s="369"/>
      <c r="D21" s="148" t="s">
        <v>923</v>
      </c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333" t="s">
        <v>922</v>
      </c>
      <c r="AD21" s="375"/>
      <c r="AE21" s="369"/>
      <c r="AF21" s="148" t="s">
        <v>923</v>
      </c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335">
        <f t="shared" si="0"/>
        <v>0</v>
      </c>
      <c r="AT21" s="335">
        <f t="shared" si="1"/>
        <v>0</v>
      </c>
      <c r="AU21" s="335">
        <f t="shared" si="2"/>
        <v>0</v>
      </c>
    </row>
    <row r="22" spans="1:47" ht="12.75">
      <c r="A22" s="342"/>
      <c r="B22" s="363" t="s">
        <v>924</v>
      </c>
      <c r="C22" s="183"/>
      <c r="D22" s="338" t="s">
        <v>925</v>
      </c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343"/>
      <c r="AD22" s="375" t="s">
        <v>924</v>
      </c>
      <c r="AE22" s="183"/>
      <c r="AF22" s="338" t="s">
        <v>925</v>
      </c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335">
        <f t="shared" si="0"/>
        <v>0</v>
      </c>
      <c r="AT22" s="335">
        <f t="shared" si="1"/>
        <v>0</v>
      </c>
      <c r="AU22" s="335">
        <f t="shared" si="2"/>
        <v>0</v>
      </c>
    </row>
    <row r="23" spans="1:47" ht="12.75">
      <c r="A23" s="342"/>
      <c r="B23" s="363" t="s">
        <v>926</v>
      </c>
      <c r="C23" s="183"/>
      <c r="D23" s="338" t="s">
        <v>927</v>
      </c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343"/>
      <c r="AD23" s="375" t="s">
        <v>926</v>
      </c>
      <c r="AE23" s="183"/>
      <c r="AF23" s="338" t="s">
        <v>927</v>
      </c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335">
        <f t="shared" si="0"/>
        <v>0</v>
      </c>
      <c r="AT23" s="335">
        <f t="shared" si="1"/>
        <v>0</v>
      </c>
      <c r="AU23" s="335">
        <f t="shared" si="2"/>
        <v>0</v>
      </c>
    </row>
    <row r="24" spans="1:47" ht="12.75">
      <c r="A24" s="342"/>
      <c r="B24" s="363"/>
      <c r="C24" s="183"/>
      <c r="D24" s="328" t="s">
        <v>928</v>
      </c>
      <c r="E24" s="333">
        <f aca="true" t="shared" si="8" ref="E24:AB24">SUM(E22:E23)</f>
        <v>0</v>
      </c>
      <c r="F24" s="333">
        <f t="shared" si="8"/>
        <v>0</v>
      </c>
      <c r="G24" s="333">
        <f t="shared" si="8"/>
        <v>0</v>
      </c>
      <c r="H24" s="333">
        <f t="shared" si="8"/>
        <v>0</v>
      </c>
      <c r="I24" s="333">
        <f t="shared" si="8"/>
        <v>0</v>
      </c>
      <c r="J24" s="333">
        <f t="shared" si="8"/>
        <v>0</v>
      </c>
      <c r="K24" s="333">
        <f t="shared" si="8"/>
        <v>0</v>
      </c>
      <c r="L24" s="333">
        <f t="shared" si="8"/>
        <v>0</v>
      </c>
      <c r="M24" s="333"/>
      <c r="N24" s="333">
        <f t="shared" si="8"/>
        <v>0</v>
      </c>
      <c r="O24" s="333">
        <f t="shared" si="8"/>
        <v>0</v>
      </c>
      <c r="P24" s="333">
        <f t="shared" si="8"/>
        <v>0</v>
      </c>
      <c r="Q24" s="333">
        <f t="shared" si="8"/>
        <v>0</v>
      </c>
      <c r="R24" s="333">
        <f t="shared" si="8"/>
        <v>0</v>
      </c>
      <c r="S24" s="333">
        <f t="shared" si="8"/>
        <v>0</v>
      </c>
      <c r="T24" s="333">
        <f t="shared" si="8"/>
        <v>0</v>
      </c>
      <c r="U24" s="333">
        <f t="shared" si="8"/>
        <v>0</v>
      </c>
      <c r="V24" s="333">
        <f t="shared" si="8"/>
        <v>0</v>
      </c>
      <c r="W24" s="333">
        <f t="shared" si="8"/>
        <v>0</v>
      </c>
      <c r="X24" s="333">
        <f t="shared" si="8"/>
        <v>0</v>
      </c>
      <c r="Y24" s="333">
        <f t="shared" si="8"/>
        <v>0</v>
      </c>
      <c r="Z24" s="333">
        <f t="shared" si="8"/>
        <v>0</v>
      </c>
      <c r="AA24" s="333">
        <f t="shared" si="8"/>
        <v>0</v>
      </c>
      <c r="AB24" s="333">
        <f t="shared" si="8"/>
        <v>0</v>
      </c>
      <c r="AC24" s="343"/>
      <c r="AD24" s="375"/>
      <c r="AE24" s="183"/>
      <c r="AF24" s="328" t="s">
        <v>928</v>
      </c>
      <c r="AG24" s="333">
        <f aca="true" t="shared" si="9" ref="AG24:AR24">SUM(AG22:AG23)</f>
        <v>0</v>
      </c>
      <c r="AH24" s="333">
        <f t="shared" si="9"/>
        <v>0</v>
      </c>
      <c r="AI24" s="333">
        <f t="shared" si="9"/>
        <v>0</v>
      </c>
      <c r="AJ24" s="333">
        <f t="shared" si="9"/>
        <v>0</v>
      </c>
      <c r="AK24" s="333">
        <f t="shared" si="9"/>
        <v>0</v>
      </c>
      <c r="AL24" s="333">
        <f t="shared" si="9"/>
        <v>0</v>
      </c>
      <c r="AM24" s="333">
        <f t="shared" si="9"/>
        <v>0</v>
      </c>
      <c r="AN24" s="333">
        <f t="shared" si="9"/>
        <v>0</v>
      </c>
      <c r="AO24" s="333">
        <f t="shared" si="9"/>
        <v>0</v>
      </c>
      <c r="AP24" s="333">
        <f t="shared" si="9"/>
        <v>0</v>
      </c>
      <c r="AQ24" s="333">
        <f t="shared" si="9"/>
        <v>0</v>
      </c>
      <c r="AR24" s="333">
        <f t="shared" si="9"/>
        <v>0</v>
      </c>
      <c r="AS24" s="335">
        <f t="shared" si="0"/>
        <v>0</v>
      </c>
      <c r="AT24" s="335">
        <f t="shared" si="1"/>
        <v>0</v>
      </c>
      <c r="AU24" s="335">
        <f t="shared" si="2"/>
        <v>0</v>
      </c>
    </row>
    <row r="25" spans="1:47" ht="12.75">
      <c r="A25" s="344" t="s">
        <v>929</v>
      </c>
      <c r="B25" s="154"/>
      <c r="C25" s="368"/>
      <c r="D25" s="148" t="s">
        <v>930</v>
      </c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333" t="s">
        <v>929</v>
      </c>
      <c r="AD25" s="376"/>
      <c r="AE25" s="368"/>
      <c r="AF25" s="148" t="s">
        <v>930</v>
      </c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335">
        <f t="shared" si="0"/>
        <v>0</v>
      </c>
      <c r="AT25" s="335">
        <f t="shared" si="1"/>
        <v>0</v>
      </c>
      <c r="AU25" s="335">
        <f t="shared" si="2"/>
        <v>0</v>
      </c>
    </row>
    <row r="26" spans="1:47" ht="12.75">
      <c r="A26" s="148"/>
      <c r="B26" s="363" t="s">
        <v>931</v>
      </c>
      <c r="C26" s="183"/>
      <c r="D26" s="150" t="s">
        <v>932</v>
      </c>
      <c r="E26" s="151"/>
      <c r="F26" s="151"/>
      <c r="G26" s="151"/>
      <c r="H26" s="151"/>
      <c r="I26" s="151"/>
      <c r="J26" s="151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333"/>
      <c r="AD26" s="375" t="s">
        <v>931</v>
      </c>
      <c r="AE26" s="183"/>
      <c r="AF26" s="150" t="s">
        <v>932</v>
      </c>
      <c r="AG26" s="151"/>
      <c r="AH26" s="151"/>
      <c r="AI26" s="151"/>
      <c r="AJ26" s="151"/>
      <c r="AK26" s="151"/>
      <c r="AL26" s="151"/>
      <c r="AM26" s="151"/>
      <c r="AN26" s="151"/>
      <c r="AO26" s="151"/>
      <c r="AP26" s="152"/>
      <c r="AQ26" s="152"/>
      <c r="AR26" s="152"/>
      <c r="AS26" s="335">
        <f t="shared" si="0"/>
        <v>0</v>
      </c>
      <c r="AT26" s="335">
        <f t="shared" si="1"/>
        <v>0</v>
      </c>
      <c r="AU26" s="335">
        <f t="shared" si="2"/>
        <v>0</v>
      </c>
    </row>
    <row r="27" spans="1:47" ht="12.75">
      <c r="A27" s="342"/>
      <c r="B27" s="363" t="s">
        <v>933</v>
      </c>
      <c r="C27" s="183"/>
      <c r="D27" s="338" t="s">
        <v>934</v>
      </c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343"/>
      <c r="AD27" s="375" t="s">
        <v>933</v>
      </c>
      <c r="AE27" s="183"/>
      <c r="AF27" s="338" t="s">
        <v>934</v>
      </c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335">
        <f t="shared" si="0"/>
        <v>0</v>
      </c>
      <c r="AT27" s="335">
        <f t="shared" si="1"/>
        <v>0</v>
      </c>
      <c r="AU27" s="335">
        <f t="shared" si="2"/>
        <v>0</v>
      </c>
    </row>
    <row r="28" spans="1:47" ht="12.75">
      <c r="A28" s="342"/>
      <c r="B28" s="363" t="s">
        <v>935</v>
      </c>
      <c r="C28" s="183"/>
      <c r="D28" s="338" t="s">
        <v>855</v>
      </c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343"/>
      <c r="AD28" s="375" t="s">
        <v>935</v>
      </c>
      <c r="AE28" s="183"/>
      <c r="AF28" s="338" t="s">
        <v>855</v>
      </c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335">
        <f t="shared" si="0"/>
        <v>0</v>
      </c>
      <c r="AT28" s="335">
        <f t="shared" si="1"/>
        <v>0</v>
      </c>
      <c r="AU28" s="335">
        <f t="shared" si="2"/>
        <v>0</v>
      </c>
    </row>
    <row r="29" spans="1:47" ht="12.75">
      <c r="A29" s="342"/>
      <c r="B29" s="363" t="s">
        <v>936</v>
      </c>
      <c r="C29" s="183">
        <v>813000</v>
      </c>
      <c r="D29" s="338" t="s">
        <v>856</v>
      </c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343"/>
      <c r="AD29" s="375" t="s">
        <v>936</v>
      </c>
      <c r="AE29" s="183">
        <v>813000</v>
      </c>
      <c r="AF29" s="338" t="s">
        <v>856</v>
      </c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335">
        <f t="shared" si="0"/>
        <v>0</v>
      </c>
      <c r="AT29" s="335">
        <f t="shared" si="1"/>
        <v>0</v>
      </c>
      <c r="AU29" s="335">
        <f t="shared" si="2"/>
        <v>0</v>
      </c>
    </row>
    <row r="30" spans="1:47" ht="12.75">
      <c r="A30" s="342"/>
      <c r="B30" s="363" t="s">
        <v>937</v>
      </c>
      <c r="C30" s="183"/>
      <c r="D30" s="338" t="s">
        <v>938</v>
      </c>
      <c r="E30" s="149"/>
      <c r="F30" s="149"/>
      <c r="G30" s="182"/>
      <c r="H30" s="149"/>
      <c r="I30" s="149"/>
      <c r="J30" s="149"/>
      <c r="K30" s="149"/>
      <c r="L30" s="149"/>
      <c r="M30" s="149">
        <v>10000</v>
      </c>
      <c r="N30" s="149"/>
      <c r="O30" s="149"/>
      <c r="P30" s="149"/>
      <c r="Q30" s="149"/>
      <c r="R30" s="149"/>
      <c r="S30" s="149">
        <v>575</v>
      </c>
      <c r="T30" s="149"/>
      <c r="U30" s="149"/>
      <c r="V30" s="149"/>
      <c r="W30" s="149"/>
      <c r="X30" s="149"/>
      <c r="Y30" s="149"/>
      <c r="Z30" s="149"/>
      <c r="AA30" s="149"/>
      <c r="AB30" s="149"/>
      <c r="AC30" s="343"/>
      <c r="AD30" s="375" t="s">
        <v>937</v>
      </c>
      <c r="AE30" s="183"/>
      <c r="AF30" s="338" t="s">
        <v>938</v>
      </c>
      <c r="AG30" s="149"/>
      <c r="AH30" s="149"/>
      <c r="AI30" s="149"/>
      <c r="AJ30" s="149"/>
      <c r="AK30" s="149">
        <v>50</v>
      </c>
      <c r="AL30" s="149">
        <v>50</v>
      </c>
      <c r="AM30" s="149"/>
      <c r="AN30" s="149"/>
      <c r="AO30" s="149"/>
      <c r="AP30" s="149"/>
      <c r="AQ30" s="149"/>
      <c r="AR30" s="149"/>
      <c r="AS30" s="335">
        <f t="shared" si="0"/>
        <v>0</v>
      </c>
      <c r="AT30" s="335">
        <f t="shared" si="1"/>
        <v>50</v>
      </c>
      <c r="AU30" s="335">
        <f t="shared" si="2"/>
        <v>10625</v>
      </c>
    </row>
    <row r="31" spans="1:47" ht="12.75">
      <c r="A31" s="342"/>
      <c r="B31" s="363"/>
      <c r="C31" s="183"/>
      <c r="D31" s="338" t="s">
        <v>939</v>
      </c>
      <c r="E31" s="333">
        <f aca="true" t="shared" si="10" ref="E31:AB31">SUM(E26:E30)</f>
        <v>0</v>
      </c>
      <c r="F31" s="333">
        <f t="shared" si="10"/>
        <v>0</v>
      </c>
      <c r="G31" s="333">
        <f>SUM(G26:G30)</f>
        <v>0</v>
      </c>
      <c r="H31" s="333">
        <f t="shared" si="10"/>
        <v>0</v>
      </c>
      <c r="I31" s="333">
        <f t="shared" si="10"/>
        <v>0</v>
      </c>
      <c r="J31" s="333">
        <f t="shared" si="10"/>
        <v>0</v>
      </c>
      <c r="K31" s="333">
        <f t="shared" si="10"/>
        <v>0</v>
      </c>
      <c r="L31" s="333">
        <f t="shared" si="10"/>
        <v>0</v>
      </c>
      <c r="M31" s="333">
        <f t="shared" si="10"/>
        <v>10000</v>
      </c>
      <c r="N31" s="333">
        <f t="shared" si="10"/>
        <v>0</v>
      </c>
      <c r="O31" s="333">
        <f t="shared" si="10"/>
        <v>0</v>
      </c>
      <c r="P31" s="333">
        <f t="shared" si="10"/>
        <v>0</v>
      </c>
      <c r="Q31" s="333">
        <f t="shared" si="10"/>
        <v>0</v>
      </c>
      <c r="R31" s="333">
        <f t="shared" si="10"/>
        <v>0</v>
      </c>
      <c r="S31" s="333">
        <f t="shared" si="10"/>
        <v>575</v>
      </c>
      <c r="T31" s="333">
        <f t="shared" si="10"/>
        <v>0</v>
      </c>
      <c r="U31" s="333">
        <f t="shared" si="10"/>
        <v>0</v>
      </c>
      <c r="V31" s="333">
        <f t="shared" si="10"/>
        <v>0</v>
      </c>
      <c r="W31" s="333">
        <f t="shared" si="10"/>
        <v>0</v>
      </c>
      <c r="X31" s="333">
        <f t="shared" si="10"/>
        <v>0</v>
      </c>
      <c r="Y31" s="333">
        <f t="shared" si="10"/>
        <v>0</v>
      </c>
      <c r="Z31" s="333">
        <f t="shared" si="10"/>
        <v>0</v>
      </c>
      <c r="AA31" s="333">
        <f t="shared" si="10"/>
        <v>0</v>
      </c>
      <c r="AB31" s="333">
        <f t="shared" si="10"/>
        <v>0</v>
      </c>
      <c r="AC31" s="343"/>
      <c r="AD31" s="375"/>
      <c r="AE31" s="183"/>
      <c r="AF31" s="338" t="s">
        <v>939</v>
      </c>
      <c r="AG31" s="333">
        <f aca="true" t="shared" si="11" ref="AG31:AR31">SUM(AG26:AG30)</f>
        <v>0</v>
      </c>
      <c r="AH31" s="333">
        <f t="shared" si="11"/>
        <v>0</v>
      </c>
      <c r="AI31" s="333">
        <f t="shared" si="11"/>
        <v>0</v>
      </c>
      <c r="AJ31" s="333">
        <f t="shared" si="11"/>
        <v>0</v>
      </c>
      <c r="AK31" s="333">
        <f t="shared" si="11"/>
        <v>50</v>
      </c>
      <c r="AL31" s="333">
        <f t="shared" si="11"/>
        <v>50</v>
      </c>
      <c r="AM31" s="333">
        <f t="shared" si="11"/>
        <v>0</v>
      </c>
      <c r="AN31" s="333">
        <f t="shared" si="11"/>
        <v>0</v>
      </c>
      <c r="AO31" s="333">
        <f t="shared" si="11"/>
        <v>0</v>
      </c>
      <c r="AP31" s="333">
        <f t="shared" si="11"/>
        <v>0</v>
      </c>
      <c r="AQ31" s="333">
        <f t="shared" si="11"/>
        <v>0</v>
      </c>
      <c r="AR31" s="333">
        <f t="shared" si="11"/>
        <v>0</v>
      </c>
      <c r="AS31" s="335">
        <f t="shared" si="0"/>
        <v>0</v>
      </c>
      <c r="AT31" s="335">
        <f t="shared" si="1"/>
        <v>50</v>
      </c>
      <c r="AU31" s="335">
        <f t="shared" si="2"/>
        <v>10625</v>
      </c>
    </row>
    <row r="32" spans="1:47" ht="12.75">
      <c r="A32" s="344" t="s">
        <v>940</v>
      </c>
      <c r="B32" s="154"/>
      <c r="C32" s="370"/>
      <c r="D32" s="148" t="s">
        <v>0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333" t="s">
        <v>940</v>
      </c>
      <c r="AD32" s="376"/>
      <c r="AE32" s="368"/>
      <c r="AF32" s="148" t="s">
        <v>0</v>
      </c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335">
        <f t="shared" si="0"/>
        <v>0</v>
      </c>
      <c r="AT32" s="335">
        <f t="shared" si="1"/>
        <v>0</v>
      </c>
      <c r="AU32" s="335">
        <f t="shared" si="2"/>
        <v>0</v>
      </c>
    </row>
    <row r="33" spans="1:47" ht="12.75">
      <c r="A33" s="344"/>
      <c r="B33" s="367" t="s">
        <v>1469</v>
      </c>
      <c r="C33" s="368"/>
      <c r="D33" s="337" t="s">
        <v>1470</v>
      </c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333"/>
      <c r="AD33" s="375"/>
      <c r="AE33" s="369"/>
      <c r="AF33" s="31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335">
        <f t="shared" si="0"/>
        <v>0</v>
      </c>
      <c r="AT33" s="335">
        <f t="shared" si="1"/>
        <v>0</v>
      </c>
      <c r="AU33" s="335">
        <f t="shared" si="2"/>
        <v>0</v>
      </c>
    </row>
    <row r="34" spans="1:47" ht="12.75">
      <c r="A34" s="342"/>
      <c r="B34" s="363" t="s">
        <v>1</v>
      </c>
      <c r="C34" s="183"/>
      <c r="D34" s="338" t="s">
        <v>857</v>
      </c>
      <c r="E34" s="149"/>
      <c r="F34" s="149"/>
      <c r="G34" s="149"/>
      <c r="H34" s="151"/>
      <c r="I34" s="151"/>
      <c r="J34" s="151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343"/>
      <c r="AD34" s="375" t="s">
        <v>1</v>
      </c>
      <c r="AE34" s="183"/>
      <c r="AF34" s="338" t="s">
        <v>857</v>
      </c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335">
        <f t="shared" si="0"/>
        <v>0</v>
      </c>
      <c r="AT34" s="335">
        <f t="shared" si="1"/>
        <v>0</v>
      </c>
      <c r="AU34" s="335">
        <f t="shared" si="2"/>
        <v>0</v>
      </c>
    </row>
    <row r="35" spans="1:47" ht="12.75">
      <c r="A35" s="342"/>
      <c r="B35" s="363" t="s">
        <v>2</v>
      </c>
      <c r="C35" s="183"/>
      <c r="D35" s="338" t="s">
        <v>860</v>
      </c>
      <c r="E35" s="149"/>
      <c r="F35" s="149"/>
      <c r="G35" s="149"/>
      <c r="H35" s="151"/>
      <c r="I35" s="151"/>
      <c r="J35" s="151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343"/>
      <c r="AD35" s="375" t="s">
        <v>2</v>
      </c>
      <c r="AE35" s="183"/>
      <c r="AF35" s="338" t="s">
        <v>860</v>
      </c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335">
        <f t="shared" si="0"/>
        <v>0</v>
      </c>
      <c r="AT35" s="335">
        <f t="shared" si="1"/>
        <v>0</v>
      </c>
      <c r="AU35" s="335">
        <f t="shared" si="2"/>
        <v>0</v>
      </c>
    </row>
    <row r="36" spans="1:47" ht="12.75">
      <c r="A36" s="342"/>
      <c r="B36" s="363" t="s">
        <v>3</v>
      </c>
      <c r="C36" s="183"/>
      <c r="D36" s="338" t="s">
        <v>4</v>
      </c>
      <c r="E36" s="149"/>
      <c r="F36" s="149"/>
      <c r="G36" s="149"/>
      <c r="H36" s="151"/>
      <c r="I36" s="151"/>
      <c r="J36" s="151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343"/>
      <c r="AD36" s="375" t="s">
        <v>3</v>
      </c>
      <c r="AE36" s="183"/>
      <c r="AF36" s="338" t="s">
        <v>4</v>
      </c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335">
        <f t="shared" si="0"/>
        <v>0</v>
      </c>
      <c r="AT36" s="335">
        <f t="shared" si="1"/>
        <v>0</v>
      </c>
      <c r="AU36" s="335">
        <f t="shared" si="2"/>
        <v>0</v>
      </c>
    </row>
    <row r="37" spans="1:47" ht="12.75">
      <c r="A37" s="342"/>
      <c r="B37" s="363"/>
      <c r="C37" s="183"/>
      <c r="D37" s="338" t="s">
        <v>5</v>
      </c>
      <c r="E37" s="333">
        <f aca="true" t="shared" si="12" ref="E37:AB37">SUM(E33:E36)</f>
        <v>0</v>
      </c>
      <c r="F37" s="333">
        <f t="shared" si="12"/>
        <v>0</v>
      </c>
      <c r="G37" s="333">
        <f t="shared" si="12"/>
        <v>0</v>
      </c>
      <c r="H37" s="333">
        <f t="shared" si="12"/>
        <v>0</v>
      </c>
      <c r="I37" s="333">
        <f t="shared" si="12"/>
        <v>0</v>
      </c>
      <c r="J37" s="333">
        <f t="shared" si="12"/>
        <v>0</v>
      </c>
      <c r="K37" s="333">
        <f t="shared" si="12"/>
        <v>0</v>
      </c>
      <c r="L37" s="333">
        <f t="shared" si="12"/>
        <v>0</v>
      </c>
      <c r="M37" s="333">
        <f t="shared" si="12"/>
        <v>0</v>
      </c>
      <c r="N37" s="333">
        <f t="shared" si="12"/>
        <v>0</v>
      </c>
      <c r="O37" s="333">
        <f t="shared" si="12"/>
        <v>0</v>
      </c>
      <c r="P37" s="333">
        <f t="shared" si="12"/>
        <v>0</v>
      </c>
      <c r="Q37" s="333">
        <f t="shared" si="12"/>
        <v>0</v>
      </c>
      <c r="R37" s="333">
        <f t="shared" si="12"/>
        <v>0</v>
      </c>
      <c r="S37" s="333">
        <f t="shared" si="12"/>
        <v>0</v>
      </c>
      <c r="T37" s="333">
        <f t="shared" si="12"/>
        <v>0</v>
      </c>
      <c r="U37" s="333">
        <f t="shared" si="12"/>
        <v>0</v>
      </c>
      <c r="V37" s="333">
        <f t="shared" si="12"/>
        <v>0</v>
      </c>
      <c r="W37" s="333">
        <f t="shared" si="12"/>
        <v>0</v>
      </c>
      <c r="X37" s="333">
        <f t="shared" si="12"/>
        <v>0</v>
      </c>
      <c r="Y37" s="333">
        <f t="shared" si="12"/>
        <v>0</v>
      </c>
      <c r="Z37" s="333">
        <f t="shared" si="12"/>
        <v>0</v>
      </c>
      <c r="AA37" s="333">
        <f t="shared" si="12"/>
        <v>0</v>
      </c>
      <c r="AB37" s="333">
        <f t="shared" si="12"/>
        <v>0</v>
      </c>
      <c r="AC37" s="343"/>
      <c r="AD37" s="375"/>
      <c r="AE37" s="183"/>
      <c r="AF37" s="338" t="s">
        <v>5</v>
      </c>
      <c r="AG37" s="333">
        <f aca="true" t="shared" si="13" ref="AG37:AR37">SUM(AG33:AG36)</f>
        <v>0</v>
      </c>
      <c r="AH37" s="333">
        <f t="shared" si="13"/>
        <v>0</v>
      </c>
      <c r="AI37" s="333">
        <f t="shared" si="13"/>
        <v>0</v>
      </c>
      <c r="AJ37" s="333">
        <f t="shared" si="13"/>
        <v>0</v>
      </c>
      <c r="AK37" s="333">
        <f t="shared" si="13"/>
        <v>0</v>
      </c>
      <c r="AL37" s="333">
        <f t="shared" si="13"/>
        <v>0</v>
      </c>
      <c r="AM37" s="333">
        <f t="shared" si="13"/>
        <v>0</v>
      </c>
      <c r="AN37" s="333">
        <f t="shared" si="13"/>
        <v>0</v>
      </c>
      <c r="AO37" s="333">
        <f t="shared" si="13"/>
        <v>0</v>
      </c>
      <c r="AP37" s="333">
        <f t="shared" si="13"/>
        <v>0</v>
      </c>
      <c r="AQ37" s="333">
        <f t="shared" si="13"/>
        <v>0</v>
      </c>
      <c r="AR37" s="333">
        <f t="shared" si="13"/>
        <v>0</v>
      </c>
      <c r="AS37" s="335">
        <f t="shared" si="0"/>
        <v>0</v>
      </c>
      <c r="AT37" s="335">
        <f t="shared" si="1"/>
        <v>0</v>
      </c>
      <c r="AU37" s="335">
        <f t="shared" si="2"/>
        <v>0</v>
      </c>
    </row>
    <row r="38" spans="1:47" ht="12.75">
      <c r="A38" s="344" t="s">
        <v>6</v>
      </c>
      <c r="B38" s="154"/>
      <c r="C38" s="368"/>
      <c r="D38" s="148" t="s">
        <v>7</v>
      </c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333" t="s">
        <v>6</v>
      </c>
      <c r="AD38" s="376"/>
      <c r="AE38" s="368"/>
      <c r="AF38" s="148" t="s">
        <v>7</v>
      </c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335">
        <f t="shared" si="0"/>
        <v>0</v>
      </c>
      <c r="AT38" s="335">
        <f t="shared" si="1"/>
        <v>0</v>
      </c>
      <c r="AU38" s="335">
        <f t="shared" si="2"/>
        <v>0</v>
      </c>
    </row>
    <row r="39" spans="1:47" ht="12.75">
      <c r="A39" s="342"/>
      <c r="B39" s="363" t="s">
        <v>971</v>
      </c>
      <c r="C39" s="183">
        <v>931102</v>
      </c>
      <c r="D39" s="338" t="s">
        <v>972</v>
      </c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343"/>
      <c r="AD39" s="375" t="s">
        <v>971</v>
      </c>
      <c r="AE39" s="183">
        <v>931102</v>
      </c>
      <c r="AF39" s="338" t="s">
        <v>972</v>
      </c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335">
        <f t="shared" si="0"/>
        <v>0</v>
      </c>
      <c r="AT39" s="335">
        <f t="shared" si="1"/>
        <v>0</v>
      </c>
      <c r="AU39" s="335">
        <f t="shared" si="2"/>
        <v>0</v>
      </c>
    </row>
    <row r="40" spans="1:47" ht="12.75">
      <c r="A40" s="342"/>
      <c r="B40" s="371" t="s">
        <v>980</v>
      </c>
      <c r="C40" s="183"/>
      <c r="D40" s="338" t="s">
        <v>981</v>
      </c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343"/>
      <c r="AD40" s="371" t="s">
        <v>980</v>
      </c>
      <c r="AE40" s="183"/>
      <c r="AF40" s="338" t="s">
        <v>981</v>
      </c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335">
        <f t="shared" si="0"/>
        <v>0</v>
      </c>
      <c r="AT40" s="335">
        <f t="shared" si="1"/>
        <v>0</v>
      </c>
      <c r="AU40" s="335">
        <f t="shared" si="2"/>
        <v>0</v>
      </c>
    </row>
    <row r="41" spans="1:47" ht="12.75">
      <c r="A41" s="342"/>
      <c r="B41" s="371" t="s">
        <v>1520</v>
      </c>
      <c r="C41" s="183">
        <v>910502</v>
      </c>
      <c r="D41" s="338" t="s">
        <v>982</v>
      </c>
      <c r="E41" s="149"/>
      <c r="F41" s="149"/>
      <c r="G41" s="149"/>
      <c r="H41" s="149"/>
      <c r="I41" s="149"/>
      <c r="J41" s="149">
        <v>1223</v>
      </c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343"/>
      <c r="AD41" s="371" t="s">
        <v>1520</v>
      </c>
      <c r="AE41" s="183"/>
      <c r="AF41" s="338" t="s">
        <v>982</v>
      </c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335">
        <f t="shared" si="0"/>
        <v>0</v>
      </c>
      <c r="AT41" s="335">
        <f t="shared" si="1"/>
        <v>0</v>
      </c>
      <c r="AU41" s="335">
        <f t="shared" si="2"/>
        <v>1223</v>
      </c>
    </row>
    <row r="42" spans="1:47" ht="12.75">
      <c r="A42" s="148"/>
      <c r="B42" s="363" t="s">
        <v>973</v>
      </c>
      <c r="C42" s="183">
        <v>932918</v>
      </c>
      <c r="D42" s="150" t="s">
        <v>869</v>
      </c>
      <c r="E42" s="151"/>
      <c r="F42" s="151"/>
      <c r="G42" s="151"/>
      <c r="H42" s="151"/>
      <c r="I42" s="151"/>
      <c r="J42" s="151"/>
      <c r="K42" s="151"/>
      <c r="L42" s="151"/>
      <c r="M42" s="151"/>
      <c r="N42" s="152"/>
      <c r="O42" s="152"/>
      <c r="P42" s="152"/>
      <c r="Q42" s="152"/>
      <c r="R42" s="152"/>
      <c r="S42" s="152"/>
      <c r="T42" s="152"/>
      <c r="U42" s="152"/>
      <c r="V42" s="152"/>
      <c r="W42" s="151"/>
      <c r="X42" s="151"/>
      <c r="Y42" s="151"/>
      <c r="Z42" s="151"/>
      <c r="AA42" s="151"/>
      <c r="AB42" s="151"/>
      <c r="AC42" s="333"/>
      <c r="AD42" s="375" t="s">
        <v>973</v>
      </c>
      <c r="AE42" s="183">
        <v>932918</v>
      </c>
      <c r="AF42" s="150" t="s">
        <v>869</v>
      </c>
      <c r="AG42" s="151"/>
      <c r="AH42" s="151"/>
      <c r="AI42" s="151"/>
      <c r="AJ42" s="151"/>
      <c r="AK42" s="151"/>
      <c r="AL42" s="151"/>
      <c r="AM42" s="152"/>
      <c r="AN42" s="152"/>
      <c r="AO42" s="152"/>
      <c r="AP42" s="152"/>
      <c r="AQ42" s="152"/>
      <c r="AR42" s="152"/>
      <c r="AS42" s="335">
        <f t="shared" si="0"/>
        <v>0</v>
      </c>
      <c r="AT42" s="335">
        <f t="shared" si="1"/>
        <v>0</v>
      </c>
      <c r="AU42" s="335">
        <f t="shared" si="2"/>
        <v>0</v>
      </c>
    </row>
    <row r="43" spans="1:47" ht="12.75">
      <c r="A43" s="148"/>
      <c r="B43" s="371" t="s">
        <v>1061</v>
      </c>
      <c r="C43" s="183"/>
      <c r="D43" s="345" t="s">
        <v>1505</v>
      </c>
      <c r="E43" s="151"/>
      <c r="F43" s="151"/>
      <c r="G43" s="151"/>
      <c r="H43" s="151"/>
      <c r="I43" s="151"/>
      <c r="J43" s="151"/>
      <c r="K43" s="151"/>
      <c r="L43" s="151"/>
      <c r="M43" s="151"/>
      <c r="N43" s="152"/>
      <c r="O43" s="152"/>
      <c r="P43" s="152"/>
      <c r="Q43" s="152"/>
      <c r="R43" s="152"/>
      <c r="S43" s="152"/>
      <c r="T43" s="152"/>
      <c r="U43" s="152"/>
      <c r="V43" s="152"/>
      <c r="W43" s="151"/>
      <c r="X43" s="151"/>
      <c r="Y43" s="151"/>
      <c r="Z43" s="151"/>
      <c r="AA43" s="151"/>
      <c r="AB43" s="151"/>
      <c r="AC43" s="333"/>
      <c r="AD43" s="371" t="s">
        <v>1061</v>
      </c>
      <c r="AE43" s="183"/>
      <c r="AF43" s="345" t="s">
        <v>1505</v>
      </c>
      <c r="AG43" s="151"/>
      <c r="AH43" s="151"/>
      <c r="AI43" s="151"/>
      <c r="AJ43" s="151"/>
      <c r="AK43" s="151"/>
      <c r="AL43" s="151"/>
      <c r="AM43" s="152"/>
      <c r="AN43" s="152"/>
      <c r="AO43" s="152"/>
      <c r="AP43" s="152"/>
      <c r="AQ43" s="152"/>
      <c r="AR43" s="152"/>
      <c r="AS43" s="335">
        <f t="shared" si="0"/>
        <v>0</v>
      </c>
      <c r="AT43" s="335">
        <f t="shared" si="1"/>
        <v>0</v>
      </c>
      <c r="AU43" s="335">
        <f t="shared" si="2"/>
        <v>0</v>
      </c>
    </row>
    <row r="44" spans="1:47" ht="12.75">
      <c r="A44" s="148"/>
      <c r="B44" s="363"/>
      <c r="C44" s="183"/>
      <c r="D44" s="328" t="s">
        <v>974</v>
      </c>
      <c r="E44" s="333">
        <f aca="true" t="shared" si="14" ref="E44:V44">SUM(E39:E43)</f>
        <v>0</v>
      </c>
      <c r="F44" s="333">
        <f t="shared" si="14"/>
        <v>0</v>
      </c>
      <c r="G44" s="333">
        <f t="shared" si="14"/>
        <v>0</v>
      </c>
      <c r="H44" s="333">
        <f t="shared" si="14"/>
        <v>0</v>
      </c>
      <c r="I44" s="333">
        <f t="shared" si="14"/>
        <v>0</v>
      </c>
      <c r="J44" s="333">
        <f t="shared" si="14"/>
        <v>1223</v>
      </c>
      <c r="K44" s="333">
        <f t="shared" si="14"/>
        <v>0</v>
      </c>
      <c r="L44" s="333">
        <f t="shared" si="14"/>
        <v>0</v>
      </c>
      <c r="M44" s="333">
        <f t="shared" si="14"/>
        <v>0</v>
      </c>
      <c r="N44" s="333">
        <f t="shared" si="14"/>
        <v>0</v>
      </c>
      <c r="O44" s="333">
        <f t="shared" si="14"/>
        <v>0</v>
      </c>
      <c r="P44" s="333">
        <f t="shared" si="14"/>
        <v>0</v>
      </c>
      <c r="Q44" s="333">
        <f t="shared" si="14"/>
        <v>0</v>
      </c>
      <c r="R44" s="333">
        <f>SUM(R39:R43)</f>
        <v>0</v>
      </c>
      <c r="S44" s="333">
        <f t="shared" si="14"/>
        <v>0</v>
      </c>
      <c r="T44" s="333">
        <f t="shared" si="14"/>
        <v>0</v>
      </c>
      <c r="U44" s="333">
        <f t="shared" si="14"/>
        <v>0</v>
      </c>
      <c r="V44" s="333">
        <f t="shared" si="14"/>
        <v>0</v>
      </c>
      <c r="W44" s="333">
        <f aca="true" t="shared" si="15" ref="W44:AB44">SUM(W39:W43)</f>
        <v>0</v>
      </c>
      <c r="X44" s="333">
        <f t="shared" si="15"/>
        <v>0</v>
      </c>
      <c r="Y44" s="333">
        <f t="shared" si="15"/>
        <v>0</v>
      </c>
      <c r="Z44" s="333">
        <f t="shared" si="15"/>
        <v>0</v>
      </c>
      <c r="AA44" s="333">
        <f t="shared" si="15"/>
        <v>0</v>
      </c>
      <c r="AB44" s="333">
        <f t="shared" si="15"/>
        <v>0</v>
      </c>
      <c r="AC44" s="333"/>
      <c r="AD44" s="375"/>
      <c r="AE44" s="183"/>
      <c r="AF44" s="328" t="s">
        <v>974</v>
      </c>
      <c r="AG44" s="333">
        <f aca="true" t="shared" si="16" ref="AG44:AR44">SUM(AG39:AG43)</f>
        <v>0</v>
      </c>
      <c r="AH44" s="333">
        <f t="shared" si="16"/>
        <v>0</v>
      </c>
      <c r="AI44" s="333">
        <f t="shared" si="16"/>
        <v>0</v>
      </c>
      <c r="AJ44" s="333">
        <f t="shared" si="16"/>
        <v>0</v>
      </c>
      <c r="AK44" s="333">
        <f t="shared" si="16"/>
        <v>0</v>
      </c>
      <c r="AL44" s="333">
        <f t="shared" si="16"/>
        <v>0</v>
      </c>
      <c r="AM44" s="333">
        <f t="shared" si="16"/>
        <v>0</v>
      </c>
      <c r="AN44" s="333">
        <f t="shared" si="16"/>
        <v>0</v>
      </c>
      <c r="AO44" s="333">
        <f t="shared" si="16"/>
        <v>0</v>
      </c>
      <c r="AP44" s="333">
        <f t="shared" si="16"/>
        <v>0</v>
      </c>
      <c r="AQ44" s="333">
        <f t="shared" si="16"/>
        <v>0</v>
      </c>
      <c r="AR44" s="333">
        <f t="shared" si="16"/>
        <v>0</v>
      </c>
      <c r="AS44" s="335">
        <f t="shared" si="0"/>
        <v>0</v>
      </c>
      <c r="AT44" s="335">
        <f t="shared" si="1"/>
        <v>0</v>
      </c>
      <c r="AU44" s="335">
        <f t="shared" si="2"/>
        <v>1223</v>
      </c>
    </row>
    <row r="45" spans="1:47" ht="12.75">
      <c r="A45" s="148" t="s">
        <v>1536</v>
      </c>
      <c r="B45" s="363"/>
      <c r="C45" s="154"/>
      <c r="D45" s="346" t="s">
        <v>1537</v>
      </c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75"/>
      <c r="AE45" s="378"/>
      <c r="AF45" s="328"/>
      <c r="AG45" s="333"/>
      <c r="AH45" s="333"/>
      <c r="AI45" s="333"/>
      <c r="AJ45" s="333"/>
      <c r="AK45" s="333"/>
      <c r="AL45" s="333"/>
      <c r="AM45" s="333"/>
      <c r="AN45" s="333"/>
      <c r="AO45" s="333"/>
      <c r="AP45" s="333"/>
      <c r="AQ45" s="333"/>
      <c r="AR45" s="333"/>
      <c r="AS45" s="335">
        <f t="shared" si="0"/>
        <v>0</v>
      </c>
      <c r="AT45" s="335">
        <f t="shared" si="1"/>
        <v>0</v>
      </c>
      <c r="AU45" s="335">
        <f t="shared" si="2"/>
        <v>0</v>
      </c>
    </row>
    <row r="46" spans="1:47" ht="12.75">
      <c r="A46" s="148"/>
      <c r="B46" s="363" t="s">
        <v>987</v>
      </c>
      <c r="C46" s="183"/>
      <c r="D46" s="150" t="s">
        <v>330</v>
      </c>
      <c r="E46" s="333"/>
      <c r="F46" s="182"/>
      <c r="G46" s="182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33"/>
      <c r="AB46" s="333"/>
      <c r="AC46" s="333"/>
      <c r="AD46" s="363" t="s">
        <v>983</v>
      </c>
      <c r="AE46" s="183"/>
      <c r="AF46" s="150" t="s">
        <v>984</v>
      </c>
      <c r="AG46" s="333"/>
      <c r="AH46" s="333"/>
      <c r="AI46" s="333"/>
      <c r="AJ46" s="333"/>
      <c r="AK46" s="333"/>
      <c r="AL46" s="333"/>
      <c r="AM46" s="333"/>
      <c r="AN46" s="333"/>
      <c r="AO46" s="333"/>
      <c r="AP46" s="333"/>
      <c r="AQ46" s="333"/>
      <c r="AR46" s="333"/>
      <c r="AS46" s="335">
        <f t="shared" si="0"/>
        <v>0</v>
      </c>
      <c r="AT46" s="335">
        <f t="shared" si="1"/>
        <v>0</v>
      </c>
      <c r="AU46" s="335">
        <f t="shared" si="2"/>
        <v>0</v>
      </c>
    </row>
    <row r="47" spans="1:47" ht="12.75">
      <c r="A47" s="148"/>
      <c r="B47" s="363" t="s">
        <v>985</v>
      </c>
      <c r="C47" s="183"/>
      <c r="D47" s="150" t="s">
        <v>986</v>
      </c>
      <c r="E47" s="333"/>
      <c r="F47" s="182"/>
      <c r="G47" s="182"/>
      <c r="H47" s="333"/>
      <c r="I47" s="333"/>
      <c r="J47" s="333">
        <v>300</v>
      </c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333"/>
      <c r="V47" s="333"/>
      <c r="W47" s="333"/>
      <c r="X47" s="333"/>
      <c r="Y47" s="333"/>
      <c r="Z47" s="333"/>
      <c r="AA47" s="333"/>
      <c r="AB47" s="333"/>
      <c r="AC47" s="333"/>
      <c r="AD47" s="363" t="s">
        <v>985</v>
      </c>
      <c r="AE47" s="183"/>
      <c r="AF47" s="150" t="s">
        <v>986</v>
      </c>
      <c r="AG47" s="333"/>
      <c r="AH47" s="333"/>
      <c r="AI47" s="333"/>
      <c r="AJ47" s="333"/>
      <c r="AK47" s="333"/>
      <c r="AL47" s="333"/>
      <c r="AM47" s="333"/>
      <c r="AN47" s="333"/>
      <c r="AO47" s="333"/>
      <c r="AP47" s="333"/>
      <c r="AQ47" s="333"/>
      <c r="AR47" s="333"/>
      <c r="AS47" s="335">
        <f t="shared" si="0"/>
        <v>0</v>
      </c>
      <c r="AT47" s="335">
        <f t="shared" si="1"/>
        <v>0</v>
      </c>
      <c r="AU47" s="335">
        <f t="shared" si="2"/>
        <v>300</v>
      </c>
    </row>
    <row r="48" spans="1:47" ht="12.75">
      <c r="A48" s="148"/>
      <c r="B48" s="363"/>
      <c r="C48" s="154"/>
      <c r="D48" s="345" t="s">
        <v>1538</v>
      </c>
      <c r="E48" s="333">
        <f>SUM(E46:E47)</f>
        <v>0</v>
      </c>
      <c r="F48" s="333">
        <f aca="true" t="shared" si="17" ref="F48:AB48">SUM(F46:F47)</f>
        <v>0</v>
      </c>
      <c r="G48" s="333">
        <f t="shared" si="17"/>
        <v>0</v>
      </c>
      <c r="H48" s="333">
        <f t="shared" si="17"/>
        <v>0</v>
      </c>
      <c r="I48" s="333">
        <f t="shared" si="17"/>
        <v>0</v>
      </c>
      <c r="J48" s="333">
        <f t="shared" si="17"/>
        <v>300</v>
      </c>
      <c r="K48" s="333">
        <f t="shared" si="17"/>
        <v>0</v>
      </c>
      <c r="L48" s="333">
        <f t="shared" si="17"/>
        <v>0</v>
      </c>
      <c r="M48" s="333">
        <f t="shared" si="17"/>
        <v>0</v>
      </c>
      <c r="N48" s="333">
        <f t="shared" si="17"/>
        <v>0</v>
      </c>
      <c r="O48" s="333">
        <f t="shared" si="17"/>
        <v>0</v>
      </c>
      <c r="P48" s="333">
        <f t="shared" si="17"/>
        <v>0</v>
      </c>
      <c r="Q48" s="333">
        <f t="shared" si="17"/>
        <v>0</v>
      </c>
      <c r="R48" s="333">
        <f t="shared" si="17"/>
        <v>0</v>
      </c>
      <c r="S48" s="333">
        <f t="shared" si="17"/>
        <v>0</v>
      </c>
      <c r="T48" s="333">
        <f t="shared" si="17"/>
        <v>0</v>
      </c>
      <c r="U48" s="333">
        <f t="shared" si="17"/>
        <v>0</v>
      </c>
      <c r="V48" s="333">
        <f t="shared" si="17"/>
        <v>0</v>
      </c>
      <c r="W48" s="333">
        <f t="shared" si="17"/>
        <v>0</v>
      </c>
      <c r="X48" s="333">
        <f t="shared" si="17"/>
        <v>0</v>
      </c>
      <c r="Y48" s="333">
        <f t="shared" si="17"/>
        <v>0</v>
      </c>
      <c r="Z48" s="333">
        <f t="shared" si="17"/>
        <v>0</v>
      </c>
      <c r="AA48" s="333">
        <f t="shared" si="17"/>
        <v>0</v>
      </c>
      <c r="AB48" s="333">
        <f t="shared" si="17"/>
        <v>0</v>
      </c>
      <c r="AC48" s="333"/>
      <c r="AD48" s="375"/>
      <c r="AE48" s="183"/>
      <c r="AF48" s="345" t="s">
        <v>1538</v>
      </c>
      <c r="AG48" s="333">
        <f aca="true" t="shared" si="18" ref="AG48:AR48">SUM(AG46:AG47)</f>
        <v>0</v>
      </c>
      <c r="AH48" s="333">
        <f t="shared" si="18"/>
        <v>0</v>
      </c>
      <c r="AI48" s="333">
        <f t="shared" si="18"/>
        <v>0</v>
      </c>
      <c r="AJ48" s="333">
        <f t="shared" si="18"/>
        <v>0</v>
      </c>
      <c r="AK48" s="333">
        <f t="shared" si="18"/>
        <v>0</v>
      </c>
      <c r="AL48" s="333">
        <f t="shared" si="18"/>
        <v>0</v>
      </c>
      <c r="AM48" s="333">
        <f t="shared" si="18"/>
        <v>0</v>
      </c>
      <c r="AN48" s="333">
        <f t="shared" si="18"/>
        <v>0</v>
      </c>
      <c r="AO48" s="333">
        <f t="shared" si="18"/>
        <v>0</v>
      </c>
      <c r="AP48" s="333">
        <f t="shared" si="18"/>
        <v>0</v>
      </c>
      <c r="AQ48" s="333">
        <f t="shared" si="18"/>
        <v>0</v>
      </c>
      <c r="AR48" s="333">
        <f t="shared" si="18"/>
        <v>0</v>
      </c>
      <c r="AS48" s="335">
        <f t="shared" si="0"/>
        <v>0</v>
      </c>
      <c r="AT48" s="335">
        <f t="shared" si="1"/>
        <v>0</v>
      </c>
      <c r="AU48" s="335">
        <f t="shared" si="2"/>
        <v>300</v>
      </c>
    </row>
    <row r="49" spans="1:47" ht="12.75">
      <c r="A49" s="344" t="s">
        <v>836</v>
      </c>
      <c r="B49" s="154"/>
      <c r="C49" s="369"/>
      <c r="D49" s="148" t="s">
        <v>975</v>
      </c>
      <c r="E49" s="151"/>
      <c r="F49" s="151"/>
      <c r="G49" s="151"/>
      <c r="H49" s="151"/>
      <c r="I49" s="151"/>
      <c r="J49" s="151"/>
      <c r="K49" s="151"/>
      <c r="L49" s="151"/>
      <c r="M49" s="151"/>
      <c r="N49" s="152"/>
      <c r="O49" s="152"/>
      <c r="P49" s="152"/>
      <c r="Q49" s="152"/>
      <c r="R49" s="152"/>
      <c r="S49" s="152"/>
      <c r="T49" s="152"/>
      <c r="U49" s="152"/>
      <c r="V49" s="152"/>
      <c r="W49" s="151"/>
      <c r="X49" s="151"/>
      <c r="Y49" s="151"/>
      <c r="Z49" s="151"/>
      <c r="AA49" s="151"/>
      <c r="AB49" s="151"/>
      <c r="AC49" s="333" t="s">
        <v>836</v>
      </c>
      <c r="AD49" s="376"/>
      <c r="AE49" s="368"/>
      <c r="AF49" s="148" t="s">
        <v>975</v>
      </c>
      <c r="AG49" s="151"/>
      <c r="AH49" s="151"/>
      <c r="AI49" s="151"/>
      <c r="AJ49" s="151"/>
      <c r="AK49" s="151"/>
      <c r="AL49" s="151"/>
      <c r="AM49" s="152"/>
      <c r="AN49" s="152"/>
      <c r="AO49" s="152"/>
      <c r="AP49" s="152"/>
      <c r="AQ49" s="152"/>
      <c r="AR49" s="152"/>
      <c r="AS49" s="335">
        <f t="shared" si="0"/>
        <v>0</v>
      </c>
      <c r="AT49" s="335">
        <f t="shared" si="1"/>
        <v>0</v>
      </c>
      <c r="AU49" s="335">
        <f t="shared" si="2"/>
        <v>0</v>
      </c>
    </row>
    <row r="50" spans="1:47" ht="12.75">
      <c r="A50" s="344"/>
      <c r="B50" s="183">
        <v>101150</v>
      </c>
      <c r="C50" s="183"/>
      <c r="D50" s="345" t="s">
        <v>1506</v>
      </c>
      <c r="E50" s="151"/>
      <c r="F50" s="151"/>
      <c r="G50" s="151"/>
      <c r="H50" s="151"/>
      <c r="I50" s="151"/>
      <c r="J50" s="151"/>
      <c r="K50" s="151"/>
      <c r="L50" s="151"/>
      <c r="M50" s="151"/>
      <c r="N50" s="152"/>
      <c r="O50" s="152"/>
      <c r="P50" s="152"/>
      <c r="Q50" s="152"/>
      <c r="R50" s="152"/>
      <c r="S50" s="152"/>
      <c r="T50" s="152"/>
      <c r="U50" s="152"/>
      <c r="V50" s="152"/>
      <c r="W50" s="151"/>
      <c r="X50" s="151"/>
      <c r="Y50" s="151"/>
      <c r="Z50" s="151"/>
      <c r="AA50" s="151"/>
      <c r="AB50" s="151"/>
      <c r="AC50" s="333"/>
      <c r="AD50" s="183">
        <v>101150</v>
      </c>
      <c r="AE50" s="183"/>
      <c r="AF50" s="345" t="s">
        <v>1506</v>
      </c>
      <c r="AG50" s="151"/>
      <c r="AH50" s="151"/>
      <c r="AI50" s="151"/>
      <c r="AJ50" s="151"/>
      <c r="AK50" s="151"/>
      <c r="AL50" s="151"/>
      <c r="AM50" s="152"/>
      <c r="AN50" s="152"/>
      <c r="AO50" s="152"/>
      <c r="AP50" s="152"/>
      <c r="AQ50" s="152"/>
      <c r="AR50" s="152"/>
      <c r="AS50" s="335">
        <f t="shared" si="0"/>
        <v>0</v>
      </c>
      <c r="AT50" s="335">
        <f t="shared" si="1"/>
        <v>0</v>
      </c>
      <c r="AU50" s="335">
        <f t="shared" si="2"/>
        <v>0</v>
      </c>
    </row>
    <row r="51" spans="1:47" ht="12.75">
      <c r="A51" s="344"/>
      <c r="B51" s="183">
        <v>104030</v>
      </c>
      <c r="C51" s="362"/>
      <c r="D51" s="347" t="s">
        <v>993</v>
      </c>
      <c r="E51" s="151"/>
      <c r="F51" s="182"/>
      <c r="G51" s="182"/>
      <c r="H51" s="151"/>
      <c r="I51" s="151"/>
      <c r="J51" s="151"/>
      <c r="K51" s="151"/>
      <c r="L51" s="151"/>
      <c r="M51" s="151"/>
      <c r="N51" s="152"/>
      <c r="O51" s="152"/>
      <c r="P51" s="152"/>
      <c r="Q51" s="152"/>
      <c r="R51" s="152"/>
      <c r="S51" s="152"/>
      <c r="T51" s="152"/>
      <c r="U51" s="152"/>
      <c r="V51" s="152"/>
      <c r="W51" s="151"/>
      <c r="X51" s="151"/>
      <c r="Y51" s="151"/>
      <c r="Z51" s="151"/>
      <c r="AA51" s="151"/>
      <c r="AB51" s="151"/>
      <c r="AC51" s="333"/>
      <c r="AD51" s="183">
        <v>104030</v>
      </c>
      <c r="AE51" s="362"/>
      <c r="AF51" s="347" t="s">
        <v>993</v>
      </c>
      <c r="AG51" s="151"/>
      <c r="AH51" s="151"/>
      <c r="AI51" s="151"/>
      <c r="AJ51" s="151"/>
      <c r="AK51" s="151"/>
      <c r="AL51" s="151"/>
      <c r="AM51" s="152"/>
      <c r="AN51" s="152"/>
      <c r="AO51" s="152"/>
      <c r="AP51" s="152"/>
      <c r="AQ51" s="152"/>
      <c r="AR51" s="152"/>
      <c r="AS51" s="335">
        <f t="shared" si="0"/>
        <v>0</v>
      </c>
      <c r="AT51" s="335">
        <f t="shared" si="1"/>
        <v>0</v>
      </c>
      <c r="AU51" s="335">
        <f t="shared" si="2"/>
        <v>0</v>
      </c>
    </row>
    <row r="52" spans="1:47" ht="12.75">
      <c r="A52" s="344"/>
      <c r="B52" s="183">
        <v>104042</v>
      </c>
      <c r="C52" s="362"/>
      <c r="D52" s="347" t="s">
        <v>1531</v>
      </c>
      <c r="E52" s="151"/>
      <c r="F52" s="182"/>
      <c r="G52" s="182"/>
      <c r="H52" s="151"/>
      <c r="I52" s="151"/>
      <c r="J52" s="151"/>
      <c r="K52" s="151"/>
      <c r="L52" s="151"/>
      <c r="M52" s="151"/>
      <c r="N52" s="152"/>
      <c r="O52" s="152"/>
      <c r="P52" s="152"/>
      <c r="Q52" s="152"/>
      <c r="R52" s="152"/>
      <c r="S52" s="152"/>
      <c r="T52" s="152"/>
      <c r="U52" s="152"/>
      <c r="V52" s="152"/>
      <c r="W52" s="151"/>
      <c r="X52" s="151"/>
      <c r="Y52" s="151"/>
      <c r="Z52" s="151"/>
      <c r="AA52" s="151"/>
      <c r="AB52" s="151"/>
      <c r="AC52" s="333"/>
      <c r="AD52" s="183">
        <v>104042</v>
      </c>
      <c r="AE52" s="362"/>
      <c r="AF52" s="347" t="s">
        <v>1531</v>
      </c>
      <c r="AG52" s="151"/>
      <c r="AH52" s="151"/>
      <c r="AI52" s="151"/>
      <c r="AJ52" s="151"/>
      <c r="AK52" s="151"/>
      <c r="AL52" s="151"/>
      <c r="AM52" s="152"/>
      <c r="AN52" s="152"/>
      <c r="AO52" s="152"/>
      <c r="AP52" s="152"/>
      <c r="AQ52" s="152"/>
      <c r="AR52" s="152"/>
      <c r="AS52" s="335">
        <f t="shared" si="0"/>
        <v>0</v>
      </c>
      <c r="AT52" s="335">
        <f t="shared" si="1"/>
        <v>0</v>
      </c>
      <c r="AU52" s="335">
        <f t="shared" si="2"/>
        <v>0</v>
      </c>
    </row>
    <row r="53" spans="1:47" ht="12.75">
      <c r="A53" s="344"/>
      <c r="B53" s="183">
        <v>104051</v>
      </c>
      <c r="C53" s="183"/>
      <c r="D53" s="345" t="s">
        <v>1508</v>
      </c>
      <c r="E53" s="151"/>
      <c r="F53" s="182"/>
      <c r="G53" s="182"/>
      <c r="H53" s="151"/>
      <c r="I53" s="151"/>
      <c r="J53" s="151">
        <v>290</v>
      </c>
      <c r="K53" s="151"/>
      <c r="L53" s="151"/>
      <c r="M53" s="151"/>
      <c r="N53" s="152"/>
      <c r="O53" s="152"/>
      <c r="P53" s="152"/>
      <c r="Q53" s="152"/>
      <c r="R53" s="152"/>
      <c r="S53" s="152"/>
      <c r="T53" s="152"/>
      <c r="U53" s="152"/>
      <c r="V53" s="152"/>
      <c r="W53" s="151"/>
      <c r="X53" s="151"/>
      <c r="Y53" s="151"/>
      <c r="Z53" s="151"/>
      <c r="AA53" s="151"/>
      <c r="AB53" s="151"/>
      <c r="AC53" s="333"/>
      <c r="AD53" s="183">
        <v>104051</v>
      </c>
      <c r="AE53" s="183"/>
      <c r="AF53" s="345" t="s">
        <v>1508</v>
      </c>
      <c r="AG53" s="151"/>
      <c r="AH53" s="151"/>
      <c r="AI53" s="151"/>
      <c r="AJ53" s="151"/>
      <c r="AK53" s="151"/>
      <c r="AL53" s="151"/>
      <c r="AM53" s="152"/>
      <c r="AN53" s="152"/>
      <c r="AO53" s="152"/>
      <c r="AP53" s="152"/>
      <c r="AQ53" s="152"/>
      <c r="AR53" s="152"/>
      <c r="AS53" s="335">
        <f t="shared" si="0"/>
        <v>0</v>
      </c>
      <c r="AT53" s="335">
        <f t="shared" si="1"/>
        <v>0</v>
      </c>
      <c r="AU53" s="335">
        <f t="shared" si="2"/>
        <v>290</v>
      </c>
    </row>
    <row r="54" spans="1:47" ht="12.75">
      <c r="A54" s="344"/>
      <c r="B54" s="183">
        <v>105010</v>
      </c>
      <c r="C54" s="183"/>
      <c r="D54" s="345" t="s">
        <v>1507</v>
      </c>
      <c r="E54" s="151"/>
      <c r="F54" s="182"/>
      <c r="G54" s="182"/>
      <c r="H54" s="151"/>
      <c r="I54" s="151"/>
      <c r="J54" s="151"/>
      <c r="K54" s="151"/>
      <c r="L54" s="151"/>
      <c r="M54" s="151"/>
      <c r="N54" s="152"/>
      <c r="O54" s="152"/>
      <c r="P54" s="152"/>
      <c r="Q54" s="152"/>
      <c r="R54" s="152"/>
      <c r="S54" s="152"/>
      <c r="T54" s="152"/>
      <c r="U54" s="152"/>
      <c r="V54" s="152"/>
      <c r="W54" s="151"/>
      <c r="X54" s="151"/>
      <c r="Y54" s="151"/>
      <c r="Z54" s="151"/>
      <c r="AA54" s="151"/>
      <c r="AB54" s="151"/>
      <c r="AC54" s="333"/>
      <c r="AD54" s="183">
        <v>105010</v>
      </c>
      <c r="AE54" s="183"/>
      <c r="AF54" s="345" t="s">
        <v>1507</v>
      </c>
      <c r="AG54" s="151"/>
      <c r="AH54" s="151"/>
      <c r="AI54" s="151"/>
      <c r="AJ54" s="151"/>
      <c r="AK54" s="151"/>
      <c r="AL54" s="151"/>
      <c r="AM54" s="152"/>
      <c r="AN54" s="152"/>
      <c r="AO54" s="152"/>
      <c r="AP54" s="152"/>
      <c r="AQ54" s="152"/>
      <c r="AR54" s="152"/>
      <c r="AS54" s="335">
        <f t="shared" si="0"/>
        <v>0</v>
      </c>
      <c r="AT54" s="335">
        <f t="shared" si="1"/>
        <v>0</v>
      </c>
      <c r="AU54" s="335">
        <f t="shared" si="2"/>
        <v>0</v>
      </c>
    </row>
    <row r="55" spans="1:47" ht="12.75">
      <c r="A55" s="342"/>
      <c r="B55" s="154">
        <v>106020</v>
      </c>
      <c r="C55" s="154"/>
      <c r="D55" s="337" t="s">
        <v>1394</v>
      </c>
      <c r="E55" s="149"/>
      <c r="F55" s="182"/>
      <c r="G55" s="182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51"/>
      <c r="X55" s="151"/>
      <c r="Y55" s="151"/>
      <c r="Z55" s="149"/>
      <c r="AA55" s="149"/>
      <c r="AB55" s="149"/>
      <c r="AC55" s="343"/>
      <c r="AD55" s="154">
        <v>106020</v>
      </c>
      <c r="AE55" s="154"/>
      <c r="AF55" s="337" t="s">
        <v>1394</v>
      </c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335">
        <f t="shared" si="0"/>
        <v>0</v>
      </c>
      <c r="AT55" s="335">
        <f t="shared" si="1"/>
        <v>0</v>
      </c>
      <c r="AU55" s="335">
        <f t="shared" si="2"/>
        <v>0</v>
      </c>
    </row>
    <row r="56" spans="1:47" ht="12.75">
      <c r="A56" s="337"/>
      <c r="B56" s="154">
        <v>107051</v>
      </c>
      <c r="C56" s="154">
        <v>889921</v>
      </c>
      <c r="D56" s="348" t="s">
        <v>799</v>
      </c>
      <c r="E56" s="151"/>
      <c r="F56" s="182"/>
      <c r="G56" s="182"/>
      <c r="H56" s="151"/>
      <c r="I56" s="151"/>
      <c r="J56" s="151"/>
      <c r="K56" s="151"/>
      <c r="L56" s="151"/>
      <c r="M56" s="151"/>
      <c r="N56" s="151"/>
      <c r="O56" s="151"/>
      <c r="P56" s="151"/>
      <c r="Q56" s="149"/>
      <c r="R56" s="149"/>
      <c r="S56" s="149">
        <v>2357</v>
      </c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4">
        <v>107051</v>
      </c>
      <c r="AE56" s="154">
        <v>889921</v>
      </c>
      <c r="AF56" s="348" t="s">
        <v>799</v>
      </c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335">
        <f t="shared" si="0"/>
        <v>0</v>
      </c>
      <c r="AT56" s="335">
        <f t="shared" si="1"/>
        <v>0</v>
      </c>
      <c r="AU56" s="335">
        <f t="shared" si="2"/>
        <v>2357</v>
      </c>
    </row>
    <row r="57" spans="1:47" ht="12.75">
      <c r="A57" s="337"/>
      <c r="B57" s="183">
        <v>107052</v>
      </c>
      <c r="C57" s="183"/>
      <c r="D57" s="345" t="s">
        <v>1539</v>
      </c>
      <c r="E57" s="151"/>
      <c r="F57" s="182"/>
      <c r="G57" s="182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83">
        <v>107052</v>
      </c>
      <c r="AE57" s="183"/>
      <c r="AF57" s="345" t="s">
        <v>1539</v>
      </c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335">
        <f t="shared" si="0"/>
        <v>0</v>
      </c>
      <c r="AT57" s="335">
        <f t="shared" si="1"/>
        <v>0</v>
      </c>
      <c r="AU57" s="335">
        <f t="shared" si="2"/>
        <v>0</v>
      </c>
    </row>
    <row r="58" spans="1:47" ht="12.75">
      <c r="A58" s="337"/>
      <c r="B58" s="183">
        <v>107054</v>
      </c>
      <c r="C58" s="183"/>
      <c r="D58" s="345" t="s">
        <v>1540</v>
      </c>
      <c r="E58" s="151"/>
      <c r="F58" s="182"/>
      <c r="G58" s="182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83">
        <v>107054</v>
      </c>
      <c r="AE58" s="183"/>
      <c r="AF58" s="345" t="s">
        <v>1540</v>
      </c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335">
        <f t="shared" si="0"/>
        <v>0</v>
      </c>
      <c r="AT58" s="335">
        <f t="shared" si="1"/>
        <v>0</v>
      </c>
      <c r="AU58" s="335">
        <f t="shared" si="2"/>
        <v>0</v>
      </c>
    </row>
    <row r="59" spans="1:47" ht="12.75">
      <c r="A59" s="337"/>
      <c r="B59" s="183">
        <v>107060</v>
      </c>
      <c r="C59" s="183"/>
      <c r="D59" s="345" t="s">
        <v>1541</v>
      </c>
      <c r="E59" s="151"/>
      <c r="F59" s="182"/>
      <c r="G59" s="182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83">
        <v>107060</v>
      </c>
      <c r="AE59" s="183"/>
      <c r="AF59" s="345" t="s">
        <v>1541</v>
      </c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335">
        <f t="shared" si="0"/>
        <v>0</v>
      </c>
      <c r="AT59" s="335">
        <f t="shared" si="1"/>
        <v>0</v>
      </c>
      <c r="AU59" s="335">
        <f t="shared" si="2"/>
        <v>0</v>
      </c>
    </row>
    <row r="60" spans="1:47" ht="12.75">
      <c r="A60" s="148"/>
      <c r="B60" s="363"/>
      <c r="C60" s="183"/>
      <c r="D60" s="150" t="s">
        <v>977</v>
      </c>
      <c r="E60" s="333">
        <f>SUM(E50:E59)</f>
        <v>0</v>
      </c>
      <c r="F60" s="333">
        <f aca="true" t="shared" si="19" ref="F60:AR60">SUM(F50:F59)</f>
        <v>0</v>
      </c>
      <c r="G60" s="333">
        <f t="shared" si="19"/>
        <v>0</v>
      </c>
      <c r="H60" s="333">
        <f t="shared" si="19"/>
        <v>0</v>
      </c>
      <c r="I60" s="333">
        <f t="shared" si="19"/>
        <v>0</v>
      </c>
      <c r="J60" s="333">
        <f t="shared" si="19"/>
        <v>290</v>
      </c>
      <c r="K60" s="333">
        <f t="shared" si="19"/>
        <v>0</v>
      </c>
      <c r="L60" s="333">
        <f t="shared" si="19"/>
        <v>0</v>
      </c>
      <c r="M60" s="333">
        <f t="shared" si="19"/>
        <v>0</v>
      </c>
      <c r="N60" s="333">
        <f t="shared" si="19"/>
        <v>0</v>
      </c>
      <c r="O60" s="333">
        <f t="shared" si="19"/>
        <v>0</v>
      </c>
      <c r="P60" s="333">
        <f t="shared" si="19"/>
        <v>0</v>
      </c>
      <c r="Q60" s="333">
        <f t="shared" si="19"/>
        <v>0</v>
      </c>
      <c r="R60" s="333">
        <f t="shared" si="19"/>
        <v>0</v>
      </c>
      <c r="S60" s="333">
        <f t="shared" si="19"/>
        <v>2357</v>
      </c>
      <c r="T60" s="333">
        <f t="shared" si="19"/>
        <v>0</v>
      </c>
      <c r="U60" s="333">
        <f t="shared" si="19"/>
        <v>0</v>
      </c>
      <c r="V60" s="333">
        <f t="shared" si="19"/>
        <v>0</v>
      </c>
      <c r="W60" s="333">
        <f t="shared" si="19"/>
        <v>0</v>
      </c>
      <c r="X60" s="333">
        <f t="shared" si="19"/>
        <v>0</v>
      </c>
      <c r="Y60" s="333">
        <f t="shared" si="19"/>
        <v>0</v>
      </c>
      <c r="Z60" s="333">
        <f t="shared" si="19"/>
        <v>0</v>
      </c>
      <c r="AA60" s="333">
        <f t="shared" si="19"/>
        <v>0</v>
      </c>
      <c r="AB60" s="333">
        <f t="shared" si="19"/>
        <v>0</v>
      </c>
      <c r="AC60" s="333">
        <f t="shared" si="19"/>
        <v>0</v>
      </c>
      <c r="AD60" s="153"/>
      <c r="AE60" s="153"/>
      <c r="AF60" s="150" t="s">
        <v>977</v>
      </c>
      <c r="AG60" s="333">
        <f t="shared" si="19"/>
        <v>0</v>
      </c>
      <c r="AH60" s="333">
        <f t="shared" si="19"/>
        <v>0</v>
      </c>
      <c r="AI60" s="333">
        <f t="shared" si="19"/>
        <v>0</v>
      </c>
      <c r="AJ60" s="333">
        <f t="shared" si="19"/>
        <v>0</v>
      </c>
      <c r="AK60" s="333">
        <f t="shared" si="19"/>
        <v>0</v>
      </c>
      <c r="AL60" s="333">
        <f t="shared" si="19"/>
        <v>0</v>
      </c>
      <c r="AM60" s="333">
        <f t="shared" si="19"/>
        <v>0</v>
      </c>
      <c r="AN60" s="333">
        <f t="shared" si="19"/>
        <v>0</v>
      </c>
      <c r="AO60" s="333">
        <f t="shared" si="19"/>
        <v>0</v>
      </c>
      <c r="AP60" s="333">
        <f t="shared" si="19"/>
        <v>0</v>
      </c>
      <c r="AQ60" s="333">
        <f t="shared" si="19"/>
        <v>0</v>
      </c>
      <c r="AR60" s="333">
        <f t="shared" si="19"/>
        <v>0</v>
      </c>
      <c r="AS60" s="335">
        <f t="shared" si="0"/>
        <v>0</v>
      </c>
      <c r="AT60" s="335">
        <f t="shared" si="1"/>
        <v>0</v>
      </c>
      <c r="AU60" s="335">
        <f t="shared" si="2"/>
        <v>2647</v>
      </c>
    </row>
    <row r="61" spans="1:47" ht="12.75">
      <c r="A61" s="349"/>
      <c r="B61" s="372"/>
      <c r="C61" s="373"/>
      <c r="D61" s="350" t="s">
        <v>867</v>
      </c>
      <c r="E61" s="351">
        <v>49337</v>
      </c>
      <c r="F61" s="351">
        <v>47686</v>
      </c>
      <c r="G61" s="351">
        <f>SUM(G13,G20,G24,G31,G37,G44,G60,G48)</f>
        <v>46461</v>
      </c>
      <c r="H61" s="351">
        <v>6899</v>
      </c>
      <c r="I61" s="351">
        <v>11874</v>
      </c>
      <c r="J61" s="351">
        <f aca="true" t="shared" si="20" ref="J61:AB61">SUM(J13,J20,J24,J31,J37,J44,J60,J48)</f>
        <v>15279</v>
      </c>
      <c r="K61" s="351">
        <f t="shared" si="20"/>
        <v>313</v>
      </c>
      <c r="L61" s="351">
        <f t="shared" si="20"/>
        <v>0</v>
      </c>
      <c r="M61" s="351">
        <f t="shared" si="20"/>
        <v>26523</v>
      </c>
      <c r="N61" s="351">
        <f t="shared" si="20"/>
        <v>0</v>
      </c>
      <c r="O61" s="351">
        <f t="shared" si="20"/>
        <v>0</v>
      </c>
      <c r="P61" s="351">
        <f t="shared" si="20"/>
        <v>10520</v>
      </c>
      <c r="Q61" s="351">
        <v>3794</v>
      </c>
      <c r="R61" s="351">
        <v>6945</v>
      </c>
      <c r="S61" s="351">
        <f t="shared" si="20"/>
        <v>5887</v>
      </c>
      <c r="T61" s="351">
        <f t="shared" si="20"/>
        <v>0</v>
      </c>
      <c r="U61" s="351">
        <f t="shared" si="20"/>
        <v>1145</v>
      </c>
      <c r="V61" s="351">
        <f t="shared" si="20"/>
        <v>1145</v>
      </c>
      <c r="W61" s="351">
        <f t="shared" si="20"/>
        <v>0</v>
      </c>
      <c r="X61" s="351">
        <f t="shared" si="20"/>
        <v>0</v>
      </c>
      <c r="Y61" s="351">
        <f t="shared" si="20"/>
        <v>0</v>
      </c>
      <c r="Z61" s="351">
        <f t="shared" si="20"/>
        <v>0</v>
      </c>
      <c r="AA61" s="351">
        <f t="shared" si="20"/>
        <v>0</v>
      </c>
      <c r="AB61" s="351">
        <f t="shared" si="20"/>
        <v>0</v>
      </c>
      <c r="AC61" s="352"/>
      <c r="AD61" s="379"/>
      <c r="AE61" s="373"/>
      <c r="AF61" s="350" t="s">
        <v>867</v>
      </c>
      <c r="AG61" s="351">
        <f aca="true" t="shared" si="21" ref="AG61:AR61">SUM(AG13,AG20,AG24,AG31,AG37,AG44,AG60)</f>
        <v>0</v>
      </c>
      <c r="AH61" s="351">
        <f t="shared" si="21"/>
        <v>0</v>
      </c>
      <c r="AI61" s="351">
        <f t="shared" si="21"/>
        <v>0</v>
      </c>
      <c r="AJ61" s="351">
        <f t="shared" si="21"/>
        <v>0</v>
      </c>
      <c r="AK61" s="351">
        <f t="shared" si="21"/>
        <v>50</v>
      </c>
      <c r="AL61" s="351">
        <f t="shared" si="21"/>
        <v>50</v>
      </c>
      <c r="AM61" s="351">
        <f t="shared" si="21"/>
        <v>0</v>
      </c>
      <c r="AN61" s="351">
        <f t="shared" si="21"/>
        <v>0</v>
      </c>
      <c r="AO61" s="351">
        <f t="shared" si="21"/>
        <v>8189</v>
      </c>
      <c r="AP61" s="351">
        <f t="shared" si="21"/>
        <v>0</v>
      </c>
      <c r="AQ61" s="351">
        <f t="shared" si="21"/>
        <v>1585</v>
      </c>
      <c r="AR61" s="351">
        <f t="shared" si="21"/>
        <v>1585</v>
      </c>
      <c r="AS61" s="352">
        <f t="shared" si="0"/>
        <v>60343</v>
      </c>
      <c r="AT61" s="352">
        <f t="shared" si="1"/>
        <v>69285</v>
      </c>
      <c r="AU61" s="352">
        <f t="shared" si="2"/>
        <v>115639</v>
      </c>
    </row>
    <row r="62" spans="1:47" ht="12.75">
      <c r="A62" s="148"/>
      <c r="B62" s="363"/>
      <c r="C62" s="183"/>
      <c r="D62" s="353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333"/>
      <c r="AD62" s="375"/>
      <c r="AE62" s="183"/>
      <c r="AF62" s="353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335">
        <f t="shared" si="0"/>
        <v>0</v>
      </c>
      <c r="AT62" s="335">
        <f t="shared" si="1"/>
        <v>0</v>
      </c>
      <c r="AU62" s="335">
        <f t="shared" si="2"/>
        <v>0</v>
      </c>
    </row>
    <row r="63" spans="1:47" ht="12.75">
      <c r="A63" s="148"/>
      <c r="B63" s="364"/>
      <c r="C63" s="154"/>
      <c r="D63" s="354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333"/>
      <c r="AD63" s="376"/>
      <c r="AE63" s="154"/>
      <c r="AF63" s="355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335">
        <f t="shared" si="0"/>
        <v>0</v>
      </c>
      <c r="AT63" s="335">
        <f t="shared" si="1"/>
        <v>0</v>
      </c>
      <c r="AU63" s="335">
        <f t="shared" si="2"/>
        <v>0</v>
      </c>
    </row>
    <row r="64" spans="1:47" ht="12.75">
      <c r="A64" s="148"/>
      <c r="B64" s="363"/>
      <c r="C64" s="183"/>
      <c r="D64" s="150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333"/>
      <c r="AD64" s="375"/>
      <c r="AE64" s="183"/>
      <c r="AF64" s="150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335">
        <f t="shared" si="0"/>
        <v>0</v>
      </c>
      <c r="AT64" s="335">
        <f t="shared" si="1"/>
        <v>0</v>
      </c>
      <c r="AU64" s="335">
        <f t="shared" si="2"/>
        <v>0</v>
      </c>
    </row>
    <row r="65" spans="1:47" ht="12.75">
      <c r="A65" s="148"/>
      <c r="B65" s="363"/>
      <c r="C65" s="183"/>
      <c r="D65" s="150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333"/>
      <c r="AD65" s="375"/>
      <c r="AE65" s="183"/>
      <c r="AF65" s="150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335">
        <f t="shared" si="0"/>
        <v>0</v>
      </c>
      <c r="AT65" s="335">
        <f t="shared" si="1"/>
        <v>0</v>
      </c>
      <c r="AU65" s="335">
        <f t="shared" si="2"/>
        <v>0</v>
      </c>
    </row>
    <row r="66" spans="1:47" ht="12.75">
      <c r="A66" s="148"/>
      <c r="B66" s="371"/>
      <c r="C66" s="183"/>
      <c r="D66" s="345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333"/>
      <c r="AD66" s="371"/>
      <c r="AE66" s="183"/>
      <c r="AF66" s="345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335"/>
      <c r="AT66" s="335">
        <f t="shared" si="1"/>
        <v>0</v>
      </c>
      <c r="AU66" s="335">
        <f t="shared" si="2"/>
        <v>0</v>
      </c>
    </row>
    <row r="67" spans="1:47" ht="12.75">
      <c r="A67" s="148"/>
      <c r="B67" s="371"/>
      <c r="C67" s="183"/>
      <c r="D67" s="345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333"/>
      <c r="AD67" s="375"/>
      <c r="AE67" s="183"/>
      <c r="AF67" s="345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335">
        <f t="shared" si="0"/>
        <v>0</v>
      </c>
      <c r="AT67" s="335">
        <f t="shared" si="1"/>
        <v>0</v>
      </c>
      <c r="AU67" s="335">
        <f t="shared" si="2"/>
        <v>0</v>
      </c>
    </row>
    <row r="68" spans="1:47" ht="12.75">
      <c r="A68" s="349"/>
      <c r="B68" s="372"/>
      <c r="C68" s="373"/>
      <c r="D68" s="350"/>
      <c r="E68" s="351">
        <f>SUM(E64:E67)</f>
        <v>0</v>
      </c>
      <c r="F68" s="351">
        <f>SUM(F64:F67)</f>
        <v>0</v>
      </c>
      <c r="G68" s="351">
        <f>SUM(G64:G67)</f>
        <v>0</v>
      </c>
      <c r="H68" s="351">
        <f>SUM(H64:H67)</f>
        <v>0</v>
      </c>
      <c r="I68" s="351">
        <f aca="true" t="shared" si="22" ref="I68:AC68">SUM(I64:I67)</f>
        <v>0</v>
      </c>
      <c r="J68" s="351">
        <f t="shared" si="22"/>
        <v>0</v>
      </c>
      <c r="K68" s="351">
        <f t="shared" si="22"/>
        <v>0</v>
      </c>
      <c r="L68" s="351">
        <f t="shared" si="22"/>
        <v>0</v>
      </c>
      <c r="M68" s="351">
        <f t="shared" si="22"/>
        <v>0</v>
      </c>
      <c r="N68" s="351">
        <f t="shared" si="22"/>
        <v>0</v>
      </c>
      <c r="O68" s="351">
        <f t="shared" si="22"/>
        <v>0</v>
      </c>
      <c r="P68" s="351">
        <f t="shared" si="22"/>
        <v>0</v>
      </c>
      <c r="Q68" s="351">
        <f t="shared" si="22"/>
        <v>0</v>
      </c>
      <c r="R68" s="351">
        <f t="shared" si="22"/>
        <v>0</v>
      </c>
      <c r="S68" s="351">
        <f t="shared" si="22"/>
        <v>0</v>
      </c>
      <c r="T68" s="351">
        <f t="shared" si="22"/>
        <v>0</v>
      </c>
      <c r="U68" s="351">
        <f t="shared" si="22"/>
        <v>0</v>
      </c>
      <c r="V68" s="351">
        <f t="shared" si="22"/>
        <v>0</v>
      </c>
      <c r="W68" s="351">
        <f t="shared" si="22"/>
        <v>0</v>
      </c>
      <c r="X68" s="351">
        <f t="shared" si="22"/>
        <v>0</v>
      </c>
      <c r="Y68" s="351">
        <f t="shared" si="22"/>
        <v>0</v>
      </c>
      <c r="Z68" s="351">
        <f t="shared" si="22"/>
        <v>0</v>
      </c>
      <c r="AA68" s="351">
        <f t="shared" si="22"/>
        <v>0</v>
      </c>
      <c r="AB68" s="351">
        <f t="shared" si="22"/>
        <v>0</v>
      </c>
      <c r="AC68" s="351">
        <f t="shared" si="22"/>
        <v>0</v>
      </c>
      <c r="AD68" s="379"/>
      <c r="AE68" s="373"/>
      <c r="AF68" s="350"/>
      <c r="AG68" s="351">
        <f aca="true" t="shared" si="23" ref="AG68:AR68">SUM(AG64:AG67)</f>
        <v>0</v>
      </c>
      <c r="AH68" s="351">
        <f t="shared" si="23"/>
        <v>0</v>
      </c>
      <c r="AI68" s="351">
        <f t="shared" si="23"/>
        <v>0</v>
      </c>
      <c r="AJ68" s="351">
        <f t="shared" si="23"/>
        <v>0</v>
      </c>
      <c r="AK68" s="351">
        <f t="shared" si="23"/>
        <v>0</v>
      </c>
      <c r="AL68" s="351">
        <f t="shared" si="23"/>
        <v>0</v>
      </c>
      <c r="AM68" s="351">
        <f t="shared" si="23"/>
        <v>0</v>
      </c>
      <c r="AN68" s="351">
        <f t="shared" si="23"/>
        <v>0</v>
      </c>
      <c r="AO68" s="351">
        <f t="shared" si="23"/>
        <v>0</v>
      </c>
      <c r="AP68" s="351">
        <f t="shared" si="23"/>
        <v>0</v>
      </c>
      <c r="AQ68" s="351">
        <f t="shared" si="23"/>
        <v>0</v>
      </c>
      <c r="AR68" s="351">
        <f t="shared" si="23"/>
        <v>0</v>
      </c>
      <c r="AS68" s="352">
        <f t="shared" si="0"/>
        <v>0</v>
      </c>
      <c r="AT68" s="352">
        <f t="shared" si="1"/>
        <v>0</v>
      </c>
      <c r="AU68" s="352">
        <f t="shared" si="2"/>
        <v>0</v>
      </c>
    </row>
    <row r="69" spans="1:47" ht="12.75">
      <c r="A69" s="148"/>
      <c r="B69" s="363"/>
      <c r="C69" s="183"/>
      <c r="D69" s="353" t="s">
        <v>324</v>
      </c>
      <c r="E69" s="335"/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335"/>
      <c r="U69" s="335"/>
      <c r="V69" s="335"/>
      <c r="W69" s="335"/>
      <c r="X69" s="335"/>
      <c r="Y69" s="335"/>
      <c r="Z69" s="335"/>
      <c r="AA69" s="335"/>
      <c r="AB69" s="335"/>
      <c r="AC69" s="333"/>
      <c r="AD69" s="375"/>
      <c r="AE69" s="183"/>
      <c r="AF69" s="353" t="s">
        <v>324</v>
      </c>
      <c r="AG69" s="335"/>
      <c r="AH69" s="335"/>
      <c r="AI69" s="335"/>
      <c r="AJ69" s="335"/>
      <c r="AK69" s="335"/>
      <c r="AL69" s="335"/>
      <c r="AM69" s="335"/>
      <c r="AN69" s="335"/>
      <c r="AO69" s="335"/>
      <c r="AP69" s="335"/>
      <c r="AQ69" s="335"/>
      <c r="AR69" s="335"/>
      <c r="AS69" s="335">
        <f t="shared" si="0"/>
        <v>0</v>
      </c>
      <c r="AT69" s="335">
        <f t="shared" si="1"/>
        <v>0</v>
      </c>
      <c r="AU69" s="335">
        <f t="shared" si="2"/>
        <v>0</v>
      </c>
    </row>
    <row r="70" spans="1:47" ht="12.75">
      <c r="A70" s="148"/>
      <c r="B70" s="371" t="s">
        <v>905</v>
      </c>
      <c r="C70" s="183"/>
      <c r="D70" s="347" t="s">
        <v>326</v>
      </c>
      <c r="E70" s="356"/>
      <c r="F70" s="335"/>
      <c r="G70" s="335"/>
      <c r="H70" s="335"/>
      <c r="I70" s="335"/>
      <c r="J70" s="335"/>
      <c r="K70" s="335"/>
      <c r="L70" s="335"/>
      <c r="M70" s="335"/>
      <c r="N70" s="335"/>
      <c r="O70" s="335"/>
      <c r="P70" s="335"/>
      <c r="Q70" s="335"/>
      <c r="R70" s="335"/>
      <c r="S70" s="356"/>
      <c r="T70" s="335"/>
      <c r="U70" s="335"/>
      <c r="V70" s="335"/>
      <c r="W70" s="335"/>
      <c r="X70" s="335"/>
      <c r="Y70" s="335"/>
      <c r="Z70" s="335"/>
      <c r="AA70" s="335"/>
      <c r="AB70" s="335"/>
      <c r="AC70" s="333"/>
      <c r="AD70" s="371" t="s">
        <v>905</v>
      </c>
      <c r="AE70" s="183"/>
      <c r="AF70" s="347" t="s">
        <v>1509</v>
      </c>
      <c r="AG70" s="335"/>
      <c r="AH70" s="335"/>
      <c r="AI70" s="335"/>
      <c r="AJ70" s="335"/>
      <c r="AK70" s="335"/>
      <c r="AL70" s="335"/>
      <c r="AM70" s="335"/>
      <c r="AN70" s="324"/>
      <c r="AO70" s="535"/>
      <c r="AP70" s="335"/>
      <c r="AQ70" s="335"/>
      <c r="AR70" s="335"/>
      <c r="AS70" s="335">
        <f t="shared" si="0"/>
        <v>0</v>
      </c>
      <c r="AT70" s="335">
        <f t="shared" si="1"/>
        <v>0</v>
      </c>
      <c r="AU70" s="335">
        <f t="shared" si="2"/>
        <v>0</v>
      </c>
    </row>
    <row r="71" spans="1:47" ht="12.75">
      <c r="A71" s="148"/>
      <c r="B71" s="371" t="s">
        <v>1510</v>
      </c>
      <c r="C71" s="183"/>
      <c r="D71" s="345" t="s">
        <v>1511</v>
      </c>
      <c r="E71" s="356" t="s">
        <v>327</v>
      </c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24"/>
      <c r="R71" s="356"/>
      <c r="S71" s="356">
        <v>18377</v>
      </c>
      <c r="T71" s="335"/>
      <c r="U71" s="335"/>
      <c r="V71" s="335"/>
      <c r="W71" s="335"/>
      <c r="X71" s="335"/>
      <c r="Y71" s="335"/>
      <c r="Z71" s="335"/>
      <c r="AA71" s="335"/>
      <c r="AB71" s="335"/>
      <c r="AC71" s="333"/>
      <c r="AD71" s="371" t="s">
        <v>1510</v>
      </c>
      <c r="AE71" s="183"/>
      <c r="AF71" s="345" t="s">
        <v>1511</v>
      </c>
      <c r="AG71" s="335"/>
      <c r="AH71" s="335"/>
      <c r="AI71" s="335"/>
      <c r="AJ71" s="335"/>
      <c r="AK71" s="335"/>
      <c r="AL71" s="335"/>
      <c r="AM71" s="335"/>
      <c r="AN71" s="324"/>
      <c r="AO71" s="535"/>
      <c r="AP71" s="335"/>
      <c r="AQ71" s="335"/>
      <c r="AR71" s="335"/>
      <c r="AS71" s="335">
        <v>12149</v>
      </c>
      <c r="AT71" s="335">
        <f t="shared" si="1"/>
        <v>0</v>
      </c>
      <c r="AU71" s="335">
        <f t="shared" si="2"/>
        <v>18377</v>
      </c>
    </row>
    <row r="72" spans="1:47" ht="12.75">
      <c r="A72" s="342"/>
      <c r="B72" s="363" t="s">
        <v>983</v>
      </c>
      <c r="C72" s="183"/>
      <c r="D72" s="150" t="s">
        <v>328</v>
      </c>
      <c r="E72" s="324"/>
      <c r="F72" s="324"/>
      <c r="G72" s="324"/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324"/>
      <c r="S72" s="356"/>
      <c r="T72" s="324"/>
      <c r="U72" s="324"/>
      <c r="V72" s="324"/>
      <c r="W72" s="324"/>
      <c r="X72" s="324"/>
      <c r="Y72" s="324"/>
      <c r="Z72" s="324"/>
      <c r="AA72" s="324"/>
      <c r="AB72" s="324"/>
      <c r="AC72" s="343"/>
      <c r="AD72" s="375" t="s">
        <v>983</v>
      </c>
      <c r="AE72" s="183"/>
      <c r="AF72" s="150" t="s">
        <v>328</v>
      </c>
      <c r="AG72" s="324"/>
      <c r="AH72" s="324"/>
      <c r="AI72" s="324"/>
      <c r="AJ72" s="324"/>
      <c r="AK72" s="324"/>
      <c r="AL72" s="324"/>
      <c r="AM72" s="324"/>
      <c r="AN72" s="324"/>
      <c r="AO72" s="324"/>
      <c r="AP72" s="335"/>
      <c r="AQ72" s="335"/>
      <c r="AR72" s="335"/>
      <c r="AS72" s="335">
        <f aca="true" t="shared" si="24" ref="AS72:AS80">SUM(E72+H72+K72+N72+Q72+T72+W72+Z72+AG72+AJ72+AM72+AP72)</f>
        <v>0</v>
      </c>
      <c r="AT72" s="335">
        <f aca="true" t="shared" si="25" ref="AS72:AT80">SUM(F72+I72+L72+O72+R72+U72+X72+AA72+AH72+AK72+AN72+AQ72)</f>
        <v>0</v>
      </c>
      <c r="AU72" s="335">
        <f aca="true" t="shared" si="26" ref="AU72:AU80">SUM(G72+J72+M72+P72+S72+V72+Y72+AB72+AI72+AL72+AO72+AR72)</f>
        <v>0</v>
      </c>
    </row>
    <row r="73" spans="1:47" ht="12.75">
      <c r="A73" s="342"/>
      <c r="B73" s="363" t="s">
        <v>985</v>
      </c>
      <c r="C73" s="183"/>
      <c r="D73" s="150" t="s">
        <v>986</v>
      </c>
      <c r="E73" s="324"/>
      <c r="F73" s="324"/>
      <c r="G73" s="324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324"/>
      <c r="S73" s="356">
        <v>1</v>
      </c>
      <c r="T73" s="324"/>
      <c r="U73" s="324"/>
      <c r="V73" s="324"/>
      <c r="W73" s="324"/>
      <c r="X73" s="324"/>
      <c r="Y73" s="324"/>
      <c r="Z73" s="324"/>
      <c r="AA73" s="324"/>
      <c r="AB73" s="324"/>
      <c r="AC73" s="343"/>
      <c r="AD73" s="375" t="s">
        <v>985</v>
      </c>
      <c r="AE73" s="183"/>
      <c r="AF73" s="150" t="s">
        <v>986</v>
      </c>
      <c r="AG73" s="324"/>
      <c r="AH73" s="324"/>
      <c r="AI73" s="324"/>
      <c r="AJ73" s="324"/>
      <c r="AK73" s="324"/>
      <c r="AL73" s="324"/>
      <c r="AM73" s="324">
        <v>613</v>
      </c>
      <c r="AN73" s="324">
        <v>613</v>
      </c>
      <c r="AO73" s="324">
        <v>613</v>
      </c>
      <c r="AP73" s="335">
        <v>23060</v>
      </c>
      <c r="AQ73" s="335">
        <v>26326</v>
      </c>
      <c r="AR73" s="335">
        <v>26326</v>
      </c>
      <c r="AS73" s="335">
        <f t="shared" si="24"/>
        <v>23673</v>
      </c>
      <c r="AT73" s="335">
        <f t="shared" si="25"/>
        <v>26939</v>
      </c>
      <c r="AU73" s="335">
        <f t="shared" si="26"/>
        <v>26940</v>
      </c>
    </row>
    <row r="74" spans="1:47" ht="12.75">
      <c r="A74" s="148"/>
      <c r="B74" s="371" t="s">
        <v>1652</v>
      </c>
      <c r="C74" s="183">
        <v>562912</v>
      </c>
      <c r="D74" s="150" t="s">
        <v>988</v>
      </c>
      <c r="E74" s="324"/>
      <c r="F74" s="324"/>
      <c r="G74" s="32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324"/>
      <c r="S74" s="356">
        <v>497</v>
      </c>
      <c r="T74" s="324"/>
      <c r="U74" s="324"/>
      <c r="V74" s="324"/>
      <c r="W74" s="324"/>
      <c r="X74" s="324"/>
      <c r="Y74" s="324"/>
      <c r="Z74" s="324"/>
      <c r="AA74" s="324"/>
      <c r="AB74" s="324"/>
      <c r="AC74" s="333"/>
      <c r="AD74" s="375" t="s">
        <v>987</v>
      </c>
      <c r="AE74" s="183">
        <v>562912</v>
      </c>
      <c r="AF74" s="150" t="s">
        <v>988</v>
      </c>
      <c r="AG74" s="324"/>
      <c r="AH74" s="324"/>
      <c r="AI74" s="324"/>
      <c r="AJ74" s="324"/>
      <c r="AK74" s="324"/>
      <c r="AL74" s="324"/>
      <c r="AM74" s="324"/>
      <c r="AN74" s="324"/>
      <c r="AO74" s="324"/>
      <c r="AP74" s="335"/>
      <c r="AQ74" s="335"/>
      <c r="AR74" s="335"/>
      <c r="AS74" s="335">
        <f t="shared" si="24"/>
        <v>0</v>
      </c>
      <c r="AT74" s="335">
        <f t="shared" si="25"/>
        <v>0</v>
      </c>
      <c r="AU74" s="335">
        <f t="shared" si="26"/>
        <v>497</v>
      </c>
    </row>
    <row r="75" spans="1:47" ht="12.75">
      <c r="A75" s="342"/>
      <c r="B75" s="371" t="s">
        <v>1652</v>
      </c>
      <c r="C75" s="183">
        <v>562913</v>
      </c>
      <c r="D75" s="150" t="s">
        <v>990</v>
      </c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56">
        <v>8241</v>
      </c>
      <c r="T75" s="324"/>
      <c r="U75" s="324"/>
      <c r="V75" s="324"/>
      <c r="W75" s="324"/>
      <c r="X75" s="324"/>
      <c r="Y75" s="324"/>
      <c r="Z75" s="324"/>
      <c r="AA75" s="324"/>
      <c r="AB75" s="324"/>
      <c r="AC75" s="343"/>
      <c r="AD75" s="375" t="s">
        <v>989</v>
      </c>
      <c r="AE75" s="183">
        <v>562913</v>
      </c>
      <c r="AF75" s="150" t="s">
        <v>990</v>
      </c>
      <c r="AG75" s="324"/>
      <c r="AH75" s="324"/>
      <c r="AI75" s="324"/>
      <c r="AJ75" s="324"/>
      <c r="AK75" s="324"/>
      <c r="AL75" s="324"/>
      <c r="AM75" s="324"/>
      <c r="AN75" s="324"/>
      <c r="AO75" s="324"/>
      <c r="AP75" s="335"/>
      <c r="AQ75" s="335"/>
      <c r="AR75" s="335"/>
      <c r="AS75" s="335">
        <f t="shared" si="24"/>
        <v>0</v>
      </c>
      <c r="AT75" s="335">
        <f t="shared" si="25"/>
        <v>0</v>
      </c>
      <c r="AU75" s="335">
        <f t="shared" si="26"/>
        <v>8241</v>
      </c>
    </row>
    <row r="76" spans="1:47" ht="12.75">
      <c r="A76" s="342"/>
      <c r="B76" s="680" t="s">
        <v>1512</v>
      </c>
      <c r="C76" s="183">
        <v>562717</v>
      </c>
      <c r="D76" s="150" t="s">
        <v>991</v>
      </c>
      <c r="E76" s="324"/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24">
        <v>1184</v>
      </c>
      <c r="R76" s="324"/>
      <c r="S76" s="356"/>
      <c r="T76" s="324"/>
      <c r="U76" s="324"/>
      <c r="V76" s="324"/>
      <c r="W76" s="324"/>
      <c r="X76" s="324"/>
      <c r="Y76" s="324"/>
      <c r="Z76" s="324"/>
      <c r="AA76" s="324"/>
      <c r="AB76" s="324"/>
      <c r="AC76" s="343"/>
      <c r="AD76" s="375"/>
      <c r="AE76" s="183">
        <v>562717</v>
      </c>
      <c r="AF76" s="150" t="s">
        <v>991</v>
      </c>
      <c r="AG76" s="324"/>
      <c r="AH76" s="324"/>
      <c r="AI76" s="324"/>
      <c r="AJ76" s="324"/>
      <c r="AK76" s="324"/>
      <c r="AL76" s="324"/>
      <c r="AM76" s="324"/>
      <c r="AN76" s="324"/>
      <c r="AO76" s="324"/>
      <c r="AP76" s="335"/>
      <c r="AQ76" s="335"/>
      <c r="AR76" s="335"/>
      <c r="AS76" s="335">
        <f t="shared" si="24"/>
        <v>1184</v>
      </c>
      <c r="AT76" s="335">
        <f t="shared" si="25"/>
        <v>0</v>
      </c>
      <c r="AU76" s="335">
        <f t="shared" si="26"/>
        <v>0</v>
      </c>
    </row>
    <row r="77" spans="1:47" ht="12.75">
      <c r="A77" s="342"/>
      <c r="B77" s="681"/>
      <c r="C77" s="183">
        <v>561000</v>
      </c>
      <c r="D77" s="150" t="s">
        <v>992</v>
      </c>
      <c r="E77" s="324"/>
      <c r="F77" s="324"/>
      <c r="G77" s="324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56"/>
      <c r="T77" s="324"/>
      <c r="U77" s="324"/>
      <c r="V77" s="324"/>
      <c r="W77" s="324"/>
      <c r="X77" s="324"/>
      <c r="Y77" s="324"/>
      <c r="Z77" s="324"/>
      <c r="AA77" s="324"/>
      <c r="AB77" s="324"/>
      <c r="AC77" s="343"/>
      <c r="AD77" s="375"/>
      <c r="AE77" s="183">
        <v>561000</v>
      </c>
      <c r="AF77" s="150" t="s">
        <v>992</v>
      </c>
      <c r="AG77" s="324"/>
      <c r="AH77" s="324"/>
      <c r="AI77" s="324"/>
      <c r="AJ77" s="324"/>
      <c r="AK77" s="324"/>
      <c r="AL77" s="324"/>
      <c r="AM77" s="324"/>
      <c r="AN77" s="324"/>
      <c r="AO77" s="324"/>
      <c r="AP77" s="335"/>
      <c r="AQ77" s="335"/>
      <c r="AR77" s="335"/>
      <c r="AS77" s="335">
        <f t="shared" si="24"/>
        <v>0</v>
      </c>
      <c r="AT77" s="335">
        <f t="shared" si="25"/>
        <v>0</v>
      </c>
      <c r="AU77" s="335">
        <f t="shared" si="26"/>
        <v>0</v>
      </c>
    </row>
    <row r="78" spans="1:47" ht="12.75">
      <c r="A78" s="342"/>
      <c r="B78" s="363" t="s">
        <v>978</v>
      </c>
      <c r="C78" s="183"/>
      <c r="D78" s="150" t="s">
        <v>979</v>
      </c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56"/>
      <c r="T78" s="324"/>
      <c r="U78" s="324"/>
      <c r="V78" s="324"/>
      <c r="W78" s="324"/>
      <c r="X78" s="324"/>
      <c r="Y78" s="324"/>
      <c r="Z78" s="324"/>
      <c r="AA78" s="324"/>
      <c r="AB78" s="324"/>
      <c r="AC78" s="343"/>
      <c r="AD78" s="375" t="s">
        <v>978</v>
      </c>
      <c r="AE78" s="183"/>
      <c r="AF78" s="150" t="s">
        <v>979</v>
      </c>
      <c r="AG78" s="324"/>
      <c r="AH78" s="324"/>
      <c r="AI78" s="324"/>
      <c r="AJ78" s="324"/>
      <c r="AK78" s="324"/>
      <c r="AL78" s="324"/>
      <c r="AM78" s="324"/>
      <c r="AN78" s="324"/>
      <c r="AO78" s="324"/>
      <c r="AP78" s="335"/>
      <c r="AQ78" s="335"/>
      <c r="AR78" s="335"/>
      <c r="AS78" s="335">
        <f t="shared" si="24"/>
        <v>0</v>
      </c>
      <c r="AT78" s="335">
        <f t="shared" si="25"/>
        <v>0</v>
      </c>
      <c r="AU78" s="335">
        <f t="shared" si="26"/>
        <v>0</v>
      </c>
    </row>
    <row r="79" spans="1:47" ht="12.75">
      <c r="A79" s="357"/>
      <c r="B79" s="372"/>
      <c r="C79" s="373"/>
      <c r="D79" s="358" t="s">
        <v>325</v>
      </c>
      <c r="E79" s="352">
        <f aca="true" t="shared" si="27" ref="E79:AB79">SUM(E70:E78)</f>
        <v>0</v>
      </c>
      <c r="F79" s="352">
        <f t="shared" si="27"/>
        <v>0</v>
      </c>
      <c r="G79" s="352">
        <f t="shared" si="27"/>
        <v>0</v>
      </c>
      <c r="H79" s="352">
        <f t="shared" si="27"/>
        <v>0</v>
      </c>
      <c r="I79" s="352">
        <f t="shared" si="27"/>
        <v>0</v>
      </c>
      <c r="J79" s="352">
        <f t="shared" si="27"/>
        <v>0</v>
      </c>
      <c r="K79" s="352">
        <f t="shared" si="27"/>
        <v>0</v>
      </c>
      <c r="L79" s="352">
        <f t="shared" si="27"/>
        <v>0</v>
      </c>
      <c r="M79" s="352">
        <f t="shared" si="27"/>
        <v>0</v>
      </c>
      <c r="N79" s="352">
        <f t="shared" si="27"/>
        <v>0</v>
      </c>
      <c r="O79" s="352">
        <f t="shared" si="27"/>
        <v>0</v>
      </c>
      <c r="P79" s="352">
        <f t="shared" si="27"/>
        <v>0</v>
      </c>
      <c r="Q79" s="352">
        <f t="shared" si="27"/>
        <v>1184</v>
      </c>
      <c r="R79" s="352">
        <f t="shared" si="27"/>
        <v>0</v>
      </c>
      <c r="S79" s="352">
        <f t="shared" si="27"/>
        <v>27116</v>
      </c>
      <c r="T79" s="352">
        <f t="shared" si="27"/>
        <v>0</v>
      </c>
      <c r="U79" s="352">
        <f t="shared" si="27"/>
        <v>0</v>
      </c>
      <c r="V79" s="352">
        <f t="shared" si="27"/>
        <v>0</v>
      </c>
      <c r="W79" s="352">
        <f t="shared" si="27"/>
        <v>0</v>
      </c>
      <c r="X79" s="352">
        <f t="shared" si="27"/>
        <v>0</v>
      </c>
      <c r="Y79" s="352">
        <f t="shared" si="27"/>
        <v>0</v>
      </c>
      <c r="Z79" s="352">
        <f t="shared" si="27"/>
        <v>0</v>
      </c>
      <c r="AA79" s="352">
        <f t="shared" si="27"/>
        <v>0</v>
      </c>
      <c r="AB79" s="352">
        <f t="shared" si="27"/>
        <v>0</v>
      </c>
      <c r="AC79" s="359"/>
      <c r="AD79" s="379"/>
      <c r="AE79" s="373"/>
      <c r="AF79" s="358" t="s">
        <v>325</v>
      </c>
      <c r="AG79" s="352">
        <f aca="true" t="shared" si="28" ref="AG79:AR79">SUM(AG70:AG78)</f>
        <v>0</v>
      </c>
      <c r="AH79" s="352">
        <f t="shared" si="28"/>
        <v>0</v>
      </c>
      <c r="AI79" s="352">
        <f t="shared" si="28"/>
        <v>0</v>
      </c>
      <c r="AJ79" s="352">
        <f t="shared" si="28"/>
        <v>0</v>
      </c>
      <c r="AK79" s="352">
        <f t="shared" si="28"/>
        <v>0</v>
      </c>
      <c r="AL79" s="352">
        <f t="shared" si="28"/>
        <v>0</v>
      </c>
      <c r="AM79" s="352">
        <f t="shared" si="28"/>
        <v>613</v>
      </c>
      <c r="AN79" s="352">
        <f t="shared" si="28"/>
        <v>613</v>
      </c>
      <c r="AO79" s="352">
        <f t="shared" si="28"/>
        <v>613</v>
      </c>
      <c r="AP79" s="352">
        <f t="shared" si="28"/>
        <v>23060</v>
      </c>
      <c r="AQ79" s="352">
        <f t="shared" si="28"/>
        <v>26326</v>
      </c>
      <c r="AR79" s="352">
        <f t="shared" si="28"/>
        <v>26326</v>
      </c>
      <c r="AS79" s="352">
        <f t="shared" si="25"/>
        <v>24857</v>
      </c>
      <c r="AT79" s="352">
        <f t="shared" si="25"/>
        <v>26939</v>
      </c>
      <c r="AU79" s="352">
        <f t="shared" si="26"/>
        <v>54055</v>
      </c>
    </row>
    <row r="80" spans="1:47" ht="12.75">
      <c r="A80" s="357"/>
      <c r="B80" s="374"/>
      <c r="C80" s="373"/>
      <c r="D80" s="360" t="s">
        <v>845</v>
      </c>
      <c r="E80" s="361">
        <f aca="true" t="shared" si="29" ref="E80:AB80">SUM(E61+E68+E79)</f>
        <v>49337</v>
      </c>
      <c r="F80" s="361">
        <f t="shared" si="29"/>
        <v>47686</v>
      </c>
      <c r="G80" s="361">
        <f t="shared" si="29"/>
        <v>46461</v>
      </c>
      <c r="H80" s="361">
        <f t="shared" si="29"/>
        <v>6899</v>
      </c>
      <c r="I80" s="361">
        <f t="shared" si="29"/>
        <v>11874</v>
      </c>
      <c r="J80" s="361">
        <f t="shared" si="29"/>
        <v>15279</v>
      </c>
      <c r="K80" s="361">
        <f t="shared" si="29"/>
        <v>313</v>
      </c>
      <c r="L80" s="361">
        <f t="shared" si="29"/>
        <v>0</v>
      </c>
      <c r="M80" s="361">
        <f t="shared" si="29"/>
        <v>26523</v>
      </c>
      <c r="N80" s="361">
        <f t="shared" si="29"/>
        <v>0</v>
      </c>
      <c r="O80" s="361">
        <f t="shared" si="29"/>
        <v>0</v>
      </c>
      <c r="P80" s="361">
        <f t="shared" si="29"/>
        <v>10520</v>
      </c>
      <c r="Q80" s="361">
        <f t="shared" si="29"/>
        <v>4978</v>
      </c>
      <c r="R80" s="361">
        <f t="shared" si="29"/>
        <v>6945</v>
      </c>
      <c r="S80" s="361">
        <f t="shared" si="29"/>
        <v>33003</v>
      </c>
      <c r="T80" s="361">
        <f t="shared" si="29"/>
        <v>0</v>
      </c>
      <c r="U80" s="361">
        <f t="shared" si="29"/>
        <v>1145</v>
      </c>
      <c r="V80" s="361">
        <f t="shared" si="29"/>
        <v>1145</v>
      </c>
      <c r="W80" s="361">
        <f t="shared" si="29"/>
        <v>0</v>
      </c>
      <c r="X80" s="361">
        <f t="shared" si="29"/>
        <v>0</v>
      </c>
      <c r="Y80" s="361">
        <f t="shared" si="29"/>
        <v>0</v>
      </c>
      <c r="Z80" s="361">
        <f t="shared" si="29"/>
        <v>0</v>
      </c>
      <c r="AA80" s="361">
        <f t="shared" si="29"/>
        <v>0</v>
      </c>
      <c r="AB80" s="361">
        <f t="shared" si="29"/>
        <v>0</v>
      </c>
      <c r="AC80" s="359"/>
      <c r="AD80" s="380"/>
      <c r="AE80" s="373"/>
      <c r="AF80" s="360" t="s">
        <v>845</v>
      </c>
      <c r="AG80" s="361">
        <f aca="true" t="shared" si="30" ref="AG80:AR80">SUM(AG61+AG68+AG79)</f>
        <v>0</v>
      </c>
      <c r="AH80" s="361">
        <f t="shared" si="30"/>
        <v>0</v>
      </c>
      <c r="AI80" s="361">
        <f t="shared" si="30"/>
        <v>0</v>
      </c>
      <c r="AJ80" s="361">
        <f t="shared" si="30"/>
        <v>0</v>
      </c>
      <c r="AK80" s="361">
        <f t="shared" si="30"/>
        <v>50</v>
      </c>
      <c r="AL80" s="361">
        <f t="shared" si="30"/>
        <v>50</v>
      </c>
      <c r="AM80" s="361">
        <f t="shared" si="30"/>
        <v>613</v>
      </c>
      <c r="AN80" s="361">
        <f t="shared" si="30"/>
        <v>613</v>
      </c>
      <c r="AO80" s="361">
        <f t="shared" si="30"/>
        <v>8802</v>
      </c>
      <c r="AP80" s="361">
        <f t="shared" si="30"/>
        <v>23060</v>
      </c>
      <c r="AQ80" s="361">
        <f t="shared" si="30"/>
        <v>27911</v>
      </c>
      <c r="AR80" s="361">
        <f t="shared" si="30"/>
        <v>27911</v>
      </c>
      <c r="AS80" s="352">
        <f t="shared" si="24"/>
        <v>85200</v>
      </c>
      <c r="AT80" s="352">
        <f t="shared" si="25"/>
        <v>96224</v>
      </c>
      <c r="AU80" s="352">
        <f t="shared" si="26"/>
        <v>169694</v>
      </c>
    </row>
  </sheetData>
  <sheetProtection/>
  <mergeCells count="25">
    <mergeCell ref="B76:B77"/>
    <mergeCell ref="K2:M3"/>
    <mergeCell ref="N2:P3"/>
    <mergeCell ref="E3:G3"/>
    <mergeCell ref="E2:J2"/>
    <mergeCell ref="H3:J3"/>
    <mergeCell ref="Z3:AB3"/>
    <mergeCell ref="AS2:AU3"/>
    <mergeCell ref="AG3:AI3"/>
    <mergeCell ref="AG2:AL2"/>
    <mergeCell ref="AJ3:AL3"/>
    <mergeCell ref="AE2:AE3"/>
    <mergeCell ref="AM2:AO3"/>
    <mergeCell ref="AF2:AF3"/>
    <mergeCell ref="AP2:AR3"/>
    <mergeCell ref="A2:A3"/>
    <mergeCell ref="B2:B3"/>
    <mergeCell ref="C2:C3"/>
    <mergeCell ref="D2:D3"/>
    <mergeCell ref="AD2:AD3"/>
    <mergeCell ref="Q2:S3"/>
    <mergeCell ref="T2:V3"/>
    <mergeCell ref="W3:Y3"/>
    <mergeCell ref="AC2:AC3"/>
    <mergeCell ref="W2:A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70" r:id="rId1"/>
  <headerFooter alignWithMargins="0">
    <oddHeader>&amp;C5/2016.(IV.22.) számú zárszámadási rendelethez
&amp;"Arial CE,Félkövér"ZALASZABAR KÖZSÉG ÖNKORMÁNYZATA ÉS INTÉZMÉNYE
2015. ÉVI BEVÉTELI ELŐIRÁNYZATAINAK TELJESÍTÉSE&amp;R&amp;A
&amp;P.oldal
1000.-FT-ban</oddHeader>
  </headerFooter>
  <rowBreaks count="1" manualBreakCount="1">
    <brk id="61" max="52" man="1"/>
  </rowBreaks>
  <colBreaks count="1" manualBreakCount="1">
    <brk id="28" max="7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BF86"/>
  <sheetViews>
    <sheetView view="pageLayout" zoomScaleNormal="60" zoomScaleSheetLayoutView="75" workbookViewId="0" topLeftCell="H1">
      <selection activeCell="N55" sqref="N55"/>
    </sheetView>
  </sheetViews>
  <sheetFormatPr defaultColWidth="9.00390625" defaultRowHeight="12.75"/>
  <cols>
    <col min="1" max="1" width="15.125" style="0" customWidth="1"/>
    <col min="2" max="2" width="68.625" style="0" customWidth="1"/>
    <col min="3" max="3" width="7.75390625" style="123" customWidth="1"/>
    <col min="4" max="26" width="11.75390625" style="0" customWidth="1"/>
    <col min="27" max="27" width="20.75390625" style="0" customWidth="1"/>
    <col min="28" max="28" width="14.00390625" style="0" customWidth="1"/>
    <col min="29" max="29" width="73.625" style="0" customWidth="1"/>
    <col min="30" max="50" width="11.75390625" style="0" customWidth="1"/>
    <col min="51" max="51" width="10.00390625" style="0" customWidth="1"/>
    <col min="52" max="53" width="11.75390625" style="0" hidden="1" customWidth="1"/>
    <col min="54" max="55" width="11.75390625" style="0" customWidth="1"/>
    <col min="56" max="56" width="15.00390625" style="0" customWidth="1"/>
    <col min="57" max="57" width="13.125" style="0" customWidth="1"/>
    <col min="58" max="58" width="13.25390625" style="0" customWidth="1"/>
  </cols>
  <sheetData>
    <row r="1" spans="1:58" ht="60" customHeight="1">
      <c r="A1" s="682" t="s">
        <v>895</v>
      </c>
      <c r="B1" s="683" t="s">
        <v>833</v>
      </c>
      <c r="C1" s="120" t="s">
        <v>1441</v>
      </c>
      <c r="D1" s="684" t="s">
        <v>994</v>
      </c>
      <c r="E1" s="684"/>
      <c r="F1" s="684"/>
      <c r="G1" s="684" t="s">
        <v>995</v>
      </c>
      <c r="H1" s="684"/>
      <c r="I1" s="684"/>
      <c r="J1" s="684" t="s">
        <v>996</v>
      </c>
      <c r="K1" s="684"/>
      <c r="L1" s="684"/>
      <c r="M1" s="684" t="s">
        <v>997</v>
      </c>
      <c r="N1" s="684"/>
      <c r="O1" s="684"/>
      <c r="P1" s="684" t="s">
        <v>998</v>
      </c>
      <c r="Q1" s="684"/>
      <c r="R1" s="684"/>
      <c r="S1" s="684"/>
      <c r="T1" s="684"/>
      <c r="U1" s="684"/>
      <c r="V1" s="684"/>
      <c r="W1" s="684"/>
      <c r="X1" s="684"/>
      <c r="Y1" s="684"/>
      <c r="Z1" s="684"/>
      <c r="AA1" s="684"/>
      <c r="AB1" s="682" t="s">
        <v>895</v>
      </c>
      <c r="AC1" s="683" t="s">
        <v>833</v>
      </c>
      <c r="AD1" s="684" t="s">
        <v>1515</v>
      </c>
      <c r="AE1" s="684"/>
      <c r="AF1" s="684"/>
      <c r="AG1" s="684" t="s">
        <v>1395</v>
      </c>
      <c r="AH1" s="684"/>
      <c r="AI1" s="684"/>
      <c r="AJ1" s="684" t="s">
        <v>999</v>
      </c>
      <c r="AK1" s="684"/>
      <c r="AL1" s="684"/>
      <c r="AM1" s="684"/>
      <c r="AN1" s="684"/>
      <c r="AO1" s="684"/>
      <c r="AP1" s="685" t="s">
        <v>1000</v>
      </c>
      <c r="AQ1" s="685"/>
      <c r="AR1" s="685"/>
      <c r="AS1" s="685"/>
      <c r="AT1" s="685"/>
      <c r="AU1" s="685"/>
      <c r="AV1" s="684" t="s">
        <v>1001</v>
      </c>
      <c r="AW1" s="684"/>
      <c r="AX1" s="684"/>
      <c r="AY1" s="686" t="s">
        <v>1658</v>
      </c>
      <c r="AZ1" s="687"/>
      <c r="BA1" s="687"/>
      <c r="BB1" s="687"/>
      <c r="BC1" s="688"/>
      <c r="BD1" s="684" t="s">
        <v>870</v>
      </c>
      <c r="BE1" s="684"/>
      <c r="BF1" s="684"/>
    </row>
    <row r="2" spans="1:58" ht="36" customHeight="1">
      <c r="A2" s="682"/>
      <c r="B2" s="683"/>
      <c r="C2" s="120" t="s">
        <v>1442</v>
      </c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5" t="s">
        <v>1002</v>
      </c>
      <c r="Q2" s="685"/>
      <c r="R2" s="685"/>
      <c r="S2" s="685" t="s">
        <v>1003</v>
      </c>
      <c r="T2" s="685"/>
      <c r="U2" s="685"/>
      <c r="V2" s="685" t="s">
        <v>1514</v>
      </c>
      <c r="W2" s="685"/>
      <c r="X2" s="685"/>
      <c r="Y2" s="685" t="s">
        <v>1513</v>
      </c>
      <c r="Z2" s="685"/>
      <c r="AA2" s="685"/>
      <c r="AB2" s="682"/>
      <c r="AC2" s="683"/>
      <c r="AD2" s="684"/>
      <c r="AE2" s="684"/>
      <c r="AF2" s="684"/>
      <c r="AG2" s="684"/>
      <c r="AH2" s="684"/>
      <c r="AI2" s="684"/>
      <c r="AJ2" s="685" t="s">
        <v>1396</v>
      </c>
      <c r="AK2" s="685"/>
      <c r="AL2" s="685"/>
      <c r="AM2" s="685" t="s">
        <v>1397</v>
      </c>
      <c r="AN2" s="685"/>
      <c r="AO2" s="685"/>
      <c r="AP2" s="685" t="s">
        <v>1004</v>
      </c>
      <c r="AQ2" s="685"/>
      <c r="AR2" s="685"/>
      <c r="AS2" s="685" t="s">
        <v>1005</v>
      </c>
      <c r="AT2" s="685"/>
      <c r="AU2" s="685"/>
      <c r="AV2" s="684"/>
      <c r="AW2" s="684"/>
      <c r="AX2" s="684"/>
      <c r="AY2" s="689"/>
      <c r="AZ2" s="690"/>
      <c r="BA2" s="690"/>
      <c r="BB2" s="690"/>
      <c r="BC2" s="691"/>
      <c r="BD2" s="684"/>
      <c r="BE2" s="684"/>
      <c r="BF2" s="684"/>
    </row>
    <row r="3" spans="1:58" ht="36" customHeight="1">
      <c r="A3" s="185"/>
      <c r="B3" s="186"/>
      <c r="C3" s="120"/>
      <c r="D3" s="184" t="s">
        <v>1445</v>
      </c>
      <c r="E3" s="184" t="s">
        <v>1446</v>
      </c>
      <c r="F3" s="184" t="s">
        <v>1498</v>
      </c>
      <c r="G3" s="184" t="s">
        <v>1445</v>
      </c>
      <c r="H3" s="184" t="s">
        <v>1446</v>
      </c>
      <c r="I3" s="184" t="s">
        <v>1498</v>
      </c>
      <c r="J3" s="184" t="s">
        <v>1445</v>
      </c>
      <c r="K3" s="184" t="s">
        <v>1446</v>
      </c>
      <c r="L3" s="184" t="s">
        <v>1498</v>
      </c>
      <c r="M3" s="184" t="s">
        <v>1445</v>
      </c>
      <c r="N3" s="184" t="s">
        <v>1446</v>
      </c>
      <c r="O3" s="184" t="s">
        <v>1498</v>
      </c>
      <c r="P3" s="184" t="s">
        <v>1445</v>
      </c>
      <c r="Q3" s="184" t="s">
        <v>1446</v>
      </c>
      <c r="R3" s="184" t="s">
        <v>1498</v>
      </c>
      <c r="S3" s="184" t="s">
        <v>1445</v>
      </c>
      <c r="T3" s="184" t="s">
        <v>1446</v>
      </c>
      <c r="U3" s="184" t="s">
        <v>1498</v>
      </c>
      <c r="V3" s="184" t="s">
        <v>1445</v>
      </c>
      <c r="W3" s="184" t="s">
        <v>1446</v>
      </c>
      <c r="X3" s="184" t="s">
        <v>1498</v>
      </c>
      <c r="Y3" s="184" t="s">
        <v>1445</v>
      </c>
      <c r="Z3" s="184" t="s">
        <v>1446</v>
      </c>
      <c r="AA3" s="184" t="s">
        <v>1498</v>
      </c>
      <c r="AB3" s="185"/>
      <c r="AC3" s="186"/>
      <c r="AD3" s="184" t="s">
        <v>1445</v>
      </c>
      <c r="AE3" s="184" t="s">
        <v>1446</v>
      </c>
      <c r="AF3" s="184" t="s">
        <v>1498</v>
      </c>
      <c r="AG3" s="184" t="s">
        <v>1445</v>
      </c>
      <c r="AH3" s="184" t="s">
        <v>1446</v>
      </c>
      <c r="AI3" s="184" t="s">
        <v>1498</v>
      </c>
      <c r="AJ3" s="184" t="s">
        <v>1445</v>
      </c>
      <c r="AK3" s="184" t="s">
        <v>1446</v>
      </c>
      <c r="AL3" s="184" t="s">
        <v>1498</v>
      </c>
      <c r="AM3" s="184" t="s">
        <v>1445</v>
      </c>
      <c r="AN3" s="184" t="s">
        <v>1446</v>
      </c>
      <c r="AO3" s="184" t="s">
        <v>1498</v>
      </c>
      <c r="AP3" s="184" t="s">
        <v>1445</v>
      </c>
      <c r="AQ3" s="184" t="s">
        <v>1446</v>
      </c>
      <c r="AR3" s="184" t="s">
        <v>1498</v>
      </c>
      <c r="AS3" s="184" t="s">
        <v>1445</v>
      </c>
      <c r="AT3" s="184" t="s">
        <v>1446</v>
      </c>
      <c r="AU3" s="184" t="s">
        <v>1498</v>
      </c>
      <c r="AV3" s="184" t="s">
        <v>1445</v>
      </c>
      <c r="AW3" s="184" t="s">
        <v>1446</v>
      </c>
      <c r="AX3" s="184" t="s">
        <v>1498</v>
      </c>
      <c r="AY3" s="184" t="s">
        <v>1445</v>
      </c>
      <c r="AZ3" s="184" t="s">
        <v>1446</v>
      </c>
      <c r="BA3" s="184" t="s">
        <v>1498</v>
      </c>
      <c r="BB3" s="184" t="s">
        <v>1446</v>
      </c>
      <c r="BC3" s="184" t="s">
        <v>1657</v>
      </c>
      <c r="BD3" s="184" t="s">
        <v>1445</v>
      </c>
      <c r="BE3" s="184" t="s">
        <v>1446</v>
      </c>
      <c r="BF3" s="184" t="s">
        <v>1498</v>
      </c>
    </row>
    <row r="4" spans="1:58" ht="18" customHeight="1">
      <c r="A4" s="315"/>
      <c r="B4" s="582" t="s">
        <v>868</v>
      </c>
      <c r="C4" s="582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315"/>
      <c r="AC4" s="582" t="s">
        <v>868</v>
      </c>
      <c r="AD4" s="583"/>
      <c r="AE4" s="583"/>
      <c r="AF4" s="583"/>
      <c r="AG4" s="583"/>
      <c r="AH4" s="583"/>
      <c r="AI4" s="583"/>
      <c r="AJ4" s="583"/>
      <c r="AK4" s="583"/>
      <c r="AL4" s="583"/>
      <c r="AM4" s="583"/>
      <c r="AN4" s="583"/>
      <c r="AO4" s="583"/>
      <c r="AP4" s="583"/>
      <c r="AQ4" s="583"/>
      <c r="AR4" s="583"/>
      <c r="AS4" s="583"/>
      <c r="AT4" s="583"/>
      <c r="AU4" s="583"/>
      <c r="AV4" s="583"/>
      <c r="AW4" s="583"/>
      <c r="AX4" s="583"/>
      <c r="AY4" s="583"/>
      <c r="AZ4" s="583"/>
      <c r="BA4" s="583"/>
      <c r="BB4" s="583"/>
      <c r="BC4" s="583"/>
      <c r="BD4" s="584"/>
      <c r="BE4" s="584"/>
      <c r="BF4" s="315"/>
    </row>
    <row r="5" spans="1:58" ht="18" customHeight="1">
      <c r="A5" s="585" t="s">
        <v>900</v>
      </c>
      <c r="B5" s="314" t="s">
        <v>901</v>
      </c>
      <c r="C5" s="314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6"/>
      <c r="Z5" s="586"/>
      <c r="AA5" s="586"/>
      <c r="AB5" s="585" t="s">
        <v>900</v>
      </c>
      <c r="AC5" s="314" t="s">
        <v>901</v>
      </c>
      <c r="AD5" s="586"/>
      <c r="AE5" s="586"/>
      <c r="AF5" s="586"/>
      <c r="AG5" s="586"/>
      <c r="AH5" s="586"/>
      <c r="AI5" s="586"/>
      <c r="AJ5" s="586"/>
      <c r="AK5" s="586"/>
      <c r="AL5" s="586"/>
      <c r="AM5" s="586"/>
      <c r="AN5" s="586"/>
      <c r="AO5" s="586"/>
      <c r="AP5" s="586"/>
      <c r="AQ5" s="586"/>
      <c r="AR5" s="586"/>
      <c r="AS5" s="586"/>
      <c r="AT5" s="586"/>
      <c r="AU5" s="586"/>
      <c r="AV5" s="586"/>
      <c r="AW5" s="586"/>
      <c r="AX5" s="586"/>
      <c r="AY5" s="586"/>
      <c r="AZ5" s="586"/>
      <c r="BA5" s="586"/>
      <c r="BB5" s="586"/>
      <c r="BC5" s="586"/>
      <c r="BD5" s="587"/>
      <c r="BE5" s="587"/>
      <c r="BF5" s="315"/>
    </row>
    <row r="6" spans="1:58" ht="19.5" customHeight="1">
      <c r="A6" s="588" t="s">
        <v>902</v>
      </c>
      <c r="B6" s="589" t="s">
        <v>903</v>
      </c>
      <c r="C6" s="315" t="s">
        <v>1110</v>
      </c>
      <c r="D6" s="586">
        <v>1870</v>
      </c>
      <c r="E6" s="586">
        <v>1870</v>
      </c>
      <c r="F6" s="586">
        <v>1870</v>
      </c>
      <c r="G6" s="586">
        <v>506</v>
      </c>
      <c r="H6" s="586">
        <v>506</v>
      </c>
      <c r="I6" s="586">
        <v>506</v>
      </c>
      <c r="J6" s="586">
        <v>3790</v>
      </c>
      <c r="K6" s="586">
        <v>3790</v>
      </c>
      <c r="L6" s="586">
        <v>3623</v>
      </c>
      <c r="M6" s="586"/>
      <c r="N6" s="586"/>
      <c r="O6" s="586"/>
      <c r="P6" s="586"/>
      <c r="Q6" s="586"/>
      <c r="R6" s="586">
        <v>1656</v>
      </c>
      <c r="S6" s="586"/>
      <c r="T6" s="586"/>
      <c r="U6" s="586">
        <v>60</v>
      </c>
      <c r="V6" s="586"/>
      <c r="W6" s="586"/>
      <c r="X6" s="586"/>
      <c r="Y6" s="586"/>
      <c r="Z6" s="586"/>
      <c r="AA6" s="587"/>
      <c r="AB6" s="588" t="s">
        <v>902</v>
      </c>
      <c r="AC6" s="589" t="s">
        <v>903</v>
      </c>
      <c r="AD6" s="586"/>
      <c r="AE6" s="586"/>
      <c r="AF6" s="586">
        <v>20</v>
      </c>
      <c r="AG6" s="587"/>
      <c r="AH6" s="587"/>
      <c r="AI6" s="587"/>
      <c r="AJ6" s="587"/>
      <c r="AK6" s="587"/>
      <c r="AL6" s="587"/>
      <c r="AM6" s="586"/>
      <c r="AN6" s="586"/>
      <c r="AO6" s="586"/>
      <c r="AP6" s="587"/>
      <c r="AQ6" s="587"/>
      <c r="AR6" s="587"/>
      <c r="AS6" s="587"/>
      <c r="AT6" s="587"/>
      <c r="AU6" s="587"/>
      <c r="AV6" s="587"/>
      <c r="AW6" s="587"/>
      <c r="AX6" s="587"/>
      <c r="AY6" s="587"/>
      <c r="AZ6" s="587"/>
      <c r="BA6" s="587"/>
      <c r="BB6" s="587"/>
      <c r="BC6" s="587"/>
      <c r="BD6" s="587">
        <f aca="true" t="shared" si="0" ref="BD6:BF9">SUM(D6+G6+J6+M6+P6+S6+AD6+AG6+AJ6+AM6+AP6+AS6+AV6+AY6+V6+Y6)</f>
        <v>6166</v>
      </c>
      <c r="BE6" s="587">
        <f t="shared" si="0"/>
        <v>6166</v>
      </c>
      <c r="BF6" s="587">
        <f t="shared" si="0"/>
        <v>7735</v>
      </c>
    </row>
    <row r="7" spans="1:58" ht="19.5" customHeight="1">
      <c r="A7" s="588" t="s">
        <v>1523</v>
      </c>
      <c r="B7" s="589" t="s">
        <v>1524</v>
      </c>
      <c r="C7" s="315" t="s">
        <v>1110</v>
      </c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6"/>
      <c r="Z7" s="587"/>
      <c r="AA7" s="587"/>
      <c r="AB7" s="588" t="s">
        <v>1523</v>
      </c>
      <c r="AC7" s="589" t="s">
        <v>1525</v>
      </c>
      <c r="AD7" s="586"/>
      <c r="AE7" s="586"/>
      <c r="AF7" s="586"/>
      <c r="AG7" s="587"/>
      <c r="AH7" s="587"/>
      <c r="AI7" s="587"/>
      <c r="AJ7" s="587"/>
      <c r="AK7" s="587"/>
      <c r="AL7" s="587"/>
      <c r="AM7" s="587"/>
      <c r="AN7" s="587"/>
      <c r="AO7" s="587"/>
      <c r="AP7" s="587"/>
      <c r="AQ7" s="587"/>
      <c r="AR7" s="587"/>
      <c r="AS7" s="587"/>
      <c r="AT7" s="587"/>
      <c r="AU7" s="587"/>
      <c r="AV7" s="587"/>
      <c r="AW7" s="587"/>
      <c r="AX7" s="587"/>
      <c r="AY7" s="587"/>
      <c r="AZ7" s="587"/>
      <c r="BA7" s="587"/>
      <c r="BB7" s="587"/>
      <c r="BC7" s="587"/>
      <c r="BD7" s="587">
        <f t="shared" si="0"/>
        <v>0</v>
      </c>
      <c r="BE7" s="587">
        <f t="shared" si="0"/>
        <v>0</v>
      </c>
      <c r="BF7" s="587">
        <f t="shared" si="0"/>
        <v>0</v>
      </c>
    </row>
    <row r="8" spans="1:58" ht="19.5" customHeight="1">
      <c r="A8" s="588" t="s">
        <v>904</v>
      </c>
      <c r="B8" s="589" t="s">
        <v>861</v>
      </c>
      <c r="C8" s="315" t="s">
        <v>1110</v>
      </c>
      <c r="D8" s="586"/>
      <c r="E8" s="586"/>
      <c r="F8" s="586"/>
      <c r="G8" s="586"/>
      <c r="H8" s="586"/>
      <c r="I8" s="586"/>
      <c r="J8" s="586">
        <v>969</v>
      </c>
      <c r="K8" s="586">
        <v>969</v>
      </c>
      <c r="L8" s="586">
        <v>969</v>
      </c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8" t="s">
        <v>904</v>
      </c>
      <c r="AC8" s="589" t="s">
        <v>861</v>
      </c>
      <c r="AD8" s="586"/>
      <c r="AE8" s="590"/>
      <c r="AF8" s="586"/>
      <c r="AG8" s="586"/>
      <c r="AH8" s="586"/>
      <c r="AI8" s="586"/>
      <c r="AJ8" s="586"/>
      <c r="AK8" s="586"/>
      <c r="AL8" s="586"/>
      <c r="AM8" s="586"/>
      <c r="AN8" s="586"/>
      <c r="AO8" s="586"/>
      <c r="AP8" s="586"/>
      <c r="AQ8" s="586"/>
      <c r="AR8" s="586"/>
      <c r="AS8" s="586"/>
      <c r="AT8" s="586"/>
      <c r="AU8" s="586"/>
      <c r="AV8" s="586"/>
      <c r="AW8" s="586"/>
      <c r="AX8" s="586"/>
      <c r="AY8" s="586"/>
      <c r="AZ8" s="586"/>
      <c r="BA8" s="586"/>
      <c r="BB8" s="586"/>
      <c r="BC8" s="586"/>
      <c r="BD8" s="587">
        <f t="shared" si="0"/>
        <v>969</v>
      </c>
      <c r="BE8" s="587">
        <f t="shared" si="0"/>
        <v>969</v>
      </c>
      <c r="BF8" s="587">
        <f t="shared" si="0"/>
        <v>969</v>
      </c>
    </row>
    <row r="9" spans="1:58" ht="19.5" customHeight="1">
      <c r="A9" s="588" t="s">
        <v>905</v>
      </c>
      <c r="B9" s="589" t="s">
        <v>1518</v>
      </c>
      <c r="C9" s="315" t="s">
        <v>1110</v>
      </c>
      <c r="D9" s="586"/>
      <c r="E9" s="586"/>
      <c r="F9" s="586"/>
      <c r="G9" s="586"/>
      <c r="H9" s="586"/>
      <c r="I9" s="586"/>
      <c r="J9" s="586">
        <v>181</v>
      </c>
      <c r="K9" s="586">
        <v>181</v>
      </c>
      <c r="L9" s="586">
        <v>181</v>
      </c>
      <c r="M9" s="586"/>
      <c r="N9" s="586"/>
      <c r="O9" s="586"/>
      <c r="P9" s="586"/>
      <c r="Q9" s="586"/>
      <c r="R9" s="586"/>
      <c r="S9" s="586"/>
      <c r="T9" s="586"/>
      <c r="U9" s="586"/>
      <c r="V9" s="586"/>
      <c r="W9" s="586"/>
      <c r="X9" s="586"/>
      <c r="Y9" s="586"/>
      <c r="Z9" s="587"/>
      <c r="AA9" s="587"/>
      <c r="AB9" s="588" t="s">
        <v>905</v>
      </c>
      <c r="AC9" s="589" t="s">
        <v>1518</v>
      </c>
      <c r="AD9" s="586"/>
      <c r="AE9" s="586"/>
      <c r="AF9" s="586"/>
      <c r="AG9" s="587"/>
      <c r="AH9" s="586"/>
      <c r="AI9" s="586"/>
      <c r="AJ9" s="586"/>
      <c r="AK9" s="586"/>
      <c r="AL9" s="587"/>
      <c r="AM9" s="587"/>
      <c r="AN9" s="586"/>
      <c r="AO9" s="586"/>
      <c r="AP9" s="587"/>
      <c r="AQ9" s="587"/>
      <c r="AR9" s="587"/>
      <c r="AS9" s="587"/>
      <c r="AT9" s="587"/>
      <c r="AU9" s="587"/>
      <c r="AV9" s="587"/>
      <c r="AW9" s="587"/>
      <c r="AX9" s="587"/>
      <c r="AY9" s="587"/>
      <c r="AZ9" s="587"/>
      <c r="BA9" s="587"/>
      <c r="BB9" s="587"/>
      <c r="BC9" s="587"/>
      <c r="BD9" s="587">
        <f t="shared" si="0"/>
        <v>181</v>
      </c>
      <c r="BE9" s="587">
        <f t="shared" si="0"/>
        <v>181</v>
      </c>
      <c r="BF9" s="587">
        <f t="shared" si="0"/>
        <v>181</v>
      </c>
    </row>
    <row r="10" spans="1:58" ht="19.5" customHeight="1">
      <c r="A10" s="591" t="s">
        <v>907</v>
      </c>
      <c r="B10" s="592" t="s">
        <v>1655</v>
      </c>
      <c r="C10" s="315" t="s">
        <v>1110</v>
      </c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>
        <v>55</v>
      </c>
      <c r="Y10" s="586"/>
      <c r="Z10" s="587"/>
      <c r="AA10" s="587"/>
      <c r="AB10" s="591" t="s">
        <v>1526</v>
      </c>
      <c r="AC10" s="592" t="s">
        <v>1527</v>
      </c>
      <c r="AD10" s="586"/>
      <c r="AE10" s="586"/>
      <c r="AF10" s="586"/>
      <c r="AG10" s="587"/>
      <c r="AH10" s="587"/>
      <c r="AI10" s="587"/>
      <c r="AJ10" s="587"/>
      <c r="AK10" s="587"/>
      <c r="AL10" s="587"/>
      <c r="AM10" s="587"/>
      <c r="AN10" s="587"/>
      <c r="AO10" s="587"/>
      <c r="AP10" s="587"/>
      <c r="AQ10" s="587"/>
      <c r="AR10" s="587"/>
      <c r="AS10" s="587"/>
      <c r="AT10" s="587"/>
      <c r="AU10" s="587"/>
      <c r="AV10" s="587"/>
      <c r="AW10" s="587"/>
      <c r="AX10" s="587"/>
      <c r="AY10" s="587"/>
      <c r="AZ10" s="587"/>
      <c r="BA10" s="587"/>
      <c r="BB10" s="587"/>
      <c r="BC10" s="587">
        <v>1384</v>
      </c>
      <c r="BD10" s="587">
        <f>SUM(D10+G10+J10+M10+P10+S10+AD10+AG10+AJ10+AM10+AP10+AS10+AV10+AY10+V10+Y10)</f>
        <v>0</v>
      </c>
      <c r="BE10" s="587">
        <f>SUM(E10+H10+K10+N10+Q10+T10+AE10+AH10+AK10+AN10+AQ10+AT10+AW10+AZ10+W10+Z10)</f>
        <v>0</v>
      </c>
      <c r="BF10" s="587">
        <f>SUM(F10+I10+L10+O10+R10+U10+AF10+AI1+AL10+AO10+AR10+AU10+AX10+BA10+X10+AA10+BC10)</f>
        <v>1439</v>
      </c>
    </row>
    <row r="11" spans="1:58" s="80" customFormat="1" ht="19.5" customHeight="1">
      <c r="A11" s="593" t="s">
        <v>978</v>
      </c>
      <c r="B11" s="594" t="s">
        <v>1006</v>
      </c>
      <c r="C11" s="595" t="s">
        <v>1110</v>
      </c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6"/>
      <c r="Z11" s="596"/>
      <c r="AA11" s="596"/>
      <c r="AB11" s="593" t="s">
        <v>978</v>
      </c>
      <c r="AC11" s="594" t="s">
        <v>1006</v>
      </c>
      <c r="AD11" s="596"/>
      <c r="AE11" s="596"/>
      <c r="AF11" s="596"/>
      <c r="AG11" s="596"/>
      <c r="AH11" s="596"/>
      <c r="AI11" s="596"/>
      <c r="AJ11" s="596"/>
      <c r="AK11" s="596"/>
      <c r="AL11" s="596"/>
      <c r="AM11" s="596"/>
      <c r="AN11" s="596"/>
      <c r="AO11" s="596"/>
      <c r="AP11" s="596"/>
      <c r="AQ11" s="596"/>
      <c r="AR11" s="596"/>
      <c r="AS11" s="596"/>
      <c r="AT11" s="596"/>
      <c r="AU11" s="596"/>
      <c r="AV11" s="596"/>
      <c r="AW11" s="596"/>
      <c r="AX11" s="596"/>
      <c r="AY11" s="596"/>
      <c r="AZ11" s="596">
        <v>222973</v>
      </c>
      <c r="BA11" s="596">
        <v>222973</v>
      </c>
      <c r="BB11" s="596"/>
      <c r="BC11" s="596">
        <v>27162</v>
      </c>
      <c r="BD11" s="587">
        <f>SUM(D11+G11+J11+M11+P11+S11+AD11+AG11+AJ11+AM11+AP11+AS11+AV11+AY11+V11+Y11)</f>
        <v>0</v>
      </c>
      <c r="BE11" s="587">
        <f>SUM(E11+H11+K11+N11+Q11+T11+AE11+AH11+AK11+AN11+AQ11+AT11+AW11+W11+Z11)</f>
        <v>0</v>
      </c>
      <c r="BF11" s="587">
        <f>SUM(F11+I11+L11+O11+R11+U11+AF11+AI11+AL11+AO11+AR11+AU11+AX11+X11+AA11+BC11)</f>
        <v>27162</v>
      </c>
    </row>
    <row r="12" spans="1:58" ht="19.5" customHeight="1">
      <c r="A12" s="588"/>
      <c r="B12" s="592" t="s">
        <v>909</v>
      </c>
      <c r="C12" s="597"/>
      <c r="D12" s="587">
        <f aca="true" t="shared" si="1" ref="D12:P12">SUM(D6:D11)</f>
        <v>1870</v>
      </c>
      <c r="E12" s="587">
        <f t="shared" si="1"/>
        <v>1870</v>
      </c>
      <c r="F12" s="587">
        <f t="shared" si="1"/>
        <v>1870</v>
      </c>
      <c r="G12" s="587">
        <f t="shared" si="1"/>
        <v>506</v>
      </c>
      <c r="H12" s="587">
        <f t="shared" si="1"/>
        <v>506</v>
      </c>
      <c r="I12" s="587">
        <f t="shared" si="1"/>
        <v>506</v>
      </c>
      <c r="J12" s="587">
        <f t="shared" si="1"/>
        <v>4940</v>
      </c>
      <c r="K12" s="587">
        <f t="shared" si="1"/>
        <v>4940</v>
      </c>
      <c r="L12" s="587">
        <f t="shared" si="1"/>
        <v>4773</v>
      </c>
      <c r="M12" s="587">
        <f t="shared" si="1"/>
        <v>0</v>
      </c>
      <c r="N12" s="587">
        <f t="shared" si="1"/>
        <v>0</v>
      </c>
      <c r="O12" s="587">
        <f t="shared" si="1"/>
        <v>0</v>
      </c>
      <c r="P12" s="587">
        <f t="shared" si="1"/>
        <v>0</v>
      </c>
      <c r="Q12" s="587">
        <v>2100</v>
      </c>
      <c r="R12" s="587">
        <f aca="true" t="shared" si="2" ref="R12:AA12">SUM(R6:R11)</f>
        <v>1656</v>
      </c>
      <c r="S12" s="587">
        <f t="shared" si="2"/>
        <v>0</v>
      </c>
      <c r="T12" s="587">
        <f t="shared" si="2"/>
        <v>0</v>
      </c>
      <c r="U12" s="587">
        <f t="shared" si="2"/>
        <v>60</v>
      </c>
      <c r="V12" s="587">
        <f t="shared" si="2"/>
        <v>0</v>
      </c>
      <c r="W12" s="587">
        <f t="shared" si="2"/>
        <v>0</v>
      </c>
      <c r="X12" s="587">
        <f t="shared" si="2"/>
        <v>55</v>
      </c>
      <c r="Y12" s="587">
        <f t="shared" si="2"/>
        <v>0</v>
      </c>
      <c r="Z12" s="587">
        <f t="shared" si="2"/>
        <v>0</v>
      </c>
      <c r="AA12" s="587">
        <f t="shared" si="2"/>
        <v>0</v>
      </c>
      <c r="AB12" s="588"/>
      <c r="AC12" s="592" t="s">
        <v>909</v>
      </c>
      <c r="AD12" s="587">
        <f aca="true" t="shared" si="3" ref="AD12:BE12">SUM(AD6:AD11)</f>
        <v>0</v>
      </c>
      <c r="AE12" s="587">
        <f t="shared" si="3"/>
        <v>0</v>
      </c>
      <c r="AF12" s="587">
        <f t="shared" si="3"/>
        <v>20</v>
      </c>
      <c r="AG12" s="587">
        <f t="shared" si="3"/>
        <v>0</v>
      </c>
      <c r="AH12" s="587">
        <f t="shared" si="3"/>
        <v>0</v>
      </c>
      <c r="AI12" s="587">
        <f t="shared" si="3"/>
        <v>0</v>
      </c>
      <c r="AJ12" s="587">
        <f t="shared" si="3"/>
        <v>0</v>
      </c>
      <c r="AK12" s="587">
        <f t="shared" si="3"/>
        <v>0</v>
      </c>
      <c r="AL12" s="587">
        <f t="shared" si="3"/>
        <v>0</v>
      </c>
      <c r="AM12" s="587">
        <f t="shared" si="3"/>
        <v>0</v>
      </c>
      <c r="AN12" s="587">
        <f t="shared" si="3"/>
        <v>0</v>
      </c>
      <c r="AO12" s="587">
        <f t="shared" si="3"/>
        <v>0</v>
      </c>
      <c r="AP12" s="587">
        <f t="shared" si="3"/>
        <v>0</v>
      </c>
      <c r="AQ12" s="587">
        <f t="shared" si="3"/>
        <v>0</v>
      </c>
      <c r="AR12" s="587">
        <f t="shared" si="3"/>
        <v>0</v>
      </c>
      <c r="AS12" s="587">
        <f t="shared" si="3"/>
        <v>0</v>
      </c>
      <c r="AT12" s="587">
        <f t="shared" si="3"/>
        <v>0</v>
      </c>
      <c r="AU12" s="587">
        <f t="shared" si="3"/>
        <v>0</v>
      </c>
      <c r="AV12" s="587">
        <f t="shared" si="3"/>
        <v>0</v>
      </c>
      <c r="AW12" s="587">
        <f t="shared" si="3"/>
        <v>0</v>
      </c>
      <c r="AX12" s="587">
        <f t="shared" si="3"/>
        <v>0</v>
      </c>
      <c r="AY12" s="587">
        <f>SUM(AY6:AY11)</f>
        <v>0</v>
      </c>
      <c r="AZ12" s="587">
        <f t="shared" si="3"/>
        <v>222973</v>
      </c>
      <c r="BA12" s="587">
        <f t="shared" si="3"/>
        <v>222973</v>
      </c>
      <c r="BB12" s="587">
        <f t="shared" si="3"/>
        <v>0</v>
      </c>
      <c r="BC12" s="587">
        <f t="shared" si="3"/>
        <v>28546</v>
      </c>
      <c r="BD12" s="587">
        <f t="shared" si="3"/>
        <v>7316</v>
      </c>
      <c r="BE12" s="587">
        <f t="shared" si="3"/>
        <v>7316</v>
      </c>
      <c r="BF12" s="587">
        <f>SUM(BF6:BF11)</f>
        <v>37486</v>
      </c>
    </row>
    <row r="13" spans="1:58" ht="19.5" customHeight="1">
      <c r="A13" s="588"/>
      <c r="B13" s="592"/>
      <c r="C13" s="597"/>
      <c r="D13" s="587"/>
      <c r="E13" s="587"/>
      <c r="F13" s="587"/>
      <c r="G13" s="587"/>
      <c r="H13" s="587"/>
      <c r="I13" s="587"/>
      <c r="J13" s="587"/>
      <c r="K13" s="587"/>
      <c r="L13" s="587"/>
      <c r="M13" s="587"/>
      <c r="N13" s="587"/>
      <c r="O13" s="587"/>
      <c r="P13" s="587"/>
      <c r="Q13" s="587"/>
      <c r="R13" s="587"/>
      <c r="S13" s="587"/>
      <c r="T13" s="587"/>
      <c r="U13" s="587"/>
      <c r="V13" s="587"/>
      <c r="W13" s="587"/>
      <c r="X13" s="587"/>
      <c r="Y13" s="587"/>
      <c r="Z13" s="587"/>
      <c r="AA13" s="587"/>
      <c r="AB13" s="588"/>
      <c r="AC13" s="592"/>
      <c r="AD13" s="587"/>
      <c r="AE13" s="587"/>
      <c r="AF13" s="587"/>
      <c r="AG13" s="587"/>
      <c r="AH13" s="587"/>
      <c r="AI13" s="587"/>
      <c r="AJ13" s="587"/>
      <c r="AK13" s="587"/>
      <c r="AL13" s="587"/>
      <c r="AM13" s="587"/>
      <c r="AN13" s="587"/>
      <c r="AO13" s="587"/>
      <c r="AP13" s="587"/>
      <c r="AQ13" s="587"/>
      <c r="AR13" s="587"/>
      <c r="AS13" s="587"/>
      <c r="AT13" s="587"/>
      <c r="AU13" s="587"/>
      <c r="AV13" s="587"/>
      <c r="AW13" s="587"/>
      <c r="AX13" s="587"/>
      <c r="AY13" s="587"/>
      <c r="AZ13" s="587"/>
      <c r="BA13" s="587"/>
      <c r="BB13" s="587"/>
      <c r="BC13" s="587"/>
      <c r="BD13" s="587">
        <f aca="true" t="shared" si="4" ref="BD13:BF20">SUM(D13+G13+J13+M13+P13+S13+AD13+AG13+AJ13+AM13+AP13+AS13+AV13+AY13+V13+Y13)</f>
        <v>0</v>
      </c>
      <c r="BE13" s="587">
        <f t="shared" si="4"/>
        <v>0</v>
      </c>
      <c r="BF13" s="587">
        <f t="shared" si="4"/>
        <v>0</v>
      </c>
    </row>
    <row r="14" spans="1:58" ht="19.5" customHeight="1">
      <c r="A14" s="585" t="s">
        <v>910</v>
      </c>
      <c r="B14" s="598" t="s">
        <v>911</v>
      </c>
      <c r="C14" s="314"/>
      <c r="D14" s="586"/>
      <c r="E14" s="586"/>
      <c r="F14" s="586"/>
      <c r="G14" s="586"/>
      <c r="H14" s="586"/>
      <c r="I14" s="586"/>
      <c r="J14" s="586"/>
      <c r="K14" s="586"/>
      <c r="L14" s="586"/>
      <c r="M14" s="586"/>
      <c r="N14" s="586"/>
      <c r="O14" s="586"/>
      <c r="P14" s="586"/>
      <c r="Q14" s="586"/>
      <c r="R14" s="586"/>
      <c r="S14" s="586"/>
      <c r="T14" s="586"/>
      <c r="U14" s="586"/>
      <c r="V14" s="586"/>
      <c r="W14" s="586"/>
      <c r="X14" s="586"/>
      <c r="Y14" s="586"/>
      <c r="Z14" s="586"/>
      <c r="AA14" s="586"/>
      <c r="AB14" s="585" t="s">
        <v>910</v>
      </c>
      <c r="AC14" s="598" t="s">
        <v>911</v>
      </c>
      <c r="AD14" s="586"/>
      <c r="AE14" s="586"/>
      <c r="AF14" s="586"/>
      <c r="AG14" s="586"/>
      <c r="AH14" s="586"/>
      <c r="AI14" s="586"/>
      <c r="AJ14" s="586"/>
      <c r="AK14" s="586"/>
      <c r="AL14" s="586"/>
      <c r="AM14" s="586"/>
      <c r="AN14" s="586"/>
      <c r="AO14" s="586"/>
      <c r="AP14" s="586"/>
      <c r="AQ14" s="586"/>
      <c r="AR14" s="586"/>
      <c r="AS14" s="586"/>
      <c r="AT14" s="586"/>
      <c r="AU14" s="586"/>
      <c r="AV14" s="586"/>
      <c r="AW14" s="586"/>
      <c r="AX14" s="586"/>
      <c r="AY14" s="586"/>
      <c r="AZ14" s="586"/>
      <c r="BA14" s="586"/>
      <c r="BB14" s="586"/>
      <c r="BC14" s="586"/>
      <c r="BD14" s="587">
        <f t="shared" si="4"/>
        <v>0</v>
      </c>
      <c r="BE14" s="587">
        <f t="shared" si="4"/>
        <v>0</v>
      </c>
      <c r="BF14" s="587">
        <f t="shared" si="4"/>
        <v>0</v>
      </c>
    </row>
    <row r="15" spans="1:58" s="80" customFormat="1" ht="19.5" customHeight="1">
      <c r="A15" s="593" t="s">
        <v>1528</v>
      </c>
      <c r="B15" s="594" t="s">
        <v>1529</v>
      </c>
      <c r="C15" s="595" t="s">
        <v>1110</v>
      </c>
      <c r="D15" s="599"/>
      <c r="E15" s="599"/>
      <c r="F15" s="599"/>
      <c r="G15" s="599"/>
      <c r="H15" s="599"/>
      <c r="I15" s="599"/>
      <c r="J15" s="599"/>
      <c r="K15" s="599"/>
      <c r="L15" s="599"/>
      <c r="M15" s="599"/>
      <c r="N15" s="599"/>
      <c r="O15" s="599"/>
      <c r="P15" s="599"/>
      <c r="Q15" s="599"/>
      <c r="R15" s="599"/>
      <c r="S15" s="599"/>
      <c r="T15" s="599"/>
      <c r="U15" s="599"/>
      <c r="V15" s="599"/>
      <c r="W15" s="599"/>
      <c r="X15" s="599"/>
      <c r="Y15" s="599"/>
      <c r="Z15" s="599"/>
      <c r="AA15" s="599"/>
      <c r="AB15" s="593" t="s">
        <v>1528</v>
      </c>
      <c r="AC15" s="594" t="s">
        <v>1529</v>
      </c>
      <c r="AD15" s="599"/>
      <c r="AE15" s="599"/>
      <c r="AF15" s="599"/>
      <c r="AG15" s="599"/>
      <c r="AH15" s="599"/>
      <c r="AI15" s="599"/>
      <c r="AJ15" s="599"/>
      <c r="AK15" s="599"/>
      <c r="AL15" s="599"/>
      <c r="AM15" s="599"/>
      <c r="AN15" s="599"/>
      <c r="AO15" s="599"/>
      <c r="AP15" s="599"/>
      <c r="AQ15" s="599"/>
      <c r="AR15" s="599"/>
      <c r="AS15" s="599"/>
      <c r="AT15" s="599"/>
      <c r="AU15" s="599"/>
      <c r="AV15" s="599"/>
      <c r="AW15" s="599"/>
      <c r="AX15" s="599"/>
      <c r="AY15" s="599"/>
      <c r="AZ15" s="599"/>
      <c r="BA15" s="599"/>
      <c r="BB15" s="599"/>
      <c r="BC15" s="599"/>
      <c r="BD15" s="587">
        <f t="shared" si="4"/>
        <v>0</v>
      </c>
      <c r="BE15" s="587">
        <f t="shared" si="4"/>
        <v>0</v>
      </c>
      <c r="BF15" s="587">
        <f t="shared" si="4"/>
        <v>0</v>
      </c>
    </row>
    <row r="16" spans="1:58" s="80" customFormat="1" ht="19.5" customHeight="1">
      <c r="A16" s="593" t="s">
        <v>916</v>
      </c>
      <c r="B16" s="594" t="s">
        <v>917</v>
      </c>
      <c r="C16" s="595" t="s">
        <v>1110</v>
      </c>
      <c r="D16" s="599">
        <v>2074</v>
      </c>
      <c r="E16" s="599">
        <v>8803</v>
      </c>
      <c r="F16" s="599">
        <v>8803</v>
      </c>
      <c r="G16" s="599"/>
      <c r="H16" s="599">
        <v>1318</v>
      </c>
      <c r="I16" s="599">
        <v>1318</v>
      </c>
      <c r="J16" s="599"/>
      <c r="K16" s="599">
        <v>906</v>
      </c>
      <c r="L16" s="599">
        <v>906</v>
      </c>
      <c r="M16" s="599"/>
      <c r="N16" s="599"/>
      <c r="O16" s="599"/>
      <c r="P16" s="599"/>
      <c r="Q16" s="599"/>
      <c r="R16" s="599"/>
      <c r="S16" s="599"/>
      <c r="T16" s="599"/>
      <c r="U16" s="599"/>
      <c r="V16" s="599"/>
      <c r="W16" s="599"/>
      <c r="X16" s="599"/>
      <c r="Y16" s="599"/>
      <c r="Z16" s="599"/>
      <c r="AA16" s="599"/>
      <c r="AB16" s="593" t="s">
        <v>916</v>
      </c>
      <c r="AC16" s="594" t="s">
        <v>917</v>
      </c>
      <c r="AD16" s="599"/>
      <c r="AE16" s="599"/>
      <c r="AF16" s="599"/>
      <c r="AG16" s="599"/>
      <c r="AH16" s="599"/>
      <c r="AI16" s="599"/>
      <c r="AJ16" s="599"/>
      <c r="AK16" s="599"/>
      <c r="AL16" s="599"/>
      <c r="AM16" s="599"/>
      <c r="AN16" s="599"/>
      <c r="AO16" s="599"/>
      <c r="AP16" s="599"/>
      <c r="AQ16" s="599"/>
      <c r="AR16" s="599"/>
      <c r="AS16" s="599"/>
      <c r="AT16" s="599"/>
      <c r="AU16" s="599"/>
      <c r="AV16" s="599"/>
      <c r="AW16" s="599"/>
      <c r="AX16" s="599"/>
      <c r="AY16" s="599"/>
      <c r="AZ16" s="599"/>
      <c r="BA16" s="599"/>
      <c r="BB16" s="599"/>
      <c r="BC16" s="599"/>
      <c r="BD16" s="587">
        <f t="shared" si="4"/>
        <v>2074</v>
      </c>
      <c r="BE16" s="587">
        <f t="shared" si="4"/>
        <v>11027</v>
      </c>
      <c r="BF16" s="587">
        <f t="shared" si="4"/>
        <v>11027</v>
      </c>
    </row>
    <row r="17" spans="1:58" ht="19.5" customHeight="1">
      <c r="A17" s="588" t="s">
        <v>914</v>
      </c>
      <c r="B17" s="589" t="s">
        <v>915</v>
      </c>
      <c r="C17" s="315" t="s">
        <v>1110</v>
      </c>
      <c r="D17" s="586"/>
      <c r="E17" s="586"/>
      <c r="F17" s="586"/>
      <c r="G17" s="586"/>
      <c r="H17" s="586"/>
      <c r="I17" s="586"/>
      <c r="J17" s="586"/>
      <c r="K17" s="586"/>
      <c r="L17" s="586"/>
      <c r="M17" s="586"/>
      <c r="N17" s="586"/>
      <c r="O17" s="586"/>
      <c r="P17" s="586"/>
      <c r="Q17" s="586"/>
      <c r="R17" s="586"/>
      <c r="S17" s="586"/>
      <c r="T17" s="586"/>
      <c r="U17" s="586"/>
      <c r="V17" s="586"/>
      <c r="W17" s="586"/>
      <c r="X17" s="586"/>
      <c r="Y17" s="586"/>
      <c r="Z17" s="586"/>
      <c r="AA17" s="586"/>
      <c r="AB17" s="588" t="s">
        <v>914</v>
      </c>
      <c r="AC17" s="589" t="s">
        <v>915</v>
      </c>
      <c r="AD17" s="586"/>
      <c r="AE17" s="590"/>
      <c r="AF17" s="586"/>
      <c r="AG17" s="586"/>
      <c r="AH17" s="586"/>
      <c r="AI17" s="586"/>
      <c r="AJ17" s="586"/>
      <c r="AK17" s="586"/>
      <c r="AL17" s="586"/>
      <c r="AM17" s="586"/>
      <c r="AN17" s="586"/>
      <c r="AO17" s="586"/>
      <c r="AP17" s="586"/>
      <c r="AQ17" s="586"/>
      <c r="AR17" s="586"/>
      <c r="AS17" s="586"/>
      <c r="AT17" s="586"/>
      <c r="AU17" s="586"/>
      <c r="AV17" s="586"/>
      <c r="AW17" s="586"/>
      <c r="AX17" s="586"/>
      <c r="AY17" s="586"/>
      <c r="AZ17" s="586"/>
      <c r="BA17" s="586"/>
      <c r="BB17" s="586"/>
      <c r="BC17" s="586"/>
      <c r="BD17" s="587">
        <f t="shared" si="4"/>
        <v>0</v>
      </c>
      <c r="BE17" s="587">
        <f t="shared" si="4"/>
        <v>0</v>
      </c>
      <c r="BF17" s="587">
        <f t="shared" si="4"/>
        <v>0</v>
      </c>
    </row>
    <row r="18" spans="1:58" s="80" customFormat="1" ht="19.5" customHeight="1">
      <c r="A18" s="593" t="s">
        <v>1516</v>
      </c>
      <c r="B18" s="594" t="s">
        <v>1517</v>
      </c>
      <c r="C18" s="595" t="s">
        <v>1110</v>
      </c>
      <c r="D18" s="596"/>
      <c r="E18" s="599"/>
      <c r="F18" s="599"/>
      <c r="G18" s="596"/>
      <c r="H18" s="599"/>
      <c r="I18" s="599"/>
      <c r="J18" s="596"/>
      <c r="K18" s="599"/>
      <c r="L18" s="599"/>
      <c r="M18" s="596"/>
      <c r="N18" s="596"/>
      <c r="O18" s="596"/>
      <c r="P18" s="596"/>
      <c r="Q18" s="596"/>
      <c r="R18" s="596"/>
      <c r="S18" s="596"/>
      <c r="T18" s="596"/>
      <c r="U18" s="596"/>
      <c r="V18" s="596"/>
      <c r="W18" s="596"/>
      <c r="X18" s="596"/>
      <c r="Y18" s="596"/>
      <c r="Z18" s="596"/>
      <c r="AA18" s="596"/>
      <c r="AB18" s="593" t="s">
        <v>912</v>
      </c>
      <c r="AC18" s="594" t="s">
        <v>913</v>
      </c>
      <c r="AD18" s="596"/>
      <c r="AE18" s="596"/>
      <c r="AF18" s="596"/>
      <c r="AG18" s="596"/>
      <c r="AH18" s="596"/>
      <c r="AI18" s="596"/>
      <c r="AJ18" s="596"/>
      <c r="AK18" s="596"/>
      <c r="AL18" s="596"/>
      <c r="AM18" s="596"/>
      <c r="AN18" s="596"/>
      <c r="AO18" s="596"/>
      <c r="AP18" s="596"/>
      <c r="AQ18" s="596"/>
      <c r="AR18" s="596"/>
      <c r="AS18" s="596"/>
      <c r="AT18" s="596"/>
      <c r="AU18" s="596"/>
      <c r="AV18" s="596"/>
      <c r="AW18" s="596"/>
      <c r="AX18" s="596"/>
      <c r="AY18" s="596"/>
      <c r="AZ18" s="596"/>
      <c r="BA18" s="596"/>
      <c r="BB18" s="596"/>
      <c r="BC18" s="596"/>
      <c r="BD18" s="587">
        <f t="shared" si="4"/>
        <v>0</v>
      </c>
      <c r="BE18" s="587">
        <f t="shared" si="4"/>
        <v>0</v>
      </c>
      <c r="BF18" s="587">
        <f t="shared" si="4"/>
        <v>0</v>
      </c>
    </row>
    <row r="19" spans="1:58" ht="19.5" customHeight="1">
      <c r="A19" s="588" t="s">
        <v>918</v>
      </c>
      <c r="B19" s="589" t="s">
        <v>919</v>
      </c>
      <c r="C19" s="315" t="s">
        <v>1110</v>
      </c>
      <c r="D19" s="586"/>
      <c r="E19" s="586"/>
      <c r="F19" s="586"/>
      <c r="G19" s="586"/>
      <c r="H19" s="586"/>
      <c r="I19" s="586"/>
      <c r="J19" s="586"/>
      <c r="K19" s="586">
        <v>4312</v>
      </c>
      <c r="L19" s="586">
        <v>4312</v>
      </c>
      <c r="M19" s="586"/>
      <c r="N19" s="586"/>
      <c r="O19" s="586"/>
      <c r="P19" s="586"/>
      <c r="Q19" s="586"/>
      <c r="R19" s="586"/>
      <c r="S19" s="586"/>
      <c r="T19" s="586"/>
      <c r="U19" s="586"/>
      <c r="V19" s="586"/>
      <c r="W19" s="586"/>
      <c r="X19" s="586"/>
      <c r="Y19" s="586"/>
      <c r="Z19" s="586"/>
      <c r="AA19" s="586"/>
      <c r="AB19" s="588" t="s">
        <v>918</v>
      </c>
      <c r="AC19" s="589" t="s">
        <v>919</v>
      </c>
      <c r="AD19" s="586"/>
      <c r="AE19" s="590"/>
      <c r="AF19" s="586">
        <v>737</v>
      </c>
      <c r="AG19" s="586"/>
      <c r="AH19" s="586"/>
      <c r="AI19" s="586">
        <v>14709</v>
      </c>
      <c r="AJ19" s="586"/>
      <c r="AK19" s="586"/>
      <c r="AL19" s="586"/>
      <c r="AM19" s="586"/>
      <c r="AN19" s="586"/>
      <c r="AO19" s="586"/>
      <c r="AP19" s="586"/>
      <c r="AQ19" s="586"/>
      <c r="AR19" s="586"/>
      <c r="AS19" s="586"/>
      <c r="AT19" s="586"/>
      <c r="AU19" s="586"/>
      <c r="AV19" s="586"/>
      <c r="AW19" s="586"/>
      <c r="AX19" s="586"/>
      <c r="AY19" s="586"/>
      <c r="AZ19" s="586"/>
      <c r="BA19" s="586"/>
      <c r="BB19" s="586"/>
      <c r="BC19" s="586"/>
      <c r="BD19" s="587">
        <f t="shared" si="4"/>
        <v>0</v>
      </c>
      <c r="BE19" s="587">
        <f t="shared" si="4"/>
        <v>4312</v>
      </c>
      <c r="BF19" s="587">
        <f t="shared" si="4"/>
        <v>19758</v>
      </c>
    </row>
    <row r="20" spans="1:58" ht="19.5" customHeight="1">
      <c r="A20" s="588" t="s">
        <v>920</v>
      </c>
      <c r="B20" s="589" t="s">
        <v>859</v>
      </c>
      <c r="C20" s="315" t="s">
        <v>1110</v>
      </c>
      <c r="D20" s="586"/>
      <c r="E20" s="586"/>
      <c r="F20" s="586"/>
      <c r="G20" s="586"/>
      <c r="H20" s="586"/>
      <c r="I20" s="586"/>
      <c r="J20" s="586"/>
      <c r="K20" s="586"/>
      <c r="L20" s="586"/>
      <c r="M20" s="586"/>
      <c r="N20" s="586"/>
      <c r="O20" s="586"/>
      <c r="P20" s="586"/>
      <c r="Q20" s="586"/>
      <c r="R20" s="586"/>
      <c r="S20" s="586"/>
      <c r="T20" s="586"/>
      <c r="U20" s="586"/>
      <c r="V20" s="586"/>
      <c r="W20" s="586"/>
      <c r="X20" s="586"/>
      <c r="Y20" s="586"/>
      <c r="Z20" s="586"/>
      <c r="AA20" s="586"/>
      <c r="AB20" s="588" t="s">
        <v>920</v>
      </c>
      <c r="AC20" s="589" t="s">
        <v>859</v>
      </c>
      <c r="AD20" s="586"/>
      <c r="AE20" s="586"/>
      <c r="AF20" s="586"/>
      <c r="AG20" s="586"/>
      <c r="AH20" s="586"/>
      <c r="AI20" s="586"/>
      <c r="AJ20" s="586"/>
      <c r="AK20" s="586"/>
      <c r="AL20" s="586"/>
      <c r="AM20" s="586"/>
      <c r="AN20" s="586"/>
      <c r="AO20" s="586"/>
      <c r="AP20" s="586"/>
      <c r="AQ20" s="586"/>
      <c r="AR20" s="586"/>
      <c r="AS20" s="586"/>
      <c r="AT20" s="586"/>
      <c r="AU20" s="586"/>
      <c r="AV20" s="586"/>
      <c r="AW20" s="586"/>
      <c r="AX20" s="586"/>
      <c r="AY20" s="586"/>
      <c r="AZ20" s="586"/>
      <c r="BA20" s="586"/>
      <c r="BB20" s="586"/>
      <c r="BC20" s="586"/>
      <c r="BD20" s="587">
        <f t="shared" si="4"/>
        <v>0</v>
      </c>
      <c r="BE20" s="587">
        <f t="shared" si="4"/>
        <v>0</v>
      </c>
      <c r="BF20" s="587">
        <f t="shared" si="4"/>
        <v>0</v>
      </c>
    </row>
    <row r="21" spans="1:58" ht="19.5" customHeight="1">
      <c r="A21" s="588"/>
      <c r="B21" s="589" t="s">
        <v>921</v>
      </c>
      <c r="C21" s="315"/>
      <c r="D21" s="587">
        <f aca="true" t="shared" si="5" ref="D21:AO21">SUM(D15:D20)</f>
        <v>2074</v>
      </c>
      <c r="E21" s="587">
        <f t="shared" si="5"/>
        <v>8803</v>
      </c>
      <c r="F21" s="587">
        <f t="shared" si="5"/>
        <v>8803</v>
      </c>
      <c r="G21" s="587">
        <f t="shared" si="5"/>
        <v>0</v>
      </c>
      <c r="H21" s="587">
        <f t="shared" si="5"/>
        <v>1318</v>
      </c>
      <c r="I21" s="587">
        <f t="shared" si="5"/>
        <v>1318</v>
      </c>
      <c r="J21" s="587">
        <f t="shared" si="5"/>
        <v>0</v>
      </c>
      <c r="K21" s="587">
        <f t="shared" si="5"/>
        <v>5218</v>
      </c>
      <c r="L21" s="587">
        <f t="shared" si="5"/>
        <v>5218</v>
      </c>
      <c r="M21" s="587">
        <f t="shared" si="5"/>
        <v>0</v>
      </c>
      <c r="N21" s="587">
        <f t="shared" si="5"/>
        <v>0</v>
      </c>
      <c r="O21" s="587">
        <f t="shared" si="5"/>
        <v>0</v>
      </c>
      <c r="P21" s="587">
        <f t="shared" si="5"/>
        <v>0</v>
      </c>
      <c r="Q21" s="587">
        <f t="shared" si="5"/>
        <v>0</v>
      </c>
      <c r="R21" s="587">
        <f t="shared" si="5"/>
        <v>0</v>
      </c>
      <c r="S21" s="587">
        <f t="shared" si="5"/>
        <v>0</v>
      </c>
      <c r="T21" s="587">
        <f t="shared" si="5"/>
        <v>0</v>
      </c>
      <c r="U21" s="587">
        <f t="shared" si="5"/>
        <v>0</v>
      </c>
      <c r="V21" s="587">
        <f aca="true" t="shared" si="6" ref="V21:AA21">SUM(V15:V20)</f>
        <v>0</v>
      </c>
      <c r="W21" s="587">
        <f t="shared" si="6"/>
        <v>0</v>
      </c>
      <c r="X21" s="587">
        <f t="shared" si="6"/>
        <v>0</v>
      </c>
      <c r="Y21" s="587">
        <f t="shared" si="6"/>
        <v>0</v>
      </c>
      <c r="Z21" s="587">
        <f t="shared" si="6"/>
        <v>0</v>
      </c>
      <c r="AA21" s="587">
        <f t="shared" si="6"/>
        <v>0</v>
      </c>
      <c r="AB21" s="588"/>
      <c r="AC21" s="589" t="s">
        <v>921</v>
      </c>
      <c r="AD21" s="587">
        <f t="shared" si="5"/>
        <v>0</v>
      </c>
      <c r="AE21" s="587">
        <f t="shared" si="5"/>
        <v>0</v>
      </c>
      <c r="AF21" s="587">
        <f t="shared" si="5"/>
        <v>737</v>
      </c>
      <c r="AG21" s="587">
        <f t="shared" si="5"/>
        <v>0</v>
      </c>
      <c r="AH21" s="587">
        <f t="shared" si="5"/>
        <v>0</v>
      </c>
      <c r="AI21" s="587">
        <f t="shared" si="5"/>
        <v>14709</v>
      </c>
      <c r="AJ21" s="587">
        <f t="shared" si="5"/>
        <v>0</v>
      </c>
      <c r="AK21" s="587">
        <f t="shared" si="5"/>
        <v>0</v>
      </c>
      <c r="AL21" s="587">
        <f t="shared" si="5"/>
        <v>0</v>
      </c>
      <c r="AM21" s="587">
        <f t="shared" si="5"/>
        <v>0</v>
      </c>
      <c r="AN21" s="587">
        <f t="shared" si="5"/>
        <v>0</v>
      </c>
      <c r="AO21" s="587">
        <f t="shared" si="5"/>
        <v>0</v>
      </c>
      <c r="AP21" s="587">
        <f aca="true" t="shared" si="7" ref="AP21:BF21">SUM(AP15:AP20)</f>
        <v>0</v>
      </c>
      <c r="AQ21" s="587">
        <f t="shared" si="7"/>
        <v>0</v>
      </c>
      <c r="AR21" s="587">
        <f t="shared" si="7"/>
        <v>0</v>
      </c>
      <c r="AS21" s="587">
        <f t="shared" si="7"/>
        <v>0</v>
      </c>
      <c r="AT21" s="587">
        <f t="shared" si="7"/>
        <v>0</v>
      </c>
      <c r="AU21" s="587">
        <f t="shared" si="7"/>
        <v>0</v>
      </c>
      <c r="AV21" s="587">
        <f t="shared" si="7"/>
        <v>0</v>
      </c>
      <c r="AW21" s="587">
        <f t="shared" si="7"/>
        <v>0</v>
      </c>
      <c r="AX21" s="587">
        <f t="shared" si="7"/>
        <v>0</v>
      </c>
      <c r="AY21" s="587">
        <f t="shared" si="7"/>
        <v>0</v>
      </c>
      <c r="AZ21" s="587">
        <f t="shared" si="7"/>
        <v>0</v>
      </c>
      <c r="BA21" s="587">
        <f t="shared" si="7"/>
        <v>0</v>
      </c>
      <c r="BB21" s="587">
        <f t="shared" si="7"/>
        <v>0</v>
      </c>
      <c r="BC21" s="587">
        <f t="shared" si="7"/>
        <v>0</v>
      </c>
      <c r="BD21" s="587">
        <f t="shared" si="7"/>
        <v>2074</v>
      </c>
      <c r="BE21" s="587">
        <f t="shared" si="7"/>
        <v>15339</v>
      </c>
      <c r="BF21" s="587">
        <f t="shared" si="7"/>
        <v>30785</v>
      </c>
    </row>
    <row r="22" spans="1:58" ht="19.5" customHeight="1">
      <c r="A22" s="588"/>
      <c r="B22" s="589"/>
      <c r="C22" s="315"/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6"/>
      <c r="O22" s="586"/>
      <c r="P22" s="586"/>
      <c r="Q22" s="586"/>
      <c r="R22" s="586"/>
      <c r="S22" s="586"/>
      <c r="T22" s="586"/>
      <c r="U22" s="586"/>
      <c r="V22" s="586"/>
      <c r="W22" s="586"/>
      <c r="X22" s="586"/>
      <c r="Y22" s="586"/>
      <c r="Z22" s="586"/>
      <c r="AA22" s="586"/>
      <c r="AB22" s="588"/>
      <c r="AC22" s="589"/>
      <c r="AD22" s="586"/>
      <c r="AE22" s="586"/>
      <c r="AF22" s="586"/>
      <c r="AG22" s="586"/>
      <c r="AH22" s="586"/>
      <c r="AI22" s="586"/>
      <c r="AJ22" s="586"/>
      <c r="AK22" s="586"/>
      <c r="AL22" s="586"/>
      <c r="AM22" s="586"/>
      <c r="AN22" s="586"/>
      <c r="AO22" s="586"/>
      <c r="AP22" s="586"/>
      <c r="AQ22" s="586"/>
      <c r="AR22" s="586"/>
      <c r="AS22" s="586"/>
      <c r="AT22" s="586"/>
      <c r="AU22" s="586"/>
      <c r="AV22" s="586"/>
      <c r="AW22" s="586"/>
      <c r="AX22" s="586"/>
      <c r="AY22" s="586"/>
      <c r="AZ22" s="586"/>
      <c r="BA22" s="586"/>
      <c r="BB22" s="586"/>
      <c r="BC22" s="586"/>
      <c r="BD22" s="587">
        <f aca="true" t="shared" si="8" ref="BD22:BF25">SUM(D22+G22+J22+M22+P22+S22+AD22+AG22+AJ22+AM22+AP22+AS22+AV22+AY22+V22+Y22)</f>
        <v>0</v>
      </c>
      <c r="BE22" s="587">
        <f t="shared" si="8"/>
        <v>0</v>
      </c>
      <c r="BF22" s="587">
        <f t="shared" si="8"/>
        <v>0</v>
      </c>
    </row>
    <row r="23" spans="1:58" ht="19.5" customHeight="1">
      <c r="A23" s="600" t="s">
        <v>922</v>
      </c>
      <c r="B23" s="598" t="s">
        <v>923</v>
      </c>
      <c r="C23" s="314"/>
      <c r="D23" s="586"/>
      <c r="E23" s="586"/>
      <c r="F23" s="586"/>
      <c r="G23" s="586"/>
      <c r="H23" s="586"/>
      <c r="I23" s="586"/>
      <c r="J23" s="586"/>
      <c r="K23" s="586"/>
      <c r="L23" s="586"/>
      <c r="M23" s="586"/>
      <c r="N23" s="586"/>
      <c r="O23" s="586"/>
      <c r="P23" s="586"/>
      <c r="Q23" s="586"/>
      <c r="R23" s="586"/>
      <c r="S23" s="586"/>
      <c r="T23" s="586"/>
      <c r="U23" s="586"/>
      <c r="V23" s="586"/>
      <c r="W23" s="586"/>
      <c r="X23" s="586"/>
      <c r="Y23" s="586"/>
      <c r="Z23" s="586"/>
      <c r="AA23" s="586"/>
      <c r="AB23" s="600" t="s">
        <v>922</v>
      </c>
      <c r="AC23" s="598" t="s">
        <v>923</v>
      </c>
      <c r="AD23" s="586"/>
      <c r="AE23" s="586"/>
      <c r="AF23" s="586"/>
      <c r="AG23" s="586"/>
      <c r="AH23" s="586"/>
      <c r="AI23" s="586"/>
      <c r="AJ23" s="586"/>
      <c r="AK23" s="586"/>
      <c r="AL23" s="586"/>
      <c r="AM23" s="586"/>
      <c r="AN23" s="586"/>
      <c r="AO23" s="586"/>
      <c r="AP23" s="586"/>
      <c r="AQ23" s="586"/>
      <c r="AR23" s="586"/>
      <c r="AS23" s="586"/>
      <c r="AT23" s="586"/>
      <c r="AU23" s="586"/>
      <c r="AV23" s="586"/>
      <c r="AW23" s="586"/>
      <c r="AX23" s="586"/>
      <c r="AY23" s="586"/>
      <c r="AZ23" s="586"/>
      <c r="BA23" s="586"/>
      <c r="BB23" s="586"/>
      <c r="BC23" s="586"/>
      <c r="BD23" s="587">
        <f t="shared" si="8"/>
        <v>0</v>
      </c>
      <c r="BE23" s="587">
        <f t="shared" si="8"/>
        <v>0</v>
      </c>
      <c r="BF23" s="587">
        <f t="shared" si="8"/>
        <v>0</v>
      </c>
    </row>
    <row r="24" spans="1:58" ht="19.5" customHeight="1">
      <c r="A24" s="588" t="s">
        <v>924</v>
      </c>
      <c r="B24" s="589" t="s">
        <v>925</v>
      </c>
      <c r="C24" s="315" t="s">
        <v>1110</v>
      </c>
      <c r="D24" s="587"/>
      <c r="E24" s="587"/>
      <c r="F24" s="587"/>
      <c r="G24" s="587"/>
      <c r="H24" s="587"/>
      <c r="I24" s="587"/>
      <c r="J24" s="586"/>
      <c r="K24" s="586"/>
      <c r="L24" s="586"/>
      <c r="M24" s="586"/>
      <c r="N24" s="586"/>
      <c r="O24" s="586"/>
      <c r="P24" s="587"/>
      <c r="Q24" s="587"/>
      <c r="R24" s="587"/>
      <c r="S24" s="587"/>
      <c r="T24" s="586"/>
      <c r="U24" s="586">
        <v>6948</v>
      </c>
      <c r="V24" s="587"/>
      <c r="W24" s="587"/>
      <c r="X24" s="587"/>
      <c r="Y24" s="587"/>
      <c r="Z24" s="587"/>
      <c r="AA24" s="587"/>
      <c r="AB24" s="588" t="s">
        <v>924</v>
      </c>
      <c r="AC24" s="589" t="s">
        <v>925</v>
      </c>
      <c r="AD24" s="587"/>
      <c r="AE24" s="586"/>
      <c r="AF24" s="586"/>
      <c r="AG24" s="587"/>
      <c r="AH24" s="587"/>
      <c r="AI24" s="587"/>
      <c r="AJ24" s="587"/>
      <c r="AK24" s="587"/>
      <c r="AL24" s="587"/>
      <c r="AM24" s="587"/>
      <c r="AN24" s="587"/>
      <c r="AO24" s="587"/>
      <c r="AP24" s="587"/>
      <c r="AQ24" s="587"/>
      <c r="AR24" s="587"/>
      <c r="AS24" s="587"/>
      <c r="AT24" s="587"/>
      <c r="AU24" s="587"/>
      <c r="AV24" s="587"/>
      <c r="AW24" s="587"/>
      <c r="AX24" s="587"/>
      <c r="AY24" s="587"/>
      <c r="AZ24" s="587"/>
      <c r="BA24" s="587"/>
      <c r="BB24" s="587"/>
      <c r="BC24" s="587"/>
      <c r="BD24" s="587">
        <f t="shared" si="8"/>
        <v>0</v>
      </c>
      <c r="BE24" s="587">
        <f t="shared" si="8"/>
        <v>0</v>
      </c>
      <c r="BF24" s="587">
        <f t="shared" si="8"/>
        <v>6948</v>
      </c>
    </row>
    <row r="25" spans="1:58" s="80" customFormat="1" ht="19.5" customHeight="1">
      <c r="A25" s="593" t="s">
        <v>926</v>
      </c>
      <c r="B25" s="594" t="s">
        <v>927</v>
      </c>
      <c r="C25" s="595" t="s">
        <v>1110</v>
      </c>
      <c r="D25" s="599"/>
      <c r="E25" s="599"/>
      <c r="F25" s="599"/>
      <c r="G25" s="599"/>
      <c r="H25" s="599"/>
      <c r="I25" s="599"/>
      <c r="J25" s="599"/>
      <c r="K25" s="599"/>
      <c r="L25" s="599"/>
      <c r="M25" s="599"/>
      <c r="N25" s="599"/>
      <c r="O25" s="599"/>
      <c r="P25" s="599"/>
      <c r="Q25" s="599"/>
      <c r="R25" s="599"/>
      <c r="S25" s="599"/>
      <c r="T25" s="599"/>
      <c r="U25" s="599"/>
      <c r="V25" s="599"/>
      <c r="W25" s="599"/>
      <c r="X25" s="599"/>
      <c r="Y25" s="599"/>
      <c r="Z25" s="599"/>
      <c r="AA25" s="599"/>
      <c r="AB25" s="593" t="s">
        <v>926</v>
      </c>
      <c r="AC25" s="594" t="s">
        <v>927</v>
      </c>
      <c r="AD25" s="599"/>
      <c r="AE25" s="599"/>
      <c r="AF25" s="599"/>
      <c r="AG25" s="599"/>
      <c r="AH25" s="599"/>
      <c r="AI25" s="599"/>
      <c r="AJ25" s="599"/>
      <c r="AK25" s="599"/>
      <c r="AL25" s="599"/>
      <c r="AM25" s="599"/>
      <c r="AN25" s="599"/>
      <c r="AO25" s="599"/>
      <c r="AP25" s="599"/>
      <c r="AQ25" s="599"/>
      <c r="AR25" s="599"/>
      <c r="AS25" s="599"/>
      <c r="AT25" s="599"/>
      <c r="AU25" s="599"/>
      <c r="AV25" s="599"/>
      <c r="AW25" s="599"/>
      <c r="AX25" s="599"/>
      <c r="AY25" s="599"/>
      <c r="AZ25" s="599"/>
      <c r="BA25" s="599"/>
      <c r="BB25" s="599"/>
      <c r="BC25" s="599"/>
      <c r="BD25" s="587">
        <f t="shared" si="8"/>
        <v>0</v>
      </c>
      <c r="BE25" s="587">
        <f t="shared" si="8"/>
        <v>0</v>
      </c>
      <c r="BF25" s="587">
        <f t="shared" si="8"/>
        <v>0</v>
      </c>
    </row>
    <row r="26" spans="1:58" s="80" customFormat="1" ht="19.5" customHeight="1">
      <c r="A26" s="593"/>
      <c r="B26" s="594" t="s">
        <v>928</v>
      </c>
      <c r="C26" s="595"/>
      <c r="D26" s="596">
        <f aca="true" t="shared" si="9" ref="D26:AO26">SUM(D24:D25)</f>
        <v>0</v>
      </c>
      <c r="E26" s="596">
        <f t="shared" si="9"/>
        <v>0</v>
      </c>
      <c r="F26" s="596">
        <f t="shared" si="9"/>
        <v>0</v>
      </c>
      <c r="G26" s="596">
        <f t="shared" si="9"/>
        <v>0</v>
      </c>
      <c r="H26" s="596">
        <f t="shared" si="9"/>
        <v>0</v>
      </c>
      <c r="I26" s="596">
        <f t="shared" si="9"/>
        <v>0</v>
      </c>
      <c r="J26" s="596">
        <f t="shared" si="9"/>
        <v>0</v>
      </c>
      <c r="K26" s="596">
        <f t="shared" si="9"/>
        <v>0</v>
      </c>
      <c r="L26" s="596">
        <f t="shared" si="9"/>
        <v>0</v>
      </c>
      <c r="M26" s="596">
        <f t="shared" si="9"/>
        <v>0</v>
      </c>
      <c r="N26" s="596">
        <f t="shared" si="9"/>
        <v>0</v>
      </c>
      <c r="O26" s="596">
        <f t="shared" si="9"/>
        <v>0</v>
      </c>
      <c r="P26" s="596">
        <f t="shared" si="9"/>
        <v>0</v>
      </c>
      <c r="Q26" s="596">
        <f t="shared" si="9"/>
        <v>0</v>
      </c>
      <c r="R26" s="596">
        <f t="shared" si="9"/>
        <v>0</v>
      </c>
      <c r="S26" s="596">
        <f t="shared" si="9"/>
        <v>0</v>
      </c>
      <c r="T26" s="596">
        <f t="shared" si="9"/>
        <v>0</v>
      </c>
      <c r="U26" s="587">
        <f>SUM(U21:U25)</f>
        <v>6948</v>
      </c>
      <c r="V26" s="596">
        <f>SUM(V24:V25)</f>
        <v>0</v>
      </c>
      <c r="W26" s="596">
        <f>SUM(W24:W25)</f>
        <v>0</v>
      </c>
      <c r="X26" s="587">
        <f>SUM(X22:X25)</f>
        <v>0</v>
      </c>
      <c r="Y26" s="596">
        <f>SUM(Y24:Y25)</f>
        <v>0</v>
      </c>
      <c r="Z26" s="596">
        <f>SUM(Z24:Z25)</f>
        <v>0</v>
      </c>
      <c r="AA26" s="596">
        <f>SUM(AA24:AA25)</f>
        <v>0</v>
      </c>
      <c r="AB26" s="593"/>
      <c r="AC26" s="594" t="s">
        <v>928</v>
      </c>
      <c r="AD26" s="596">
        <f t="shared" si="9"/>
        <v>0</v>
      </c>
      <c r="AE26" s="596">
        <f t="shared" si="9"/>
        <v>0</v>
      </c>
      <c r="AF26" s="596">
        <f t="shared" si="9"/>
        <v>0</v>
      </c>
      <c r="AG26" s="596">
        <f t="shared" si="9"/>
        <v>0</v>
      </c>
      <c r="AH26" s="596">
        <f t="shared" si="9"/>
        <v>0</v>
      </c>
      <c r="AI26" s="596">
        <f t="shared" si="9"/>
        <v>0</v>
      </c>
      <c r="AJ26" s="596">
        <f t="shared" si="9"/>
        <v>0</v>
      </c>
      <c r="AK26" s="596">
        <f t="shared" si="9"/>
        <v>0</v>
      </c>
      <c r="AL26" s="596">
        <f t="shared" si="9"/>
        <v>0</v>
      </c>
      <c r="AM26" s="596">
        <f t="shared" si="9"/>
        <v>0</v>
      </c>
      <c r="AN26" s="596">
        <f t="shared" si="9"/>
        <v>0</v>
      </c>
      <c r="AO26" s="596">
        <f t="shared" si="9"/>
        <v>0</v>
      </c>
      <c r="AP26" s="596">
        <f aca="true" t="shared" si="10" ref="AP26:BF26">SUM(AP24:AP25)</f>
        <v>0</v>
      </c>
      <c r="AQ26" s="596">
        <f t="shared" si="10"/>
        <v>0</v>
      </c>
      <c r="AR26" s="596">
        <f t="shared" si="10"/>
        <v>0</v>
      </c>
      <c r="AS26" s="596">
        <f t="shared" si="10"/>
        <v>0</v>
      </c>
      <c r="AT26" s="596">
        <f t="shared" si="10"/>
        <v>0</v>
      </c>
      <c r="AU26" s="596">
        <f t="shared" si="10"/>
        <v>0</v>
      </c>
      <c r="AV26" s="596">
        <f t="shared" si="10"/>
        <v>0</v>
      </c>
      <c r="AW26" s="596">
        <f t="shared" si="10"/>
        <v>0</v>
      </c>
      <c r="AX26" s="596">
        <f t="shared" si="10"/>
        <v>0</v>
      </c>
      <c r="AY26" s="596">
        <f t="shared" si="10"/>
        <v>0</v>
      </c>
      <c r="AZ26" s="596">
        <f t="shared" si="10"/>
        <v>0</v>
      </c>
      <c r="BA26" s="596">
        <f t="shared" si="10"/>
        <v>0</v>
      </c>
      <c r="BB26" s="596">
        <f t="shared" si="10"/>
        <v>0</v>
      </c>
      <c r="BC26" s="596">
        <f t="shared" si="10"/>
        <v>0</v>
      </c>
      <c r="BD26" s="596">
        <f t="shared" si="10"/>
        <v>0</v>
      </c>
      <c r="BE26" s="596">
        <f t="shared" si="10"/>
        <v>0</v>
      </c>
      <c r="BF26" s="596">
        <f t="shared" si="10"/>
        <v>6948</v>
      </c>
    </row>
    <row r="27" spans="1:58" ht="19.5" customHeight="1">
      <c r="A27" s="588"/>
      <c r="B27" s="589"/>
      <c r="C27" s="315"/>
      <c r="D27" s="587"/>
      <c r="E27" s="587"/>
      <c r="F27" s="587"/>
      <c r="G27" s="587"/>
      <c r="H27" s="587"/>
      <c r="I27" s="587"/>
      <c r="J27" s="586"/>
      <c r="K27" s="586"/>
      <c r="L27" s="586"/>
      <c r="M27" s="586"/>
      <c r="N27" s="586"/>
      <c r="O27" s="586"/>
      <c r="P27" s="587"/>
      <c r="Q27" s="587"/>
      <c r="R27" s="587"/>
      <c r="S27" s="587"/>
      <c r="T27" s="587"/>
      <c r="U27" s="587"/>
      <c r="V27" s="587"/>
      <c r="W27" s="587"/>
      <c r="X27" s="587"/>
      <c r="Y27" s="587"/>
      <c r="Z27" s="587"/>
      <c r="AA27" s="587"/>
      <c r="AB27" s="588"/>
      <c r="AC27" s="589"/>
      <c r="AD27" s="587"/>
      <c r="AE27" s="587"/>
      <c r="AF27" s="587"/>
      <c r="AG27" s="587"/>
      <c r="AH27" s="587"/>
      <c r="AI27" s="587"/>
      <c r="AJ27" s="587"/>
      <c r="AK27" s="587"/>
      <c r="AL27" s="587"/>
      <c r="AM27" s="587"/>
      <c r="AN27" s="587"/>
      <c r="AO27" s="587"/>
      <c r="AP27" s="587"/>
      <c r="AQ27" s="587"/>
      <c r="AR27" s="587"/>
      <c r="AS27" s="587"/>
      <c r="AT27" s="587"/>
      <c r="AU27" s="587"/>
      <c r="AV27" s="587"/>
      <c r="AW27" s="587"/>
      <c r="AX27" s="587"/>
      <c r="AY27" s="587"/>
      <c r="AZ27" s="587"/>
      <c r="BA27" s="587"/>
      <c r="BB27" s="587"/>
      <c r="BC27" s="587"/>
      <c r="BD27" s="587">
        <f aca="true" t="shared" si="11" ref="BD27:BF33">SUM(D27+G27+J27+M27+P27+S27+AD27+AG27+AJ27+AM27+AP27+AS27+AV27+AY27+V27+Y27)</f>
        <v>0</v>
      </c>
      <c r="BE27" s="587">
        <f t="shared" si="11"/>
        <v>0</v>
      </c>
      <c r="BF27" s="587">
        <f t="shared" si="11"/>
        <v>0</v>
      </c>
    </row>
    <row r="28" spans="1:58" ht="19.5" customHeight="1">
      <c r="A28" s="600" t="s">
        <v>929</v>
      </c>
      <c r="B28" s="598" t="s">
        <v>930</v>
      </c>
      <c r="C28" s="314"/>
      <c r="D28" s="587"/>
      <c r="E28" s="587"/>
      <c r="F28" s="587"/>
      <c r="G28" s="587"/>
      <c r="H28" s="587"/>
      <c r="I28" s="587"/>
      <c r="J28" s="586"/>
      <c r="K28" s="586"/>
      <c r="L28" s="586"/>
      <c r="M28" s="586"/>
      <c r="N28" s="586"/>
      <c r="O28" s="586"/>
      <c r="P28" s="587"/>
      <c r="Q28" s="587"/>
      <c r="R28" s="587"/>
      <c r="S28" s="587"/>
      <c r="T28" s="587"/>
      <c r="U28" s="587"/>
      <c r="V28" s="587"/>
      <c r="W28" s="587"/>
      <c r="X28" s="587"/>
      <c r="Y28" s="587"/>
      <c r="Z28" s="587"/>
      <c r="AA28" s="587"/>
      <c r="AB28" s="600" t="s">
        <v>929</v>
      </c>
      <c r="AC28" s="598" t="s">
        <v>930</v>
      </c>
      <c r="AD28" s="587"/>
      <c r="AE28" s="587"/>
      <c r="AF28" s="587"/>
      <c r="AG28" s="587"/>
      <c r="AH28" s="587"/>
      <c r="AI28" s="587"/>
      <c r="AJ28" s="587"/>
      <c r="AK28" s="587"/>
      <c r="AL28" s="587"/>
      <c r="AM28" s="587"/>
      <c r="AN28" s="587"/>
      <c r="AO28" s="587"/>
      <c r="AP28" s="587"/>
      <c r="AQ28" s="587"/>
      <c r="AR28" s="587"/>
      <c r="AS28" s="587"/>
      <c r="AT28" s="587"/>
      <c r="AU28" s="587"/>
      <c r="AV28" s="587"/>
      <c r="AW28" s="587"/>
      <c r="AX28" s="587"/>
      <c r="AY28" s="587"/>
      <c r="AZ28" s="587"/>
      <c r="BA28" s="587"/>
      <c r="BB28" s="587"/>
      <c r="BC28" s="587"/>
      <c r="BD28" s="587">
        <f t="shared" si="11"/>
        <v>0</v>
      </c>
      <c r="BE28" s="587">
        <f t="shared" si="11"/>
        <v>0</v>
      </c>
      <c r="BF28" s="587">
        <f t="shared" si="11"/>
        <v>0</v>
      </c>
    </row>
    <row r="29" spans="1:58" s="80" customFormat="1" ht="19.5" customHeight="1">
      <c r="A29" s="593" t="s">
        <v>931</v>
      </c>
      <c r="B29" s="594" t="s">
        <v>932</v>
      </c>
      <c r="C29" s="595" t="s">
        <v>1110</v>
      </c>
      <c r="D29" s="596"/>
      <c r="E29" s="596"/>
      <c r="F29" s="596"/>
      <c r="G29" s="596"/>
      <c r="H29" s="596"/>
      <c r="I29" s="596"/>
      <c r="J29" s="596"/>
      <c r="K29" s="599"/>
      <c r="L29" s="599"/>
      <c r="M29" s="596"/>
      <c r="N29" s="596"/>
      <c r="O29" s="596"/>
      <c r="P29" s="596"/>
      <c r="Q29" s="596"/>
      <c r="R29" s="596"/>
      <c r="S29" s="596"/>
      <c r="T29" s="596"/>
      <c r="U29" s="596"/>
      <c r="V29" s="596"/>
      <c r="W29" s="596"/>
      <c r="X29" s="596"/>
      <c r="Y29" s="596"/>
      <c r="Z29" s="596"/>
      <c r="AA29" s="596"/>
      <c r="AB29" s="593" t="s">
        <v>931</v>
      </c>
      <c r="AC29" s="594" t="s">
        <v>932</v>
      </c>
      <c r="AD29" s="596"/>
      <c r="AE29" s="596"/>
      <c r="AF29" s="596"/>
      <c r="AG29" s="596"/>
      <c r="AH29" s="596"/>
      <c r="AI29" s="596"/>
      <c r="AJ29" s="596"/>
      <c r="AK29" s="596"/>
      <c r="AL29" s="596"/>
      <c r="AM29" s="599"/>
      <c r="AN29" s="599"/>
      <c r="AO29" s="599"/>
      <c r="AP29" s="596"/>
      <c r="AQ29" s="596"/>
      <c r="AR29" s="596"/>
      <c r="AS29" s="596"/>
      <c r="AT29" s="599"/>
      <c r="AU29" s="599"/>
      <c r="AV29" s="596"/>
      <c r="AW29" s="596"/>
      <c r="AX29" s="596"/>
      <c r="AY29" s="596"/>
      <c r="AZ29" s="596"/>
      <c r="BA29" s="596"/>
      <c r="BB29" s="596"/>
      <c r="BC29" s="596"/>
      <c r="BD29" s="587">
        <f t="shared" si="11"/>
        <v>0</v>
      </c>
      <c r="BE29" s="587">
        <f t="shared" si="11"/>
        <v>0</v>
      </c>
      <c r="BF29" s="587">
        <f t="shared" si="11"/>
        <v>0</v>
      </c>
    </row>
    <row r="30" spans="1:58" s="80" customFormat="1" ht="19.5" customHeight="1">
      <c r="A30" s="593" t="s">
        <v>933</v>
      </c>
      <c r="B30" s="594" t="s">
        <v>934</v>
      </c>
      <c r="C30" s="595" t="s">
        <v>1110</v>
      </c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3" t="s">
        <v>933</v>
      </c>
      <c r="AC30" s="594" t="s">
        <v>934</v>
      </c>
      <c r="AD30" s="599"/>
      <c r="AE30" s="599"/>
      <c r="AF30" s="599"/>
      <c r="AG30" s="599"/>
      <c r="AH30" s="599"/>
      <c r="AI30" s="599"/>
      <c r="AJ30" s="599"/>
      <c r="AK30" s="599"/>
      <c r="AL30" s="599"/>
      <c r="AM30" s="599"/>
      <c r="AN30" s="599"/>
      <c r="AO30" s="599"/>
      <c r="AP30" s="599"/>
      <c r="AQ30" s="599"/>
      <c r="AR30" s="599"/>
      <c r="AS30" s="599"/>
      <c r="AT30" s="599"/>
      <c r="AU30" s="599"/>
      <c r="AV30" s="599"/>
      <c r="AW30" s="599"/>
      <c r="AX30" s="599"/>
      <c r="AY30" s="599"/>
      <c r="AZ30" s="599"/>
      <c r="BA30" s="599"/>
      <c r="BB30" s="599"/>
      <c r="BC30" s="599"/>
      <c r="BD30" s="587">
        <f t="shared" si="11"/>
        <v>0</v>
      </c>
      <c r="BE30" s="587">
        <f t="shared" si="11"/>
        <v>0</v>
      </c>
      <c r="BF30" s="587">
        <f t="shared" si="11"/>
        <v>0</v>
      </c>
    </row>
    <row r="31" spans="1:58" ht="19.5" customHeight="1">
      <c r="A31" s="588" t="s">
        <v>935</v>
      </c>
      <c r="B31" s="589" t="s">
        <v>855</v>
      </c>
      <c r="C31" s="315" t="s">
        <v>1110</v>
      </c>
      <c r="D31" s="586"/>
      <c r="E31" s="586"/>
      <c r="F31" s="586"/>
      <c r="G31" s="586"/>
      <c r="H31" s="586"/>
      <c r="I31" s="586"/>
      <c r="J31" s="586">
        <v>2341</v>
      </c>
      <c r="K31" s="586">
        <v>2341</v>
      </c>
      <c r="L31" s="586">
        <v>2341</v>
      </c>
      <c r="M31" s="586"/>
      <c r="N31" s="586"/>
      <c r="O31" s="586"/>
      <c r="P31" s="586"/>
      <c r="Q31" s="586"/>
      <c r="R31" s="586"/>
      <c r="S31" s="586"/>
      <c r="T31" s="586"/>
      <c r="U31" s="586"/>
      <c r="V31" s="586"/>
      <c r="W31" s="586"/>
      <c r="X31" s="586"/>
      <c r="Y31" s="586"/>
      <c r="Z31" s="586"/>
      <c r="AA31" s="586"/>
      <c r="AB31" s="588" t="s">
        <v>935</v>
      </c>
      <c r="AC31" s="589" t="s">
        <v>855</v>
      </c>
      <c r="AD31" s="586"/>
      <c r="AE31" s="586"/>
      <c r="AF31" s="586"/>
      <c r="AG31" s="586"/>
      <c r="AH31" s="586"/>
      <c r="AI31" s="586"/>
      <c r="AJ31" s="586"/>
      <c r="AK31" s="586"/>
      <c r="AL31" s="586"/>
      <c r="AM31" s="586"/>
      <c r="AN31" s="586"/>
      <c r="AO31" s="586"/>
      <c r="AP31" s="586"/>
      <c r="AQ31" s="586"/>
      <c r="AR31" s="586"/>
      <c r="AS31" s="586"/>
      <c r="AT31" s="586"/>
      <c r="AU31" s="586"/>
      <c r="AV31" s="586"/>
      <c r="AW31" s="586"/>
      <c r="AX31" s="586"/>
      <c r="AY31" s="586"/>
      <c r="AZ31" s="586"/>
      <c r="BA31" s="586"/>
      <c r="BB31" s="586"/>
      <c r="BC31" s="586"/>
      <c r="BD31" s="587">
        <f t="shared" si="11"/>
        <v>2341</v>
      </c>
      <c r="BE31" s="587">
        <f t="shared" si="11"/>
        <v>2341</v>
      </c>
      <c r="BF31" s="587">
        <f t="shared" si="11"/>
        <v>2341</v>
      </c>
    </row>
    <row r="32" spans="1:58" ht="19.5" customHeight="1">
      <c r="A32" s="588" t="s">
        <v>936</v>
      </c>
      <c r="B32" s="589" t="s">
        <v>856</v>
      </c>
      <c r="C32" s="315" t="s">
        <v>1110</v>
      </c>
      <c r="D32" s="586"/>
      <c r="E32" s="586"/>
      <c r="F32" s="586"/>
      <c r="G32" s="586"/>
      <c r="H32" s="586"/>
      <c r="I32" s="586"/>
      <c r="J32" s="586">
        <v>684</v>
      </c>
      <c r="K32" s="586">
        <v>684</v>
      </c>
      <c r="L32" s="586">
        <v>684</v>
      </c>
      <c r="M32" s="586"/>
      <c r="N32" s="586"/>
      <c r="O32" s="586"/>
      <c r="P32" s="586"/>
      <c r="Q32" s="586"/>
      <c r="R32" s="586"/>
      <c r="S32" s="586"/>
      <c r="T32" s="586"/>
      <c r="U32" s="586"/>
      <c r="V32" s="586"/>
      <c r="W32" s="586"/>
      <c r="X32" s="586"/>
      <c r="Y32" s="586"/>
      <c r="Z32" s="586"/>
      <c r="AA32" s="586"/>
      <c r="AB32" s="588" t="s">
        <v>936</v>
      </c>
      <c r="AC32" s="589" t="s">
        <v>856</v>
      </c>
      <c r="AD32" s="586"/>
      <c r="AE32" s="586"/>
      <c r="AF32" s="586"/>
      <c r="AG32" s="586"/>
      <c r="AH32" s="586"/>
      <c r="AI32" s="586"/>
      <c r="AJ32" s="586"/>
      <c r="AK32" s="586"/>
      <c r="AL32" s="586"/>
      <c r="AM32" s="586"/>
      <c r="AN32" s="586"/>
      <c r="AO32" s="586"/>
      <c r="AP32" s="586"/>
      <c r="AQ32" s="586"/>
      <c r="AR32" s="586"/>
      <c r="AS32" s="586"/>
      <c r="AT32" s="586"/>
      <c r="AU32" s="586"/>
      <c r="AV32" s="586"/>
      <c r="AW32" s="586"/>
      <c r="AX32" s="586"/>
      <c r="AY32" s="586"/>
      <c r="AZ32" s="586"/>
      <c r="BA32" s="586"/>
      <c r="BB32" s="586"/>
      <c r="BC32" s="586"/>
      <c r="BD32" s="587">
        <f t="shared" si="11"/>
        <v>684</v>
      </c>
      <c r="BE32" s="587">
        <f t="shared" si="11"/>
        <v>684</v>
      </c>
      <c r="BF32" s="587">
        <f t="shared" si="11"/>
        <v>684</v>
      </c>
    </row>
    <row r="33" spans="1:58" ht="19.5" customHeight="1">
      <c r="A33" s="588" t="s">
        <v>937</v>
      </c>
      <c r="B33" s="589" t="s">
        <v>938</v>
      </c>
      <c r="C33" s="315" t="s">
        <v>1110</v>
      </c>
      <c r="D33" s="586"/>
      <c r="E33" s="586"/>
      <c r="F33" s="586"/>
      <c r="G33" s="586"/>
      <c r="H33" s="586"/>
      <c r="I33" s="586"/>
      <c r="J33" s="586">
        <v>3124</v>
      </c>
      <c r="K33" s="586">
        <v>3575</v>
      </c>
      <c r="L33" s="586">
        <v>3575</v>
      </c>
      <c r="M33" s="586"/>
      <c r="N33" s="586"/>
      <c r="O33" s="586"/>
      <c r="P33" s="586"/>
      <c r="Q33" s="586"/>
      <c r="R33" s="586"/>
      <c r="S33" s="586"/>
      <c r="T33" s="586"/>
      <c r="U33" s="586"/>
      <c r="V33" s="586"/>
      <c r="W33" s="586"/>
      <c r="X33" s="586"/>
      <c r="Y33" s="586"/>
      <c r="Z33" s="586"/>
      <c r="AA33" s="586"/>
      <c r="AB33" s="588" t="s">
        <v>937</v>
      </c>
      <c r="AC33" s="589" t="s">
        <v>938</v>
      </c>
      <c r="AD33" s="586"/>
      <c r="AE33" s="586"/>
      <c r="AF33" s="586"/>
      <c r="AG33" s="586"/>
      <c r="AH33" s="586"/>
      <c r="AI33" s="586"/>
      <c r="AJ33" s="586"/>
      <c r="AK33" s="586"/>
      <c r="AL33" s="586"/>
      <c r="AM33" s="586"/>
      <c r="AN33" s="586"/>
      <c r="AO33" s="586"/>
      <c r="AP33" s="586"/>
      <c r="AQ33" s="586"/>
      <c r="AR33" s="586"/>
      <c r="AS33" s="586"/>
      <c r="AT33" s="586"/>
      <c r="AU33" s="586"/>
      <c r="AV33" s="586"/>
      <c r="AW33" s="586"/>
      <c r="AX33" s="586"/>
      <c r="AY33" s="586"/>
      <c r="AZ33" s="586"/>
      <c r="BA33" s="586"/>
      <c r="BB33" s="586"/>
      <c r="BC33" s="586"/>
      <c r="BD33" s="587">
        <f t="shared" si="11"/>
        <v>3124</v>
      </c>
      <c r="BE33" s="587">
        <f t="shared" si="11"/>
        <v>3575</v>
      </c>
      <c r="BF33" s="587">
        <f t="shared" si="11"/>
        <v>3575</v>
      </c>
    </row>
    <row r="34" spans="1:58" ht="19.5" customHeight="1">
      <c r="A34" s="588"/>
      <c r="B34" s="589" t="s">
        <v>939</v>
      </c>
      <c r="C34" s="315"/>
      <c r="D34" s="587">
        <f aca="true" t="shared" si="12" ref="D34:AO34">SUM(D29:D33)</f>
        <v>0</v>
      </c>
      <c r="E34" s="587">
        <f t="shared" si="12"/>
        <v>0</v>
      </c>
      <c r="F34" s="587">
        <f t="shared" si="12"/>
        <v>0</v>
      </c>
      <c r="G34" s="587">
        <f t="shared" si="12"/>
        <v>0</v>
      </c>
      <c r="H34" s="587">
        <f t="shared" si="12"/>
        <v>0</v>
      </c>
      <c r="I34" s="587">
        <f t="shared" si="12"/>
        <v>0</v>
      </c>
      <c r="J34" s="587">
        <f t="shared" si="12"/>
        <v>6149</v>
      </c>
      <c r="K34" s="587">
        <f t="shared" si="12"/>
        <v>6600</v>
      </c>
      <c r="L34" s="587">
        <f t="shared" si="12"/>
        <v>6600</v>
      </c>
      <c r="M34" s="587">
        <f t="shared" si="12"/>
        <v>0</v>
      </c>
      <c r="N34" s="587">
        <f t="shared" si="12"/>
        <v>0</v>
      </c>
      <c r="O34" s="587">
        <f t="shared" si="12"/>
        <v>0</v>
      </c>
      <c r="P34" s="587">
        <f t="shared" si="12"/>
        <v>0</v>
      </c>
      <c r="Q34" s="587">
        <f t="shared" si="12"/>
        <v>0</v>
      </c>
      <c r="R34" s="587">
        <f t="shared" si="12"/>
        <v>0</v>
      </c>
      <c r="S34" s="587">
        <f t="shared" si="12"/>
        <v>0</v>
      </c>
      <c r="T34" s="587">
        <f t="shared" si="12"/>
        <v>0</v>
      </c>
      <c r="U34" s="587">
        <f t="shared" si="12"/>
        <v>0</v>
      </c>
      <c r="V34" s="587">
        <f>SUM(V29:V33)</f>
        <v>0</v>
      </c>
      <c r="W34" s="587">
        <f>SUM(W29:W33)</f>
        <v>0</v>
      </c>
      <c r="X34" s="587">
        <f>SUM(X29:X33)</f>
        <v>0</v>
      </c>
      <c r="Y34" s="587">
        <f>SUM(Y29:Y33)</f>
        <v>0</v>
      </c>
      <c r="Z34" s="587">
        <f>SUM(Z29:Z33)</f>
        <v>0</v>
      </c>
      <c r="AA34" s="596">
        <f>SUM(AA32:AA33)</f>
        <v>0</v>
      </c>
      <c r="AB34" s="588"/>
      <c r="AC34" s="589" t="s">
        <v>939</v>
      </c>
      <c r="AD34" s="587">
        <f t="shared" si="12"/>
        <v>0</v>
      </c>
      <c r="AE34" s="587">
        <f t="shared" si="12"/>
        <v>0</v>
      </c>
      <c r="AF34" s="587">
        <f t="shared" si="12"/>
        <v>0</v>
      </c>
      <c r="AG34" s="587">
        <f t="shared" si="12"/>
        <v>0</v>
      </c>
      <c r="AH34" s="587">
        <f t="shared" si="12"/>
        <v>0</v>
      </c>
      <c r="AI34" s="587">
        <f t="shared" si="12"/>
        <v>0</v>
      </c>
      <c r="AJ34" s="587">
        <f t="shared" si="12"/>
        <v>0</v>
      </c>
      <c r="AK34" s="587">
        <f t="shared" si="12"/>
        <v>0</v>
      </c>
      <c r="AL34" s="587">
        <f>SUM(AL31:AL33)</f>
        <v>0</v>
      </c>
      <c r="AM34" s="587">
        <f t="shared" si="12"/>
        <v>0</v>
      </c>
      <c r="AN34" s="587">
        <f t="shared" si="12"/>
        <v>0</v>
      </c>
      <c r="AO34" s="587">
        <f t="shared" si="12"/>
        <v>0</v>
      </c>
      <c r="AP34" s="587">
        <f aca="true" t="shared" si="13" ref="AP34:BF34">SUM(AP29:AP33)</f>
        <v>0</v>
      </c>
      <c r="AQ34" s="587">
        <f t="shared" si="13"/>
        <v>0</v>
      </c>
      <c r="AR34" s="587">
        <f t="shared" si="13"/>
        <v>0</v>
      </c>
      <c r="AS34" s="587">
        <f t="shared" si="13"/>
        <v>0</v>
      </c>
      <c r="AT34" s="587">
        <f t="shared" si="13"/>
        <v>0</v>
      </c>
      <c r="AU34" s="587">
        <f t="shared" si="13"/>
        <v>0</v>
      </c>
      <c r="AV34" s="587">
        <f t="shared" si="13"/>
        <v>0</v>
      </c>
      <c r="AW34" s="587">
        <f t="shared" si="13"/>
        <v>0</v>
      </c>
      <c r="AX34" s="587">
        <f t="shared" si="13"/>
        <v>0</v>
      </c>
      <c r="AY34" s="587">
        <f t="shared" si="13"/>
        <v>0</v>
      </c>
      <c r="AZ34" s="587">
        <f t="shared" si="13"/>
        <v>0</v>
      </c>
      <c r="BA34" s="587">
        <f t="shared" si="13"/>
        <v>0</v>
      </c>
      <c r="BB34" s="587">
        <f t="shared" si="13"/>
        <v>0</v>
      </c>
      <c r="BC34" s="587">
        <f t="shared" si="13"/>
        <v>0</v>
      </c>
      <c r="BD34" s="587">
        <f t="shared" si="13"/>
        <v>6149</v>
      </c>
      <c r="BE34" s="587">
        <f t="shared" si="13"/>
        <v>6600</v>
      </c>
      <c r="BF34" s="587">
        <f t="shared" si="13"/>
        <v>6600</v>
      </c>
    </row>
    <row r="35" spans="1:58" ht="19.5" customHeight="1">
      <c r="A35" s="588"/>
      <c r="B35" s="589"/>
      <c r="C35" s="315"/>
      <c r="D35" s="586"/>
      <c r="E35" s="586"/>
      <c r="F35" s="586"/>
      <c r="G35" s="586"/>
      <c r="H35" s="586"/>
      <c r="I35" s="586"/>
      <c r="J35" s="586"/>
      <c r="K35" s="586"/>
      <c r="L35" s="586"/>
      <c r="M35" s="586"/>
      <c r="N35" s="586"/>
      <c r="O35" s="586"/>
      <c r="P35" s="586"/>
      <c r="Q35" s="586"/>
      <c r="R35" s="586"/>
      <c r="S35" s="586"/>
      <c r="T35" s="586"/>
      <c r="U35" s="586"/>
      <c r="V35" s="586"/>
      <c r="W35" s="586"/>
      <c r="X35" s="586"/>
      <c r="Y35" s="586"/>
      <c r="Z35" s="586"/>
      <c r="AA35" s="586"/>
      <c r="AB35" s="588"/>
      <c r="AC35" s="589"/>
      <c r="AD35" s="586"/>
      <c r="AE35" s="586"/>
      <c r="AF35" s="586"/>
      <c r="AG35" s="586"/>
      <c r="AH35" s="586"/>
      <c r="AI35" s="586"/>
      <c r="AJ35" s="586"/>
      <c r="AK35" s="586"/>
      <c r="AL35" s="586"/>
      <c r="AM35" s="586"/>
      <c r="AN35" s="586"/>
      <c r="AO35" s="586"/>
      <c r="AP35" s="586"/>
      <c r="AQ35" s="586"/>
      <c r="AR35" s="586"/>
      <c r="AS35" s="586"/>
      <c r="AT35" s="586"/>
      <c r="AU35" s="586"/>
      <c r="AV35" s="586"/>
      <c r="AW35" s="586"/>
      <c r="AX35" s="586"/>
      <c r="AY35" s="586"/>
      <c r="AZ35" s="586"/>
      <c r="BA35" s="586"/>
      <c r="BB35" s="586"/>
      <c r="BC35" s="586"/>
      <c r="BD35" s="587">
        <f aca="true" t="shared" si="14" ref="BD35:BF41">SUM(D35+G35+J35+M35+P35+S35+AD35+AG35+AJ35+AM35+AP35+AS35+AV35+AY35+V35+Y35)</f>
        <v>0</v>
      </c>
      <c r="BE35" s="587">
        <f t="shared" si="14"/>
        <v>0</v>
      </c>
      <c r="BF35" s="587">
        <f t="shared" si="14"/>
        <v>0</v>
      </c>
    </row>
    <row r="36" spans="1:58" ht="19.5" customHeight="1">
      <c r="A36" s="600" t="s">
        <v>940</v>
      </c>
      <c r="B36" s="598" t="s">
        <v>0</v>
      </c>
      <c r="C36" s="314"/>
      <c r="D36" s="586"/>
      <c r="E36" s="586"/>
      <c r="F36" s="586"/>
      <c r="G36" s="586"/>
      <c r="H36" s="586"/>
      <c r="I36" s="586"/>
      <c r="J36" s="586"/>
      <c r="K36" s="586"/>
      <c r="L36" s="586"/>
      <c r="M36" s="586"/>
      <c r="N36" s="586"/>
      <c r="O36" s="586"/>
      <c r="P36" s="586"/>
      <c r="Q36" s="586"/>
      <c r="R36" s="586"/>
      <c r="S36" s="586"/>
      <c r="T36" s="586"/>
      <c r="U36" s="586"/>
      <c r="V36" s="586"/>
      <c r="W36" s="586"/>
      <c r="X36" s="586"/>
      <c r="Y36" s="586"/>
      <c r="Z36" s="586"/>
      <c r="AA36" s="586"/>
      <c r="AB36" s="600" t="s">
        <v>940</v>
      </c>
      <c r="AC36" s="598" t="s">
        <v>0</v>
      </c>
      <c r="AD36" s="586"/>
      <c r="AE36" s="586"/>
      <c r="AF36" s="586"/>
      <c r="AG36" s="586"/>
      <c r="AH36" s="586"/>
      <c r="AI36" s="586"/>
      <c r="AJ36" s="586"/>
      <c r="AK36" s="586"/>
      <c r="AL36" s="586"/>
      <c r="AM36" s="586"/>
      <c r="AN36" s="586"/>
      <c r="AO36" s="586"/>
      <c r="AP36" s="586"/>
      <c r="AQ36" s="586"/>
      <c r="AR36" s="586"/>
      <c r="AS36" s="586"/>
      <c r="AT36" s="586"/>
      <c r="AU36" s="586"/>
      <c r="AV36" s="586"/>
      <c r="AW36" s="586"/>
      <c r="AX36" s="586"/>
      <c r="AY36" s="586"/>
      <c r="AZ36" s="586"/>
      <c r="BA36" s="586"/>
      <c r="BB36" s="586"/>
      <c r="BC36" s="586"/>
      <c r="BD36" s="587">
        <f t="shared" si="14"/>
        <v>0</v>
      </c>
      <c r="BE36" s="587">
        <f t="shared" si="14"/>
        <v>0</v>
      </c>
      <c r="BF36" s="587">
        <f t="shared" si="14"/>
        <v>0</v>
      </c>
    </row>
    <row r="37" spans="1:58" ht="19.5" customHeight="1">
      <c r="A37" s="588" t="s">
        <v>1469</v>
      </c>
      <c r="B37" s="589" t="s">
        <v>1496</v>
      </c>
      <c r="C37" s="314"/>
      <c r="D37" s="586"/>
      <c r="E37" s="586"/>
      <c r="F37" s="586"/>
      <c r="G37" s="586"/>
      <c r="H37" s="586"/>
      <c r="I37" s="586"/>
      <c r="J37" s="586"/>
      <c r="K37" s="586"/>
      <c r="L37" s="586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8" t="s">
        <v>1469</v>
      </c>
      <c r="AC37" s="589" t="s">
        <v>1496</v>
      </c>
      <c r="AD37" s="586"/>
      <c r="AE37" s="586"/>
      <c r="AF37" s="586"/>
      <c r="AG37" s="586"/>
      <c r="AH37" s="586"/>
      <c r="AI37" s="586"/>
      <c r="AJ37" s="586"/>
      <c r="AK37" s="586"/>
      <c r="AL37" s="586"/>
      <c r="AM37" s="586"/>
      <c r="AN37" s="586"/>
      <c r="AO37" s="586"/>
      <c r="AP37" s="586"/>
      <c r="AQ37" s="586"/>
      <c r="AR37" s="586"/>
      <c r="AS37" s="586"/>
      <c r="AT37" s="586"/>
      <c r="AU37" s="586"/>
      <c r="AV37" s="586"/>
      <c r="AW37" s="586"/>
      <c r="AX37" s="586"/>
      <c r="AY37" s="586"/>
      <c r="AZ37" s="586"/>
      <c r="BA37" s="586"/>
      <c r="BB37" s="586"/>
      <c r="BC37" s="586"/>
      <c r="BD37" s="587">
        <f t="shared" si="14"/>
        <v>0</v>
      </c>
      <c r="BE37" s="587">
        <f t="shared" si="14"/>
        <v>0</v>
      </c>
      <c r="BF37" s="587">
        <f t="shared" si="14"/>
        <v>0</v>
      </c>
    </row>
    <row r="38" spans="1:58" ht="19.5" customHeight="1">
      <c r="A38" s="588" t="s">
        <v>1</v>
      </c>
      <c r="B38" s="589" t="s">
        <v>857</v>
      </c>
      <c r="C38" s="315" t="s">
        <v>1110</v>
      </c>
      <c r="D38" s="586"/>
      <c r="E38" s="586"/>
      <c r="F38" s="586"/>
      <c r="G38" s="586"/>
      <c r="H38" s="586"/>
      <c r="I38" s="586"/>
      <c r="J38" s="586"/>
      <c r="K38" s="586"/>
      <c r="L38" s="586"/>
      <c r="M38" s="586"/>
      <c r="N38" s="586"/>
      <c r="O38" s="586"/>
      <c r="P38" s="586"/>
      <c r="Q38" s="586"/>
      <c r="R38" s="586"/>
      <c r="S38" s="586"/>
      <c r="T38" s="586"/>
      <c r="U38" s="586"/>
      <c r="V38" s="586"/>
      <c r="W38" s="586"/>
      <c r="X38" s="586"/>
      <c r="Y38" s="586"/>
      <c r="Z38" s="586"/>
      <c r="AA38" s="586"/>
      <c r="AB38" s="588" t="s">
        <v>1</v>
      </c>
      <c r="AC38" s="589" t="s">
        <v>857</v>
      </c>
      <c r="AD38" s="586"/>
      <c r="AE38" s="586"/>
      <c r="AF38" s="586"/>
      <c r="AG38" s="586"/>
      <c r="AH38" s="586"/>
      <c r="AI38" s="586"/>
      <c r="AJ38" s="586"/>
      <c r="AK38" s="586"/>
      <c r="AL38" s="586"/>
      <c r="AM38" s="586"/>
      <c r="AN38" s="586"/>
      <c r="AO38" s="586"/>
      <c r="AP38" s="586"/>
      <c r="AQ38" s="586"/>
      <c r="AR38" s="586"/>
      <c r="AS38" s="586"/>
      <c r="AT38" s="586"/>
      <c r="AU38" s="586"/>
      <c r="AV38" s="586"/>
      <c r="AW38" s="586"/>
      <c r="AX38" s="586"/>
      <c r="AY38" s="586"/>
      <c r="AZ38" s="586"/>
      <c r="BA38" s="586"/>
      <c r="BB38" s="586"/>
      <c r="BC38" s="586"/>
      <c r="BD38" s="587">
        <f t="shared" si="14"/>
        <v>0</v>
      </c>
      <c r="BE38" s="587">
        <f t="shared" si="14"/>
        <v>0</v>
      </c>
      <c r="BF38" s="587">
        <f t="shared" si="14"/>
        <v>0</v>
      </c>
    </row>
    <row r="39" spans="1:58" ht="19.5" customHeight="1">
      <c r="A39" s="588" t="s">
        <v>1455</v>
      </c>
      <c r="B39" s="589" t="s">
        <v>1456</v>
      </c>
      <c r="C39" s="315"/>
      <c r="D39" s="586"/>
      <c r="E39" s="586"/>
      <c r="F39" s="586"/>
      <c r="G39" s="586"/>
      <c r="H39" s="586"/>
      <c r="I39" s="586"/>
      <c r="J39" s="586"/>
      <c r="K39" s="586"/>
      <c r="L39" s="586"/>
      <c r="M39" s="586"/>
      <c r="N39" s="586"/>
      <c r="O39" s="586"/>
      <c r="P39" s="586"/>
      <c r="Q39" s="586"/>
      <c r="R39" s="586"/>
      <c r="S39" s="586"/>
      <c r="T39" s="586"/>
      <c r="U39" s="586"/>
      <c r="V39" s="586"/>
      <c r="W39" s="586"/>
      <c r="X39" s="586"/>
      <c r="Y39" s="586"/>
      <c r="Z39" s="586"/>
      <c r="AA39" s="586"/>
      <c r="AB39" s="588" t="s">
        <v>1455</v>
      </c>
      <c r="AC39" s="589" t="s">
        <v>1456</v>
      </c>
      <c r="AD39" s="586"/>
      <c r="AE39" s="586"/>
      <c r="AF39" s="586"/>
      <c r="AG39" s="586"/>
      <c r="AH39" s="586"/>
      <c r="AI39" s="586"/>
      <c r="AJ39" s="586"/>
      <c r="AK39" s="586"/>
      <c r="AL39" s="586"/>
      <c r="AM39" s="586"/>
      <c r="AN39" s="586"/>
      <c r="AO39" s="586"/>
      <c r="AP39" s="586"/>
      <c r="AQ39" s="586"/>
      <c r="AR39" s="586"/>
      <c r="AS39" s="586"/>
      <c r="AT39" s="586"/>
      <c r="AU39" s="586"/>
      <c r="AV39" s="586"/>
      <c r="AW39" s="586"/>
      <c r="AX39" s="586"/>
      <c r="AY39" s="586"/>
      <c r="AZ39" s="586"/>
      <c r="BA39" s="586"/>
      <c r="BB39" s="586"/>
      <c r="BC39" s="586"/>
      <c r="BD39" s="587">
        <f t="shared" si="14"/>
        <v>0</v>
      </c>
      <c r="BE39" s="587">
        <f t="shared" si="14"/>
        <v>0</v>
      </c>
      <c r="BF39" s="587">
        <f t="shared" si="14"/>
        <v>0</v>
      </c>
    </row>
    <row r="40" spans="1:58" ht="19.5" customHeight="1">
      <c r="A40" s="588" t="s">
        <v>2</v>
      </c>
      <c r="B40" s="589" t="s">
        <v>860</v>
      </c>
      <c r="C40" s="315" t="s">
        <v>1110</v>
      </c>
      <c r="D40" s="586"/>
      <c r="E40" s="586"/>
      <c r="F40" s="586"/>
      <c r="G40" s="586"/>
      <c r="H40" s="586"/>
      <c r="I40" s="586"/>
      <c r="J40" s="586"/>
      <c r="K40" s="586"/>
      <c r="L40" s="586"/>
      <c r="M40" s="586"/>
      <c r="N40" s="586"/>
      <c r="O40" s="586"/>
      <c r="P40" s="586"/>
      <c r="Q40" s="586"/>
      <c r="R40" s="586"/>
      <c r="S40" s="586"/>
      <c r="T40" s="586"/>
      <c r="U40" s="586"/>
      <c r="V40" s="586"/>
      <c r="W40" s="586"/>
      <c r="X40" s="586"/>
      <c r="Y40" s="586"/>
      <c r="Z40" s="586"/>
      <c r="AA40" s="586"/>
      <c r="AB40" s="588" t="s">
        <v>2</v>
      </c>
      <c r="AC40" s="589" t="s">
        <v>860</v>
      </c>
      <c r="AD40" s="586"/>
      <c r="AE40" s="586"/>
      <c r="AF40" s="586"/>
      <c r="AG40" s="586"/>
      <c r="AH40" s="586"/>
      <c r="AI40" s="586"/>
      <c r="AJ40" s="586"/>
      <c r="AK40" s="586"/>
      <c r="AL40" s="586"/>
      <c r="AM40" s="586"/>
      <c r="AN40" s="586"/>
      <c r="AO40" s="586"/>
      <c r="AP40" s="586"/>
      <c r="AQ40" s="586"/>
      <c r="AR40" s="586"/>
      <c r="AS40" s="586"/>
      <c r="AT40" s="586"/>
      <c r="AU40" s="586"/>
      <c r="AV40" s="586"/>
      <c r="AW40" s="586"/>
      <c r="AX40" s="586"/>
      <c r="AY40" s="586"/>
      <c r="AZ40" s="586"/>
      <c r="BA40" s="586"/>
      <c r="BB40" s="586"/>
      <c r="BC40" s="586"/>
      <c r="BD40" s="587">
        <f t="shared" si="14"/>
        <v>0</v>
      </c>
      <c r="BE40" s="587">
        <f t="shared" si="14"/>
        <v>0</v>
      </c>
      <c r="BF40" s="587">
        <f t="shared" si="14"/>
        <v>0</v>
      </c>
    </row>
    <row r="41" spans="1:58" ht="19.5" customHeight="1">
      <c r="A41" s="588" t="s">
        <v>3</v>
      </c>
      <c r="B41" s="589" t="s">
        <v>4</v>
      </c>
      <c r="C41" s="315" t="s">
        <v>1110</v>
      </c>
      <c r="D41" s="586"/>
      <c r="E41" s="586"/>
      <c r="F41" s="586"/>
      <c r="G41" s="586"/>
      <c r="H41" s="586"/>
      <c r="I41" s="586"/>
      <c r="J41" s="586"/>
      <c r="K41" s="586"/>
      <c r="L41" s="586"/>
      <c r="M41" s="586"/>
      <c r="N41" s="586"/>
      <c r="O41" s="586"/>
      <c r="P41" s="586"/>
      <c r="Q41" s="586"/>
      <c r="R41" s="586"/>
      <c r="S41" s="586"/>
      <c r="T41" s="586"/>
      <c r="U41" s="586"/>
      <c r="V41" s="586"/>
      <c r="W41" s="586"/>
      <c r="X41" s="586"/>
      <c r="Y41" s="586"/>
      <c r="Z41" s="586"/>
      <c r="AA41" s="586"/>
      <c r="AB41" s="588" t="s">
        <v>3</v>
      </c>
      <c r="AC41" s="589" t="s">
        <v>4</v>
      </c>
      <c r="AD41" s="586"/>
      <c r="AE41" s="586"/>
      <c r="AF41" s="586"/>
      <c r="AG41" s="586"/>
      <c r="AH41" s="586"/>
      <c r="AI41" s="586"/>
      <c r="AJ41" s="586"/>
      <c r="AK41" s="586"/>
      <c r="AL41" s="586"/>
      <c r="AM41" s="586"/>
      <c r="AN41" s="586"/>
      <c r="AO41" s="586"/>
      <c r="AP41" s="586"/>
      <c r="AQ41" s="586"/>
      <c r="AR41" s="586"/>
      <c r="AS41" s="586"/>
      <c r="AT41" s="586"/>
      <c r="AU41" s="586"/>
      <c r="AV41" s="586"/>
      <c r="AW41" s="586"/>
      <c r="AX41" s="586"/>
      <c r="AY41" s="586"/>
      <c r="AZ41" s="586"/>
      <c r="BA41" s="586"/>
      <c r="BB41" s="586"/>
      <c r="BC41" s="586"/>
      <c r="BD41" s="587">
        <f t="shared" si="14"/>
        <v>0</v>
      </c>
      <c r="BE41" s="587">
        <f t="shared" si="14"/>
        <v>0</v>
      </c>
      <c r="BF41" s="587">
        <f t="shared" si="14"/>
        <v>0</v>
      </c>
    </row>
    <row r="42" spans="1:58" ht="19.5" customHeight="1">
      <c r="A42" s="588"/>
      <c r="B42" s="589" t="s">
        <v>5</v>
      </c>
      <c r="C42" s="315"/>
      <c r="D42" s="587">
        <f aca="true" t="shared" si="15" ref="D42:AO42">SUM(D37:D41)</f>
        <v>0</v>
      </c>
      <c r="E42" s="587">
        <f t="shared" si="15"/>
        <v>0</v>
      </c>
      <c r="F42" s="587">
        <f t="shared" si="15"/>
        <v>0</v>
      </c>
      <c r="G42" s="587">
        <f t="shared" si="15"/>
        <v>0</v>
      </c>
      <c r="H42" s="587">
        <f t="shared" si="15"/>
        <v>0</v>
      </c>
      <c r="I42" s="587">
        <f t="shared" si="15"/>
        <v>0</v>
      </c>
      <c r="J42" s="587">
        <f t="shared" si="15"/>
        <v>0</v>
      </c>
      <c r="K42" s="587">
        <f t="shared" si="15"/>
        <v>0</v>
      </c>
      <c r="L42" s="587">
        <f t="shared" si="15"/>
        <v>0</v>
      </c>
      <c r="M42" s="587">
        <f t="shared" si="15"/>
        <v>0</v>
      </c>
      <c r="N42" s="587">
        <f t="shared" si="15"/>
        <v>0</v>
      </c>
      <c r="O42" s="587">
        <f>SUM(O37:O41)</f>
        <v>0</v>
      </c>
      <c r="P42" s="587">
        <f t="shared" si="15"/>
        <v>0</v>
      </c>
      <c r="Q42" s="587">
        <f t="shared" si="15"/>
        <v>0</v>
      </c>
      <c r="R42" s="587">
        <f>SUM(R37:R41)</f>
        <v>0</v>
      </c>
      <c r="S42" s="587">
        <f t="shared" si="15"/>
        <v>0</v>
      </c>
      <c r="T42" s="587">
        <f t="shared" si="15"/>
        <v>0</v>
      </c>
      <c r="U42" s="587">
        <f aca="true" t="shared" si="16" ref="U42:Z42">SUM(U37:U41)</f>
        <v>0</v>
      </c>
      <c r="V42" s="587">
        <f t="shared" si="16"/>
        <v>0</v>
      </c>
      <c r="W42" s="587">
        <f t="shared" si="16"/>
        <v>0</v>
      </c>
      <c r="X42" s="587">
        <f t="shared" si="16"/>
        <v>0</v>
      </c>
      <c r="Y42" s="587">
        <f t="shared" si="16"/>
        <v>0</v>
      </c>
      <c r="Z42" s="587">
        <f t="shared" si="16"/>
        <v>0</v>
      </c>
      <c r="AA42" s="596">
        <f>SUM(AA40:AA41)</f>
        <v>0</v>
      </c>
      <c r="AB42" s="588"/>
      <c r="AC42" s="589" t="s">
        <v>5</v>
      </c>
      <c r="AD42" s="587">
        <f t="shared" si="15"/>
        <v>0</v>
      </c>
      <c r="AE42" s="587">
        <f t="shared" si="15"/>
        <v>0</v>
      </c>
      <c r="AF42" s="587">
        <f>SUM(AF37:AF41)</f>
        <v>0</v>
      </c>
      <c r="AG42" s="587">
        <f t="shared" si="15"/>
        <v>0</v>
      </c>
      <c r="AH42" s="587">
        <f t="shared" si="15"/>
        <v>0</v>
      </c>
      <c r="AI42" s="587">
        <f>SUM(AI39:AI41)</f>
        <v>0</v>
      </c>
      <c r="AJ42" s="587">
        <f t="shared" si="15"/>
        <v>0</v>
      </c>
      <c r="AK42" s="587">
        <f t="shared" si="15"/>
        <v>0</v>
      </c>
      <c r="AL42" s="587">
        <f>SUM(AL39:AL41)</f>
        <v>0</v>
      </c>
      <c r="AM42" s="587">
        <f t="shared" si="15"/>
        <v>0</v>
      </c>
      <c r="AN42" s="587">
        <f t="shared" si="15"/>
        <v>0</v>
      </c>
      <c r="AO42" s="587">
        <f t="shared" si="15"/>
        <v>0</v>
      </c>
      <c r="AP42" s="587">
        <f aca="true" t="shared" si="17" ref="AP42:BF42">SUM(AP37:AP41)</f>
        <v>0</v>
      </c>
      <c r="AQ42" s="587">
        <f t="shared" si="17"/>
        <v>0</v>
      </c>
      <c r="AR42" s="587">
        <f t="shared" si="17"/>
        <v>0</v>
      </c>
      <c r="AS42" s="587">
        <f t="shared" si="17"/>
        <v>0</v>
      </c>
      <c r="AT42" s="587">
        <f t="shared" si="17"/>
        <v>0</v>
      </c>
      <c r="AU42" s="587">
        <f t="shared" si="17"/>
        <v>0</v>
      </c>
      <c r="AV42" s="587">
        <f t="shared" si="17"/>
        <v>0</v>
      </c>
      <c r="AW42" s="587">
        <f>SUM(AW37:AW42)</f>
        <v>0</v>
      </c>
      <c r="AX42" s="587">
        <f t="shared" si="17"/>
        <v>0</v>
      </c>
      <c r="AY42" s="587">
        <f t="shared" si="17"/>
        <v>0</v>
      </c>
      <c r="AZ42" s="587">
        <f t="shared" si="17"/>
        <v>0</v>
      </c>
      <c r="BA42" s="587">
        <f t="shared" si="17"/>
        <v>0</v>
      </c>
      <c r="BB42" s="587"/>
      <c r="BC42" s="587"/>
      <c r="BD42" s="587">
        <f t="shared" si="17"/>
        <v>0</v>
      </c>
      <c r="BE42" s="587">
        <f t="shared" si="17"/>
        <v>0</v>
      </c>
      <c r="BF42" s="587">
        <f t="shared" si="17"/>
        <v>0</v>
      </c>
    </row>
    <row r="43" spans="1:58" ht="19.5" customHeight="1">
      <c r="A43" s="588"/>
      <c r="B43" s="589"/>
      <c r="C43" s="315"/>
      <c r="D43" s="586"/>
      <c r="E43" s="586"/>
      <c r="F43" s="586"/>
      <c r="G43" s="586"/>
      <c r="H43" s="586"/>
      <c r="I43" s="586"/>
      <c r="J43" s="586"/>
      <c r="K43" s="586"/>
      <c r="L43" s="586"/>
      <c r="M43" s="586"/>
      <c r="N43" s="586"/>
      <c r="O43" s="586"/>
      <c r="P43" s="586"/>
      <c r="Q43" s="586"/>
      <c r="R43" s="586"/>
      <c r="S43" s="586"/>
      <c r="T43" s="586"/>
      <c r="U43" s="586"/>
      <c r="V43" s="586"/>
      <c r="W43" s="586"/>
      <c r="X43" s="586"/>
      <c r="Y43" s="586"/>
      <c r="Z43" s="586"/>
      <c r="AA43" s="586"/>
      <c r="AB43" s="588"/>
      <c r="AC43" s="589"/>
      <c r="AD43" s="586"/>
      <c r="AE43" s="586"/>
      <c r="AF43" s="586"/>
      <c r="AG43" s="586"/>
      <c r="AH43" s="586"/>
      <c r="AI43" s="586"/>
      <c r="AJ43" s="586"/>
      <c r="AK43" s="586"/>
      <c r="AL43" s="586"/>
      <c r="AM43" s="586"/>
      <c r="AN43" s="586"/>
      <c r="AO43" s="586"/>
      <c r="AP43" s="586"/>
      <c r="AQ43" s="586"/>
      <c r="AR43" s="586"/>
      <c r="AS43" s="586"/>
      <c r="AT43" s="586"/>
      <c r="AU43" s="586"/>
      <c r="AV43" s="586"/>
      <c r="AW43" s="586"/>
      <c r="AX43" s="586"/>
      <c r="AY43" s="586"/>
      <c r="AZ43" s="586"/>
      <c r="BA43" s="586"/>
      <c r="BB43" s="586"/>
      <c r="BC43" s="586"/>
      <c r="BD43" s="587">
        <f aca="true" t="shared" si="18" ref="BD43:BF47">SUM(D43+G43+J43+M43+P43+S43+AD43+AG43+AJ43+AM43+AP43+AS43+AV43+AY43+V43+Y43)</f>
        <v>0</v>
      </c>
      <c r="BE43" s="587">
        <f t="shared" si="18"/>
        <v>0</v>
      </c>
      <c r="BF43" s="587">
        <f t="shared" si="18"/>
        <v>0</v>
      </c>
    </row>
    <row r="44" spans="1:58" ht="19.5" customHeight="1">
      <c r="A44" s="600" t="s">
        <v>6</v>
      </c>
      <c r="B44" s="598" t="s">
        <v>7</v>
      </c>
      <c r="C44" s="314"/>
      <c r="D44" s="586"/>
      <c r="E44" s="586"/>
      <c r="F44" s="586"/>
      <c r="G44" s="586"/>
      <c r="H44" s="586"/>
      <c r="I44" s="586"/>
      <c r="J44" s="586"/>
      <c r="K44" s="586"/>
      <c r="L44" s="586"/>
      <c r="M44" s="586"/>
      <c r="N44" s="586"/>
      <c r="O44" s="586"/>
      <c r="P44" s="586"/>
      <c r="Q44" s="586"/>
      <c r="R44" s="586"/>
      <c r="S44" s="586"/>
      <c r="T44" s="586"/>
      <c r="U44" s="586"/>
      <c r="V44" s="586"/>
      <c r="W44" s="586"/>
      <c r="X44" s="586"/>
      <c r="Y44" s="586"/>
      <c r="Z44" s="586"/>
      <c r="AA44" s="586"/>
      <c r="AB44" s="600" t="s">
        <v>6</v>
      </c>
      <c r="AC44" s="598" t="s">
        <v>7</v>
      </c>
      <c r="AD44" s="586"/>
      <c r="AE44" s="586"/>
      <c r="AF44" s="586"/>
      <c r="AG44" s="586"/>
      <c r="AH44" s="586"/>
      <c r="AI44" s="586"/>
      <c r="AJ44" s="586"/>
      <c r="AK44" s="586"/>
      <c r="AL44" s="586"/>
      <c r="AM44" s="586"/>
      <c r="AN44" s="586"/>
      <c r="AO44" s="586"/>
      <c r="AP44" s="586"/>
      <c r="AQ44" s="586"/>
      <c r="AR44" s="586"/>
      <c r="AS44" s="586"/>
      <c r="AT44" s="586"/>
      <c r="AU44" s="586"/>
      <c r="AV44" s="586"/>
      <c r="AW44" s="586"/>
      <c r="AX44" s="586"/>
      <c r="AY44" s="586"/>
      <c r="AZ44" s="586"/>
      <c r="BA44" s="586"/>
      <c r="BB44" s="586"/>
      <c r="BC44" s="586"/>
      <c r="BD44" s="587">
        <f t="shared" si="18"/>
        <v>0</v>
      </c>
      <c r="BE44" s="587">
        <f t="shared" si="18"/>
        <v>0</v>
      </c>
      <c r="BF44" s="587">
        <f t="shared" si="18"/>
        <v>0</v>
      </c>
    </row>
    <row r="45" spans="1:58" ht="19.5" customHeight="1">
      <c r="A45" s="588" t="s">
        <v>971</v>
      </c>
      <c r="B45" s="589" t="s">
        <v>972</v>
      </c>
      <c r="C45" s="315" t="s">
        <v>1110</v>
      </c>
      <c r="D45" s="586"/>
      <c r="E45" s="586"/>
      <c r="F45" s="586"/>
      <c r="G45" s="586"/>
      <c r="H45" s="586"/>
      <c r="I45" s="586"/>
      <c r="J45" s="586"/>
      <c r="K45" s="586"/>
      <c r="L45" s="586"/>
      <c r="M45" s="586"/>
      <c r="N45" s="586"/>
      <c r="O45" s="586"/>
      <c r="P45" s="586"/>
      <c r="Q45" s="586"/>
      <c r="R45" s="586"/>
      <c r="S45" s="586"/>
      <c r="T45" s="586"/>
      <c r="U45" s="586"/>
      <c r="V45" s="586"/>
      <c r="W45" s="586"/>
      <c r="X45" s="586"/>
      <c r="Y45" s="586"/>
      <c r="Z45" s="586"/>
      <c r="AA45" s="586"/>
      <c r="AB45" s="588" t="s">
        <v>971</v>
      </c>
      <c r="AC45" s="589" t="s">
        <v>972</v>
      </c>
      <c r="AD45" s="586"/>
      <c r="AE45" s="586"/>
      <c r="AF45" s="586"/>
      <c r="AG45" s="586"/>
      <c r="AH45" s="586"/>
      <c r="AI45" s="586"/>
      <c r="AJ45" s="586"/>
      <c r="AK45" s="586"/>
      <c r="AL45" s="586"/>
      <c r="AM45" s="586"/>
      <c r="AN45" s="586"/>
      <c r="AO45" s="586"/>
      <c r="AP45" s="586"/>
      <c r="AQ45" s="586"/>
      <c r="AR45" s="586"/>
      <c r="AS45" s="586"/>
      <c r="AT45" s="586"/>
      <c r="AU45" s="586"/>
      <c r="AV45" s="586"/>
      <c r="AW45" s="586"/>
      <c r="AX45" s="586"/>
      <c r="AY45" s="586"/>
      <c r="AZ45" s="586"/>
      <c r="BA45" s="586"/>
      <c r="BB45" s="586"/>
      <c r="BC45" s="586"/>
      <c r="BD45" s="587">
        <f t="shared" si="18"/>
        <v>0</v>
      </c>
      <c r="BE45" s="587">
        <f t="shared" si="18"/>
        <v>0</v>
      </c>
      <c r="BF45" s="587">
        <f t="shared" si="18"/>
        <v>0</v>
      </c>
    </row>
    <row r="46" spans="1:58" ht="19.5" customHeight="1">
      <c r="A46" s="588" t="s">
        <v>1520</v>
      </c>
      <c r="B46" s="589" t="s">
        <v>982</v>
      </c>
      <c r="C46" s="315" t="s">
        <v>1110</v>
      </c>
      <c r="D46" s="586">
        <v>2170</v>
      </c>
      <c r="E46" s="586">
        <v>2170</v>
      </c>
      <c r="F46" s="586">
        <v>2100</v>
      </c>
      <c r="G46" s="586">
        <v>774</v>
      </c>
      <c r="H46" s="586">
        <v>608</v>
      </c>
      <c r="I46" s="586">
        <v>569</v>
      </c>
      <c r="J46" s="586">
        <v>1475</v>
      </c>
      <c r="K46" s="586">
        <v>1475</v>
      </c>
      <c r="L46" s="586">
        <v>1475</v>
      </c>
      <c r="M46" s="586"/>
      <c r="N46" s="586"/>
      <c r="O46" s="586"/>
      <c r="P46" s="586"/>
      <c r="Q46" s="586"/>
      <c r="R46" s="586"/>
      <c r="S46" s="586"/>
      <c r="T46" s="586"/>
      <c r="U46" s="586"/>
      <c r="V46" s="586"/>
      <c r="W46" s="586"/>
      <c r="X46" s="586"/>
      <c r="Y46" s="586"/>
      <c r="Z46" s="586"/>
      <c r="AA46" s="586"/>
      <c r="AB46" s="588" t="s">
        <v>1520</v>
      </c>
      <c r="AC46" s="589" t="s">
        <v>982</v>
      </c>
      <c r="AD46" s="586"/>
      <c r="AE46" s="586"/>
      <c r="AF46" s="586">
        <v>208</v>
      </c>
      <c r="AG46" s="586"/>
      <c r="AH46" s="586"/>
      <c r="AI46" s="586"/>
      <c r="AJ46" s="586"/>
      <c r="AK46" s="586"/>
      <c r="AL46" s="586"/>
      <c r="AM46" s="586"/>
      <c r="AN46" s="586"/>
      <c r="AO46" s="586"/>
      <c r="AP46" s="586"/>
      <c r="AQ46" s="586"/>
      <c r="AR46" s="586"/>
      <c r="AS46" s="586"/>
      <c r="AT46" s="586"/>
      <c r="AU46" s="586"/>
      <c r="AV46" s="586"/>
      <c r="AW46" s="586"/>
      <c r="AX46" s="586"/>
      <c r="AY46" s="586"/>
      <c r="AZ46" s="586"/>
      <c r="BA46" s="586"/>
      <c r="BB46" s="586"/>
      <c r="BC46" s="586"/>
      <c r="BD46" s="587">
        <f t="shared" si="18"/>
        <v>4419</v>
      </c>
      <c r="BE46" s="587">
        <f t="shared" si="18"/>
        <v>4253</v>
      </c>
      <c r="BF46" s="587">
        <f t="shared" si="18"/>
        <v>4352</v>
      </c>
    </row>
    <row r="47" spans="1:58" s="80" customFormat="1" ht="19.5" customHeight="1">
      <c r="A47" s="593" t="s">
        <v>973</v>
      </c>
      <c r="B47" s="594" t="s">
        <v>869</v>
      </c>
      <c r="C47" s="595" t="s">
        <v>1110</v>
      </c>
      <c r="D47" s="599"/>
      <c r="E47" s="599"/>
      <c r="F47" s="599"/>
      <c r="G47" s="599"/>
      <c r="H47" s="599"/>
      <c r="I47" s="599"/>
      <c r="J47" s="599">
        <v>645</v>
      </c>
      <c r="K47" s="599">
        <v>345</v>
      </c>
      <c r="L47" s="599">
        <v>345</v>
      </c>
      <c r="M47" s="599"/>
      <c r="N47" s="599"/>
      <c r="O47" s="599"/>
      <c r="P47" s="599"/>
      <c r="Q47" s="599"/>
      <c r="R47" s="599"/>
      <c r="S47" s="599"/>
      <c r="T47" s="599"/>
      <c r="U47" s="599"/>
      <c r="V47" s="599"/>
      <c r="W47" s="599"/>
      <c r="X47" s="599"/>
      <c r="Y47" s="599"/>
      <c r="Z47" s="599"/>
      <c r="AA47" s="599"/>
      <c r="AB47" s="593" t="s">
        <v>973</v>
      </c>
      <c r="AC47" s="594" t="s">
        <v>869</v>
      </c>
      <c r="AD47" s="599"/>
      <c r="AE47" s="599"/>
      <c r="AF47" s="599"/>
      <c r="AG47" s="599"/>
      <c r="AH47" s="599"/>
      <c r="AI47" s="599"/>
      <c r="AJ47" s="599"/>
      <c r="AK47" s="599"/>
      <c r="AL47" s="599"/>
      <c r="AM47" s="599"/>
      <c r="AN47" s="599"/>
      <c r="AO47" s="599"/>
      <c r="AP47" s="599"/>
      <c r="AQ47" s="599"/>
      <c r="AR47" s="599"/>
      <c r="AS47" s="599"/>
      <c r="AT47" s="599"/>
      <c r="AU47" s="599"/>
      <c r="AV47" s="599"/>
      <c r="AW47" s="599"/>
      <c r="AX47" s="599"/>
      <c r="AY47" s="599"/>
      <c r="AZ47" s="599"/>
      <c r="BA47" s="599"/>
      <c r="BB47" s="599"/>
      <c r="BC47" s="599"/>
      <c r="BD47" s="587">
        <f t="shared" si="18"/>
        <v>645</v>
      </c>
      <c r="BE47" s="587">
        <f t="shared" si="18"/>
        <v>345</v>
      </c>
      <c r="BF47" s="587">
        <f t="shared" si="18"/>
        <v>345</v>
      </c>
    </row>
    <row r="48" spans="1:58" s="81" customFormat="1" ht="19.5" customHeight="1">
      <c r="A48" s="601"/>
      <c r="B48" s="592" t="s">
        <v>974</v>
      </c>
      <c r="C48" s="597"/>
      <c r="D48" s="602">
        <f aca="true" t="shared" si="19" ref="D48:AN48">SUM(D45:D47)</f>
        <v>2170</v>
      </c>
      <c r="E48" s="602">
        <f t="shared" si="19"/>
        <v>2170</v>
      </c>
      <c r="F48" s="602">
        <f t="shared" si="19"/>
        <v>2100</v>
      </c>
      <c r="G48" s="602">
        <f t="shared" si="19"/>
        <v>774</v>
      </c>
      <c r="H48" s="602">
        <f t="shared" si="19"/>
        <v>608</v>
      </c>
      <c r="I48" s="602">
        <f t="shared" si="19"/>
        <v>569</v>
      </c>
      <c r="J48" s="602">
        <f t="shared" si="19"/>
        <v>2120</v>
      </c>
      <c r="K48" s="602">
        <f t="shared" si="19"/>
        <v>1820</v>
      </c>
      <c r="L48" s="602">
        <f t="shared" si="19"/>
        <v>1820</v>
      </c>
      <c r="M48" s="602">
        <f t="shared" si="19"/>
        <v>0</v>
      </c>
      <c r="N48" s="602">
        <f t="shared" si="19"/>
        <v>0</v>
      </c>
      <c r="O48" s="602">
        <f t="shared" si="19"/>
        <v>0</v>
      </c>
      <c r="P48" s="602">
        <f t="shared" si="19"/>
        <v>0</v>
      </c>
      <c r="Q48" s="602">
        <f t="shared" si="19"/>
        <v>0</v>
      </c>
      <c r="R48" s="587">
        <f>SUM(R43:R47)</f>
        <v>0</v>
      </c>
      <c r="S48" s="602">
        <f t="shared" si="19"/>
        <v>0</v>
      </c>
      <c r="T48" s="602">
        <f t="shared" si="19"/>
        <v>0</v>
      </c>
      <c r="U48" s="587">
        <f>SUM(U43:U47)</f>
        <v>0</v>
      </c>
      <c r="V48" s="602">
        <f>SUM(V45:V47)</f>
        <v>0</v>
      </c>
      <c r="W48" s="602">
        <f>SUM(W45:W47)</f>
        <v>0</v>
      </c>
      <c r="X48" s="587">
        <f>SUM(X43:X47)</f>
        <v>0</v>
      </c>
      <c r="Y48" s="602">
        <f>SUM(Y45:Y47)</f>
        <v>0</v>
      </c>
      <c r="Z48" s="602">
        <f>SUM(Z45:Z47)</f>
        <v>0</v>
      </c>
      <c r="AA48" s="596">
        <f>SUM(AA46:AA47)</f>
        <v>0</v>
      </c>
      <c r="AB48" s="601"/>
      <c r="AC48" s="592" t="s">
        <v>974</v>
      </c>
      <c r="AD48" s="602">
        <f t="shared" si="19"/>
        <v>0</v>
      </c>
      <c r="AE48" s="602">
        <f t="shared" si="19"/>
        <v>0</v>
      </c>
      <c r="AF48" s="587">
        <f t="shared" si="19"/>
        <v>208</v>
      </c>
      <c r="AG48" s="602">
        <f t="shared" si="19"/>
        <v>0</v>
      </c>
      <c r="AH48" s="602">
        <f t="shared" si="19"/>
        <v>0</v>
      </c>
      <c r="AI48" s="587">
        <f t="shared" si="19"/>
        <v>0</v>
      </c>
      <c r="AJ48" s="602">
        <f t="shared" si="19"/>
        <v>0</v>
      </c>
      <c r="AK48" s="602">
        <f t="shared" si="19"/>
        <v>0</v>
      </c>
      <c r="AL48" s="587">
        <f t="shared" si="19"/>
        <v>0</v>
      </c>
      <c r="AM48" s="602">
        <f t="shared" si="19"/>
        <v>0</v>
      </c>
      <c r="AN48" s="602">
        <f t="shared" si="19"/>
        <v>0</v>
      </c>
      <c r="AO48" s="587">
        <f>SUM(AO43:AO47)</f>
        <v>0</v>
      </c>
      <c r="AP48" s="602">
        <f aca="true" t="shared" si="20" ref="AP48:BF48">SUM(AP45:AP47)</f>
        <v>0</v>
      </c>
      <c r="AQ48" s="602">
        <f t="shared" si="20"/>
        <v>0</v>
      </c>
      <c r="AR48" s="602">
        <f t="shared" si="20"/>
        <v>0</v>
      </c>
      <c r="AS48" s="602">
        <f t="shared" si="20"/>
        <v>0</v>
      </c>
      <c r="AT48" s="602">
        <f t="shared" si="20"/>
        <v>0</v>
      </c>
      <c r="AU48" s="602">
        <f t="shared" si="20"/>
        <v>0</v>
      </c>
      <c r="AV48" s="602">
        <f t="shared" si="20"/>
        <v>0</v>
      </c>
      <c r="AW48" s="602">
        <f t="shared" si="20"/>
        <v>0</v>
      </c>
      <c r="AX48" s="602">
        <f t="shared" si="20"/>
        <v>0</v>
      </c>
      <c r="AY48" s="602">
        <f t="shared" si="20"/>
        <v>0</v>
      </c>
      <c r="AZ48" s="602">
        <f t="shared" si="20"/>
        <v>0</v>
      </c>
      <c r="BA48" s="602">
        <f t="shared" si="20"/>
        <v>0</v>
      </c>
      <c r="BB48" s="602"/>
      <c r="BC48" s="602"/>
      <c r="BD48" s="602">
        <f t="shared" si="20"/>
        <v>5064</v>
      </c>
      <c r="BE48" s="602">
        <f t="shared" si="20"/>
        <v>4598</v>
      </c>
      <c r="BF48" s="602">
        <f t="shared" si="20"/>
        <v>4697</v>
      </c>
    </row>
    <row r="49" spans="1:58" ht="19.5" customHeight="1">
      <c r="A49" s="588"/>
      <c r="B49" s="589"/>
      <c r="C49" s="315"/>
      <c r="D49" s="586"/>
      <c r="E49" s="586"/>
      <c r="F49" s="586"/>
      <c r="G49" s="586"/>
      <c r="H49" s="586"/>
      <c r="I49" s="586"/>
      <c r="J49" s="586"/>
      <c r="K49" s="586"/>
      <c r="L49" s="586"/>
      <c r="M49" s="586"/>
      <c r="N49" s="586"/>
      <c r="O49" s="586"/>
      <c r="P49" s="586"/>
      <c r="Q49" s="586"/>
      <c r="R49" s="586"/>
      <c r="S49" s="586"/>
      <c r="T49" s="586"/>
      <c r="U49" s="586"/>
      <c r="V49" s="586"/>
      <c r="W49" s="586"/>
      <c r="X49" s="586"/>
      <c r="Y49" s="586"/>
      <c r="Z49" s="586"/>
      <c r="AA49" s="586"/>
      <c r="AB49" s="588"/>
      <c r="AC49" s="589"/>
      <c r="AD49" s="586"/>
      <c r="AE49" s="586"/>
      <c r="AF49" s="586"/>
      <c r="AG49" s="586"/>
      <c r="AH49" s="586"/>
      <c r="AI49" s="586"/>
      <c r="AJ49" s="586"/>
      <c r="AK49" s="586"/>
      <c r="AL49" s="586"/>
      <c r="AM49" s="586"/>
      <c r="AN49" s="586"/>
      <c r="AO49" s="586"/>
      <c r="AP49" s="586"/>
      <c r="AQ49" s="586"/>
      <c r="AR49" s="586"/>
      <c r="AS49" s="586"/>
      <c r="AT49" s="586"/>
      <c r="AU49" s="586"/>
      <c r="AV49" s="586"/>
      <c r="AW49" s="586"/>
      <c r="AX49" s="586"/>
      <c r="AY49" s="586"/>
      <c r="AZ49" s="586"/>
      <c r="BA49" s="586"/>
      <c r="BB49" s="586"/>
      <c r="BC49" s="586"/>
      <c r="BD49" s="587">
        <f aca="true" t="shared" si="21" ref="BD49:BD59">SUM(D49+G49+J49+M49+P49+S49+AD49+AG49+AJ49+AM49+AP49+AS49+AV49+AY49+V49+Y49)</f>
        <v>0</v>
      </c>
      <c r="BE49" s="587">
        <f aca="true" t="shared" si="22" ref="BE49:BE59">SUM(E49+H49+K49+N49+Q49+T49+AE49+AH49+AK49+AN49+AQ49+AT49+AW49+AZ49+W49+Z49)</f>
        <v>0</v>
      </c>
      <c r="BF49" s="587">
        <f aca="true" t="shared" si="23" ref="BF49:BF61">SUM(F49+I49+L49+O49+R49+U49+AF49+AI49+AL49+AO49+AR49+AU49+AX49+BA49+X49+AA49)</f>
        <v>0</v>
      </c>
    </row>
    <row r="50" spans="1:58" ht="19.5" customHeight="1">
      <c r="A50" s="600" t="s">
        <v>836</v>
      </c>
      <c r="B50" s="598" t="s">
        <v>975</v>
      </c>
      <c r="C50" s="314"/>
      <c r="D50" s="586"/>
      <c r="E50" s="586"/>
      <c r="F50" s="586"/>
      <c r="G50" s="586"/>
      <c r="H50" s="586"/>
      <c r="I50" s="586"/>
      <c r="J50" s="586"/>
      <c r="K50" s="586"/>
      <c r="L50" s="586"/>
      <c r="M50" s="586"/>
      <c r="N50" s="586"/>
      <c r="O50" s="586"/>
      <c r="P50" s="586"/>
      <c r="Q50" s="586"/>
      <c r="R50" s="586"/>
      <c r="S50" s="586"/>
      <c r="T50" s="586"/>
      <c r="U50" s="586"/>
      <c r="V50" s="586"/>
      <c r="W50" s="586"/>
      <c r="X50" s="586"/>
      <c r="Y50" s="586"/>
      <c r="Z50" s="586"/>
      <c r="AA50" s="586"/>
      <c r="AB50" s="600" t="s">
        <v>836</v>
      </c>
      <c r="AC50" s="598" t="s">
        <v>975</v>
      </c>
      <c r="AD50" s="586"/>
      <c r="AE50" s="586"/>
      <c r="AF50" s="586"/>
      <c r="AG50" s="586"/>
      <c r="AH50" s="586"/>
      <c r="AI50" s="586"/>
      <c r="AJ50" s="586"/>
      <c r="AK50" s="586"/>
      <c r="AL50" s="586"/>
      <c r="AM50" s="586"/>
      <c r="AN50" s="586"/>
      <c r="AO50" s="586"/>
      <c r="AP50" s="586"/>
      <c r="AQ50" s="586"/>
      <c r="AR50" s="586"/>
      <c r="AS50" s="586"/>
      <c r="AT50" s="586"/>
      <c r="AU50" s="586"/>
      <c r="AV50" s="586"/>
      <c r="AW50" s="586"/>
      <c r="AX50" s="586"/>
      <c r="AY50" s="586"/>
      <c r="AZ50" s="586"/>
      <c r="BA50" s="586"/>
      <c r="BB50" s="586"/>
      <c r="BC50" s="586"/>
      <c r="BD50" s="587">
        <f t="shared" si="21"/>
        <v>0</v>
      </c>
      <c r="BE50" s="587">
        <f t="shared" si="22"/>
        <v>0</v>
      </c>
      <c r="BF50" s="587">
        <f t="shared" si="23"/>
        <v>0</v>
      </c>
    </row>
    <row r="51" spans="1:58" ht="19.5" customHeight="1">
      <c r="A51" s="588" t="s">
        <v>1062</v>
      </c>
      <c r="B51" s="589" t="s">
        <v>1063</v>
      </c>
      <c r="C51" s="315" t="s">
        <v>1110</v>
      </c>
      <c r="D51" s="586"/>
      <c r="E51" s="586"/>
      <c r="F51" s="586"/>
      <c r="G51" s="586"/>
      <c r="H51" s="586"/>
      <c r="I51" s="586"/>
      <c r="J51" s="586"/>
      <c r="K51" s="586"/>
      <c r="L51" s="586"/>
      <c r="M51" s="586"/>
      <c r="N51" s="586"/>
      <c r="O51" s="586"/>
      <c r="P51" s="586"/>
      <c r="Q51" s="586"/>
      <c r="R51" s="586"/>
      <c r="S51" s="586"/>
      <c r="T51" s="586"/>
      <c r="U51" s="586"/>
      <c r="V51" s="586"/>
      <c r="W51" s="586"/>
      <c r="X51" s="586"/>
      <c r="Y51" s="586"/>
      <c r="Z51" s="586"/>
      <c r="AA51" s="586"/>
      <c r="AB51" s="588" t="s">
        <v>1062</v>
      </c>
      <c r="AC51" s="589" t="s">
        <v>445</v>
      </c>
      <c r="AD51" s="586"/>
      <c r="AE51" s="586"/>
      <c r="AF51" s="586"/>
      <c r="AG51" s="586"/>
      <c r="AH51" s="586"/>
      <c r="AI51" s="586"/>
      <c r="AJ51" s="586"/>
      <c r="AK51" s="586"/>
      <c r="AL51" s="586"/>
      <c r="AM51" s="586"/>
      <c r="AN51" s="586"/>
      <c r="AO51" s="586"/>
      <c r="AP51" s="586"/>
      <c r="AQ51" s="586"/>
      <c r="AR51" s="586"/>
      <c r="AS51" s="586"/>
      <c r="AT51" s="586"/>
      <c r="AU51" s="586"/>
      <c r="AV51" s="586"/>
      <c r="AW51" s="586"/>
      <c r="AX51" s="586"/>
      <c r="AY51" s="586"/>
      <c r="AZ51" s="586"/>
      <c r="BA51" s="586"/>
      <c r="BB51" s="586"/>
      <c r="BC51" s="586"/>
      <c r="BD51" s="587">
        <f t="shared" si="21"/>
        <v>0</v>
      </c>
      <c r="BE51" s="587">
        <f t="shared" si="22"/>
        <v>0</v>
      </c>
      <c r="BF51" s="587">
        <f t="shared" si="23"/>
        <v>0</v>
      </c>
    </row>
    <row r="52" spans="1:58" ht="19.5" customHeight="1">
      <c r="A52" s="588" t="s">
        <v>1530</v>
      </c>
      <c r="B52" s="589" t="s">
        <v>1531</v>
      </c>
      <c r="C52" s="315" t="s">
        <v>1110</v>
      </c>
      <c r="D52" s="586"/>
      <c r="E52" s="586"/>
      <c r="F52" s="586"/>
      <c r="G52" s="586"/>
      <c r="H52" s="586"/>
      <c r="I52" s="586"/>
      <c r="J52" s="586"/>
      <c r="K52" s="586"/>
      <c r="L52" s="586"/>
      <c r="M52" s="586"/>
      <c r="N52" s="586"/>
      <c r="O52" s="586"/>
      <c r="P52" s="586"/>
      <c r="Q52" s="586"/>
      <c r="R52" s="586"/>
      <c r="S52" s="586"/>
      <c r="T52" s="586"/>
      <c r="U52" s="586"/>
      <c r="V52" s="586"/>
      <c r="W52" s="586"/>
      <c r="X52" s="586"/>
      <c r="Y52" s="586"/>
      <c r="Z52" s="586"/>
      <c r="AA52" s="586"/>
      <c r="AB52" s="588" t="s">
        <v>1530</v>
      </c>
      <c r="AC52" s="589" t="s">
        <v>1531</v>
      </c>
      <c r="AD52" s="586"/>
      <c r="AE52" s="586"/>
      <c r="AF52" s="586"/>
      <c r="AG52" s="586"/>
      <c r="AH52" s="586"/>
      <c r="AI52" s="586"/>
      <c r="AJ52" s="586"/>
      <c r="AK52" s="586"/>
      <c r="AL52" s="586"/>
      <c r="AM52" s="586"/>
      <c r="AN52" s="586"/>
      <c r="AO52" s="586"/>
      <c r="AP52" s="586"/>
      <c r="AQ52" s="586"/>
      <c r="AR52" s="586"/>
      <c r="AS52" s="586"/>
      <c r="AT52" s="586"/>
      <c r="AU52" s="586"/>
      <c r="AV52" s="586"/>
      <c r="AW52" s="586"/>
      <c r="AX52" s="586"/>
      <c r="AY52" s="586"/>
      <c r="AZ52" s="586"/>
      <c r="BA52" s="586"/>
      <c r="BB52" s="586"/>
      <c r="BC52" s="586"/>
      <c r="BD52" s="587">
        <f t="shared" si="21"/>
        <v>0</v>
      </c>
      <c r="BE52" s="587">
        <f t="shared" si="22"/>
        <v>0</v>
      </c>
      <c r="BF52" s="587">
        <f t="shared" si="23"/>
        <v>0</v>
      </c>
    </row>
    <row r="53" spans="1:58" ht="19.5" customHeight="1">
      <c r="A53" s="588" t="s">
        <v>1064</v>
      </c>
      <c r="B53" s="589" t="s">
        <v>1532</v>
      </c>
      <c r="C53" s="315" t="s">
        <v>1110</v>
      </c>
      <c r="D53" s="586"/>
      <c r="E53" s="586"/>
      <c r="F53" s="586"/>
      <c r="G53" s="586"/>
      <c r="H53" s="586"/>
      <c r="I53" s="586"/>
      <c r="J53" s="586"/>
      <c r="K53" s="586"/>
      <c r="L53" s="586"/>
      <c r="M53" s="586"/>
      <c r="N53" s="586">
        <v>582</v>
      </c>
      <c r="O53" s="586">
        <v>582</v>
      </c>
      <c r="P53" s="586"/>
      <c r="Q53" s="586"/>
      <c r="R53" s="586"/>
      <c r="S53" s="586"/>
      <c r="T53" s="586"/>
      <c r="U53" s="586"/>
      <c r="V53" s="586"/>
      <c r="W53" s="586"/>
      <c r="X53" s="586"/>
      <c r="Y53" s="586"/>
      <c r="Z53" s="586"/>
      <c r="AA53" s="586"/>
      <c r="AB53" s="588" t="s">
        <v>1064</v>
      </c>
      <c r="AC53" s="589" t="s">
        <v>446</v>
      </c>
      <c r="AD53" s="586"/>
      <c r="AE53" s="586"/>
      <c r="AF53" s="586"/>
      <c r="AG53" s="586"/>
      <c r="AH53" s="586"/>
      <c r="AI53" s="586"/>
      <c r="AJ53" s="586"/>
      <c r="AK53" s="586"/>
      <c r="AL53" s="586"/>
      <c r="AM53" s="586"/>
      <c r="AN53" s="586"/>
      <c r="AO53" s="586"/>
      <c r="AP53" s="586"/>
      <c r="AQ53" s="586"/>
      <c r="AR53" s="586"/>
      <c r="AS53" s="586"/>
      <c r="AT53" s="586"/>
      <c r="AU53" s="586"/>
      <c r="AV53" s="586"/>
      <c r="AW53" s="586"/>
      <c r="AX53" s="586"/>
      <c r="AY53" s="586"/>
      <c r="AZ53" s="586"/>
      <c r="BA53" s="586"/>
      <c r="BB53" s="586"/>
      <c r="BC53" s="586"/>
      <c r="BD53" s="587">
        <f t="shared" si="21"/>
        <v>0</v>
      </c>
      <c r="BE53" s="587">
        <f t="shared" si="22"/>
        <v>582</v>
      </c>
      <c r="BF53" s="587">
        <f t="shared" si="23"/>
        <v>582</v>
      </c>
    </row>
    <row r="54" spans="1:58" ht="19.5" customHeight="1">
      <c r="A54" s="588" t="s">
        <v>1653</v>
      </c>
      <c r="B54" s="589" t="s">
        <v>1654</v>
      </c>
      <c r="C54" s="315" t="s">
        <v>1110</v>
      </c>
      <c r="D54" s="586"/>
      <c r="E54" s="586"/>
      <c r="F54" s="586"/>
      <c r="G54" s="586"/>
      <c r="H54" s="586"/>
      <c r="I54" s="586"/>
      <c r="J54" s="586"/>
      <c r="K54" s="586"/>
      <c r="L54" s="586"/>
      <c r="M54" s="586"/>
      <c r="N54" s="586">
        <v>603</v>
      </c>
      <c r="O54" s="586">
        <v>603</v>
      </c>
      <c r="P54" s="586"/>
      <c r="Q54" s="586"/>
      <c r="R54" s="586"/>
      <c r="S54" s="586"/>
      <c r="T54" s="586"/>
      <c r="U54" s="586"/>
      <c r="V54" s="586"/>
      <c r="W54" s="586"/>
      <c r="X54" s="586"/>
      <c r="Y54" s="586"/>
      <c r="Z54" s="586"/>
      <c r="AA54" s="586"/>
      <c r="AB54" s="588" t="s">
        <v>1065</v>
      </c>
      <c r="AC54" s="589" t="s">
        <v>1533</v>
      </c>
      <c r="AD54" s="586"/>
      <c r="AE54" s="586"/>
      <c r="AF54" s="586"/>
      <c r="AG54" s="586"/>
      <c r="AH54" s="586"/>
      <c r="AI54" s="586"/>
      <c r="AJ54" s="586"/>
      <c r="AK54" s="586"/>
      <c r="AL54" s="586"/>
      <c r="AM54" s="586"/>
      <c r="AN54" s="586"/>
      <c r="AO54" s="586"/>
      <c r="AP54" s="586"/>
      <c r="AQ54" s="586"/>
      <c r="AR54" s="586"/>
      <c r="AS54" s="586"/>
      <c r="AT54" s="586"/>
      <c r="AU54" s="586"/>
      <c r="AV54" s="586"/>
      <c r="AW54" s="586"/>
      <c r="AX54" s="586"/>
      <c r="AY54" s="586"/>
      <c r="AZ54" s="586"/>
      <c r="BA54" s="586"/>
      <c r="BB54" s="586"/>
      <c r="BC54" s="586"/>
      <c r="BD54" s="587">
        <f t="shared" si="21"/>
        <v>0</v>
      </c>
      <c r="BE54" s="587">
        <f t="shared" si="22"/>
        <v>603</v>
      </c>
      <c r="BF54" s="587">
        <f t="shared" si="23"/>
        <v>603</v>
      </c>
    </row>
    <row r="55" spans="1:58" ht="19.5" customHeight="1">
      <c r="A55" s="588" t="s">
        <v>1066</v>
      </c>
      <c r="B55" s="589" t="s">
        <v>444</v>
      </c>
      <c r="C55" s="315" t="s">
        <v>1110</v>
      </c>
      <c r="D55" s="586"/>
      <c r="E55" s="586"/>
      <c r="F55" s="586"/>
      <c r="G55" s="586"/>
      <c r="H55" s="586"/>
      <c r="I55" s="586"/>
      <c r="J55" s="586"/>
      <c r="K55" s="586"/>
      <c r="L55" s="586"/>
      <c r="M55" s="586"/>
      <c r="N55" s="586"/>
      <c r="O55" s="586">
        <v>1401</v>
      </c>
      <c r="P55" s="586"/>
      <c r="Q55" s="586"/>
      <c r="R55" s="586"/>
      <c r="S55" s="586"/>
      <c r="T55" s="586"/>
      <c r="U55" s="586"/>
      <c r="V55" s="586"/>
      <c r="W55" s="586"/>
      <c r="X55" s="586"/>
      <c r="Y55" s="586"/>
      <c r="Z55" s="586"/>
      <c r="AA55" s="586"/>
      <c r="AB55" s="588" t="s">
        <v>1066</v>
      </c>
      <c r="AC55" s="589" t="s">
        <v>447</v>
      </c>
      <c r="AD55" s="586"/>
      <c r="AE55" s="586"/>
      <c r="AF55" s="586"/>
      <c r="AG55" s="586"/>
      <c r="AH55" s="586"/>
      <c r="AI55" s="586"/>
      <c r="AJ55" s="586"/>
      <c r="AK55" s="586"/>
      <c r="AL55" s="586"/>
      <c r="AM55" s="586"/>
      <c r="AN55" s="586"/>
      <c r="AO55" s="586"/>
      <c r="AP55" s="586"/>
      <c r="AQ55" s="586"/>
      <c r="AR55" s="586"/>
      <c r="AS55" s="586"/>
      <c r="AT55" s="586"/>
      <c r="AU55" s="586"/>
      <c r="AV55" s="586"/>
      <c r="AW55" s="586"/>
      <c r="AX55" s="586"/>
      <c r="AY55" s="586"/>
      <c r="AZ55" s="586"/>
      <c r="BA55" s="586"/>
      <c r="BB55" s="586"/>
      <c r="BC55" s="586"/>
      <c r="BD55" s="587">
        <f t="shared" si="21"/>
        <v>0</v>
      </c>
      <c r="BE55" s="587">
        <f t="shared" si="22"/>
        <v>0</v>
      </c>
      <c r="BF55" s="587">
        <f t="shared" si="23"/>
        <v>1401</v>
      </c>
    </row>
    <row r="56" spans="1:58" ht="19.5" customHeight="1">
      <c r="A56" s="588" t="s">
        <v>976</v>
      </c>
      <c r="B56" s="589" t="s">
        <v>858</v>
      </c>
      <c r="C56" s="315" t="s">
        <v>1110</v>
      </c>
      <c r="D56" s="586"/>
      <c r="E56" s="586"/>
      <c r="F56" s="586"/>
      <c r="G56" s="586"/>
      <c r="H56" s="586"/>
      <c r="I56" s="586"/>
      <c r="J56" s="586">
        <v>4123</v>
      </c>
      <c r="K56" s="586">
        <v>4123</v>
      </c>
      <c r="L56" s="586">
        <v>4123</v>
      </c>
      <c r="M56" s="586"/>
      <c r="N56" s="586"/>
      <c r="O56" s="586"/>
      <c r="P56" s="586"/>
      <c r="Q56" s="586"/>
      <c r="R56" s="586"/>
      <c r="S56" s="586"/>
      <c r="T56" s="586"/>
      <c r="U56" s="586"/>
      <c r="V56" s="586"/>
      <c r="W56" s="586"/>
      <c r="X56" s="586"/>
      <c r="Y56" s="586"/>
      <c r="Z56" s="586"/>
      <c r="AA56" s="586"/>
      <c r="AB56" s="588" t="s">
        <v>976</v>
      </c>
      <c r="AC56" s="589" t="s">
        <v>858</v>
      </c>
      <c r="AD56" s="586"/>
      <c r="AE56" s="586"/>
      <c r="AF56" s="586"/>
      <c r="AG56" s="586"/>
      <c r="AH56" s="586"/>
      <c r="AI56" s="586"/>
      <c r="AJ56" s="586"/>
      <c r="AK56" s="586"/>
      <c r="AL56" s="586"/>
      <c r="AM56" s="586"/>
      <c r="AN56" s="586"/>
      <c r="AO56" s="586"/>
      <c r="AP56" s="586"/>
      <c r="AQ56" s="586"/>
      <c r="AR56" s="586"/>
      <c r="AS56" s="586"/>
      <c r="AT56" s="586"/>
      <c r="AU56" s="586"/>
      <c r="AV56" s="586"/>
      <c r="AW56" s="586"/>
      <c r="AX56" s="586"/>
      <c r="AY56" s="586"/>
      <c r="AZ56" s="586"/>
      <c r="BA56" s="586"/>
      <c r="BB56" s="586"/>
      <c r="BC56" s="586"/>
      <c r="BD56" s="587">
        <f t="shared" si="21"/>
        <v>4123</v>
      </c>
      <c r="BE56" s="587">
        <f t="shared" si="22"/>
        <v>4123</v>
      </c>
      <c r="BF56" s="587">
        <f t="shared" si="23"/>
        <v>4123</v>
      </c>
    </row>
    <row r="57" spans="1:58" ht="19.5" customHeight="1">
      <c r="A57" s="588" t="s">
        <v>1471</v>
      </c>
      <c r="B57" s="589" t="s">
        <v>1497</v>
      </c>
      <c r="C57" s="315" t="s">
        <v>1110</v>
      </c>
      <c r="D57" s="586"/>
      <c r="E57" s="586"/>
      <c r="F57" s="586"/>
      <c r="G57" s="586"/>
      <c r="H57" s="586"/>
      <c r="I57" s="586"/>
      <c r="J57" s="586"/>
      <c r="K57" s="586"/>
      <c r="L57" s="586"/>
      <c r="M57" s="586"/>
      <c r="N57" s="586"/>
      <c r="O57" s="586"/>
      <c r="P57" s="586"/>
      <c r="Q57" s="586"/>
      <c r="R57" s="586"/>
      <c r="S57" s="586"/>
      <c r="T57" s="586"/>
      <c r="U57" s="586">
        <v>934</v>
      </c>
      <c r="V57" s="586"/>
      <c r="W57" s="586"/>
      <c r="X57" s="586"/>
      <c r="Y57" s="586"/>
      <c r="Z57" s="586"/>
      <c r="AA57" s="586"/>
      <c r="AB57" s="588" t="s">
        <v>1471</v>
      </c>
      <c r="AC57" s="589" t="s">
        <v>1497</v>
      </c>
      <c r="AD57" s="586"/>
      <c r="AE57" s="586"/>
      <c r="AF57" s="586"/>
      <c r="AG57" s="586"/>
      <c r="AH57" s="586"/>
      <c r="AI57" s="586"/>
      <c r="AJ57" s="586"/>
      <c r="AK57" s="586"/>
      <c r="AL57" s="586"/>
      <c r="AM57" s="586"/>
      <c r="AN57" s="586"/>
      <c r="AO57" s="586"/>
      <c r="AP57" s="586"/>
      <c r="AQ57" s="586"/>
      <c r="AR57" s="586"/>
      <c r="AS57" s="586"/>
      <c r="AT57" s="586"/>
      <c r="AU57" s="586"/>
      <c r="AV57" s="586"/>
      <c r="AW57" s="586"/>
      <c r="AX57" s="586"/>
      <c r="AY57" s="586"/>
      <c r="AZ57" s="586"/>
      <c r="BA57" s="586"/>
      <c r="BB57" s="586"/>
      <c r="BC57" s="586"/>
      <c r="BD57" s="587">
        <f t="shared" si="21"/>
        <v>0</v>
      </c>
      <c r="BE57" s="587">
        <f t="shared" si="22"/>
        <v>0</v>
      </c>
      <c r="BF57" s="587">
        <f t="shared" si="23"/>
        <v>934</v>
      </c>
    </row>
    <row r="58" spans="1:58" ht="19.5" customHeight="1">
      <c r="A58" s="588" t="s">
        <v>1534</v>
      </c>
      <c r="B58" s="589" t="s">
        <v>1535</v>
      </c>
      <c r="C58" s="315" t="s">
        <v>1110</v>
      </c>
      <c r="D58" s="586"/>
      <c r="E58" s="586"/>
      <c r="F58" s="586"/>
      <c r="G58" s="586"/>
      <c r="H58" s="586"/>
      <c r="I58" s="586"/>
      <c r="J58" s="586"/>
      <c r="K58" s="586"/>
      <c r="L58" s="586"/>
      <c r="M58" s="586"/>
      <c r="N58" s="586"/>
      <c r="O58" s="586"/>
      <c r="P58" s="586"/>
      <c r="Q58" s="586"/>
      <c r="R58" s="586"/>
      <c r="S58" s="586"/>
      <c r="T58" s="586"/>
      <c r="U58" s="586"/>
      <c r="V58" s="586"/>
      <c r="W58" s="586"/>
      <c r="X58" s="586"/>
      <c r="Y58" s="586"/>
      <c r="Z58" s="586"/>
      <c r="AA58" s="586"/>
      <c r="AB58" s="588" t="s">
        <v>1534</v>
      </c>
      <c r="AC58" s="589" t="s">
        <v>1535</v>
      </c>
      <c r="AD58" s="586"/>
      <c r="AE58" s="586"/>
      <c r="AF58" s="586"/>
      <c r="AG58" s="586"/>
      <c r="AH58" s="586"/>
      <c r="AI58" s="586"/>
      <c r="AJ58" s="586"/>
      <c r="AK58" s="586"/>
      <c r="AL58" s="586"/>
      <c r="AM58" s="586"/>
      <c r="AN58" s="586"/>
      <c r="AO58" s="586"/>
      <c r="AP58" s="586"/>
      <c r="AQ58" s="586"/>
      <c r="AR58" s="586"/>
      <c r="AS58" s="586"/>
      <c r="AT58" s="586"/>
      <c r="AU58" s="586"/>
      <c r="AV58" s="586"/>
      <c r="AW58" s="586"/>
      <c r="AX58" s="586"/>
      <c r="AY58" s="586"/>
      <c r="AZ58" s="586"/>
      <c r="BA58" s="586"/>
      <c r="BB58" s="586"/>
      <c r="BC58" s="586"/>
      <c r="BD58" s="587">
        <f t="shared" si="21"/>
        <v>0</v>
      </c>
      <c r="BE58" s="587">
        <f t="shared" si="22"/>
        <v>0</v>
      </c>
      <c r="BF58" s="587">
        <f t="shared" si="23"/>
        <v>0</v>
      </c>
    </row>
    <row r="59" spans="1:58" ht="19.5" customHeight="1">
      <c r="A59" s="588" t="s">
        <v>1067</v>
      </c>
      <c r="B59" s="589" t="s">
        <v>1068</v>
      </c>
      <c r="C59" s="315" t="s">
        <v>1110</v>
      </c>
      <c r="D59" s="586"/>
      <c r="E59" s="586"/>
      <c r="F59" s="586"/>
      <c r="G59" s="586"/>
      <c r="H59" s="586"/>
      <c r="I59" s="586"/>
      <c r="J59" s="586">
        <v>75</v>
      </c>
      <c r="K59" s="586">
        <v>75</v>
      </c>
      <c r="L59" s="586">
        <v>75</v>
      </c>
      <c r="M59" s="586"/>
      <c r="N59" s="586"/>
      <c r="O59" s="586">
        <v>1813</v>
      </c>
      <c r="P59" s="586"/>
      <c r="Q59" s="586"/>
      <c r="R59" s="586"/>
      <c r="S59" s="586"/>
      <c r="T59" s="586"/>
      <c r="U59" s="586"/>
      <c r="V59" s="586"/>
      <c r="W59" s="586"/>
      <c r="X59" s="586"/>
      <c r="Y59" s="586"/>
      <c r="Z59" s="586"/>
      <c r="AA59" s="586"/>
      <c r="AB59" s="588" t="s">
        <v>1067</v>
      </c>
      <c r="AC59" s="589" t="s">
        <v>448</v>
      </c>
      <c r="AD59" s="586"/>
      <c r="AE59" s="586"/>
      <c r="AF59" s="586"/>
      <c r="AG59" s="586"/>
      <c r="AH59" s="586"/>
      <c r="AI59" s="586"/>
      <c r="AJ59" s="586"/>
      <c r="AK59" s="586"/>
      <c r="AL59" s="586"/>
      <c r="AM59" s="586"/>
      <c r="AN59" s="586"/>
      <c r="AO59" s="586"/>
      <c r="AP59" s="586"/>
      <c r="AQ59" s="586"/>
      <c r="AR59" s="586"/>
      <c r="AS59" s="586"/>
      <c r="AT59" s="586"/>
      <c r="AU59" s="586"/>
      <c r="AV59" s="586"/>
      <c r="AW59" s="586"/>
      <c r="AX59" s="586"/>
      <c r="AY59" s="586"/>
      <c r="AZ59" s="586"/>
      <c r="BA59" s="586"/>
      <c r="BB59" s="586"/>
      <c r="BC59" s="586"/>
      <c r="BD59" s="587">
        <f t="shared" si="21"/>
        <v>75</v>
      </c>
      <c r="BE59" s="587">
        <f t="shared" si="22"/>
        <v>75</v>
      </c>
      <c r="BF59" s="587">
        <f t="shared" si="23"/>
        <v>1888</v>
      </c>
    </row>
    <row r="60" spans="1:58" ht="19.5" customHeight="1">
      <c r="A60" s="315"/>
      <c r="B60" s="589" t="s">
        <v>977</v>
      </c>
      <c r="C60" s="315"/>
      <c r="D60" s="587">
        <f aca="true" t="shared" si="24" ref="D60:AA60">SUM(D51:D59)</f>
        <v>0</v>
      </c>
      <c r="E60" s="587">
        <f t="shared" si="24"/>
        <v>0</v>
      </c>
      <c r="F60" s="587">
        <f t="shared" si="24"/>
        <v>0</v>
      </c>
      <c r="G60" s="587">
        <f t="shared" si="24"/>
        <v>0</v>
      </c>
      <c r="H60" s="587">
        <f t="shared" si="24"/>
        <v>0</v>
      </c>
      <c r="I60" s="587">
        <f t="shared" si="24"/>
        <v>0</v>
      </c>
      <c r="J60" s="587">
        <f t="shared" si="24"/>
        <v>4198</v>
      </c>
      <c r="K60" s="587">
        <f t="shared" si="24"/>
        <v>4198</v>
      </c>
      <c r="L60" s="587">
        <f t="shared" si="24"/>
        <v>4198</v>
      </c>
      <c r="M60" s="587">
        <f t="shared" si="24"/>
        <v>0</v>
      </c>
      <c r="N60" s="587">
        <f t="shared" si="24"/>
        <v>1185</v>
      </c>
      <c r="O60" s="587">
        <f t="shared" si="24"/>
        <v>4399</v>
      </c>
      <c r="P60" s="587">
        <f t="shared" si="24"/>
        <v>0</v>
      </c>
      <c r="Q60" s="587">
        <f t="shared" si="24"/>
        <v>0</v>
      </c>
      <c r="R60" s="587">
        <f t="shared" si="24"/>
        <v>0</v>
      </c>
      <c r="S60" s="587">
        <f t="shared" si="24"/>
        <v>0</v>
      </c>
      <c r="T60" s="587">
        <f t="shared" si="24"/>
        <v>0</v>
      </c>
      <c r="U60" s="587">
        <f t="shared" si="24"/>
        <v>934</v>
      </c>
      <c r="V60" s="587">
        <f t="shared" si="24"/>
        <v>0</v>
      </c>
      <c r="W60" s="587">
        <f t="shared" si="24"/>
        <v>0</v>
      </c>
      <c r="X60" s="587">
        <f t="shared" si="24"/>
        <v>0</v>
      </c>
      <c r="Y60" s="587">
        <f t="shared" si="24"/>
        <v>0</v>
      </c>
      <c r="Z60" s="587">
        <f t="shared" si="24"/>
        <v>0</v>
      </c>
      <c r="AA60" s="587">
        <f t="shared" si="24"/>
        <v>0</v>
      </c>
      <c r="AB60" s="315"/>
      <c r="AC60" s="589" t="s">
        <v>977</v>
      </c>
      <c r="AD60" s="587">
        <f aca="true" t="shared" si="25" ref="AD60:BF60">SUM(AD51:AD59)</f>
        <v>0</v>
      </c>
      <c r="AE60" s="587">
        <f t="shared" si="25"/>
        <v>0</v>
      </c>
      <c r="AF60" s="587">
        <f t="shared" si="25"/>
        <v>0</v>
      </c>
      <c r="AG60" s="587">
        <f t="shared" si="25"/>
        <v>0</v>
      </c>
      <c r="AH60" s="587">
        <f t="shared" si="25"/>
        <v>0</v>
      </c>
      <c r="AI60" s="587">
        <f t="shared" si="25"/>
        <v>0</v>
      </c>
      <c r="AJ60" s="587">
        <f t="shared" si="25"/>
        <v>0</v>
      </c>
      <c r="AK60" s="587">
        <f t="shared" si="25"/>
        <v>0</v>
      </c>
      <c r="AL60" s="587">
        <f t="shared" si="25"/>
        <v>0</v>
      </c>
      <c r="AM60" s="587">
        <f t="shared" si="25"/>
        <v>0</v>
      </c>
      <c r="AN60" s="587">
        <f t="shared" si="25"/>
        <v>0</v>
      </c>
      <c r="AO60" s="587">
        <f t="shared" si="25"/>
        <v>0</v>
      </c>
      <c r="AP60" s="587">
        <f t="shared" si="25"/>
        <v>0</v>
      </c>
      <c r="AQ60" s="587">
        <f t="shared" si="25"/>
        <v>0</v>
      </c>
      <c r="AR60" s="587">
        <f t="shared" si="25"/>
        <v>0</v>
      </c>
      <c r="AS60" s="587">
        <f t="shared" si="25"/>
        <v>0</v>
      </c>
      <c r="AT60" s="587">
        <f t="shared" si="25"/>
        <v>0</v>
      </c>
      <c r="AU60" s="587">
        <f t="shared" si="25"/>
        <v>0</v>
      </c>
      <c r="AV60" s="587">
        <f t="shared" si="25"/>
        <v>0</v>
      </c>
      <c r="AW60" s="587">
        <f t="shared" si="25"/>
        <v>0</v>
      </c>
      <c r="AX60" s="587">
        <f t="shared" si="25"/>
        <v>0</v>
      </c>
      <c r="AY60" s="587">
        <f t="shared" si="25"/>
        <v>0</v>
      </c>
      <c r="AZ60" s="587">
        <f t="shared" si="25"/>
        <v>0</v>
      </c>
      <c r="BA60" s="587">
        <f t="shared" si="25"/>
        <v>0</v>
      </c>
      <c r="BB60" s="587"/>
      <c r="BC60" s="587"/>
      <c r="BD60" s="587">
        <f t="shared" si="25"/>
        <v>4198</v>
      </c>
      <c r="BE60" s="587">
        <f t="shared" si="25"/>
        <v>5383</v>
      </c>
      <c r="BF60" s="587">
        <f t="shared" si="25"/>
        <v>9531</v>
      </c>
    </row>
    <row r="61" spans="1:58" ht="19.5" customHeight="1">
      <c r="A61" s="315">
        <v>900060</v>
      </c>
      <c r="B61" s="589" t="s">
        <v>1656</v>
      </c>
      <c r="C61" s="315"/>
      <c r="D61" s="587"/>
      <c r="E61" s="587"/>
      <c r="F61" s="587"/>
      <c r="G61" s="587"/>
      <c r="H61" s="587"/>
      <c r="I61" s="587"/>
      <c r="J61" s="587"/>
      <c r="K61" s="587"/>
      <c r="L61" s="587"/>
      <c r="M61" s="587"/>
      <c r="N61" s="587"/>
      <c r="O61" s="587"/>
      <c r="P61" s="587"/>
      <c r="Q61" s="587"/>
      <c r="R61" s="587"/>
      <c r="S61" s="587"/>
      <c r="T61" s="587"/>
      <c r="U61" s="587"/>
      <c r="V61" s="587"/>
      <c r="W61" s="587"/>
      <c r="X61" s="587"/>
      <c r="Y61" s="587"/>
      <c r="Z61" s="587"/>
      <c r="AA61" s="587"/>
      <c r="AB61" s="315"/>
      <c r="AC61" s="589"/>
      <c r="AD61" s="587"/>
      <c r="AE61" s="587"/>
      <c r="AF61" s="587"/>
      <c r="AG61" s="587"/>
      <c r="AH61" s="587"/>
      <c r="AI61" s="587"/>
      <c r="AJ61" s="587"/>
      <c r="AK61" s="587"/>
      <c r="AL61" s="587"/>
      <c r="AM61" s="587"/>
      <c r="AN61" s="587"/>
      <c r="AO61" s="587"/>
      <c r="AP61" s="587"/>
      <c r="AQ61" s="587"/>
      <c r="AR61" s="587"/>
      <c r="AS61" s="587"/>
      <c r="AT61" s="587"/>
      <c r="AU61" s="587"/>
      <c r="AV61" s="587"/>
      <c r="AW61" s="587"/>
      <c r="AX61" s="587">
        <v>10000</v>
      </c>
      <c r="AY61" s="587"/>
      <c r="AZ61" s="587"/>
      <c r="BA61" s="587"/>
      <c r="BB61" s="587"/>
      <c r="BC61" s="587"/>
      <c r="BD61" s="587"/>
      <c r="BE61" s="587"/>
      <c r="BF61" s="587">
        <f t="shared" si="23"/>
        <v>10000</v>
      </c>
    </row>
    <row r="62" spans="1:58" s="80" customFormat="1" ht="19.5" customHeight="1">
      <c r="A62" s="593" t="s">
        <v>1007</v>
      </c>
      <c r="B62" s="603" t="s">
        <v>1008</v>
      </c>
      <c r="C62" s="604"/>
      <c r="D62" s="596"/>
      <c r="E62" s="596"/>
      <c r="F62" s="596"/>
      <c r="G62" s="596"/>
      <c r="H62" s="596"/>
      <c r="I62" s="596"/>
      <c r="J62" s="596"/>
      <c r="K62" s="596"/>
      <c r="L62" s="596"/>
      <c r="M62" s="596"/>
      <c r="N62" s="596"/>
      <c r="O62" s="596"/>
      <c r="P62" s="596"/>
      <c r="Q62" s="596"/>
      <c r="R62" s="596"/>
      <c r="S62" s="596"/>
      <c r="T62" s="596"/>
      <c r="U62" s="596"/>
      <c r="V62" s="596"/>
      <c r="W62" s="596"/>
      <c r="X62" s="596"/>
      <c r="Y62" s="596"/>
      <c r="Z62" s="599"/>
      <c r="AA62" s="599"/>
      <c r="AB62" s="593" t="s">
        <v>1007</v>
      </c>
      <c r="AC62" s="603" t="s">
        <v>1008</v>
      </c>
      <c r="AD62" s="596"/>
      <c r="AE62" s="596"/>
      <c r="AF62" s="596"/>
      <c r="AG62" s="596"/>
      <c r="AH62" s="596"/>
      <c r="AI62" s="596"/>
      <c r="AJ62" s="596"/>
      <c r="AK62" s="596"/>
      <c r="AL62" s="596"/>
      <c r="AM62" s="596"/>
      <c r="AN62" s="596"/>
      <c r="AO62" s="596"/>
      <c r="AP62" s="596"/>
      <c r="AQ62" s="596"/>
      <c r="AR62" s="596"/>
      <c r="AS62" s="596"/>
      <c r="AT62" s="596"/>
      <c r="AU62" s="596"/>
      <c r="AV62" s="596"/>
      <c r="AW62" s="596"/>
      <c r="AX62" s="596"/>
      <c r="AY62" s="596"/>
      <c r="AZ62" s="596"/>
      <c r="BA62" s="596"/>
      <c r="BB62" s="596"/>
      <c r="BC62" s="596"/>
      <c r="BD62" s="587">
        <f>SUM(D62+G62+J62+M62+P62+S62+AD62+AG62+AJ62+AM62+AP62+AS62+AV62+AY62+V62+Y62)</f>
        <v>0</v>
      </c>
      <c r="BE62" s="587">
        <f>SUM(E62+H62+K62+N62+Q62+T62+AE62+AH62+AK62+AN62+AQ62+AT62+AW62+AZ62+W62+Z62)</f>
        <v>0</v>
      </c>
      <c r="BF62" s="587">
        <f>SUM(F62+I62+L62+O62+R62+U62+AF62+AI62+AL62+AO62+AR62+AU62+AX62+BA62+X62+AA62)</f>
        <v>0</v>
      </c>
    </row>
    <row r="63" spans="1:58" s="81" customFormat="1" ht="19.5" customHeight="1">
      <c r="A63" s="316"/>
      <c r="B63" s="605" t="s">
        <v>866</v>
      </c>
      <c r="C63" s="606"/>
      <c r="D63" s="607">
        <f aca="true" t="shared" si="26" ref="D63:AA63">SUM(D12,D21,D26,D34,D42,D48,D60,D62)</f>
        <v>6114</v>
      </c>
      <c r="E63" s="607">
        <f t="shared" si="26"/>
        <v>12843</v>
      </c>
      <c r="F63" s="607">
        <f t="shared" si="26"/>
        <v>12773</v>
      </c>
      <c r="G63" s="607">
        <f t="shared" si="26"/>
        <v>1280</v>
      </c>
      <c r="H63" s="607">
        <f t="shared" si="26"/>
        <v>2432</v>
      </c>
      <c r="I63" s="607">
        <f t="shared" si="26"/>
        <v>2393</v>
      </c>
      <c r="J63" s="607">
        <f t="shared" si="26"/>
        <v>17407</v>
      </c>
      <c r="K63" s="607">
        <f t="shared" si="26"/>
        <v>22776</v>
      </c>
      <c r="L63" s="607">
        <f t="shared" si="26"/>
        <v>22609</v>
      </c>
      <c r="M63" s="607">
        <f t="shared" si="26"/>
        <v>0</v>
      </c>
      <c r="N63" s="607">
        <f t="shared" si="26"/>
        <v>1185</v>
      </c>
      <c r="O63" s="607">
        <f t="shared" si="26"/>
        <v>4399</v>
      </c>
      <c r="P63" s="607">
        <f t="shared" si="26"/>
        <v>0</v>
      </c>
      <c r="Q63" s="607">
        <f t="shared" si="26"/>
        <v>2100</v>
      </c>
      <c r="R63" s="607">
        <f t="shared" si="26"/>
        <v>1656</v>
      </c>
      <c r="S63" s="607">
        <f t="shared" si="26"/>
        <v>0</v>
      </c>
      <c r="T63" s="607">
        <f t="shared" si="26"/>
        <v>0</v>
      </c>
      <c r="U63" s="607">
        <f t="shared" si="26"/>
        <v>7942</v>
      </c>
      <c r="V63" s="607">
        <f t="shared" si="26"/>
        <v>0</v>
      </c>
      <c r="W63" s="607">
        <f t="shared" si="26"/>
        <v>0</v>
      </c>
      <c r="X63" s="607">
        <f t="shared" si="26"/>
        <v>55</v>
      </c>
      <c r="Y63" s="607">
        <f t="shared" si="26"/>
        <v>0</v>
      </c>
      <c r="Z63" s="607">
        <f t="shared" si="26"/>
        <v>0</v>
      </c>
      <c r="AA63" s="607">
        <f t="shared" si="26"/>
        <v>0</v>
      </c>
      <c r="AB63" s="316"/>
      <c r="AC63" s="605" t="s">
        <v>866</v>
      </c>
      <c r="AD63" s="607">
        <v>313</v>
      </c>
      <c r="AE63" s="607">
        <v>54544</v>
      </c>
      <c r="AF63" s="607">
        <f aca="true" t="shared" si="27" ref="AF63:BE63">SUM(AF12,AF21,AF26,AF34,AF42,AF48,AF60,AF62)</f>
        <v>965</v>
      </c>
      <c r="AG63" s="607">
        <f t="shared" si="27"/>
        <v>0</v>
      </c>
      <c r="AH63" s="607">
        <f t="shared" si="27"/>
        <v>0</v>
      </c>
      <c r="AI63" s="607">
        <f t="shared" si="27"/>
        <v>14709</v>
      </c>
      <c r="AJ63" s="607">
        <f t="shared" si="27"/>
        <v>0</v>
      </c>
      <c r="AK63" s="607">
        <f t="shared" si="27"/>
        <v>0</v>
      </c>
      <c r="AL63" s="607">
        <f t="shared" si="27"/>
        <v>0</v>
      </c>
      <c r="AM63" s="607">
        <f t="shared" si="27"/>
        <v>0</v>
      </c>
      <c r="AN63" s="607">
        <f t="shared" si="27"/>
        <v>0</v>
      </c>
      <c r="AO63" s="607">
        <f t="shared" si="27"/>
        <v>0</v>
      </c>
      <c r="AP63" s="607">
        <f t="shared" si="27"/>
        <v>0</v>
      </c>
      <c r="AQ63" s="607">
        <f t="shared" si="27"/>
        <v>0</v>
      </c>
      <c r="AR63" s="607">
        <f t="shared" si="27"/>
        <v>0</v>
      </c>
      <c r="AS63" s="607">
        <f t="shared" si="27"/>
        <v>0</v>
      </c>
      <c r="AT63" s="607">
        <f t="shared" si="27"/>
        <v>0</v>
      </c>
      <c r="AU63" s="607">
        <f t="shared" si="27"/>
        <v>0</v>
      </c>
      <c r="AV63" s="607">
        <f t="shared" si="27"/>
        <v>0</v>
      </c>
      <c r="AW63" s="607">
        <f t="shared" si="27"/>
        <v>10000</v>
      </c>
      <c r="AX63" s="607">
        <f>SUM(AX12,AX21,AX26,AX34,AX42,AX48,AX60,AX62,AX61)</f>
        <v>10000</v>
      </c>
      <c r="AY63" s="607">
        <f t="shared" si="27"/>
        <v>0</v>
      </c>
      <c r="AZ63" s="607">
        <f t="shared" si="27"/>
        <v>222973</v>
      </c>
      <c r="BA63" s="607">
        <f t="shared" si="27"/>
        <v>222973</v>
      </c>
      <c r="BB63" s="607">
        <f>SUM(BB12,BB21,BB26,BB34,BB42,BB48,BB60,BB62,BB61)</f>
        <v>0</v>
      </c>
      <c r="BC63" s="607">
        <f>SUM(BC12,BC21,BC26,BC34,BC42,BC48,BC60,BC62,BC61)</f>
        <v>28546</v>
      </c>
      <c r="BD63" s="607">
        <f t="shared" si="27"/>
        <v>24801</v>
      </c>
      <c r="BE63" s="607">
        <f t="shared" si="27"/>
        <v>39236</v>
      </c>
      <c r="BF63" s="607">
        <f>SUM(BF12,BF21,BF26,BF34,BF42,BF48,BF60,BF62,BF61)</f>
        <v>106047</v>
      </c>
    </row>
    <row r="64" spans="1:58" s="81" customFormat="1" ht="19.5" customHeight="1">
      <c r="A64" s="315"/>
      <c r="B64" s="608"/>
      <c r="C64" s="582"/>
      <c r="D64" s="587"/>
      <c r="E64" s="587"/>
      <c r="F64" s="587"/>
      <c r="G64" s="587"/>
      <c r="H64" s="587"/>
      <c r="I64" s="587"/>
      <c r="J64" s="587"/>
      <c r="K64" s="587"/>
      <c r="L64" s="587"/>
      <c r="M64" s="586"/>
      <c r="N64" s="586"/>
      <c r="O64" s="586"/>
      <c r="P64" s="587"/>
      <c r="Q64" s="587"/>
      <c r="R64" s="587"/>
      <c r="S64" s="587"/>
      <c r="T64" s="587"/>
      <c r="U64" s="587"/>
      <c r="V64" s="587"/>
      <c r="W64" s="587"/>
      <c r="X64" s="587"/>
      <c r="Y64" s="587"/>
      <c r="Z64" s="587"/>
      <c r="AA64" s="587"/>
      <c r="AB64" s="315"/>
      <c r="AC64" s="608"/>
      <c r="AD64" s="587"/>
      <c r="AE64" s="587"/>
      <c r="AF64" s="587"/>
      <c r="AG64" s="587"/>
      <c r="AH64" s="587"/>
      <c r="AI64" s="587"/>
      <c r="AJ64" s="587"/>
      <c r="AK64" s="587"/>
      <c r="AL64" s="587"/>
      <c r="AM64" s="587"/>
      <c r="AN64" s="587"/>
      <c r="AO64" s="587"/>
      <c r="AP64" s="587"/>
      <c r="AQ64" s="587"/>
      <c r="AR64" s="587"/>
      <c r="AS64" s="587"/>
      <c r="AT64" s="587"/>
      <c r="AU64" s="587"/>
      <c r="AV64" s="587"/>
      <c r="AW64" s="587"/>
      <c r="AX64" s="587"/>
      <c r="AY64" s="587"/>
      <c r="AZ64" s="587"/>
      <c r="BA64" s="587"/>
      <c r="BB64" s="587"/>
      <c r="BC64" s="587"/>
      <c r="BD64" s="587">
        <f aca="true" t="shared" si="28" ref="BD64:BF69">SUM(D64+G64+J64+M64+P64+S64+AD64+AG64+AJ64+AM64+AP64+AS64+AV64+AY64+V64+Y64)</f>
        <v>0</v>
      </c>
      <c r="BE64" s="587">
        <f t="shared" si="28"/>
        <v>0</v>
      </c>
      <c r="BF64" s="587">
        <f t="shared" si="28"/>
        <v>0</v>
      </c>
    </row>
    <row r="65" spans="1:58" s="81" customFormat="1" ht="19.5" customHeight="1">
      <c r="A65" s="315"/>
      <c r="B65" s="609"/>
      <c r="C65" s="610"/>
      <c r="D65" s="586"/>
      <c r="E65" s="586"/>
      <c r="F65" s="586"/>
      <c r="G65" s="586"/>
      <c r="H65" s="586"/>
      <c r="I65" s="586"/>
      <c r="J65" s="586"/>
      <c r="K65" s="586"/>
      <c r="L65" s="586"/>
      <c r="M65" s="586"/>
      <c r="N65" s="586"/>
      <c r="O65" s="586"/>
      <c r="P65" s="586"/>
      <c r="Q65" s="586"/>
      <c r="R65" s="586"/>
      <c r="S65" s="586"/>
      <c r="T65" s="586"/>
      <c r="U65" s="586"/>
      <c r="V65" s="586"/>
      <c r="W65" s="586"/>
      <c r="X65" s="586"/>
      <c r="Y65" s="586"/>
      <c r="Z65" s="586"/>
      <c r="AA65" s="586"/>
      <c r="AB65" s="315"/>
      <c r="AC65" s="609"/>
      <c r="AD65" s="586"/>
      <c r="AE65" s="586"/>
      <c r="AF65" s="586"/>
      <c r="AG65" s="586"/>
      <c r="AH65" s="586"/>
      <c r="AI65" s="586"/>
      <c r="AJ65" s="586"/>
      <c r="AK65" s="586"/>
      <c r="AL65" s="586"/>
      <c r="AM65" s="586"/>
      <c r="AN65" s="586"/>
      <c r="AO65" s="586"/>
      <c r="AP65" s="586"/>
      <c r="AQ65" s="586"/>
      <c r="AR65" s="586"/>
      <c r="AS65" s="586"/>
      <c r="AT65" s="586"/>
      <c r="AU65" s="586"/>
      <c r="AV65" s="586"/>
      <c r="AW65" s="586"/>
      <c r="AX65" s="586"/>
      <c r="AY65" s="586"/>
      <c r="AZ65" s="586"/>
      <c r="BA65" s="586"/>
      <c r="BB65" s="586"/>
      <c r="BC65" s="586"/>
      <c r="BD65" s="587">
        <f t="shared" si="28"/>
        <v>0</v>
      </c>
      <c r="BE65" s="587">
        <f t="shared" si="28"/>
        <v>0</v>
      </c>
      <c r="BF65" s="587">
        <f t="shared" si="28"/>
        <v>0</v>
      </c>
    </row>
    <row r="66" spans="1:58" s="81" customFormat="1" ht="19.5" customHeight="1">
      <c r="A66" s="588"/>
      <c r="B66" s="589"/>
      <c r="C66" s="315" t="s">
        <v>1110</v>
      </c>
      <c r="D66" s="586"/>
      <c r="E66" s="586"/>
      <c r="F66" s="586"/>
      <c r="G66" s="586"/>
      <c r="H66" s="586"/>
      <c r="I66" s="586"/>
      <c r="J66" s="586"/>
      <c r="K66" s="586"/>
      <c r="L66" s="586"/>
      <c r="M66" s="586"/>
      <c r="N66" s="586"/>
      <c r="O66" s="586"/>
      <c r="P66" s="586"/>
      <c r="Q66" s="586"/>
      <c r="R66" s="586"/>
      <c r="S66" s="586"/>
      <c r="T66" s="586"/>
      <c r="U66" s="586"/>
      <c r="V66" s="586"/>
      <c r="W66" s="586"/>
      <c r="X66" s="586"/>
      <c r="Y66" s="586"/>
      <c r="Z66" s="586"/>
      <c r="AA66" s="586"/>
      <c r="AB66" s="588"/>
      <c r="AC66" s="589"/>
      <c r="AD66" s="586"/>
      <c r="AE66" s="586"/>
      <c r="AF66" s="586"/>
      <c r="AG66" s="586"/>
      <c r="AH66" s="586"/>
      <c r="AI66" s="586"/>
      <c r="AJ66" s="586"/>
      <c r="AK66" s="586"/>
      <c r="AL66" s="586"/>
      <c r="AM66" s="586"/>
      <c r="AN66" s="586"/>
      <c r="AO66" s="586"/>
      <c r="AP66" s="586"/>
      <c r="AQ66" s="586"/>
      <c r="AR66" s="586"/>
      <c r="AS66" s="586"/>
      <c r="AT66" s="586"/>
      <c r="AU66" s="586"/>
      <c r="AV66" s="586"/>
      <c r="AW66" s="586"/>
      <c r="AX66" s="586"/>
      <c r="AY66" s="586"/>
      <c r="AZ66" s="586"/>
      <c r="BA66" s="586"/>
      <c r="BB66" s="586"/>
      <c r="BC66" s="586"/>
      <c r="BD66" s="587">
        <f t="shared" si="28"/>
        <v>0</v>
      </c>
      <c r="BE66" s="587">
        <f t="shared" si="28"/>
        <v>0</v>
      </c>
      <c r="BF66" s="587">
        <f t="shared" si="28"/>
        <v>0</v>
      </c>
    </row>
    <row r="67" spans="1:58" s="81" customFormat="1" ht="19.5" customHeight="1">
      <c r="A67" s="588"/>
      <c r="B67" s="589"/>
      <c r="C67" s="315" t="s">
        <v>1443</v>
      </c>
      <c r="D67" s="586"/>
      <c r="E67" s="586"/>
      <c r="F67" s="586"/>
      <c r="G67" s="586"/>
      <c r="H67" s="586"/>
      <c r="I67" s="586"/>
      <c r="J67" s="586"/>
      <c r="K67" s="586"/>
      <c r="L67" s="586"/>
      <c r="M67" s="586"/>
      <c r="N67" s="586"/>
      <c r="O67" s="586"/>
      <c r="P67" s="586"/>
      <c r="Q67" s="586"/>
      <c r="R67" s="586"/>
      <c r="S67" s="586"/>
      <c r="T67" s="586"/>
      <c r="U67" s="586"/>
      <c r="V67" s="586"/>
      <c r="W67" s="586"/>
      <c r="X67" s="586"/>
      <c r="Y67" s="586"/>
      <c r="Z67" s="586"/>
      <c r="AA67" s="586"/>
      <c r="AB67" s="588"/>
      <c r="AC67" s="589"/>
      <c r="AD67" s="586"/>
      <c r="AE67" s="586"/>
      <c r="AF67" s="586"/>
      <c r="AG67" s="586"/>
      <c r="AH67" s="586"/>
      <c r="AI67" s="586"/>
      <c r="AJ67" s="586"/>
      <c r="AK67" s="586"/>
      <c r="AL67" s="586"/>
      <c r="AM67" s="586"/>
      <c r="AN67" s="586"/>
      <c r="AO67" s="586"/>
      <c r="AP67" s="586"/>
      <c r="AQ67" s="586"/>
      <c r="AR67" s="586"/>
      <c r="AS67" s="586"/>
      <c r="AT67" s="586"/>
      <c r="AU67" s="586"/>
      <c r="AV67" s="586"/>
      <c r="AW67" s="586"/>
      <c r="AX67" s="586"/>
      <c r="AY67" s="586"/>
      <c r="AZ67" s="586"/>
      <c r="BA67" s="586"/>
      <c r="BB67" s="586"/>
      <c r="BC67" s="586"/>
      <c r="BD67" s="587">
        <f t="shared" si="28"/>
        <v>0</v>
      </c>
      <c r="BE67" s="587">
        <f t="shared" si="28"/>
        <v>0</v>
      </c>
      <c r="BF67" s="587">
        <f t="shared" si="28"/>
        <v>0</v>
      </c>
    </row>
    <row r="68" spans="1:58" s="81" customFormat="1" ht="19.5" customHeight="1">
      <c r="A68" s="588"/>
      <c r="B68" s="589"/>
      <c r="C68" s="315" t="s">
        <v>1110</v>
      </c>
      <c r="D68" s="586"/>
      <c r="E68" s="586"/>
      <c r="F68" s="586"/>
      <c r="G68" s="586"/>
      <c r="H68" s="586"/>
      <c r="I68" s="586"/>
      <c r="J68" s="586"/>
      <c r="K68" s="586"/>
      <c r="L68" s="586"/>
      <c r="M68" s="586"/>
      <c r="N68" s="586"/>
      <c r="O68" s="586"/>
      <c r="P68" s="586"/>
      <c r="Q68" s="586"/>
      <c r="R68" s="586"/>
      <c r="S68" s="586"/>
      <c r="T68" s="586"/>
      <c r="U68" s="586"/>
      <c r="V68" s="586"/>
      <c r="W68" s="586"/>
      <c r="X68" s="586"/>
      <c r="Y68" s="586"/>
      <c r="Z68" s="586"/>
      <c r="AA68" s="586"/>
      <c r="AB68" s="588"/>
      <c r="AC68" s="589"/>
      <c r="AD68" s="586"/>
      <c r="AE68" s="586"/>
      <c r="AF68" s="586"/>
      <c r="AG68" s="586"/>
      <c r="AH68" s="586"/>
      <c r="AI68" s="586"/>
      <c r="AJ68" s="586"/>
      <c r="AK68" s="586"/>
      <c r="AL68" s="586"/>
      <c r="AM68" s="586"/>
      <c r="AN68" s="586"/>
      <c r="AO68" s="586"/>
      <c r="AP68" s="586"/>
      <c r="AQ68" s="586"/>
      <c r="AR68" s="586"/>
      <c r="AS68" s="586"/>
      <c r="AT68" s="586"/>
      <c r="AU68" s="586"/>
      <c r="AV68" s="586"/>
      <c r="AW68" s="586"/>
      <c r="AX68" s="586"/>
      <c r="AY68" s="586"/>
      <c r="AZ68" s="586"/>
      <c r="BA68" s="586"/>
      <c r="BB68" s="586"/>
      <c r="BC68" s="586"/>
      <c r="BD68" s="587">
        <f t="shared" si="28"/>
        <v>0</v>
      </c>
      <c r="BE68" s="587">
        <f t="shared" si="28"/>
        <v>0</v>
      </c>
      <c r="BF68" s="587">
        <f t="shared" si="28"/>
        <v>0</v>
      </c>
    </row>
    <row r="69" spans="1:58" s="81" customFormat="1" ht="19.5" customHeight="1">
      <c r="A69" s="593"/>
      <c r="B69" s="603"/>
      <c r="C69" s="315"/>
      <c r="D69" s="586"/>
      <c r="E69" s="586"/>
      <c r="F69" s="586"/>
      <c r="G69" s="586"/>
      <c r="H69" s="586"/>
      <c r="I69" s="586"/>
      <c r="J69" s="586"/>
      <c r="K69" s="586"/>
      <c r="L69" s="586"/>
      <c r="M69" s="586"/>
      <c r="N69" s="586"/>
      <c r="O69" s="586"/>
      <c r="P69" s="586"/>
      <c r="Q69" s="586"/>
      <c r="R69" s="586"/>
      <c r="S69" s="586"/>
      <c r="T69" s="586"/>
      <c r="U69" s="586"/>
      <c r="V69" s="586"/>
      <c r="W69" s="586"/>
      <c r="X69" s="586"/>
      <c r="Y69" s="586"/>
      <c r="Z69" s="586"/>
      <c r="AA69" s="586"/>
      <c r="AB69" s="593"/>
      <c r="AC69" s="603"/>
      <c r="AD69" s="586"/>
      <c r="AE69" s="586"/>
      <c r="AF69" s="586"/>
      <c r="AG69" s="586"/>
      <c r="AH69" s="586"/>
      <c r="AI69" s="586"/>
      <c r="AJ69" s="586"/>
      <c r="AK69" s="586"/>
      <c r="AL69" s="586"/>
      <c r="AM69" s="586"/>
      <c r="AN69" s="586"/>
      <c r="AO69" s="586"/>
      <c r="AP69" s="586"/>
      <c r="AQ69" s="586"/>
      <c r="AR69" s="586"/>
      <c r="AS69" s="586"/>
      <c r="AT69" s="586"/>
      <c r="AU69" s="586"/>
      <c r="AV69" s="586"/>
      <c r="AW69" s="586"/>
      <c r="AX69" s="586"/>
      <c r="AY69" s="586"/>
      <c r="AZ69" s="586"/>
      <c r="BA69" s="586"/>
      <c r="BB69" s="586"/>
      <c r="BC69" s="586"/>
      <c r="BD69" s="587">
        <f t="shared" si="28"/>
        <v>0</v>
      </c>
      <c r="BE69" s="587">
        <f t="shared" si="28"/>
        <v>0</v>
      </c>
      <c r="BF69" s="587">
        <f t="shared" si="28"/>
        <v>0</v>
      </c>
    </row>
    <row r="70" spans="1:58" s="81" customFormat="1" ht="19.5" customHeight="1">
      <c r="A70" s="316"/>
      <c r="B70" s="605"/>
      <c r="C70" s="606"/>
      <c r="D70" s="607">
        <f>SUM(D66:D69)</f>
        <v>0</v>
      </c>
      <c r="E70" s="607">
        <f aca="true" t="shared" si="29" ref="E70:AO70">SUM(E66:E69)</f>
        <v>0</v>
      </c>
      <c r="F70" s="607">
        <f t="shared" si="29"/>
        <v>0</v>
      </c>
      <c r="G70" s="607">
        <f t="shared" si="29"/>
        <v>0</v>
      </c>
      <c r="H70" s="607">
        <f t="shared" si="29"/>
        <v>0</v>
      </c>
      <c r="I70" s="607">
        <f t="shared" si="29"/>
        <v>0</v>
      </c>
      <c r="J70" s="607">
        <f t="shared" si="29"/>
        <v>0</v>
      </c>
      <c r="K70" s="607">
        <f t="shared" si="29"/>
        <v>0</v>
      </c>
      <c r="L70" s="607">
        <f t="shared" si="29"/>
        <v>0</v>
      </c>
      <c r="M70" s="607">
        <f t="shared" si="29"/>
        <v>0</v>
      </c>
      <c r="N70" s="607">
        <f t="shared" si="29"/>
        <v>0</v>
      </c>
      <c r="O70" s="607">
        <f t="shared" si="29"/>
        <v>0</v>
      </c>
      <c r="P70" s="607">
        <f t="shared" si="29"/>
        <v>0</v>
      </c>
      <c r="Q70" s="607">
        <f t="shared" si="29"/>
        <v>0</v>
      </c>
      <c r="R70" s="607">
        <f t="shared" si="29"/>
        <v>0</v>
      </c>
      <c r="S70" s="607">
        <f t="shared" si="29"/>
        <v>0</v>
      </c>
      <c r="T70" s="607">
        <f t="shared" si="29"/>
        <v>0</v>
      </c>
      <c r="U70" s="607">
        <f t="shared" si="29"/>
        <v>0</v>
      </c>
      <c r="V70" s="607">
        <f t="shared" si="29"/>
        <v>0</v>
      </c>
      <c r="W70" s="607">
        <f t="shared" si="29"/>
        <v>0</v>
      </c>
      <c r="X70" s="607">
        <f t="shared" si="29"/>
        <v>0</v>
      </c>
      <c r="Y70" s="607">
        <f t="shared" si="29"/>
        <v>0</v>
      </c>
      <c r="Z70" s="607">
        <f t="shared" si="29"/>
        <v>0</v>
      </c>
      <c r="AA70" s="607">
        <f t="shared" si="29"/>
        <v>0</v>
      </c>
      <c r="AB70" s="316"/>
      <c r="AC70" s="605"/>
      <c r="AD70" s="607">
        <f t="shared" si="29"/>
        <v>0</v>
      </c>
      <c r="AE70" s="607">
        <f t="shared" si="29"/>
        <v>0</v>
      </c>
      <c r="AF70" s="607">
        <f t="shared" si="29"/>
        <v>0</v>
      </c>
      <c r="AG70" s="607">
        <f t="shared" si="29"/>
        <v>0</v>
      </c>
      <c r="AH70" s="607">
        <f t="shared" si="29"/>
        <v>0</v>
      </c>
      <c r="AI70" s="607">
        <f t="shared" si="29"/>
        <v>0</v>
      </c>
      <c r="AJ70" s="607">
        <f t="shared" si="29"/>
        <v>0</v>
      </c>
      <c r="AK70" s="607">
        <f t="shared" si="29"/>
        <v>0</v>
      </c>
      <c r="AL70" s="607">
        <f t="shared" si="29"/>
        <v>0</v>
      </c>
      <c r="AM70" s="607">
        <f t="shared" si="29"/>
        <v>0</v>
      </c>
      <c r="AN70" s="607">
        <f t="shared" si="29"/>
        <v>0</v>
      </c>
      <c r="AO70" s="607">
        <f t="shared" si="29"/>
        <v>0</v>
      </c>
      <c r="AP70" s="607">
        <f aca="true" t="shared" si="30" ref="AP70:BF70">SUM(AP66:AP69)</f>
        <v>0</v>
      </c>
      <c r="AQ70" s="607">
        <f t="shared" si="30"/>
        <v>0</v>
      </c>
      <c r="AR70" s="607">
        <f t="shared" si="30"/>
        <v>0</v>
      </c>
      <c r="AS70" s="607">
        <f t="shared" si="30"/>
        <v>0</v>
      </c>
      <c r="AT70" s="607">
        <f t="shared" si="30"/>
        <v>0</v>
      </c>
      <c r="AU70" s="607">
        <f t="shared" si="30"/>
        <v>0</v>
      </c>
      <c r="AV70" s="607">
        <f t="shared" si="30"/>
        <v>0</v>
      </c>
      <c r="AW70" s="607">
        <f t="shared" si="30"/>
        <v>0</v>
      </c>
      <c r="AX70" s="607">
        <f t="shared" si="30"/>
        <v>0</v>
      </c>
      <c r="AY70" s="607">
        <f t="shared" si="30"/>
        <v>0</v>
      </c>
      <c r="AZ70" s="607">
        <f t="shared" si="30"/>
        <v>0</v>
      </c>
      <c r="BA70" s="607">
        <f t="shared" si="30"/>
        <v>0</v>
      </c>
      <c r="BB70" s="607"/>
      <c r="BC70" s="607"/>
      <c r="BD70" s="607">
        <f t="shared" si="30"/>
        <v>0</v>
      </c>
      <c r="BE70" s="607">
        <f t="shared" si="30"/>
        <v>0</v>
      </c>
      <c r="BF70" s="607">
        <f t="shared" si="30"/>
        <v>0</v>
      </c>
    </row>
    <row r="71" spans="1:58" s="81" customFormat="1" ht="19.5" customHeight="1">
      <c r="A71" s="315"/>
      <c r="B71" s="608" t="s">
        <v>1622</v>
      </c>
      <c r="C71" s="582"/>
      <c r="D71" s="602"/>
      <c r="E71" s="602"/>
      <c r="F71" s="602"/>
      <c r="G71" s="602"/>
      <c r="H71" s="602"/>
      <c r="I71" s="602"/>
      <c r="J71" s="602"/>
      <c r="K71" s="602"/>
      <c r="L71" s="602"/>
      <c r="M71" s="602"/>
      <c r="N71" s="602"/>
      <c r="O71" s="602"/>
      <c r="P71" s="587"/>
      <c r="Q71" s="587"/>
      <c r="R71" s="587"/>
      <c r="S71" s="587"/>
      <c r="T71" s="587"/>
      <c r="U71" s="587"/>
      <c r="V71" s="587"/>
      <c r="W71" s="587"/>
      <c r="X71" s="587"/>
      <c r="Y71" s="587"/>
      <c r="Z71" s="587"/>
      <c r="AA71" s="587"/>
      <c r="AB71" s="315"/>
      <c r="AC71" s="608" t="s">
        <v>1622</v>
      </c>
      <c r="AD71" s="587"/>
      <c r="AE71" s="587"/>
      <c r="AF71" s="587"/>
      <c r="AG71" s="587"/>
      <c r="AH71" s="587"/>
      <c r="AI71" s="587"/>
      <c r="AJ71" s="587"/>
      <c r="AK71" s="587"/>
      <c r="AL71" s="587"/>
      <c r="AM71" s="587"/>
      <c r="AN71" s="587"/>
      <c r="AO71" s="587"/>
      <c r="AP71" s="587"/>
      <c r="AQ71" s="587"/>
      <c r="AR71" s="587"/>
      <c r="AS71" s="587"/>
      <c r="AT71" s="587"/>
      <c r="AU71" s="587"/>
      <c r="AV71" s="587"/>
      <c r="AW71" s="587"/>
      <c r="AX71" s="587"/>
      <c r="AY71" s="587"/>
      <c r="AZ71" s="587"/>
      <c r="BA71" s="587"/>
      <c r="BB71" s="587"/>
      <c r="BC71" s="587"/>
      <c r="BD71" s="587">
        <f aca="true" t="shared" si="31" ref="BD71:BD78">SUM(D71+G71+J71+M71+P71+S71+AD71+AG71+AJ71+AM71+AP71+AS71+AV71+AY71+V71+Y71)</f>
        <v>0</v>
      </c>
      <c r="BE71" s="587">
        <f aca="true" t="shared" si="32" ref="BE71:BE78">SUM(E71+H71+K71+N71+Q71+T71+AE71+AH71+AK71+AN71+AQ71+AT71+AW71+AZ71+W71+Z71)</f>
        <v>0</v>
      </c>
      <c r="BF71" s="587">
        <f aca="true" t="shared" si="33" ref="BF71:BF78">SUM(F71+I71+L71+O71+R71+U71+AF71+AI71+AL71+AO71+AR71+AU71+AX71+BA71+X71+AA71)</f>
        <v>0</v>
      </c>
    </row>
    <row r="72" spans="1:58" s="81" customFormat="1" ht="19.5" customHeight="1">
      <c r="A72" s="588" t="s">
        <v>1526</v>
      </c>
      <c r="B72" s="589" t="s">
        <v>1527</v>
      </c>
      <c r="C72" s="315" t="s">
        <v>1110</v>
      </c>
      <c r="D72" s="611"/>
      <c r="E72" s="611"/>
      <c r="F72" s="611"/>
      <c r="G72" s="611"/>
      <c r="H72" s="611"/>
      <c r="I72" s="611"/>
      <c r="J72" s="611"/>
      <c r="K72" s="611"/>
      <c r="L72" s="611"/>
      <c r="M72" s="602"/>
      <c r="N72" s="602"/>
      <c r="O72" s="602"/>
      <c r="P72" s="587"/>
      <c r="Q72" s="587"/>
      <c r="R72" s="587"/>
      <c r="S72" s="587"/>
      <c r="T72" s="587"/>
      <c r="U72" s="587"/>
      <c r="V72" s="587"/>
      <c r="W72" s="587"/>
      <c r="X72" s="587">
        <v>29</v>
      </c>
      <c r="Y72" s="587"/>
      <c r="Z72" s="587"/>
      <c r="AA72" s="587"/>
      <c r="AB72" s="588" t="s">
        <v>1526</v>
      </c>
      <c r="AC72" s="589" t="s">
        <v>1527</v>
      </c>
      <c r="AD72" s="587"/>
      <c r="AE72" s="586"/>
      <c r="AF72" s="586"/>
      <c r="AG72" s="587"/>
      <c r="AH72" s="587"/>
      <c r="AI72" s="587"/>
      <c r="AJ72" s="587"/>
      <c r="AK72" s="587"/>
      <c r="AL72" s="587"/>
      <c r="AM72" s="587"/>
      <c r="AN72" s="587"/>
      <c r="AO72" s="587"/>
      <c r="AP72" s="587"/>
      <c r="AQ72" s="587"/>
      <c r="AR72" s="587"/>
      <c r="AS72" s="587"/>
      <c r="AT72" s="587"/>
      <c r="AU72" s="587"/>
      <c r="AV72" s="587"/>
      <c r="AW72" s="587"/>
      <c r="AX72" s="587"/>
      <c r="AY72" s="587"/>
      <c r="AZ72" s="587"/>
      <c r="BA72" s="587"/>
      <c r="BB72" s="587"/>
      <c r="BC72" s="587"/>
      <c r="BD72" s="587">
        <f t="shared" si="31"/>
        <v>0</v>
      </c>
      <c r="BE72" s="587">
        <f t="shared" si="32"/>
        <v>0</v>
      </c>
      <c r="BF72" s="587">
        <f t="shared" si="33"/>
        <v>29</v>
      </c>
    </row>
    <row r="73" spans="1:58" s="81" customFormat="1" ht="19.5" customHeight="1">
      <c r="A73" s="588" t="s">
        <v>983</v>
      </c>
      <c r="B73" s="589" t="s">
        <v>984</v>
      </c>
      <c r="C73" s="315" t="s">
        <v>1110</v>
      </c>
      <c r="D73" s="611"/>
      <c r="E73" s="611"/>
      <c r="F73" s="611">
        <v>16175</v>
      </c>
      <c r="G73" s="611"/>
      <c r="H73" s="611"/>
      <c r="I73" s="611">
        <v>4468</v>
      </c>
      <c r="J73" s="611"/>
      <c r="K73" s="611"/>
      <c r="L73" s="611">
        <v>67</v>
      </c>
      <c r="M73" s="602"/>
      <c r="N73" s="602"/>
      <c r="O73" s="602"/>
      <c r="P73" s="587"/>
      <c r="Q73" s="587"/>
      <c r="R73" s="587"/>
      <c r="S73" s="587"/>
      <c r="T73" s="587"/>
      <c r="U73" s="587"/>
      <c r="V73" s="587"/>
      <c r="W73" s="586"/>
      <c r="X73" s="586"/>
      <c r="Y73" s="587"/>
      <c r="Z73" s="587"/>
      <c r="AA73" s="587"/>
      <c r="AB73" s="588" t="s">
        <v>983</v>
      </c>
      <c r="AC73" s="589" t="s">
        <v>984</v>
      </c>
      <c r="AD73" s="587"/>
      <c r="AE73" s="586"/>
      <c r="AF73" s="587"/>
      <c r="AG73" s="587"/>
      <c r="AH73" s="587"/>
      <c r="AI73" s="587"/>
      <c r="AJ73" s="587"/>
      <c r="AK73" s="587"/>
      <c r="AL73" s="587"/>
      <c r="AM73" s="587"/>
      <c r="AN73" s="587"/>
      <c r="AO73" s="587"/>
      <c r="AP73" s="587"/>
      <c r="AQ73" s="587"/>
      <c r="AR73" s="587"/>
      <c r="AS73" s="587"/>
      <c r="AT73" s="587"/>
      <c r="AU73" s="587"/>
      <c r="AV73" s="587"/>
      <c r="AW73" s="587"/>
      <c r="AX73" s="587"/>
      <c r="AY73" s="587"/>
      <c r="AZ73" s="587"/>
      <c r="BA73" s="587"/>
      <c r="BB73" s="587"/>
      <c r="BC73" s="587"/>
      <c r="BD73" s="587">
        <f t="shared" si="31"/>
        <v>0</v>
      </c>
      <c r="BE73" s="587">
        <f t="shared" si="32"/>
        <v>0</v>
      </c>
      <c r="BF73" s="587">
        <f t="shared" si="33"/>
        <v>20710</v>
      </c>
    </row>
    <row r="74" spans="1:58" s="81" customFormat="1" ht="19.5" customHeight="1">
      <c r="A74" s="588" t="s">
        <v>985</v>
      </c>
      <c r="B74" s="589" t="s">
        <v>986</v>
      </c>
      <c r="C74" s="315" t="s">
        <v>1110</v>
      </c>
      <c r="D74" s="611"/>
      <c r="E74" s="611"/>
      <c r="F74" s="611"/>
      <c r="G74" s="611"/>
      <c r="H74" s="611"/>
      <c r="I74" s="611"/>
      <c r="J74" s="611"/>
      <c r="K74" s="611"/>
      <c r="L74" s="611">
        <v>3340</v>
      </c>
      <c r="M74" s="602"/>
      <c r="N74" s="602"/>
      <c r="O74" s="602"/>
      <c r="P74" s="587"/>
      <c r="Q74" s="587"/>
      <c r="R74" s="587"/>
      <c r="S74" s="587"/>
      <c r="T74" s="587"/>
      <c r="U74" s="587"/>
      <c r="V74" s="587"/>
      <c r="W74" s="586"/>
      <c r="X74" s="586"/>
      <c r="Y74" s="587"/>
      <c r="Z74" s="587"/>
      <c r="AA74" s="587"/>
      <c r="AB74" s="588" t="s">
        <v>985</v>
      </c>
      <c r="AC74" s="589" t="s">
        <v>986</v>
      </c>
      <c r="AD74" s="586"/>
      <c r="AE74" s="586"/>
      <c r="AF74" s="586">
        <v>426</v>
      </c>
      <c r="AG74" s="587"/>
      <c r="AH74" s="587"/>
      <c r="AI74" s="587"/>
      <c r="AJ74" s="587"/>
      <c r="AK74" s="587"/>
      <c r="AL74" s="587"/>
      <c r="AM74" s="587"/>
      <c r="AN74" s="587"/>
      <c r="AO74" s="587"/>
      <c r="AP74" s="587"/>
      <c r="AQ74" s="587"/>
      <c r="AR74" s="587"/>
      <c r="AS74" s="587"/>
      <c r="AT74" s="587"/>
      <c r="AU74" s="587"/>
      <c r="AV74" s="587"/>
      <c r="AW74" s="587"/>
      <c r="AX74" s="587"/>
      <c r="AY74" s="587"/>
      <c r="AZ74" s="587"/>
      <c r="BA74" s="587"/>
      <c r="BB74" s="587"/>
      <c r="BC74" s="587"/>
      <c r="BD74" s="587">
        <f t="shared" si="31"/>
        <v>0</v>
      </c>
      <c r="BE74" s="587">
        <f t="shared" si="32"/>
        <v>0</v>
      </c>
      <c r="BF74" s="587">
        <f t="shared" si="33"/>
        <v>3766</v>
      </c>
    </row>
    <row r="75" spans="1:58" s="81" customFormat="1" ht="19.5" customHeight="1">
      <c r="A75" s="588" t="s">
        <v>1652</v>
      </c>
      <c r="B75" s="589" t="s">
        <v>1660</v>
      </c>
      <c r="C75" s="315" t="s">
        <v>1110</v>
      </c>
      <c r="D75" s="611"/>
      <c r="E75" s="611"/>
      <c r="F75" s="611">
        <v>994</v>
      </c>
      <c r="G75" s="611"/>
      <c r="H75" s="611"/>
      <c r="I75" s="611">
        <v>273</v>
      </c>
      <c r="J75" s="611"/>
      <c r="K75" s="611"/>
      <c r="L75" s="611">
        <v>2164</v>
      </c>
      <c r="M75" s="602"/>
      <c r="N75" s="602"/>
      <c r="O75" s="602"/>
      <c r="P75" s="587"/>
      <c r="Q75" s="586"/>
      <c r="R75" s="587"/>
      <c r="S75" s="587"/>
      <c r="T75" s="587"/>
      <c r="U75" s="587"/>
      <c r="V75" s="587"/>
      <c r="W75" s="586"/>
      <c r="X75" s="587"/>
      <c r="Y75" s="587"/>
      <c r="Z75" s="587"/>
      <c r="AA75" s="587"/>
      <c r="AB75" s="588" t="s">
        <v>987</v>
      </c>
      <c r="AC75" s="589" t="s">
        <v>988</v>
      </c>
      <c r="AD75" s="587"/>
      <c r="AE75" s="586"/>
      <c r="AF75" s="586"/>
      <c r="AG75" s="587"/>
      <c r="AH75" s="587"/>
      <c r="AI75" s="587"/>
      <c r="AJ75" s="587"/>
      <c r="AK75" s="587"/>
      <c r="AL75" s="587"/>
      <c r="AM75" s="587"/>
      <c r="AN75" s="587"/>
      <c r="AO75" s="587"/>
      <c r="AP75" s="587"/>
      <c r="AQ75" s="587"/>
      <c r="AR75" s="587"/>
      <c r="AS75" s="587"/>
      <c r="AT75" s="587"/>
      <c r="AU75" s="587"/>
      <c r="AV75" s="587"/>
      <c r="AW75" s="587"/>
      <c r="AX75" s="587"/>
      <c r="AY75" s="587"/>
      <c r="AZ75" s="587"/>
      <c r="BA75" s="587"/>
      <c r="BB75" s="587"/>
      <c r="BC75" s="587"/>
      <c r="BD75" s="587">
        <f t="shared" si="31"/>
        <v>0</v>
      </c>
      <c r="BE75" s="587">
        <f t="shared" si="32"/>
        <v>0</v>
      </c>
      <c r="BF75" s="587">
        <f t="shared" si="33"/>
        <v>3431</v>
      </c>
    </row>
    <row r="76" spans="1:58" s="81" customFormat="1" ht="19.5" customHeight="1">
      <c r="A76" s="588" t="s">
        <v>1510</v>
      </c>
      <c r="B76" s="589" t="s">
        <v>1519</v>
      </c>
      <c r="C76" s="315" t="s">
        <v>1110</v>
      </c>
      <c r="D76" s="611"/>
      <c r="E76" s="611"/>
      <c r="F76" s="611">
        <v>4910</v>
      </c>
      <c r="G76" s="611"/>
      <c r="H76" s="611"/>
      <c r="I76" s="611">
        <v>1353</v>
      </c>
      <c r="J76" s="611"/>
      <c r="K76" s="611"/>
      <c r="L76" s="611">
        <v>10703</v>
      </c>
      <c r="M76" s="602"/>
      <c r="N76" s="602"/>
      <c r="O76" s="602"/>
      <c r="P76" s="587"/>
      <c r="Q76" s="587"/>
      <c r="R76" s="587"/>
      <c r="S76" s="587"/>
      <c r="T76" s="587"/>
      <c r="U76" s="587"/>
      <c r="V76" s="587"/>
      <c r="W76" s="586"/>
      <c r="X76" s="587"/>
      <c r="Y76" s="587"/>
      <c r="Z76" s="587"/>
      <c r="AA76" s="587"/>
      <c r="AB76" s="588" t="s">
        <v>1510</v>
      </c>
      <c r="AC76" s="589" t="s">
        <v>1519</v>
      </c>
      <c r="AD76" s="587"/>
      <c r="AE76" s="586"/>
      <c r="AF76" s="586"/>
      <c r="AG76" s="587"/>
      <c r="AH76" s="587"/>
      <c r="AI76" s="587"/>
      <c r="AJ76" s="587"/>
      <c r="AK76" s="587"/>
      <c r="AL76" s="587"/>
      <c r="AM76" s="587"/>
      <c r="AN76" s="587"/>
      <c r="AO76" s="587"/>
      <c r="AP76" s="587"/>
      <c r="AQ76" s="587"/>
      <c r="AR76" s="587"/>
      <c r="AS76" s="587"/>
      <c r="AT76" s="587"/>
      <c r="AU76" s="587"/>
      <c r="AV76" s="587"/>
      <c r="AW76" s="587"/>
      <c r="AX76" s="587"/>
      <c r="AY76" s="587"/>
      <c r="AZ76" s="587"/>
      <c r="BA76" s="587"/>
      <c r="BB76" s="587"/>
      <c r="BC76" s="587"/>
      <c r="BD76" s="587">
        <f t="shared" si="31"/>
        <v>0</v>
      </c>
      <c r="BE76" s="587">
        <f t="shared" si="32"/>
        <v>0</v>
      </c>
      <c r="BF76" s="587">
        <f t="shared" si="33"/>
        <v>16966</v>
      </c>
    </row>
    <row r="77" spans="1:58" s="81" customFormat="1" ht="19.5" customHeight="1">
      <c r="A77" s="588" t="s">
        <v>1659</v>
      </c>
      <c r="B77" s="589" t="s">
        <v>991</v>
      </c>
      <c r="C77" s="315" t="s">
        <v>1110</v>
      </c>
      <c r="D77" s="611"/>
      <c r="E77" s="611"/>
      <c r="F77" s="611">
        <v>383</v>
      </c>
      <c r="G77" s="611"/>
      <c r="H77" s="611"/>
      <c r="I77" s="611">
        <v>106</v>
      </c>
      <c r="J77" s="611"/>
      <c r="K77" s="611"/>
      <c r="L77" s="611">
        <v>835</v>
      </c>
      <c r="M77" s="602"/>
      <c r="N77" s="602"/>
      <c r="O77" s="602"/>
      <c r="P77" s="587"/>
      <c r="Q77" s="587"/>
      <c r="R77" s="587"/>
      <c r="S77" s="587"/>
      <c r="T77" s="587"/>
      <c r="U77" s="587"/>
      <c r="V77" s="587"/>
      <c r="W77" s="587"/>
      <c r="X77" s="587"/>
      <c r="Y77" s="587"/>
      <c r="Z77" s="587"/>
      <c r="AA77" s="587"/>
      <c r="AB77" s="588"/>
      <c r="AC77" s="589" t="s">
        <v>991</v>
      </c>
      <c r="AD77" s="587"/>
      <c r="AE77" s="586"/>
      <c r="AF77" s="586"/>
      <c r="AG77" s="587"/>
      <c r="AH77" s="587"/>
      <c r="AI77" s="587"/>
      <c r="AJ77" s="587"/>
      <c r="AK77" s="587"/>
      <c r="AL77" s="587"/>
      <c r="AM77" s="587"/>
      <c r="AN77" s="587"/>
      <c r="AO77" s="587"/>
      <c r="AP77" s="587"/>
      <c r="AQ77" s="587"/>
      <c r="AR77" s="587"/>
      <c r="AS77" s="587"/>
      <c r="AT77" s="587"/>
      <c r="AU77" s="587"/>
      <c r="AV77" s="587"/>
      <c r="AW77" s="587"/>
      <c r="AX77" s="587"/>
      <c r="AY77" s="587"/>
      <c r="AZ77" s="587"/>
      <c r="BA77" s="587"/>
      <c r="BB77" s="587"/>
      <c r="BC77" s="587"/>
      <c r="BD77" s="587">
        <f t="shared" si="31"/>
        <v>0</v>
      </c>
      <c r="BE77" s="587">
        <f t="shared" si="32"/>
        <v>0</v>
      </c>
      <c r="BF77" s="587">
        <f t="shared" si="33"/>
        <v>1324</v>
      </c>
    </row>
    <row r="78" spans="1:58" s="81" customFormat="1" ht="19.5" customHeight="1">
      <c r="A78" s="588" t="s">
        <v>1512</v>
      </c>
      <c r="B78" s="589" t="s">
        <v>1521</v>
      </c>
      <c r="C78" s="315" t="s">
        <v>1110</v>
      </c>
      <c r="D78" s="611"/>
      <c r="E78" s="611"/>
      <c r="F78" s="611"/>
      <c r="G78" s="611"/>
      <c r="H78" s="611"/>
      <c r="I78" s="611"/>
      <c r="J78" s="611"/>
      <c r="K78" s="611"/>
      <c r="L78" s="611"/>
      <c r="M78" s="602"/>
      <c r="N78" s="602"/>
      <c r="O78" s="602"/>
      <c r="P78" s="587"/>
      <c r="Q78" s="587"/>
      <c r="R78" s="587"/>
      <c r="S78" s="587"/>
      <c r="T78" s="587"/>
      <c r="U78" s="587"/>
      <c r="V78" s="587"/>
      <c r="W78" s="587"/>
      <c r="X78" s="587"/>
      <c r="Y78" s="587"/>
      <c r="Z78" s="587"/>
      <c r="AA78" s="587"/>
      <c r="AB78" s="588" t="s">
        <v>1512</v>
      </c>
      <c r="AC78" s="589" t="s">
        <v>1521</v>
      </c>
      <c r="AD78" s="587"/>
      <c r="AE78" s="587"/>
      <c r="AF78" s="602"/>
      <c r="AG78" s="587"/>
      <c r="AH78" s="587"/>
      <c r="AI78" s="587"/>
      <c r="AJ78" s="587"/>
      <c r="AK78" s="587"/>
      <c r="AL78" s="587"/>
      <c r="AM78" s="587"/>
      <c r="AN78" s="587"/>
      <c r="AO78" s="587"/>
      <c r="AP78" s="587"/>
      <c r="AQ78" s="587"/>
      <c r="AR78" s="587"/>
      <c r="AS78" s="587"/>
      <c r="AT78" s="587"/>
      <c r="AU78" s="587"/>
      <c r="AV78" s="587"/>
      <c r="AW78" s="587"/>
      <c r="AX78" s="587"/>
      <c r="AY78" s="587"/>
      <c r="AZ78" s="587"/>
      <c r="BA78" s="587"/>
      <c r="BB78" s="587"/>
      <c r="BC78" s="587"/>
      <c r="BD78" s="587">
        <f t="shared" si="31"/>
        <v>0</v>
      </c>
      <c r="BE78" s="587">
        <f t="shared" si="32"/>
        <v>0</v>
      </c>
      <c r="BF78" s="587">
        <f t="shared" si="33"/>
        <v>0</v>
      </c>
    </row>
    <row r="79" spans="1:58" s="81" customFormat="1" ht="19.5" customHeight="1">
      <c r="A79" s="612"/>
      <c r="B79" s="605" t="s">
        <v>1622</v>
      </c>
      <c r="C79" s="606"/>
      <c r="D79" s="607">
        <f aca="true" t="shared" si="34" ref="D79:AB79">SUM(D72:D78)</f>
        <v>0</v>
      </c>
      <c r="E79" s="607">
        <f t="shared" si="34"/>
        <v>0</v>
      </c>
      <c r="F79" s="607">
        <f t="shared" si="34"/>
        <v>22462</v>
      </c>
      <c r="G79" s="607">
        <f t="shared" si="34"/>
        <v>0</v>
      </c>
      <c r="H79" s="607">
        <f t="shared" si="34"/>
        <v>0</v>
      </c>
      <c r="I79" s="607">
        <f t="shared" si="34"/>
        <v>6200</v>
      </c>
      <c r="J79" s="607">
        <f t="shared" si="34"/>
        <v>0</v>
      </c>
      <c r="K79" s="607">
        <f t="shared" si="34"/>
        <v>0</v>
      </c>
      <c r="L79" s="607">
        <f t="shared" si="34"/>
        <v>17109</v>
      </c>
      <c r="M79" s="607">
        <f t="shared" si="34"/>
        <v>0</v>
      </c>
      <c r="N79" s="607">
        <f t="shared" si="34"/>
        <v>0</v>
      </c>
      <c r="O79" s="607">
        <f t="shared" si="34"/>
        <v>0</v>
      </c>
      <c r="P79" s="607">
        <f t="shared" si="34"/>
        <v>0</v>
      </c>
      <c r="Q79" s="607">
        <f t="shared" si="34"/>
        <v>0</v>
      </c>
      <c r="R79" s="607">
        <f t="shared" si="34"/>
        <v>0</v>
      </c>
      <c r="S79" s="607">
        <f t="shared" si="34"/>
        <v>0</v>
      </c>
      <c r="T79" s="607">
        <f t="shared" si="34"/>
        <v>0</v>
      </c>
      <c r="U79" s="607">
        <f t="shared" si="34"/>
        <v>0</v>
      </c>
      <c r="V79" s="607">
        <f t="shared" si="34"/>
        <v>0</v>
      </c>
      <c r="W79" s="607">
        <f t="shared" si="34"/>
        <v>0</v>
      </c>
      <c r="X79" s="607">
        <f t="shared" si="34"/>
        <v>29</v>
      </c>
      <c r="Y79" s="607">
        <f t="shared" si="34"/>
        <v>0</v>
      </c>
      <c r="Z79" s="607">
        <f t="shared" si="34"/>
        <v>0</v>
      </c>
      <c r="AA79" s="607">
        <f t="shared" si="34"/>
        <v>0</v>
      </c>
      <c r="AB79" s="607">
        <f t="shared" si="34"/>
        <v>0</v>
      </c>
      <c r="AC79" s="608" t="s">
        <v>1622</v>
      </c>
      <c r="AD79" s="607">
        <f aca="true" t="shared" si="35" ref="AD79:BA79">SUM(AD72:AD78)</f>
        <v>0</v>
      </c>
      <c r="AE79" s="607">
        <f t="shared" si="35"/>
        <v>0</v>
      </c>
      <c r="AF79" s="607">
        <f t="shared" si="35"/>
        <v>426</v>
      </c>
      <c r="AG79" s="607">
        <f t="shared" si="35"/>
        <v>0</v>
      </c>
      <c r="AH79" s="607">
        <f t="shared" si="35"/>
        <v>0</v>
      </c>
      <c r="AI79" s="607">
        <f t="shared" si="35"/>
        <v>0</v>
      </c>
      <c r="AJ79" s="607">
        <f t="shared" si="35"/>
        <v>0</v>
      </c>
      <c r="AK79" s="607">
        <f t="shared" si="35"/>
        <v>0</v>
      </c>
      <c r="AL79" s="607">
        <f t="shared" si="35"/>
        <v>0</v>
      </c>
      <c r="AM79" s="607">
        <f t="shared" si="35"/>
        <v>0</v>
      </c>
      <c r="AN79" s="607">
        <f t="shared" si="35"/>
        <v>0</v>
      </c>
      <c r="AO79" s="607">
        <f t="shared" si="35"/>
        <v>0</v>
      </c>
      <c r="AP79" s="607">
        <f t="shared" si="35"/>
        <v>0</v>
      </c>
      <c r="AQ79" s="607">
        <f t="shared" si="35"/>
        <v>0</v>
      </c>
      <c r="AR79" s="607">
        <f t="shared" si="35"/>
        <v>0</v>
      </c>
      <c r="AS79" s="607">
        <f t="shared" si="35"/>
        <v>0</v>
      </c>
      <c r="AT79" s="607">
        <f t="shared" si="35"/>
        <v>0</v>
      </c>
      <c r="AU79" s="607">
        <f t="shared" si="35"/>
        <v>0</v>
      </c>
      <c r="AV79" s="607">
        <f t="shared" si="35"/>
        <v>0</v>
      </c>
      <c r="AW79" s="607">
        <f t="shared" si="35"/>
        <v>0</v>
      </c>
      <c r="AX79" s="607">
        <f t="shared" si="35"/>
        <v>0</v>
      </c>
      <c r="AY79" s="607">
        <f t="shared" si="35"/>
        <v>0</v>
      </c>
      <c r="AZ79" s="607">
        <f t="shared" si="35"/>
        <v>0</v>
      </c>
      <c r="BA79" s="607">
        <f t="shared" si="35"/>
        <v>0</v>
      </c>
      <c r="BB79" s="607"/>
      <c r="BC79" s="607"/>
      <c r="BD79" s="607">
        <f>SUM(BD72:BD78)</f>
        <v>0</v>
      </c>
      <c r="BE79" s="607">
        <f>SUM(BE72:BE78)</f>
        <v>0</v>
      </c>
      <c r="BF79" s="607">
        <f>SUM(BF72:BF78)</f>
        <v>46226</v>
      </c>
    </row>
    <row r="80" spans="1:58" s="81" customFormat="1" ht="24.75" customHeight="1">
      <c r="A80" s="612"/>
      <c r="B80" s="605" t="s">
        <v>1009</v>
      </c>
      <c r="C80" s="606"/>
      <c r="D80" s="607">
        <f aca="true" t="shared" si="36" ref="D80:AA80">SUM(D63,D70,D79)</f>
        <v>6114</v>
      </c>
      <c r="E80" s="607">
        <f t="shared" si="36"/>
        <v>12843</v>
      </c>
      <c r="F80" s="607">
        <f t="shared" si="36"/>
        <v>35235</v>
      </c>
      <c r="G80" s="607">
        <f t="shared" si="36"/>
        <v>1280</v>
      </c>
      <c r="H80" s="607">
        <f t="shared" si="36"/>
        <v>2432</v>
      </c>
      <c r="I80" s="607">
        <f t="shared" si="36"/>
        <v>8593</v>
      </c>
      <c r="J80" s="607">
        <f t="shared" si="36"/>
        <v>17407</v>
      </c>
      <c r="K80" s="607">
        <f t="shared" si="36"/>
        <v>22776</v>
      </c>
      <c r="L80" s="607">
        <f t="shared" si="36"/>
        <v>39718</v>
      </c>
      <c r="M80" s="607">
        <f t="shared" si="36"/>
        <v>0</v>
      </c>
      <c r="N80" s="607">
        <f t="shared" si="36"/>
        <v>1185</v>
      </c>
      <c r="O80" s="607">
        <f t="shared" si="36"/>
        <v>4399</v>
      </c>
      <c r="P80" s="607">
        <f t="shared" si="36"/>
        <v>0</v>
      </c>
      <c r="Q80" s="607">
        <f t="shared" si="36"/>
        <v>2100</v>
      </c>
      <c r="R80" s="607">
        <f t="shared" si="36"/>
        <v>1656</v>
      </c>
      <c r="S80" s="607">
        <f t="shared" si="36"/>
        <v>0</v>
      </c>
      <c r="T80" s="607">
        <f t="shared" si="36"/>
        <v>0</v>
      </c>
      <c r="U80" s="607">
        <f t="shared" si="36"/>
        <v>7942</v>
      </c>
      <c r="V80" s="607">
        <f t="shared" si="36"/>
        <v>0</v>
      </c>
      <c r="W80" s="607">
        <f t="shared" si="36"/>
        <v>0</v>
      </c>
      <c r="X80" s="607">
        <f t="shared" si="36"/>
        <v>84</v>
      </c>
      <c r="Y80" s="607">
        <f t="shared" si="36"/>
        <v>0</v>
      </c>
      <c r="Z80" s="607">
        <f t="shared" si="36"/>
        <v>0</v>
      </c>
      <c r="AA80" s="607">
        <f t="shared" si="36"/>
        <v>0</v>
      </c>
      <c r="AB80" s="612"/>
      <c r="AC80" s="605" t="s">
        <v>1009</v>
      </c>
      <c r="AD80" s="607">
        <f aca="true" t="shared" si="37" ref="AD80:BA80">SUM(AD63,AD70,AD79)</f>
        <v>313</v>
      </c>
      <c r="AE80" s="607">
        <f t="shared" si="37"/>
        <v>54544</v>
      </c>
      <c r="AF80" s="607">
        <f t="shared" si="37"/>
        <v>1391</v>
      </c>
      <c r="AG80" s="607">
        <f t="shared" si="37"/>
        <v>0</v>
      </c>
      <c r="AH80" s="607">
        <f t="shared" si="37"/>
        <v>0</v>
      </c>
      <c r="AI80" s="607">
        <f t="shared" si="37"/>
        <v>14709</v>
      </c>
      <c r="AJ80" s="607">
        <f t="shared" si="37"/>
        <v>0</v>
      </c>
      <c r="AK80" s="607">
        <f t="shared" si="37"/>
        <v>0</v>
      </c>
      <c r="AL80" s="607">
        <f t="shared" si="37"/>
        <v>0</v>
      </c>
      <c r="AM80" s="607">
        <f t="shared" si="37"/>
        <v>0</v>
      </c>
      <c r="AN80" s="607">
        <f t="shared" si="37"/>
        <v>0</v>
      </c>
      <c r="AO80" s="607">
        <f t="shared" si="37"/>
        <v>0</v>
      </c>
      <c r="AP80" s="607">
        <f t="shared" si="37"/>
        <v>0</v>
      </c>
      <c r="AQ80" s="607">
        <f t="shared" si="37"/>
        <v>0</v>
      </c>
      <c r="AR80" s="607">
        <f t="shared" si="37"/>
        <v>0</v>
      </c>
      <c r="AS80" s="607">
        <f t="shared" si="37"/>
        <v>0</v>
      </c>
      <c r="AT80" s="607">
        <f t="shared" si="37"/>
        <v>0</v>
      </c>
      <c r="AU80" s="607">
        <f t="shared" si="37"/>
        <v>0</v>
      </c>
      <c r="AV80" s="607">
        <f t="shared" si="37"/>
        <v>0</v>
      </c>
      <c r="AW80" s="607">
        <f t="shared" si="37"/>
        <v>10000</v>
      </c>
      <c r="AX80" s="607">
        <f t="shared" si="37"/>
        <v>10000</v>
      </c>
      <c r="AY80" s="607">
        <f t="shared" si="37"/>
        <v>0</v>
      </c>
      <c r="AZ80" s="607">
        <f t="shared" si="37"/>
        <v>222973</v>
      </c>
      <c r="BA80" s="607">
        <f t="shared" si="37"/>
        <v>222973</v>
      </c>
      <c r="BB80" s="607"/>
      <c r="BC80" s="607"/>
      <c r="BD80" s="607">
        <f>SUM(BD63,BD70,BD79)</f>
        <v>24801</v>
      </c>
      <c r="BE80" s="607">
        <f>SUM(BE63,BE70,BE79)</f>
        <v>39236</v>
      </c>
      <c r="BF80" s="607">
        <f>SUM(BF63,BF70,BF79)</f>
        <v>152273</v>
      </c>
    </row>
    <row r="81" spans="1:58" s="81" customFormat="1" ht="24.75" customHeight="1">
      <c r="A81" s="315"/>
      <c r="B81" s="613" t="s">
        <v>1564</v>
      </c>
      <c r="C81" s="613"/>
      <c r="D81" s="314"/>
      <c r="E81" s="314"/>
      <c r="F81" s="314"/>
      <c r="G81" s="314"/>
      <c r="H81" s="314"/>
      <c r="I81" s="314"/>
      <c r="J81" s="314"/>
      <c r="K81" s="314"/>
      <c r="L81" s="314"/>
      <c r="M81" s="314"/>
      <c r="N81" s="314"/>
      <c r="O81" s="314"/>
      <c r="P81" s="314"/>
      <c r="Q81" s="314"/>
      <c r="R81" s="314"/>
      <c r="S81" s="314"/>
      <c r="T81" s="314"/>
      <c r="U81" s="314"/>
      <c r="V81" s="314"/>
      <c r="W81" s="314"/>
      <c r="X81" s="314"/>
      <c r="Y81" s="314"/>
      <c r="Z81" s="314"/>
      <c r="AA81" s="314"/>
      <c r="AB81" s="314"/>
      <c r="AC81" s="314"/>
      <c r="AD81" s="314"/>
      <c r="AE81" s="314"/>
      <c r="AF81" s="314"/>
      <c r="AG81" s="314"/>
      <c r="AH81" s="314"/>
      <c r="AI81" s="314"/>
      <c r="AJ81" s="314"/>
      <c r="AK81" s="314"/>
      <c r="AL81" s="314"/>
      <c r="AM81" s="314"/>
      <c r="AN81" s="314"/>
      <c r="AO81" s="314"/>
      <c r="AP81" s="314"/>
      <c r="AQ81" s="314"/>
      <c r="AR81" s="314"/>
      <c r="AS81" s="314"/>
      <c r="AT81" s="314"/>
      <c r="AU81" s="314"/>
      <c r="AV81" s="314"/>
      <c r="AW81" s="314"/>
      <c r="AX81" s="314"/>
      <c r="AY81" s="314"/>
      <c r="AZ81" s="314"/>
      <c r="BA81" s="314"/>
      <c r="BB81" s="314"/>
      <c r="BC81" s="314"/>
      <c r="BD81" s="314"/>
      <c r="BE81" s="315"/>
      <c r="BF81" s="315"/>
    </row>
    <row r="82" spans="1:58" s="81" customFormat="1" ht="13.5" customHeight="1">
      <c r="A82" s="614"/>
      <c r="B82" s="614"/>
      <c r="C82" s="615"/>
      <c r="D82" s="614"/>
      <c r="E82" s="614"/>
      <c r="F82" s="614"/>
      <c r="G82" s="614"/>
      <c r="H82" s="614"/>
      <c r="I82" s="614"/>
      <c r="J82" s="614"/>
      <c r="K82" s="614"/>
      <c r="L82" s="614"/>
      <c r="M82" s="614"/>
      <c r="N82" s="614"/>
      <c r="O82" s="614"/>
      <c r="P82" s="614"/>
      <c r="Q82" s="614"/>
      <c r="R82" s="614"/>
      <c r="S82" s="614"/>
      <c r="T82" s="614"/>
      <c r="U82" s="614"/>
      <c r="V82" s="614"/>
      <c r="W82" s="614"/>
      <c r="X82" s="614"/>
      <c r="Y82" s="614"/>
      <c r="Z82" s="614"/>
      <c r="AA82" s="614"/>
      <c r="AB82" s="614"/>
      <c r="AC82" s="614"/>
      <c r="AD82" s="614"/>
      <c r="AE82" s="614"/>
      <c r="AF82" s="614"/>
      <c r="AG82" s="614"/>
      <c r="AH82" s="614"/>
      <c r="AI82" s="614"/>
      <c r="AJ82" s="614"/>
      <c r="AK82" s="614"/>
      <c r="AL82" s="614"/>
      <c r="AM82" s="614"/>
      <c r="AN82" s="614"/>
      <c r="AO82" s="614"/>
      <c r="AP82" s="614"/>
      <c r="AQ82" s="614"/>
      <c r="AR82" s="614"/>
      <c r="AS82" s="614"/>
      <c r="AT82" s="614"/>
      <c r="AU82" s="614"/>
      <c r="AV82" s="614"/>
      <c r="AW82" s="614"/>
      <c r="AX82" s="614"/>
      <c r="AY82" s="614"/>
      <c r="AZ82" s="614"/>
      <c r="BA82" s="614"/>
      <c r="BB82" s="614"/>
      <c r="BC82" s="614"/>
      <c r="BD82" s="614"/>
      <c r="BE82" s="614"/>
      <c r="BF82" s="614"/>
    </row>
    <row r="83" spans="1:58" ht="13.5" customHeight="1">
      <c r="A83" s="614"/>
      <c r="B83" s="63"/>
      <c r="C83" s="124"/>
      <c r="D83" s="63"/>
      <c r="E83" s="63"/>
      <c r="F83" s="63"/>
      <c r="G83" s="63"/>
      <c r="H83" s="63"/>
      <c r="I83" s="63"/>
      <c r="J83" s="614"/>
      <c r="K83" s="614"/>
      <c r="L83" s="614"/>
      <c r="M83" s="614"/>
      <c r="N83" s="614"/>
      <c r="O83" s="614"/>
      <c r="P83" s="614"/>
      <c r="Q83" s="614"/>
      <c r="R83" s="614"/>
      <c r="S83" s="614"/>
      <c r="T83" s="614"/>
      <c r="U83" s="614"/>
      <c r="V83" s="614"/>
      <c r="W83" s="614"/>
      <c r="X83" s="614"/>
      <c r="Y83" s="614"/>
      <c r="Z83" s="614"/>
      <c r="AA83" s="614"/>
      <c r="AB83" s="614"/>
      <c r="AC83" s="614"/>
      <c r="AD83" s="614"/>
      <c r="AE83" s="614"/>
      <c r="AF83" s="614"/>
      <c r="AG83" s="614"/>
      <c r="AH83" s="614"/>
      <c r="AI83" s="614"/>
      <c r="AJ83" s="614"/>
      <c r="AK83" s="614"/>
      <c r="AL83" s="614"/>
      <c r="AM83" s="614"/>
      <c r="AN83" s="614"/>
      <c r="AO83" s="614"/>
      <c r="AP83" s="614"/>
      <c r="AQ83" s="614"/>
      <c r="AR83" s="614"/>
      <c r="AS83" s="614"/>
      <c r="AT83" s="614"/>
      <c r="AU83" s="614"/>
      <c r="AV83" s="614"/>
      <c r="AW83" s="614"/>
      <c r="AX83" s="614"/>
      <c r="AY83" s="614"/>
      <c r="AZ83" s="614"/>
      <c r="BA83" s="614"/>
      <c r="BB83" s="614"/>
      <c r="BC83" s="614"/>
      <c r="BD83" s="614"/>
      <c r="BE83" s="614"/>
      <c r="BF83" s="614"/>
    </row>
    <row r="84" spans="1:58" ht="13.5" customHeight="1">
      <c r="A84" s="614"/>
      <c r="B84" s="614"/>
      <c r="C84" s="615"/>
      <c r="D84" s="614"/>
      <c r="E84" s="614"/>
      <c r="F84" s="614"/>
      <c r="G84" s="614"/>
      <c r="H84" s="614"/>
      <c r="I84" s="614"/>
      <c r="J84" s="614"/>
      <c r="K84" s="614"/>
      <c r="L84" s="614"/>
      <c r="M84" s="614"/>
      <c r="N84" s="614"/>
      <c r="O84" s="614"/>
      <c r="P84" s="614"/>
      <c r="Q84" s="614"/>
      <c r="R84" s="614"/>
      <c r="S84" s="614"/>
      <c r="T84" s="614"/>
      <c r="U84" s="614"/>
      <c r="V84" s="614"/>
      <c r="W84" s="614"/>
      <c r="X84" s="614"/>
      <c r="Y84" s="614"/>
      <c r="Z84" s="614"/>
      <c r="AA84" s="614"/>
      <c r="AB84" s="614"/>
      <c r="AC84" s="614"/>
      <c r="AD84" s="614"/>
      <c r="AE84" s="614"/>
      <c r="AF84" s="614"/>
      <c r="AG84" s="614"/>
      <c r="AH84" s="614"/>
      <c r="AI84" s="614"/>
      <c r="AJ84" s="614"/>
      <c r="AK84" s="614"/>
      <c r="AL84" s="614"/>
      <c r="AM84" s="614"/>
      <c r="AN84" s="614"/>
      <c r="AO84" s="614"/>
      <c r="AP84" s="614"/>
      <c r="AQ84" s="614"/>
      <c r="AR84" s="614"/>
      <c r="AS84" s="614"/>
      <c r="AT84" s="614"/>
      <c r="AU84" s="614"/>
      <c r="AV84" s="614"/>
      <c r="AW84" s="614"/>
      <c r="AX84" s="614"/>
      <c r="AY84" s="614"/>
      <c r="AZ84" s="614"/>
      <c r="BA84" s="614"/>
      <c r="BB84" s="614"/>
      <c r="BC84" s="614"/>
      <c r="BD84" s="614"/>
      <c r="BE84" s="614"/>
      <c r="BF84" s="614"/>
    </row>
    <row r="85" spans="1:58" ht="13.5" customHeight="1">
      <c r="A85" s="614"/>
      <c r="B85" s="614"/>
      <c r="C85" s="615"/>
      <c r="D85" s="614"/>
      <c r="E85" s="614"/>
      <c r="F85" s="614"/>
      <c r="G85" s="614"/>
      <c r="H85" s="614"/>
      <c r="I85" s="614"/>
      <c r="J85" s="614"/>
      <c r="K85" s="614"/>
      <c r="L85" s="614"/>
      <c r="M85" s="614"/>
      <c r="N85" s="614"/>
      <c r="O85" s="614"/>
      <c r="P85" s="614"/>
      <c r="Q85" s="614"/>
      <c r="R85" s="614"/>
      <c r="S85" s="614"/>
      <c r="T85" s="614"/>
      <c r="U85" s="614"/>
      <c r="V85" s="614"/>
      <c r="W85" s="614"/>
      <c r="X85" s="614"/>
      <c r="Y85" s="614"/>
      <c r="Z85" s="614"/>
      <c r="AA85" s="614"/>
      <c r="AB85" s="614"/>
      <c r="AC85" s="614"/>
      <c r="AD85" s="614"/>
      <c r="AE85" s="614"/>
      <c r="AF85" s="614"/>
      <c r="AG85" s="614"/>
      <c r="AH85" s="614"/>
      <c r="AI85" s="614"/>
      <c r="AJ85" s="614"/>
      <c r="AK85" s="614"/>
      <c r="AL85" s="614"/>
      <c r="AM85" s="614"/>
      <c r="AN85" s="614"/>
      <c r="AO85" s="614"/>
      <c r="AP85" s="614"/>
      <c r="AQ85" s="614"/>
      <c r="AR85" s="614"/>
      <c r="AS85" s="614"/>
      <c r="AT85" s="614"/>
      <c r="AU85" s="614"/>
      <c r="AV85" s="614"/>
      <c r="AW85" s="614"/>
      <c r="AX85" s="614"/>
      <c r="AY85" s="614"/>
      <c r="AZ85" s="614"/>
      <c r="BA85" s="614"/>
      <c r="BB85" s="614"/>
      <c r="BC85" s="614"/>
      <c r="BD85" s="614"/>
      <c r="BE85" s="614"/>
      <c r="BF85" s="614"/>
    </row>
    <row r="86" spans="1:58" ht="13.5" customHeight="1">
      <c r="A86" s="614"/>
      <c r="B86" s="614"/>
      <c r="C86" s="615"/>
      <c r="D86" s="614"/>
      <c r="E86" s="614"/>
      <c r="F86" s="614"/>
      <c r="G86" s="614"/>
      <c r="H86" s="614"/>
      <c r="I86" s="614"/>
      <c r="J86" s="614"/>
      <c r="K86" s="614"/>
      <c r="L86" s="614"/>
      <c r="M86" s="614"/>
      <c r="N86" s="614"/>
      <c r="O86" s="614"/>
      <c r="P86" s="614"/>
      <c r="Q86" s="614"/>
      <c r="R86" s="614"/>
      <c r="S86" s="614"/>
      <c r="T86" s="614"/>
      <c r="U86" s="614"/>
      <c r="V86" s="614"/>
      <c r="W86" s="614"/>
      <c r="X86" s="614"/>
      <c r="Y86" s="614"/>
      <c r="Z86" s="614"/>
      <c r="AA86" s="614"/>
      <c r="AB86" s="614"/>
      <c r="AC86" s="614"/>
      <c r="AD86" s="614"/>
      <c r="AE86" s="614"/>
      <c r="AF86" s="614"/>
      <c r="AG86" s="614"/>
      <c r="AH86" s="614"/>
      <c r="AI86" s="614"/>
      <c r="AJ86" s="614"/>
      <c r="AK86" s="614"/>
      <c r="AL86" s="614"/>
      <c r="AM86" s="614"/>
      <c r="AN86" s="614"/>
      <c r="AO86" s="614"/>
      <c r="AP86" s="614"/>
      <c r="AQ86" s="614"/>
      <c r="AR86" s="614"/>
      <c r="AS86" s="614"/>
      <c r="AT86" s="614"/>
      <c r="AU86" s="614"/>
      <c r="AV86" s="614"/>
      <c r="AW86" s="614"/>
      <c r="AX86" s="614"/>
      <c r="AY86" s="614"/>
      <c r="AZ86" s="614"/>
      <c r="BA86" s="614"/>
      <c r="BB86" s="614"/>
      <c r="BC86" s="614"/>
      <c r="BD86" s="614"/>
      <c r="BE86" s="614"/>
      <c r="BF86" s="614"/>
    </row>
  </sheetData>
  <sheetProtection/>
  <mergeCells count="24">
    <mergeCell ref="AY1:BC2"/>
    <mergeCell ref="AG1:AI2"/>
    <mergeCell ref="AV1:AX2"/>
    <mergeCell ref="G1:I2"/>
    <mergeCell ref="J1:L2"/>
    <mergeCell ref="M1:O2"/>
    <mergeCell ref="P2:R2"/>
    <mergeCell ref="Y2:AA2"/>
    <mergeCell ref="BD1:BF2"/>
    <mergeCell ref="AB1:AB2"/>
    <mergeCell ref="AC1:AC2"/>
    <mergeCell ref="AP2:AR2"/>
    <mergeCell ref="AP1:AU1"/>
    <mergeCell ref="AS2:AU2"/>
    <mergeCell ref="AJ2:AL2"/>
    <mergeCell ref="AJ1:AO1"/>
    <mergeCell ref="AM2:AO2"/>
    <mergeCell ref="AD1:AF2"/>
    <mergeCell ref="A1:A2"/>
    <mergeCell ref="B1:B2"/>
    <mergeCell ref="D1:F2"/>
    <mergeCell ref="V2:X2"/>
    <mergeCell ref="S2:U2"/>
    <mergeCell ref="P1:AA1"/>
  </mergeCells>
  <printOptions horizontalCentered="1"/>
  <pageMargins left="0.1968503937007874" right="0.2362204724409449" top="0.9448818897637796" bottom="0.1968503937007874" header="0.31496062992125984" footer="0.1968503937007874"/>
  <pageSetup horizontalDpi="600" verticalDpi="600" orientation="landscape" paperSize="8" scale="50" r:id="rId1"/>
  <headerFooter alignWithMargins="0">
    <oddHeader>&amp;C&amp;"Garamond,Félkövér"&amp;12 5/2016.(IV.22.) számú zárszámadási rendelethez
ZALASZABAR KÖZSÉG ÖNKORMÁNYZATA ÉS INTÉZMÉNYE
2015.ÉVI KIADÁSI ELŐIRÁNYZATAINAK TELJESÍTÉSE
 &amp;R&amp;A
&amp;P.oldal
1000.-Ft-ban
</oddHeader>
  </headerFooter>
  <rowBreaks count="2" manualBreakCount="2">
    <brk id="63" max="53" man="1"/>
    <brk id="81" max="3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H39"/>
  <sheetViews>
    <sheetView view="pageLayout" zoomScaleSheetLayoutView="100" workbookViewId="0" topLeftCell="A1">
      <selection activeCell="B25" sqref="B25"/>
    </sheetView>
  </sheetViews>
  <sheetFormatPr defaultColWidth="11.375" defaultRowHeight="12.75"/>
  <cols>
    <col min="1" max="1" width="5.625" style="5" customWidth="1"/>
    <col min="2" max="2" width="77.75390625" style="5" customWidth="1"/>
    <col min="3" max="4" width="12.00390625" style="5" customWidth="1"/>
    <col min="5" max="5" width="10.25390625" style="5" customWidth="1"/>
    <col min="6" max="6" width="9.875" style="5" customWidth="1"/>
    <col min="7" max="16384" width="11.375" style="5" customWidth="1"/>
  </cols>
  <sheetData>
    <row r="1" spans="1:6" ht="19.5" customHeight="1">
      <c r="A1" s="86" t="s">
        <v>834</v>
      </c>
      <c r="B1" s="87" t="s">
        <v>833</v>
      </c>
      <c r="C1" s="88" t="s">
        <v>1670</v>
      </c>
      <c r="D1" s="88" t="s">
        <v>1646</v>
      </c>
      <c r="E1" s="88" t="s">
        <v>1646</v>
      </c>
      <c r="F1" s="89" t="s">
        <v>1459</v>
      </c>
    </row>
    <row r="2" spans="1:6" ht="19.5" customHeight="1">
      <c r="A2" s="90"/>
      <c r="B2" s="91"/>
      <c r="C2" s="92" t="s">
        <v>852</v>
      </c>
      <c r="D2" s="92" t="s">
        <v>1075</v>
      </c>
      <c r="E2" s="92" t="s">
        <v>1465</v>
      </c>
      <c r="F2" s="92"/>
    </row>
    <row r="3" spans="1:8" ht="30" customHeight="1">
      <c r="A3" s="13" t="s">
        <v>843</v>
      </c>
      <c r="B3" s="117" t="s">
        <v>1381</v>
      </c>
      <c r="C3" s="14"/>
      <c r="D3" s="14"/>
      <c r="E3" s="14"/>
      <c r="F3" s="14"/>
      <c r="G3" s="15"/>
      <c r="H3" s="15"/>
    </row>
    <row r="4" spans="1:6" ht="24.75" customHeight="1">
      <c r="A4" s="9" t="s">
        <v>874</v>
      </c>
      <c r="B4" s="102" t="s">
        <v>876</v>
      </c>
      <c r="C4" s="10"/>
      <c r="D4" s="10"/>
      <c r="E4" s="10"/>
      <c r="F4" s="7"/>
    </row>
    <row r="5" spans="1:6" ht="24.75" customHeight="1">
      <c r="A5" s="9" t="s">
        <v>823</v>
      </c>
      <c r="B5" s="9" t="s">
        <v>887</v>
      </c>
      <c r="C5" s="10"/>
      <c r="D5" s="10"/>
      <c r="E5" s="10"/>
      <c r="F5" s="7"/>
    </row>
    <row r="6" spans="1:6" ht="24.75" customHeight="1">
      <c r="A6" s="9"/>
      <c r="B6" s="60" t="s">
        <v>1074</v>
      </c>
      <c r="C6" s="131">
        <v>0</v>
      </c>
      <c r="D6" s="131">
        <v>350</v>
      </c>
      <c r="E6" s="131">
        <v>350</v>
      </c>
      <c r="F6" s="310">
        <f aca="true" t="shared" si="0" ref="F6:F11">SUM(E6/D6)*100</f>
        <v>100</v>
      </c>
    </row>
    <row r="7" spans="1:6" ht="24.75" customHeight="1">
      <c r="A7" s="9"/>
      <c r="B7" s="11" t="s">
        <v>1115</v>
      </c>
      <c r="C7" s="131">
        <v>259</v>
      </c>
      <c r="D7" s="131">
        <v>259</v>
      </c>
      <c r="E7" s="131">
        <v>258</v>
      </c>
      <c r="F7" s="310">
        <f t="shared" si="0"/>
        <v>99.61389961389962</v>
      </c>
    </row>
    <row r="8" spans="1:6" ht="24.75" customHeight="1">
      <c r="A8" s="9"/>
      <c r="B8" s="11" t="s">
        <v>1076</v>
      </c>
      <c r="C8" s="131">
        <v>500</v>
      </c>
      <c r="D8" s="131">
        <v>500</v>
      </c>
      <c r="E8" s="131">
        <v>545</v>
      </c>
      <c r="F8" s="310">
        <f t="shared" si="0"/>
        <v>109.00000000000001</v>
      </c>
    </row>
    <row r="9" spans="1:6" ht="24.75" customHeight="1">
      <c r="A9" s="9"/>
      <c r="B9" s="11" t="s">
        <v>1619</v>
      </c>
      <c r="C9" s="131">
        <v>700</v>
      </c>
      <c r="D9" s="131">
        <v>700</v>
      </c>
      <c r="E9" s="131">
        <v>474</v>
      </c>
      <c r="F9" s="310">
        <f t="shared" si="0"/>
        <v>67.71428571428572</v>
      </c>
    </row>
    <row r="10" spans="1:6" ht="24.75" customHeight="1">
      <c r="A10" s="61"/>
      <c r="B10" s="11" t="s">
        <v>1464</v>
      </c>
      <c r="C10" s="85">
        <v>29</v>
      </c>
      <c r="D10" s="85">
        <v>29</v>
      </c>
      <c r="E10" s="85">
        <v>29</v>
      </c>
      <c r="F10" s="310">
        <v>0</v>
      </c>
    </row>
    <row r="11" spans="1:6" ht="24.75" customHeight="1">
      <c r="A11" s="61"/>
      <c r="B11" s="118" t="s">
        <v>1671</v>
      </c>
      <c r="C11" s="85"/>
      <c r="D11" s="85">
        <v>0</v>
      </c>
      <c r="E11" s="85">
        <v>0</v>
      </c>
      <c r="F11" s="310" t="e">
        <f t="shared" si="0"/>
        <v>#DIV/0!</v>
      </c>
    </row>
    <row r="12" spans="1:6" ht="24.75" customHeight="1">
      <c r="A12" s="61"/>
      <c r="B12" s="102" t="s">
        <v>891</v>
      </c>
      <c r="C12" s="68">
        <f>SUM(C6:C10)</f>
        <v>1488</v>
      </c>
      <c r="D12" s="68">
        <f>SUM(D6:D11)</f>
        <v>1838</v>
      </c>
      <c r="E12" s="68">
        <f>SUM(E6:E11)</f>
        <v>1656</v>
      </c>
      <c r="F12" s="312">
        <f>SUM(E12/D12)*100</f>
        <v>90.09793253536452</v>
      </c>
    </row>
    <row r="13" spans="1:6" ht="24.75" customHeight="1">
      <c r="A13" s="103" t="s">
        <v>824</v>
      </c>
      <c r="B13" s="6" t="s">
        <v>888</v>
      </c>
      <c r="C13" s="46"/>
      <c r="D13" s="46"/>
      <c r="E13" s="46"/>
      <c r="F13" s="310"/>
    </row>
    <row r="14" spans="1:6" ht="24.75" customHeight="1">
      <c r="A14" s="59"/>
      <c r="B14" s="11" t="s">
        <v>1620</v>
      </c>
      <c r="C14" s="46">
        <v>830</v>
      </c>
      <c r="D14" s="46">
        <v>934</v>
      </c>
      <c r="E14" s="46">
        <v>934</v>
      </c>
      <c r="F14" s="310">
        <f>SUM(E14/D14)*100</f>
        <v>100</v>
      </c>
    </row>
    <row r="15" spans="1:6" ht="24.75" customHeight="1">
      <c r="A15" s="59"/>
      <c r="B15" s="118" t="s">
        <v>1621</v>
      </c>
      <c r="C15" s="46">
        <v>6949</v>
      </c>
      <c r="D15" s="46">
        <v>6949</v>
      </c>
      <c r="E15" s="46">
        <v>6948</v>
      </c>
      <c r="F15" s="310">
        <f>SUM(E15/D15)*100</f>
        <v>99.98560944020723</v>
      </c>
    </row>
    <row r="16" spans="1:6" ht="24.75" customHeight="1">
      <c r="A16" s="59"/>
      <c r="B16" s="11" t="s">
        <v>1672</v>
      </c>
      <c r="C16" s="46"/>
      <c r="D16" s="46">
        <v>60</v>
      </c>
      <c r="E16" s="46">
        <v>60</v>
      </c>
      <c r="F16" s="310">
        <f>SUM(E16/D16)*100</f>
        <v>100</v>
      </c>
    </row>
    <row r="17" spans="1:6" ht="24.75" customHeight="1">
      <c r="A17" s="59"/>
      <c r="B17" s="11" t="s">
        <v>1673</v>
      </c>
      <c r="C17" s="46">
        <v>350</v>
      </c>
      <c r="D17" s="46">
        <v>0</v>
      </c>
      <c r="E17" s="46">
        <v>0</v>
      </c>
      <c r="F17" s="310">
        <v>0</v>
      </c>
    </row>
    <row r="18" spans="1:6" ht="24.75" customHeight="1">
      <c r="A18" s="11"/>
      <c r="B18" s="104" t="s">
        <v>892</v>
      </c>
      <c r="C18" s="68">
        <f>SUM(C14:C17)</f>
        <v>8129</v>
      </c>
      <c r="D18" s="68">
        <f>SUM(D14:D17)</f>
        <v>7943</v>
      </c>
      <c r="E18" s="68">
        <f>SUM(E14:E17)</f>
        <v>7942</v>
      </c>
      <c r="F18" s="312">
        <f>SUM(E18/D18)*100</f>
        <v>99.98741029837593</v>
      </c>
    </row>
    <row r="19" spans="1:6" ht="24.75" customHeight="1">
      <c r="A19" s="11" t="s">
        <v>1440</v>
      </c>
      <c r="B19" s="102" t="s">
        <v>1674</v>
      </c>
      <c r="C19" s="68"/>
      <c r="D19" s="68">
        <v>55</v>
      </c>
      <c r="E19" s="68">
        <v>55</v>
      </c>
      <c r="F19" s="310"/>
    </row>
    <row r="20" spans="1:6" ht="24.75" customHeight="1">
      <c r="A20" s="6" t="s">
        <v>826</v>
      </c>
      <c r="B20" s="118" t="s">
        <v>1458</v>
      </c>
      <c r="C20" s="68">
        <v>1573</v>
      </c>
      <c r="D20" s="68">
        <v>8050</v>
      </c>
      <c r="E20" s="68">
        <v>0</v>
      </c>
      <c r="F20" s="310"/>
    </row>
    <row r="21" spans="1:6" ht="24.75" customHeight="1">
      <c r="A21" s="141"/>
      <c r="B21" s="541" t="s">
        <v>1481</v>
      </c>
      <c r="C21" s="542">
        <f>C12+C18+C19+C20</f>
        <v>11190</v>
      </c>
      <c r="D21" s="542">
        <f>D12+D18+D19+D20</f>
        <v>17886</v>
      </c>
      <c r="E21" s="542">
        <f>E12+E18+E19+E20</f>
        <v>9653</v>
      </c>
      <c r="F21" s="543">
        <f>SUM(E21/D21)*100</f>
        <v>53.96958515039696</v>
      </c>
    </row>
    <row r="22" spans="1:6" ht="24.75" customHeight="1">
      <c r="A22" s="6" t="s">
        <v>875</v>
      </c>
      <c r="B22" s="102" t="s">
        <v>1622</v>
      </c>
      <c r="C22" s="47"/>
      <c r="D22" s="47"/>
      <c r="E22" s="47"/>
      <c r="F22" s="310"/>
    </row>
    <row r="23" spans="1:6" ht="24.75" customHeight="1">
      <c r="A23" s="6"/>
      <c r="B23" s="102" t="s">
        <v>1675</v>
      </c>
      <c r="C23" s="47"/>
      <c r="D23" s="47">
        <v>29</v>
      </c>
      <c r="E23" s="47">
        <v>29</v>
      </c>
      <c r="F23" s="310"/>
    </row>
    <row r="24" spans="1:6" ht="24.75" customHeight="1">
      <c r="A24" s="11"/>
      <c r="B24" s="541" t="s">
        <v>1623</v>
      </c>
      <c r="C24" s="142">
        <v>0</v>
      </c>
      <c r="D24" s="142">
        <f>SUM(D23)</f>
        <v>29</v>
      </c>
      <c r="E24" s="142">
        <f>SUM(E23)</f>
        <v>29</v>
      </c>
      <c r="F24" s="543">
        <v>0</v>
      </c>
    </row>
    <row r="25" spans="1:6" ht="24.75" customHeight="1">
      <c r="A25" s="11"/>
      <c r="B25" s="544" t="s">
        <v>1678</v>
      </c>
      <c r="C25" s="142">
        <f>C21+C24</f>
        <v>11190</v>
      </c>
      <c r="D25" s="142">
        <f>D21+D24</f>
        <v>17915</v>
      </c>
      <c r="E25" s="142">
        <f>E21+E24</f>
        <v>9682</v>
      </c>
      <c r="F25" s="543">
        <f>SUM(E25/D25)*100</f>
        <v>54.04409712531398</v>
      </c>
    </row>
    <row r="26" spans="1:6" ht="30" customHeight="1">
      <c r="A26" s="6" t="s">
        <v>889</v>
      </c>
      <c r="B26" s="117" t="s">
        <v>1626</v>
      </c>
      <c r="C26" s="47"/>
      <c r="D26" s="47"/>
      <c r="E26" s="47"/>
      <c r="F26" s="310"/>
    </row>
    <row r="27" spans="1:6" ht="24.75" customHeight="1">
      <c r="A27" s="6" t="s">
        <v>874</v>
      </c>
      <c r="B27" s="102" t="s">
        <v>876</v>
      </c>
      <c r="C27" s="47"/>
      <c r="D27" s="47"/>
      <c r="E27" s="47"/>
      <c r="F27" s="310"/>
    </row>
    <row r="28" spans="1:6" ht="24.75" customHeight="1">
      <c r="A28" s="6" t="s">
        <v>823</v>
      </c>
      <c r="B28" s="102" t="s">
        <v>890</v>
      </c>
      <c r="C28" s="47"/>
      <c r="D28" s="47"/>
      <c r="E28" s="47"/>
      <c r="F28" s="310"/>
    </row>
    <row r="29" spans="1:6" ht="24.75" customHeight="1">
      <c r="A29" s="6"/>
      <c r="B29" s="127" t="s">
        <v>1627</v>
      </c>
      <c r="C29" s="62"/>
      <c r="D29" s="62"/>
      <c r="E29" s="62"/>
      <c r="F29" s="310"/>
    </row>
    <row r="30" spans="1:6" ht="24.75" customHeight="1">
      <c r="A30" s="6"/>
      <c r="B30" s="9" t="s">
        <v>893</v>
      </c>
      <c r="C30" s="47">
        <f>SUM(C29)</f>
        <v>0</v>
      </c>
      <c r="D30" s="47">
        <f>SUM(D29)</f>
        <v>0</v>
      </c>
      <c r="E30" s="47">
        <f>SUM(E29)</f>
        <v>0</v>
      </c>
      <c r="F30" s="312"/>
    </row>
    <row r="31" spans="1:6" ht="24.75" customHeight="1">
      <c r="A31" s="6" t="s">
        <v>824</v>
      </c>
      <c r="B31" s="102" t="s">
        <v>1624</v>
      </c>
      <c r="C31" s="47"/>
      <c r="D31" s="47"/>
      <c r="E31" s="47"/>
      <c r="F31" s="310"/>
    </row>
    <row r="32" spans="1:6" ht="24.75" customHeight="1">
      <c r="A32" s="6"/>
      <c r="B32" s="78" t="s">
        <v>1449</v>
      </c>
      <c r="C32" s="47">
        <f>SUM(C31:C31)</f>
        <v>0</v>
      </c>
      <c r="D32" s="47">
        <v>0</v>
      </c>
      <c r="E32" s="47">
        <v>0</v>
      </c>
      <c r="F32" s="310"/>
    </row>
    <row r="33" spans="1:6" ht="24.75" customHeight="1">
      <c r="A33" s="6" t="s">
        <v>825</v>
      </c>
      <c r="B33" s="102" t="s">
        <v>1625</v>
      </c>
      <c r="C33" s="47"/>
      <c r="D33" s="47"/>
      <c r="E33" s="47"/>
      <c r="F33" s="310"/>
    </row>
    <row r="34" spans="1:6" ht="24.75" customHeight="1">
      <c r="A34" s="11"/>
      <c r="B34" s="78" t="s">
        <v>894</v>
      </c>
      <c r="C34" s="47"/>
      <c r="D34" s="47"/>
      <c r="E34" s="47"/>
      <c r="F34" s="312"/>
    </row>
    <row r="35" spans="1:6" ht="24.75" customHeight="1">
      <c r="A35" s="6"/>
      <c r="B35" s="6" t="s">
        <v>1466</v>
      </c>
      <c r="C35" s="47"/>
      <c r="D35" s="47"/>
      <c r="E35" s="47"/>
      <c r="F35" s="312"/>
    </row>
    <row r="36" spans="1:6" ht="24.75" customHeight="1">
      <c r="A36" s="6"/>
      <c r="B36" s="102" t="s">
        <v>1482</v>
      </c>
      <c r="C36" s="68"/>
      <c r="D36" s="68"/>
      <c r="E36" s="105"/>
      <c r="F36" s="310"/>
    </row>
    <row r="37" spans="1:6" ht="24.75" customHeight="1">
      <c r="A37" s="6"/>
      <c r="B37" s="102"/>
      <c r="C37" s="68"/>
      <c r="D37" s="68"/>
      <c r="E37" s="105"/>
      <c r="F37" s="310"/>
    </row>
    <row r="38" spans="1:6" ht="24.75" customHeight="1">
      <c r="A38" s="30"/>
      <c r="B38" s="30"/>
      <c r="C38" s="30"/>
      <c r="D38" s="30"/>
      <c r="E38" s="30"/>
      <c r="F38" s="30"/>
    </row>
    <row r="39" spans="1:6" ht="24.75" customHeight="1">
      <c r="A39" s="30"/>
      <c r="C39" s="30"/>
      <c r="D39" s="30"/>
      <c r="E39" s="30"/>
      <c r="F39" s="30"/>
    </row>
  </sheetData>
  <sheetProtection/>
  <printOptions horizontalCentered="1"/>
  <pageMargins left="0.2362204724409449" right="0.2362204724409449" top="1.2" bottom="0.19" header="0.45" footer="0.19"/>
  <pageSetup horizontalDpi="600" verticalDpi="600" orientation="portrait" paperSize="9" scale="54" r:id="rId1"/>
  <headerFooter alignWithMargins="0">
    <oddHeader>&amp;C&amp;"Garamond,Félkövér"&amp;12 5/2016.(IV.22.) számú zárszámadási rendelethez
ZALASZABAR KÖZSÉG ÖNKORMÁNYZATA ÉS INTÉZMÉNYE EGYÉB MŰKÖDÉSI ÉS EGYÉB FEJLESZTÉSI CÉLÚ KIADÁSAINAK TELJ.ÁLLAMHÁZTARTÁSON BELÜLRE ÉS KÍVÜLRE 2015. ÉVBEN
&amp;R&amp;A
&amp;P.oldal
1000.-Ft-ban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2:F26"/>
  <sheetViews>
    <sheetView view="pageLayout" workbookViewId="0" topLeftCell="A1">
      <selection activeCell="B1" sqref="B1"/>
    </sheetView>
  </sheetViews>
  <sheetFormatPr defaultColWidth="9.00390625" defaultRowHeight="12.75"/>
  <cols>
    <col min="1" max="1" width="7.125" style="19" customWidth="1"/>
    <col min="2" max="2" width="63.625" style="19" customWidth="1"/>
    <col min="3" max="3" width="8.625" style="19" customWidth="1"/>
    <col min="4" max="16384" width="9.125" style="19" customWidth="1"/>
  </cols>
  <sheetData>
    <row r="2" spans="1:6" ht="15" customHeight="1">
      <c r="A2" s="702" t="s">
        <v>854</v>
      </c>
      <c r="B2" s="701" t="s">
        <v>833</v>
      </c>
      <c r="C2" s="187"/>
      <c r="D2" s="36"/>
      <c r="E2" s="692" t="s">
        <v>1647</v>
      </c>
      <c r="F2" s="692" t="s">
        <v>1547</v>
      </c>
    </row>
    <row r="3" spans="1:6" ht="15" customHeight="1">
      <c r="A3" s="702"/>
      <c r="B3" s="701"/>
      <c r="C3" s="188" t="s">
        <v>1645</v>
      </c>
      <c r="D3" s="37" t="s">
        <v>1645</v>
      </c>
      <c r="E3" s="693"/>
      <c r="F3" s="693"/>
    </row>
    <row r="4" spans="1:6" ht="15" customHeight="1">
      <c r="A4" s="702"/>
      <c r="B4" s="701"/>
      <c r="C4" s="188" t="s">
        <v>642</v>
      </c>
      <c r="D4" s="37" t="s">
        <v>1446</v>
      </c>
      <c r="E4" s="693"/>
      <c r="F4" s="693"/>
    </row>
    <row r="5" spans="1:6" ht="15" customHeight="1">
      <c r="A5" s="702"/>
      <c r="B5" s="701"/>
      <c r="C5" s="189"/>
      <c r="D5" s="38"/>
      <c r="E5" s="694"/>
      <c r="F5" s="694"/>
    </row>
    <row r="6" spans="1:6" ht="24.75" customHeight="1">
      <c r="A6" s="695" t="s">
        <v>1019</v>
      </c>
      <c r="B6" s="696"/>
      <c r="C6" s="696"/>
      <c r="D6" s="696"/>
      <c r="E6" s="696"/>
      <c r="F6" s="697"/>
    </row>
    <row r="7" spans="1:6" ht="24.75" customHeight="1">
      <c r="A7" s="155"/>
      <c r="B7" s="156"/>
      <c r="C7" s="157"/>
      <c r="D7" s="170"/>
      <c r="E7" s="179"/>
      <c r="F7" s="393"/>
    </row>
    <row r="8" spans="1:6" ht="24.75" customHeight="1">
      <c r="A8" s="172" t="s">
        <v>823</v>
      </c>
      <c r="B8" s="698" t="s">
        <v>1010</v>
      </c>
      <c r="C8" s="699"/>
      <c r="D8" s="700"/>
      <c r="E8" s="171"/>
      <c r="F8" s="171"/>
    </row>
    <row r="9" spans="1:6" ht="24.75" customHeight="1">
      <c r="A9" s="172"/>
      <c r="B9" s="173" t="s">
        <v>879</v>
      </c>
      <c r="C9" s="170">
        <v>556</v>
      </c>
      <c r="D9" s="170">
        <v>210</v>
      </c>
      <c r="E9" s="170">
        <v>0</v>
      </c>
      <c r="F9" s="393">
        <f aca="true" t="shared" si="0" ref="F9:F21">E9/D9*100</f>
        <v>0</v>
      </c>
    </row>
    <row r="10" spans="1:6" ht="24.75" customHeight="1">
      <c r="A10" s="172"/>
      <c r="B10" s="174" t="s">
        <v>1011</v>
      </c>
      <c r="C10" s="160">
        <v>0</v>
      </c>
      <c r="D10" s="160">
        <v>0</v>
      </c>
      <c r="E10" s="160">
        <v>0</v>
      </c>
      <c r="F10" s="393">
        <v>0</v>
      </c>
    </row>
    <row r="11" spans="1:6" ht="24.75" customHeight="1">
      <c r="A11" s="172"/>
      <c r="B11" s="175" t="s">
        <v>1012</v>
      </c>
      <c r="C11" s="176">
        <f>SUM(C9:C10)</f>
        <v>556</v>
      </c>
      <c r="D11" s="176">
        <f>SUM(D9:D10)</f>
        <v>210</v>
      </c>
      <c r="E11" s="176">
        <f>SUM(E9:E10)</f>
        <v>0</v>
      </c>
      <c r="F11" s="191">
        <f t="shared" si="0"/>
        <v>0</v>
      </c>
    </row>
    <row r="12" spans="1:6" ht="24.75" customHeight="1">
      <c r="A12" s="172" t="s">
        <v>824</v>
      </c>
      <c r="B12" s="177" t="s">
        <v>1013</v>
      </c>
      <c r="C12" s="160"/>
      <c r="D12" s="160"/>
      <c r="E12" s="160"/>
      <c r="F12" s="393"/>
    </row>
    <row r="13" spans="1:6" ht="24.75" customHeight="1">
      <c r="A13" s="172"/>
      <c r="B13" s="532" t="s">
        <v>1628</v>
      </c>
      <c r="C13" s="160">
        <v>0</v>
      </c>
      <c r="D13" s="160">
        <v>603</v>
      </c>
      <c r="E13" s="160">
        <v>603</v>
      </c>
      <c r="F13" s="393">
        <f t="shared" si="0"/>
        <v>100</v>
      </c>
    </row>
    <row r="14" spans="1:6" ht="24.75" customHeight="1">
      <c r="A14" s="172"/>
      <c r="B14" s="175" t="s">
        <v>1014</v>
      </c>
      <c r="C14" s="178">
        <f>SUM(C13)</f>
        <v>0</v>
      </c>
      <c r="D14" s="178">
        <f>SUM(D13)</f>
        <v>603</v>
      </c>
      <c r="E14" s="178">
        <f>SUM(E13)</f>
        <v>603</v>
      </c>
      <c r="F14" s="192">
        <f t="shared" si="0"/>
        <v>100</v>
      </c>
    </row>
    <row r="15" spans="1:6" ht="24.75" customHeight="1">
      <c r="A15" s="172" t="s">
        <v>825</v>
      </c>
      <c r="B15" s="177" t="s">
        <v>1015</v>
      </c>
      <c r="C15" s="165"/>
      <c r="D15" s="165"/>
      <c r="E15" s="165"/>
      <c r="F15" s="393"/>
    </row>
    <row r="16" spans="1:6" ht="24.75" customHeight="1">
      <c r="A16" s="172"/>
      <c r="B16" s="174" t="s">
        <v>1016</v>
      </c>
      <c r="C16" s="162">
        <v>950</v>
      </c>
      <c r="D16" s="162">
        <v>1401</v>
      </c>
      <c r="E16" s="162">
        <v>1401</v>
      </c>
      <c r="F16" s="393">
        <f t="shared" si="0"/>
        <v>100</v>
      </c>
    </row>
    <row r="17" spans="1:6" ht="24.75" customHeight="1">
      <c r="A17" s="172"/>
      <c r="B17" s="175" t="s">
        <v>1015</v>
      </c>
      <c r="C17" s="176">
        <f>SUM(C16:C16)</f>
        <v>950</v>
      </c>
      <c r="D17" s="176">
        <f>SUM(D16:D16)</f>
        <v>1401</v>
      </c>
      <c r="E17" s="176">
        <f>SUM(E16:E16)</f>
        <v>1401</v>
      </c>
      <c r="F17" s="191">
        <f t="shared" si="0"/>
        <v>100</v>
      </c>
    </row>
    <row r="18" spans="1:6" ht="24.75" customHeight="1">
      <c r="A18" s="172" t="s">
        <v>826</v>
      </c>
      <c r="B18" s="177" t="s">
        <v>1017</v>
      </c>
      <c r="C18" s="162"/>
      <c r="D18" s="162"/>
      <c r="E18" s="162"/>
      <c r="F18" s="571"/>
    </row>
    <row r="19" spans="1:6" ht="24.75" customHeight="1">
      <c r="A19" s="172"/>
      <c r="B19" s="177" t="s">
        <v>1018</v>
      </c>
      <c r="C19" s="162">
        <v>2397</v>
      </c>
      <c r="D19" s="162">
        <v>2310</v>
      </c>
      <c r="E19" s="162">
        <v>1813</v>
      </c>
      <c r="F19" s="571">
        <f t="shared" si="0"/>
        <v>78.48484848484848</v>
      </c>
    </row>
    <row r="20" spans="1:6" ht="24.75" customHeight="1">
      <c r="A20" s="172" t="s">
        <v>828</v>
      </c>
      <c r="B20" s="177" t="s">
        <v>1661</v>
      </c>
      <c r="C20" s="533"/>
      <c r="D20" s="533">
        <v>582</v>
      </c>
      <c r="E20" s="533">
        <v>582</v>
      </c>
      <c r="F20" s="393">
        <f t="shared" si="0"/>
        <v>100</v>
      </c>
    </row>
    <row r="21" spans="1:6" ht="24.75" customHeight="1">
      <c r="A21" s="572"/>
      <c r="B21" s="177" t="s">
        <v>1662</v>
      </c>
      <c r="C21" s="176" t="e">
        <f>SUM(#REF!)</f>
        <v>#REF!</v>
      </c>
      <c r="D21" s="176">
        <f>SUM(D20:D20)</f>
        <v>582</v>
      </c>
      <c r="E21" s="176">
        <f>SUM(E20:E20)</f>
        <v>582</v>
      </c>
      <c r="F21" s="191">
        <f t="shared" si="0"/>
        <v>100</v>
      </c>
    </row>
    <row r="22" spans="1:6" ht="24.75" customHeight="1">
      <c r="A22" s="190"/>
      <c r="B22" s="616" t="s">
        <v>1020</v>
      </c>
      <c r="C22" s="617">
        <f>C11+C17+C19</f>
        <v>3903</v>
      </c>
      <c r="D22" s="617">
        <f>D11+D17+D19+D14+D21</f>
        <v>5106</v>
      </c>
      <c r="E22" s="617">
        <f>E11+E17+E19+E14+E21</f>
        <v>4399</v>
      </c>
      <c r="F22" s="618">
        <v>86.2</v>
      </c>
    </row>
    <row r="25" ht="12.75">
      <c r="B25" s="82"/>
    </row>
    <row r="26" ht="12.75">
      <c r="B26" s="82"/>
    </row>
  </sheetData>
  <sheetProtection/>
  <mergeCells count="6">
    <mergeCell ref="F2:F5"/>
    <mergeCell ref="A6:F6"/>
    <mergeCell ref="B8:D8"/>
    <mergeCell ref="B2:B5"/>
    <mergeCell ref="A2:A5"/>
    <mergeCell ref="E2:E5"/>
  </mergeCells>
  <printOptions horizontalCentered="1"/>
  <pageMargins left="0.2362204724409449" right="0.2362204724409449" top="1.09" bottom="0.19" header="0.36" footer="0.19"/>
  <pageSetup horizontalDpi="600" verticalDpi="600" orientation="portrait" paperSize="9" scale="92" r:id="rId1"/>
  <headerFooter alignWithMargins="0">
    <oddHeader>&amp;C&amp;"Garamond,Félkövér"&amp;14  5/2016.(IV.22.) számú zárszámadási rendelethez 
Z&amp;12ALASZABAR KÖZSÉG ÖNKORMÁNYZATA ÁLTAL FOLYÓSÍTOTT 
ELLÁTÁSOK (SZOCIÁLIS) TELJESÍTÉSE  2015. ÉVBEN&amp;R&amp;A
&amp;P.oldal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F26"/>
  <sheetViews>
    <sheetView view="pageLayout" zoomScaleSheetLayoutView="80" workbookViewId="0" topLeftCell="A1">
      <selection activeCell="A28" sqref="A28:F28"/>
    </sheetView>
  </sheetViews>
  <sheetFormatPr defaultColWidth="9.00390625" defaultRowHeight="12.75"/>
  <cols>
    <col min="1" max="1" width="7.125" style="19" customWidth="1"/>
    <col min="2" max="2" width="53.125" style="19" customWidth="1"/>
    <col min="3" max="5" width="12.875" style="19" customWidth="1"/>
    <col min="6" max="6" width="11.625" style="19" customWidth="1"/>
    <col min="7" max="16384" width="9.125" style="19" customWidth="1"/>
  </cols>
  <sheetData>
    <row r="1" spans="1:6" ht="15" customHeight="1">
      <c r="A1" s="702" t="s">
        <v>854</v>
      </c>
      <c r="B1" s="701" t="s">
        <v>832</v>
      </c>
      <c r="C1" s="36"/>
      <c r="D1" s="36"/>
      <c r="E1" s="36"/>
      <c r="F1" s="692" t="s">
        <v>1459</v>
      </c>
    </row>
    <row r="2" spans="1:6" ht="15" customHeight="1">
      <c r="A2" s="702"/>
      <c r="B2" s="701"/>
      <c r="C2" s="37" t="s">
        <v>1645</v>
      </c>
      <c r="D2" s="37" t="s">
        <v>1645</v>
      </c>
      <c r="E2" s="37" t="s">
        <v>1645</v>
      </c>
      <c r="F2" s="693"/>
    </row>
    <row r="3" spans="1:6" ht="15" customHeight="1">
      <c r="A3" s="702"/>
      <c r="B3" s="701"/>
      <c r="C3" s="37" t="s">
        <v>831</v>
      </c>
      <c r="D3" s="37" t="s">
        <v>1446</v>
      </c>
      <c r="E3" s="37" t="s">
        <v>1546</v>
      </c>
      <c r="F3" s="693"/>
    </row>
    <row r="4" spans="1:6" ht="15" customHeight="1">
      <c r="A4" s="702"/>
      <c r="B4" s="701"/>
      <c r="C4" s="38"/>
      <c r="D4" s="38"/>
      <c r="E4" s="38"/>
      <c r="F4" s="694"/>
    </row>
    <row r="5" spans="1:6" ht="19.5" customHeight="1">
      <c r="A5" s="158"/>
      <c r="B5" s="158" t="s">
        <v>862</v>
      </c>
      <c r="C5" s="394"/>
      <c r="D5" s="394"/>
      <c r="E5" s="394"/>
      <c r="F5" s="158"/>
    </row>
    <row r="6" spans="1:6" ht="19.5" customHeight="1">
      <c r="A6" s="158" t="s">
        <v>843</v>
      </c>
      <c r="B6" s="158" t="s">
        <v>863</v>
      </c>
      <c r="C6" s="158"/>
      <c r="D6" s="158"/>
      <c r="E6" s="158"/>
      <c r="F6" s="158"/>
    </row>
    <row r="7" spans="1:6" ht="19.5" customHeight="1">
      <c r="A7" s="158"/>
      <c r="B7" s="158" t="s">
        <v>877</v>
      </c>
      <c r="C7" s="158"/>
      <c r="D7" s="158"/>
      <c r="E7" s="158"/>
      <c r="F7" s="158"/>
    </row>
    <row r="8" spans="1:6" ht="19.5" customHeight="1">
      <c r="A8" s="159" t="s">
        <v>823</v>
      </c>
      <c r="B8" s="619" t="s">
        <v>1663</v>
      </c>
      <c r="C8" s="167">
        <v>737</v>
      </c>
      <c r="D8" s="167">
        <v>737</v>
      </c>
      <c r="E8" s="167">
        <v>737</v>
      </c>
      <c r="F8" s="395">
        <f>SUM(E14/D8)*100</f>
        <v>0</v>
      </c>
    </row>
    <row r="9" spans="1:6" ht="19.5" customHeight="1">
      <c r="A9" s="159" t="s">
        <v>824</v>
      </c>
      <c r="B9" s="619" t="s">
        <v>1664</v>
      </c>
      <c r="C9" s="167">
        <v>17709</v>
      </c>
      <c r="D9" s="167">
        <v>0</v>
      </c>
      <c r="E9" s="167">
        <v>0</v>
      </c>
      <c r="F9" s="395">
        <v>0</v>
      </c>
    </row>
    <row r="10" spans="1:6" ht="19.5" customHeight="1">
      <c r="A10" s="159" t="s">
        <v>825</v>
      </c>
      <c r="B10" s="619" t="s">
        <v>1665</v>
      </c>
      <c r="C10" s="161"/>
      <c r="D10" s="161">
        <v>38</v>
      </c>
      <c r="E10" s="161">
        <v>38</v>
      </c>
      <c r="F10" s="395">
        <f>SUM(E10/D10)*100</f>
        <v>100</v>
      </c>
    </row>
    <row r="11" spans="1:6" ht="19.5" customHeight="1">
      <c r="A11" s="159" t="s">
        <v>826</v>
      </c>
      <c r="B11" s="619" t="s">
        <v>1666</v>
      </c>
      <c r="C11" s="167"/>
      <c r="D11" s="167">
        <v>190</v>
      </c>
      <c r="E11" s="167">
        <v>190</v>
      </c>
      <c r="F11" s="395">
        <f>SUM(E11/D11)*100</f>
        <v>100</v>
      </c>
    </row>
    <row r="12" spans="1:6" ht="19.5" customHeight="1">
      <c r="A12" s="396"/>
      <c r="B12" s="159"/>
      <c r="C12" s="167"/>
      <c r="D12" s="167"/>
      <c r="E12" s="167"/>
      <c r="F12" s="395"/>
    </row>
    <row r="13" spans="1:6" ht="19.5" customHeight="1">
      <c r="A13" s="396"/>
      <c r="B13" s="163" t="s">
        <v>878</v>
      </c>
      <c r="C13" s="164">
        <f>SUM(C8:C12)</f>
        <v>18446</v>
      </c>
      <c r="D13" s="164">
        <f>SUM(D8:D12)</f>
        <v>965</v>
      </c>
      <c r="E13" s="164">
        <f>SUM(E8:E12)</f>
        <v>965</v>
      </c>
      <c r="F13" s="397">
        <f>SUM(E13/D13)*100</f>
        <v>100</v>
      </c>
    </row>
    <row r="14" spans="1:6" ht="19.5" customHeight="1">
      <c r="A14" s="396"/>
      <c r="B14" s="398"/>
      <c r="C14" s="167"/>
      <c r="D14" s="167"/>
      <c r="E14" s="167"/>
      <c r="F14" s="395"/>
    </row>
    <row r="15" spans="1:6" ht="19.5" customHeight="1">
      <c r="A15" s="396"/>
      <c r="B15" s="398" t="s">
        <v>1629</v>
      </c>
      <c r="C15" s="164"/>
      <c r="D15" s="164"/>
      <c r="E15" s="164"/>
      <c r="F15" s="395"/>
    </row>
    <row r="16" spans="1:6" ht="19.5" customHeight="1">
      <c r="A16" s="396" t="s">
        <v>823</v>
      </c>
      <c r="B16" s="619" t="s">
        <v>1667</v>
      </c>
      <c r="C16" s="167">
        <v>160</v>
      </c>
      <c r="D16" s="167">
        <v>151</v>
      </c>
      <c r="E16" s="167">
        <v>151</v>
      </c>
      <c r="F16" s="395">
        <f>SUM(E16/D16)*100</f>
        <v>100</v>
      </c>
    </row>
    <row r="17" spans="1:6" ht="19.5" customHeight="1">
      <c r="A17" s="396"/>
      <c r="B17" s="619" t="s">
        <v>1668</v>
      </c>
      <c r="C17" s="167">
        <v>100</v>
      </c>
      <c r="D17" s="167">
        <v>159</v>
      </c>
      <c r="E17" s="167">
        <v>159</v>
      </c>
      <c r="F17" s="395"/>
    </row>
    <row r="18" spans="1:6" ht="19.5" customHeight="1">
      <c r="A18" s="396"/>
      <c r="B18" s="619" t="s">
        <v>1669</v>
      </c>
      <c r="C18" s="167"/>
      <c r="D18" s="167">
        <v>117</v>
      </c>
      <c r="E18" s="167">
        <v>116</v>
      </c>
      <c r="F18" s="395"/>
    </row>
    <row r="19" spans="1:6" ht="19.5" customHeight="1">
      <c r="A19" s="396"/>
      <c r="B19" s="163" t="s">
        <v>1630</v>
      </c>
      <c r="C19" s="166">
        <f>SUM(C16:C17)</f>
        <v>260</v>
      </c>
      <c r="D19" s="166">
        <f>SUM(D16:D18)</f>
        <v>427</v>
      </c>
      <c r="E19" s="166">
        <f>SUM(E16:E18)</f>
        <v>426</v>
      </c>
      <c r="F19" s="395">
        <f>SUM(E19/D19)*100</f>
        <v>99.76580796252928</v>
      </c>
    </row>
    <row r="20" spans="1:6" ht="19.5" customHeight="1">
      <c r="A20" s="399"/>
      <c r="B20" s="168" t="s">
        <v>864</v>
      </c>
      <c r="C20" s="169">
        <f>SUM(C19+C13)</f>
        <v>18706</v>
      </c>
      <c r="D20" s="169">
        <f>SUM(D19+D13)</f>
        <v>1392</v>
      </c>
      <c r="E20" s="169">
        <f>SUM(E19+E13)</f>
        <v>1391</v>
      </c>
      <c r="F20" s="400">
        <f>SUM(E20/D20)*100</f>
        <v>99.92816091954023</v>
      </c>
    </row>
    <row r="21" spans="1:6" ht="15.75">
      <c r="A21" s="158" t="s">
        <v>889</v>
      </c>
      <c r="B21" s="158" t="s">
        <v>883</v>
      </c>
      <c r="C21" s="158"/>
      <c r="D21" s="158"/>
      <c r="E21" s="158"/>
      <c r="F21" s="395"/>
    </row>
    <row r="22" spans="1:6" ht="15.75">
      <c r="A22" s="158"/>
      <c r="B22" s="158" t="s">
        <v>877</v>
      </c>
      <c r="C22" s="158"/>
      <c r="D22" s="158"/>
      <c r="E22" s="158"/>
      <c r="F22" s="395"/>
    </row>
    <row r="23" spans="1:6" ht="15">
      <c r="A23" s="159"/>
      <c r="B23" s="619" t="s">
        <v>1664</v>
      </c>
      <c r="C23" s="167"/>
      <c r="D23" s="167">
        <v>14709</v>
      </c>
      <c r="E23" s="167">
        <v>14709</v>
      </c>
      <c r="F23" s="395">
        <f>SUM(E23/D23)*100</f>
        <v>100</v>
      </c>
    </row>
    <row r="24" spans="1:6" ht="15">
      <c r="A24" s="159"/>
      <c r="B24" s="159"/>
      <c r="C24" s="167"/>
      <c r="D24" s="167"/>
      <c r="E24" s="167"/>
      <c r="F24" s="395"/>
    </row>
    <row r="25" spans="1:6" ht="15.75">
      <c r="A25" s="159"/>
      <c r="B25" s="163" t="s">
        <v>878</v>
      </c>
      <c r="C25" s="166">
        <f>SUM(C23:C24)</f>
        <v>0</v>
      </c>
      <c r="D25" s="166">
        <f>SUM(D23:D24)</f>
        <v>14709</v>
      </c>
      <c r="E25" s="166">
        <f>SUM(E23:E24)</f>
        <v>14709</v>
      </c>
      <c r="F25" s="397"/>
    </row>
    <row r="26" spans="1:6" ht="15">
      <c r="A26" s="399"/>
      <c r="B26" s="168" t="s">
        <v>621</v>
      </c>
      <c r="C26" s="169">
        <f>C25</f>
        <v>0</v>
      </c>
      <c r="D26" s="169">
        <f>D25</f>
        <v>14709</v>
      </c>
      <c r="E26" s="169">
        <f>E25</f>
        <v>14709</v>
      </c>
      <c r="F26" s="400"/>
    </row>
  </sheetData>
  <sheetProtection/>
  <mergeCells count="3">
    <mergeCell ref="B1:B4"/>
    <mergeCell ref="F1:F4"/>
    <mergeCell ref="A1:A4"/>
  </mergeCells>
  <printOptions horizontalCentered="1"/>
  <pageMargins left="0.2362204724409449" right="0.2362204724409449" top="1.09" bottom="0.19" header="0.36" footer="0.19"/>
  <pageSetup horizontalDpi="600" verticalDpi="600" orientation="portrait" paperSize="9" scale="80" r:id="rId1"/>
  <headerFooter alignWithMargins="0">
    <oddHeader>&amp;C  5/2016.(IV.22.) számú zárszámadási rendelethez
ZALASZABAR KÖZSÉG ÖNKORMÁNYZATA ÉS INTÉZMÉNYE
2015. ÉVI  BERUHÁZÁSI CÉLÚ KIADÁSAINAK TELJESÍTÉSE FELADATONKÉNT
&amp;R&amp;A
&amp;P.oldal
</oddHeader>
  </headerFooter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Zalakaros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2016-04-19T09:38:31Z</cp:lastPrinted>
  <dcterms:created xsi:type="dcterms:W3CDTF">2001-01-10T12:44:25Z</dcterms:created>
  <dcterms:modified xsi:type="dcterms:W3CDTF">2016-04-25T07:31:11Z</dcterms:modified>
  <cp:category/>
  <cp:version/>
  <cp:contentType/>
  <cp:contentStatus/>
</cp:coreProperties>
</file>