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kiadáso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15" i="1"/>
  <c r="B16" i="1"/>
  <c r="B10" i="1" s="1"/>
  <c r="B19" i="1"/>
  <c r="B20" i="1"/>
  <c r="B21" i="1"/>
  <c r="B22" i="1"/>
  <c r="B27" i="1"/>
  <c r="B28" i="1"/>
  <c r="B29" i="1"/>
  <c r="B30" i="1"/>
  <c r="B24" i="1" s="1"/>
  <c r="B34" i="1"/>
  <c r="B33" i="1" s="1"/>
  <c r="B35" i="1"/>
  <c r="B36" i="1"/>
  <c r="B37" i="1"/>
  <c r="B38" i="1"/>
  <c r="B46" i="1"/>
  <c r="B48" i="1"/>
  <c r="B49" i="1"/>
  <c r="B50" i="1"/>
  <c r="B51" i="1"/>
  <c r="B52" i="1"/>
  <c r="B55" i="1"/>
  <c r="B54" i="1" s="1"/>
  <c r="B57" i="1"/>
  <c r="B56" i="1" s="1"/>
  <c r="B61" i="1"/>
  <c r="B60" i="1" s="1"/>
  <c r="B70" i="1"/>
  <c r="B69" i="1" s="1"/>
  <c r="B71" i="1"/>
  <c r="B75" i="1"/>
  <c r="B86" i="1"/>
  <c r="B89" i="1"/>
  <c r="B93" i="1"/>
  <c r="B96" i="1"/>
  <c r="B95" i="1" s="1"/>
  <c r="B97" i="1"/>
  <c r="B98" i="1"/>
  <c r="B100" i="1"/>
  <c r="B32" i="1" l="1"/>
  <c r="B7" i="1"/>
  <c r="B18" i="1"/>
  <c r="B8" i="1"/>
  <c r="B101" i="1"/>
  <c r="B43" i="1"/>
  <c r="B12" i="1"/>
  <c r="B6" i="1" l="1"/>
  <c r="B42" i="1"/>
  <c r="B40" i="1" l="1"/>
  <c r="B85" i="1"/>
  <c r="B87" i="1"/>
  <c r="B90" i="1" l="1"/>
  <c r="B88" i="1" s="1"/>
  <c r="B91" i="1"/>
  <c r="B103" i="1" s="1"/>
  <c r="B73" i="1"/>
  <c r="B80" i="1" l="1"/>
</calcChain>
</file>

<file path=xl/sharedStrings.xml><?xml version="1.0" encoding="utf-8"?>
<sst xmlns="http://schemas.openxmlformats.org/spreadsheetml/2006/main" count="83" uniqueCount="81">
  <si>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</si>
  <si>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</si>
  <si>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</si>
  <si>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</si>
  <si>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</si>
  <si>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</si>
  <si>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</si>
  <si>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</si>
  <si>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</si>
  <si>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</si>
  <si>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</si>
  <si>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</si>
  <si>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</si>
  <si>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</si>
  <si>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</si>
  <si>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</si>
  <si>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</si>
  <si>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</si>
  <si>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</si>
  <si>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Forgatási célú értékpapírvásárlás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</si>
  <si>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</si>
  <si>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</si>
  <si>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</si>
  <si>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</si>
  <si>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</si>
  <si>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</si>
  <si>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</si>
  <si>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2.1.6. Hídvégi Béla emlékszoba kialakítása</t>
  </si>
  <si>
    <t>2.1.5. Rendőrségi épület felújítása</t>
  </si>
  <si>
    <t>2.1.4. Ivóvízhálózat felújítási munkái</t>
  </si>
  <si>
    <t>2.1.3. Könyvtár villamossági felújítása</t>
  </si>
  <si>
    <t>2.1.2. Művelődési Ház előtér mennyezet felújítása</t>
  </si>
  <si>
    <t>2.1.1. Idősek klubja kazáncsere továbbszámlázása</t>
  </si>
  <si>
    <t>2.1. Nagyszénás Nagyközség Önkormányzata</t>
  </si>
  <si>
    <t>2. Felújítási kiadások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</si>
  <si>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</si>
  <si>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</si>
  <si>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</si>
  <si>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</si>
  <si>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1.1.10. Számítógépvásárlás a gyemekorvosi rendelőbe</t>
  </si>
  <si>
    <t>1.1.9. Közfoglalkoztatási beruházások (kerékpár tároló, járdák)</t>
  </si>
  <si>
    <t>1.1.8. Billenős pótkocsi vásárlás közfoglalkoztatás</t>
  </si>
  <si>
    <t>1.1.7. Kisértékű tárgyieszköz beruházás közfoglalkoztatás</t>
  </si>
  <si>
    <t>1.1.6. Sporttelep műfüves pálya építése</t>
  </si>
  <si>
    <t>1.1.5. Parkfürdő medencetető kialakítása</t>
  </si>
  <si>
    <t>1.1.4. Szennyvízhálózat fejlesztése</t>
  </si>
  <si>
    <t>1.1.3. Kisértékű tárgyieszköz beruházás</t>
  </si>
  <si>
    <t>1.1.2. Ingatlan vásárlás (Nagyszénás, Szabadság utca 18.)</t>
  </si>
  <si>
    <t>1.1.1. Iskola energetikai fejlesztése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</si>
  <si>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</si>
  <si>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</si>
  <si>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</si>
  <si>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</si>
  <si>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</si>
  <si>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</si>
  <si>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</si>
  <si>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</si>
  <si>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</si>
  <si>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</si>
  <si>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</si>
  <si>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</si>
  <si>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</si>
  <si>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</si>
  <si>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</si>
  <si>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</si>
  <si>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</si>
  <si>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</si>
  <si>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</si>
  <si>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</si>
  <si>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</si>
  <si>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</si>
  <si>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</si>
  <si>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</si>
  <si>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</si>
  <si>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</si>
  <si>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</si>
  <si>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</si>
  <si>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</si>
  <si>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ÖNKORMÁNYZAT KÖLTSÉGVETÉS MŰKÖDÉSI KIADÁSAI</t>
  </si>
  <si>
    <t>2018. évi költségvetési kiadások (adatok Ft-ban)</t>
  </si>
  <si>
    <t>2. melléklet a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</si>
</sst>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3" fontId="5" fillId="0" borderId="0" xfId="0" applyNumberFormat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7" fillId="0" borderId="0" xfId="1" applyNumberFormat="1" applyFont="1" applyFill="1" applyBorder="1" applyAlignment="1" applyProtection="1"/>
    <xf numFmtId="3" fontId="2" fillId="2" borderId="2" xfId="3" applyNumberFormat="1" applyFont="1" applyFill="1" applyBorder="1"/>
    <xf numFmtId="0" fontId="2" fillId="2" borderId="4" xfId="3" applyFont="1" applyFill="1" applyBorder="1" applyAlignment="1">
      <alignment wrapText="1"/>
    </xf>
    <xf numFmtId="3" fontId="2" fillId="2" borderId="1" xfId="3" applyNumberFormat="1" applyFont="1" applyFill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/>
    <xf numFmtId="2" fontId="8" fillId="0" borderId="0" xfId="0" applyNumberFormat="1" applyFont="1" applyFill="1" applyBorder="1" applyAlignment="1">
      <alignment wrapText="1"/>
    </xf>
    <xf numFmtId="3" fontId="7" fillId="0" borderId="0" xfId="1" applyNumberFormat="1" applyFont="1" applyAlignment="1">
      <alignment horizontal="right"/>
    </xf>
    <xf numFmtId="0" fontId="6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 applyAlignment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165" fontId="1" fillId="0" borderId="0" xfId="1" applyNumberFormat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 applyFill="1"/>
    <xf numFmtId="0" fontId="12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3" fontId="11" fillId="0" borderId="0" xfId="0" applyNumberFormat="1" applyFont="1"/>
    <xf numFmtId="0" fontId="13" fillId="0" borderId="0" xfId="0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17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;prilis24/005_2018%20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>
        <row r="13">
          <cell r="B13">
            <v>5600000</v>
          </cell>
        </row>
        <row r="19">
          <cell r="B19">
            <v>62816804</v>
          </cell>
        </row>
        <row r="27">
          <cell r="B27">
            <v>10000000</v>
          </cell>
        </row>
        <row r="31">
          <cell r="B31">
            <v>6200000</v>
          </cell>
        </row>
        <row r="37">
          <cell r="B37">
            <v>160145</v>
          </cell>
        </row>
        <row r="42">
          <cell r="B42">
            <v>2480000</v>
          </cell>
        </row>
      </sheetData>
      <sheetData sheetId="3">
        <row r="204">
          <cell r="B204">
            <v>87385342</v>
          </cell>
        </row>
        <row r="205">
          <cell r="B205">
            <v>13911165</v>
          </cell>
        </row>
        <row r="206">
          <cell r="B206">
            <v>83552397</v>
          </cell>
        </row>
        <row r="321">
          <cell r="B321">
            <v>69162770</v>
          </cell>
        </row>
        <row r="322">
          <cell r="B322">
            <v>15427943</v>
          </cell>
        </row>
        <row r="323">
          <cell r="B323">
            <v>28565942</v>
          </cell>
        </row>
        <row r="622">
          <cell r="B622">
            <v>111616618</v>
          </cell>
        </row>
        <row r="623">
          <cell r="B623">
            <v>21570745</v>
          </cell>
        </row>
        <row r="624">
          <cell r="B624">
            <v>33838545</v>
          </cell>
        </row>
        <row r="744">
          <cell r="B744">
            <v>69194721</v>
          </cell>
        </row>
        <row r="745">
          <cell r="B745">
            <v>14256215</v>
          </cell>
        </row>
        <row r="746">
          <cell r="B746">
            <v>60770780</v>
          </cell>
        </row>
      </sheetData>
      <sheetData sheetId="4">
        <row r="9">
          <cell r="D9">
            <v>1851000</v>
          </cell>
        </row>
        <row r="24">
          <cell r="D24">
            <v>1297900</v>
          </cell>
        </row>
        <row r="30">
          <cell r="D30">
            <v>599400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77">
          <cell r="B77">
            <v>689825350</v>
          </cell>
        </row>
        <row r="93">
          <cell r="B93">
            <v>33247500</v>
          </cell>
        </row>
        <row r="97">
          <cell r="B97">
            <v>105000000</v>
          </cell>
        </row>
        <row r="101">
          <cell r="B101">
            <v>156396900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abSelected="1" workbookViewId="0">
      <selection activeCell="A3" sqref="A3"/>
    </sheetView>
  </sheetViews>
  <sheetFormatPr defaultColWidth="11.5703125" defaultRowHeight="12.75" x14ac:dyDescent="0.2"/>
  <cols>
    <col min="1" max="1" width="72" customWidth="1"/>
    <col min="2" max="2" width="12.140625" customWidth="1"/>
    <col min="3" max="3" width="2.28515625" customWidth="1"/>
    <col min="4" max="4" width="14.7109375" customWidth="1"/>
    <col min="5" max="8" width="11.5703125" customWidth="1"/>
    <col min="9" max="9" width="14.7109375" customWidth="1"/>
    <col min="10" max="10" width="15.7109375" customWidth="1"/>
    <col min="11" max="19" width="11.5703125" customWidth="1"/>
    <col min="20" max="20" width="12.7109375" customWidth="1"/>
    <col min="21" max="21" width="11.5703125" customWidth="1"/>
  </cols>
  <sheetData>
    <row r="1" spans="1:8" x14ac:dyDescent="0.2">
      <c r="A1" s="64"/>
      <c r="B1" s="64"/>
      <c r="C1" s="2"/>
      <c r="D1" s="2"/>
    </row>
    <row r="2" spans="1:8" x14ac:dyDescent="0.2">
      <c r="A2" s="62" t="s">
        <v>80</v>
      </c>
      <c r="B2" s="63"/>
      <c r="C2" s="2"/>
      <c r="D2" s="2"/>
    </row>
    <row r="3" spans="1:8" x14ac:dyDescent="0.2">
      <c r="A3" s="2"/>
      <c r="B3" s="2"/>
      <c r="C3" s="2"/>
      <c r="D3" s="2"/>
    </row>
    <row r="4" spans="1:8" x14ac:dyDescent="0.2">
      <c r="A4" s="61" t="s">
        <v>79</v>
      </c>
      <c r="B4" s="61"/>
      <c r="C4" s="2"/>
      <c r="D4" s="2"/>
    </row>
    <row r="5" spans="1:8" ht="13.5" thickBot="1" x14ac:dyDescent="0.25">
      <c r="A5" s="2"/>
      <c r="B5" s="2"/>
      <c r="C5" s="2"/>
      <c r="D5" s="2"/>
    </row>
    <row r="6" spans="1:8" ht="13.5" thickBot="1" x14ac:dyDescent="0.25">
      <c r="A6" s="12" t="s">
        <v>78</v>
      </c>
      <c r="B6" s="58">
        <f>B7+B8+B9+B10</f>
        <v>696510132</v>
      </c>
      <c r="C6" s="4"/>
      <c r="D6" s="3"/>
      <c r="H6" s="4"/>
    </row>
    <row r="7" spans="1:8" x14ac:dyDescent="0.2">
      <c r="A7" s="60" t="s">
        <v>77</v>
      </c>
      <c r="B7" s="44">
        <f>B13+B19+B27+B33</f>
        <v>272105853</v>
      </c>
      <c r="C7" s="2"/>
      <c r="D7" s="2"/>
    </row>
    <row r="8" spans="1:8" x14ac:dyDescent="0.2">
      <c r="A8" s="59" t="s">
        <v>76</v>
      </c>
      <c r="B8" s="44">
        <f>B14+B20+B28</f>
        <v>113156655</v>
      </c>
      <c r="C8" s="2"/>
      <c r="D8" s="2"/>
    </row>
    <row r="9" spans="1:8" x14ac:dyDescent="0.2">
      <c r="A9" s="59" t="s">
        <v>75</v>
      </c>
      <c r="B9" s="44">
        <f>B15+B21+B29</f>
        <v>167025908</v>
      </c>
      <c r="C9" s="2"/>
      <c r="D9" s="2"/>
    </row>
    <row r="10" spans="1:8" x14ac:dyDescent="0.2">
      <c r="A10" s="59" t="s">
        <v>74</v>
      </c>
      <c r="B10" s="44">
        <f>B16+B22+B30</f>
        <v>144221716</v>
      </c>
      <c r="C10" s="2"/>
      <c r="D10" s="2"/>
    </row>
    <row r="11" spans="1:8" ht="13.5" thickBot="1" x14ac:dyDescent="0.25">
      <c r="A11" s="10"/>
      <c r="B11" s="44"/>
      <c r="C11" s="2"/>
      <c r="D11" s="2"/>
    </row>
    <row r="12" spans="1:8" ht="13.5" thickBot="1" x14ac:dyDescent="0.25">
      <c r="A12" s="12" t="s">
        <v>73</v>
      </c>
      <c r="B12" s="58">
        <f>SUM(B13:B16)</f>
        <v>337359451</v>
      </c>
      <c r="C12" s="3"/>
      <c r="D12" s="3"/>
    </row>
    <row r="13" spans="1:8" x14ac:dyDescent="0.2">
      <c r="A13" s="60" t="s">
        <v>49</v>
      </c>
      <c r="B13" s="44">
        <f>'[1]5_melléklet'!B204</f>
        <v>87385342</v>
      </c>
      <c r="C13" s="3"/>
      <c r="D13" s="3"/>
    </row>
    <row r="14" spans="1:8" x14ac:dyDescent="0.2">
      <c r="A14" s="59" t="s">
        <v>72</v>
      </c>
      <c r="B14" s="44">
        <f>'[1]5_melléklet'!B321</f>
        <v>69162770</v>
      </c>
      <c r="C14" s="3"/>
      <c r="D14" s="3"/>
    </row>
    <row r="15" spans="1:8" x14ac:dyDescent="0.2">
      <c r="A15" s="59" t="s">
        <v>71</v>
      </c>
      <c r="B15" s="44">
        <f>'[1]5_melléklet'!B622</f>
        <v>111616618</v>
      </c>
      <c r="C15" s="3"/>
      <c r="D15" s="3"/>
    </row>
    <row r="16" spans="1:8" x14ac:dyDescent="0.2">
      <c r="A16" s="59" t="s">
        <v>70</v>
      </c>
      <c r="B16" s="44">
        <f>'[1]5_melléklet'!B744</f>
        <v>69194721</v>
      </c>
      <c r="C16" s="3"/>
      <c r="D16" s="3"/>
    </row>
    <row r="17" spans="1:10" ht="13.5" thickBot="1" x14ac:dyDescent="0.25">
      <c r="A17" s="10"/>
      <c r="B17" s="44"/>
      <c r="C17" s="2"/>
      <c r="D17" s="2"/>
    </row>
    <row r="18" spans="1:10" ht="13.5" thickBot="1" x14ac:dyDescent="0.25">
      <c r="A18" s="12" t="s">
        <v>69</v>
      </c>
      <c r="B18" s="58">
        <f>SUM(B19:B22)</f>
        <v>65166068</v>
      </c>
      <c r="C18" s="3"/>
      <c r="D18" s="3"/>
    </row>
    <row r="19" spans="1:10" x14ac:dyDescent="0.2">
      <c r="A19" s="60" t="s">
        <v>33</v>
      </c>
      <c r="B19" s="44">
        <f>'[1]5_melléklet'!B205</f>
        <v>13911165</v>
      </c>
      <c r="C19" s="3"/>
      <c r="D19" s="3"/>
    </row>
    <row r="20" spans="1:10" x14ac:dyDescent="0.2">
      <c r="A20" s="59" t="s">
        <v>68</v>
      </c>
      <c r="B20" s="44">
        <f>'[1]5_melléklet'!B322</f>
        <v>15427943</v>
      </c>
      <c r="C20" s="3"/>
      <c r="D20" s="3"/>
    </row>
    <row r="21" spans="1:10" x14ac:dyDescent="0.2">
      <c r="A21" s="59" t="s">
        <v>67</v>
      </c>
      <c r="B21" s="44">
        <f>'[1]5_melléklet'!B623</f>
        <v>21570745</v>
      </c>
      <c r="C21" s="3"/>
      <c r="D21" s="3"/>
    </row>
    <row r="22" spans="1:10" x14ac:dyDescent="0.2">
      <c r="A22" s="59" t="s">
        <v>66</v>
      </c>
      <c r="B22" s="44">
        <f>'[1]5_melléklet'!B745</f>
        <v>14256215</v>
      </c>
      <c r="C22" s="3"/>
      <c r="D22" s="3"/>
    </row>
    <row r="23" spans="1:10" ht="13.5" thickBot="1" x14ac:dyDescent="0.25">
      <c r="A23" s="10"/>
      <c r="B23" s="44"/>
      <c r="C23" s="2"/>
      <c r="D23" s="2"/>
    </row>
    <row r="24" spans="1:10" ht="13.5" thickBot="1" x14ac:dyDescent="0.25">
      <c r="A24" s="12" t="s">
        <v>65</v>
      </c>
      <c r="B24" s="58">
        <f>SUM(B27:B30)</f>
        <v>206727664</v>
      </c>
      <c r="C24" s="3"/>
      <c r="D24" s="3"/>
    </row>
    <row r="25" spans="1:10" x14ac:dyDescent="0.2">
      <c r="A25" s="10" t="s">
        <v>64</v>
      </c>
      <c r="B25" s="44"/>
      <c r="C25" s="2"/>
      <c r="D25" s="2"/>
    </row>
    <row r="26" spans="1:10" x14ac:dyDescent="0.2">
      <c r="A26" s="10" t="s">
        <v>63</v>
      </c>
      <c r="B26" s="44"/>
      <c r="C26" s="2"/>
      <c r="D26" s="2"/>
    </row>
    <row r="27" spans="1:10" x14ac:dyDescent="0.2">
      <c r="A27" s="60" t="s">
        <v>62</v>
      </c>
      <c r="B27" s="44">
        <f>'[1]5_melléklet'!B206</f>
        <v>83552397</v>
      </c>
      <c r="C27" s="2"/>
      <c r="D27" s="2"/>
      <c r="J27" s="4"/>
    </row>
    <row r="28" spans="1:10" x14ac:dyDescent="0.2">
      <c r="A28" s="59" t="s">
        <v>61</v>
      </c>
      <c r="B28" s="44">
        <f>'[1]5_melléklet'!B323</f>
        <v>28565942</v>
      </c>
      <c r="C28" s="2"/>
      <c r="D28" s="2"/>
      <c r="J28" s="4"/>
    </row>
    <row r="29" spans="1:10" x14ac:dyDescent="0.2">
      <c r="A29" s="59" t="s">
        <v>60</v>
      </c>
      <c r="B29" s="44">
        <f>'[1]5_melléklet'!B624</f>
        <v>33838545</v>
      </c>
      <c r="C29" s="2"/>
      <c r="D29" s="2"/>
      <c r="J29" s="4"/>
    </row>
    <row r="30" spans="1:10" x14ac:dyDescent="0.2">
      <c r="A30" s="59" t="s">
        <v>59</v>
      </c>
      <c r="B30" s="44">
        <f>'[1]5_melléklet'!B746</f>
        <v>60770780</v>
      </c>
      <c r="C30" s="2"/>
      <c r="D30" s="2"/>
      <c r="J30" s="4"/>
    </row>
    <row r="31" spans="1:10" ht="13.5" thickBot="1" x14ac:dyDescent="0.25">
      <c r="A31" s="10"/>
      <c r="B31" s="44"/>
      <c r="C31" s="2"/>
      <c r="D31" s="2"/>
      <c r="J31" s="4"/>
    </row>
    <row r="32" spans="1:10" ht="13.5" thickBot="1" x14ac:dyDescent="0.25">
      <c r="A32" s="12" t="s">
        <v>58</v>
      </c>
      <c r="B32" s="58">
        <f>B33</f>
        <v>87256949</v>
      </c>
      <c r="C32" s="3"/>
      <c r="D32" s="3"/>
    </row>
    <row r="33" spans="1:4" x14ac:dyDescent="0.2">
      <c r="A33" s="57" t="s">
        <v>57</v>
      </c>
      <c r="B33" s="56">
        <f>SUM(B34:B39)</f>
        <v>87256949</v>
      </c>
      <c r="C33" s="2"/>
      <c r="D33" s="2"/>
    </row>
    <row r="34" spans="1:4" x14ac:dyDescent="0.2">
      <c r="A34" s="10" t="s">
        <v>56</v>
      </c>
      <c r="B34" s="44">
        <f>'[1]4_ melléklet'!B13</f>
        <v>5600000</v>
      </c>
      <c r="C34" s="2"/>
      <c r="D34" s="2"/>
    </row>
    <row r="35" spans="1:4" x14ac:dyDescent="0.2">
      <c r="A35" s="10" t="s">
        <v>55</v>
      </c>
      <c r="B35" s="44">
        <f>'[1]4_ melléklet'!B19</f>
        <v>62816804</v>
      </c>
      <c r="C35" s="2"/>
      <c r="D35" s="2"/>
    </row>
    <row r="36" spans="1:4" x14ac:dyDescent="0.2">
      <c r="A36" s="10" t="s">
        <v>54</v>
      </c>
      <c r="B36" s="44">
        <f>'[1]4_ melléklet'!B27</f>
        <v>10000000</v>
      </c>
      <c r="C36" s="2"/>
      <c r="D36" s="2"/>
    </row>
    <row r="37" spans="1:4" x14ac:dyDescent="0.2">
      <c r="A37" s="10" t="s">
        <v>53</v>
      </c>
      <c r="B37" s="44">
        <f>'[1]4_ melléklet'!B31+'[1]4_ melléklet'!B42</f>
        <v>8680000</v>
      </c>
      <c r="C37" s="2"/>
      <c r="D37" s="2"/>
    </row>
    <row r="38" spans="1:4" x14ac:dyDescent="0.2">
      <c r="A38" s="10" t="s">
        <v>52</v>
      </c>
      <c r="B38" s="44">
        <f>'[1]4_ melléklet'!B37</f>
        <v>160145</v>
      </c>
      <c r="C38" s="2"/>
      <c r="D38" s="2"/>
    </row>
    <row r="39" spans="1:4" ht="13.5" thickBot="1" x14ac:dyDescent="0.25">
      <c r="A39" s="10"/>
      <c r="B39" s="44"/>
      <c r="C39" s="2"/>
      <c r="D39" s="2"/>
    </row>
    <row r="40" spans="1:4" ht="13.5" thickBot="1" x14ac:dyDescent="0.25">
      <c r="A40" s="55" t="s">
        <v>51</v>
      </c>
      <c r="B40" s="28">
        <f>B42+B60</f>
        <v>158279979</v>
      </c>
      <c r="C40" s="3"/>
      <c r="D40" s="2"/>
    </row>
    <row r="41" spans="1:4" ht="13.5" thickBot="1" x14ac:dyDescent="0.25">
      <c r="A41" s="8"/>
      <c r="B41" s="41"/>
      <c r="C41" s="2"/>
      <c r="D41" s="2"/>
    </row>
    <row r="42" spans="1:4" ht="13.5" thickBot="1" x14ac:dyDescent="0.25">
      <c r="A42" s="40" t="s">
        <v>50</v>
      </c>
      <c r="B42" s="39">
        <f>B43+B54+B56</f>
        <v>150304973</v>
      </c>
      <c r="C42" s="2"/>
      <c r="D42" s="2"/>
    </row>
    <row r="43" spans="1:4" x14ac:dyDescent="0.2">
      <c r="A43" s="47" t="s">
        <v>49</v>
      </c>
      <c r="B43" s="54">
        <f>SUM(B44:B53)</f>
        <v>148407673</v>
      </c>
      <c r="C43" s="2"/>
      <c r="D43" s="2"/>
    </row>
    <row r="44" spans="1:4" x14ac:dyDescent="0.2">
      <c r="A44" s="50" t="s">
        <v>48</v>
      </c>
      <c r="B44" s="53">
        <v>122861976</v>
      </c>
      <c r="C44" s="2"/>
      <c r="D44" s="2"/>
    </row>
    <row r="45" spans="1:4" x14ac:dyDescent="0.2">
      <c r="A45" s="50" t="s">
        <v>47</v>
      </c>
      <c r="B45" s="53">
        <v>7000000</v>
      </c>
      <c r="C45" s="2"/>
      <c r="D45" s="2"/>
    </row>
    <row r="46" spans="1:4" x14ac:dyDescent="0.2">
      <c r="A46" s="50" t="s">
        <v>46</v>
      </c>
      <c r="B46" s="53">
        <f>[1]kisértékű!D9</f>
        <v>1851000</v>
      </c>
      <c r="C46" s="2"/>
      <c r="D46" s="2"/>
    </row>
    <row r="47" spans="1:4" x14ac:dyDescent="0.2">
      <c r="A47" s="50" t="s">
        <v>45</v>
      </c>
      <c r="B47" s="44">
        <v>1500000</v>
      </c>
      <c r="C47" s="2"/>
      <c r="D47" s="2"/>
    </row>
    <row r="48" spans="1:4" x14ac:dyDescent="0.2">
      <c r="A48" s="50" t="s">
        <v>44</v>
      </c>
      <c r="B48" s="44">
        <f>1000000+1585000</f>
        <v>2585000</v>
      </c>
      <c r="C48" s="2"/>
      <c r="D48" s="2"/>
    </row>
    <row r="49" spans="1:5" x14ac:dyDescent="0.2">
      <c r="A49" s="50" t="s">
        <v>43</v>
      </c>
      <c r="B49" s="44">
        <f>6096732-200000</f>
        <v>5896732</v>
      </c>
      <c r="C49" s="2"/>
      <c r="D49" s="2"/>
    </row>
    <row r="50" spans="1:5" x14ac:dyDescent="0.2">
      <c r="A50" s="50" t="s">
        <v>42</v>
      </c>
      <c r="B50" s="44">
        <f>1426819+255780</f>
        <v>1682599</v>
      </c>
      <c r="C50" s="2"/>
      <c r="D50" s="2"/>
    </row>
    <row r="51" spans="1:5" x14ac:dyDescent="0.2">
      <c r="A51" s="50" t="s">
        <v>41</v>
      </c>
      <c r="B51" s="44">
        <f>1532320+220280</f>
        <v>1752600</v>
      </c>
      <c r="C51" s="43"/>
      <c r="D51" s="43"/>
      <c r="E51" s="43"/>
    </row>
    <row r="52" spans="1:5" x14ac:dyDescent="0.2">
      <c r="A52" s="50" t="s">
        <v>40</v>
      </c>
      <c r="B52" s="44">
        <f>940239+2057527</f>
        <v>2997766</v>
      </c>
      <c r="C52" s="43"/>
      <c r="D52" s="43"/>
      <c r="E52" s="43"/>
    </row>
    <row r="53" spans="1:5" x14ac:dyDescent="0.2">
      <c r="A53" s="50" t="s">
        <v>39</v>
      </c>
      <c r="B53" s="44">
        <v>280000</v>
      </c>
      <c r="C53" s="43"/>
      <c r="D53" s="43"/>
      <c r="E53" s="43"/>
    </row>
    <row r="54" spans="1:5" x14ac:dyDescent="0.2">
      <c r="A54" s="52" t="s">
        <v>38</v>
      </c>
      <c r="B54" s="51">
        <f>SUM(B55)</f>
        <v>1297900</v>
      </c>
      <c r="C54" s="43"/>
      <c r="D54" s="43"/>
      <c r="E54" s="43"/>
    </row>
    <row r="55" spans="1:5" x14ac:dyDescent="0.2">
      <c r="A55" s="50" t="s">
        <v>37</v>
      </c>
      <c r="B55" s="44">
        <f>[1]kisértékű!D24</f>
        <v>1297900</v>
      </c>
      <c r="C55" s="2"/>
      <c r="D55" s="2"/>
    </row>
    <row r="56" spans="1:5" x14ac:dyDescent="0.2">
      <c r="A56" s="52" t="s">
        <v>36</v>
      </c>
      <c r="B56" s="51">
        <f>B57</f>
        <v>599400</v>
      </c>
      <c r="C56" s="2"/>
      <c r="D56" s="2"/>
    </row>
    <row r="57" spans="1:5" x14ac:dyDescent="0.2">
      <c r="A57" s="50" t="s">
        <v>35</v>
      </c>
      <c r="B57" s="44">
        <f>[1]kisértékű!D30</f>
        <v>599400</v>
      </c>
      <c r="C57" s="2"/>
      <c r="D57" s="2"/>
    </row>
    <row r="58" spans="1:5" x14ac:dyDescent="0.2">
      <c r="A58" s="50"/>
      <c r="B58" s="44"/>
      <c r="C58" s="2"/>
      <c r="D58" s="2"/>
    </row>
    <row r="59" spans="1:5" ht="13.5" thickBot="1" x14ac:dyDescent="0.25">
      <c r="A59" s="50"/>
      <c r="B59" s="44"/>
      <c r="C59" s="2"/>
      <c r="D59" s="2"/>
    </row>
    <row r="60" spans="1:5" ht="13.5" thickBot="1" x14ac:dyDescent="0.25">
      <c r="A60" s="49" t="s">
        <v>34</v>
      </c>
      <c r="B60" s="48">
        <f>B61</f>
        <v>7975006</v>
      </c>
      <c r="C60" s="2"/>
      <c r="D60" s="2"/>
    </row>
    <row r="61" spans="1:5" x14ac:dyDescent="0.2">
      <c r="A61" s="47" t="s">
        <v>33</v>
      </c>
      <c r="B61" s="46">
        <f>SUM(B62:B67)</f>
        <v>7975006</v>
      </c>
      <c r="C61" s="2"/>
    </row>
    <row r="62" spans="1:5" x14ac:dyDescent="0.2">
      <c r="A62" s="45" t="s">
        <v>32</v>
      </c>
      <c r="B62" s="44">
        <v>571500</v>
      </c>
      <c r="C62" s="2"/>
      <c r="D62" s="2"/>
    </row>
    <row r="63" spans="1:5" x14ac:dyDescent="0.2">
      <c r="A63" s="45" t="s">
        <v>31</v>
      </c>
      <c r="B63" s="44">
        <v>1000000</v>
      </c>
      <c r="C63" s="2"/>
      <c r="D63" s="2"/>
    </row>
    <row r="64" spans="1:5" x14ac:dyDescent="0.2">
      <c r="A64" s="45" t="s">
        <v>30</v>
      </c>
      <c r="B64" s="44">
        <v>300000</v>
      </c>
      <c r="C64" s="2"/>
    </row>
    <row r="65" spans="1:20" x14ac:dyDescent="0.2">
      <c r="A65" s="45" t="s">
        <v>29</v>
      </c>
      <c r="B65" s="44">
        <v>5203506</v>
      </c>
      <c r="C65" s="2"/>
      <c r="J65" s="43"/>
    </row>
    <row r="66" spans="1:20" x14ac:dyDescent="0.2">
      <c r="A66" s="45" t="s">
        <v>28</v>
      </c>
      <c r="B66" s="44">
        <v>400000</v>
      </c>
      <c r="C66" s="2"/>
      <c r="J66" s="43"/>
    </row>
    <row r="67" spans="1:20" x14ac:dyDescent="0.2">
      <c r="A67" s="45" t="s">
        <v>27</v>
      </c>
      <c r="B67" s="44">
        <v>500000</v>
      </c>
      <c r="C67" s="2"/>
      <c r="J67" s="43"/>
    </row>
    <row r="68" spans="1:20" ht="13.5" thickBot="1" x14ac:dyDescent="0.25">
      <c r="A68" s="42"/>
      <c r="B68" s="41"/>
      <c r="C68" s="2"/>
      <c r="D68" s="2"/>
    </row>
    <row r="69" spans="1:20" ht="13.5" thickBot="1" x14ac:dyDescent="0.25">
      <c r="A69" s="40" t="s">
        <v>26</v>
      </c>
      <c r="B69" s="39">
        <f>B70+B71</f>
        <v>57880278</v>
      </c>
      <c r="C69" s="2"/>
      <c r="D69" s="2"/>
    </row>
    <row r="70" spans="1:20" x14ac:dyDescent="0.2">
      <c r="A70" s="10" t="s">
        <v>25</v>
      </c>
      <c r="B70" s="20">
        <f>5000000-346380+2411815-220280-400000-160145</f>
        <v>6285010</v>
      </c>
      <c r="C70" s="2"/>
      <c r="D70" s="2"/>
    </row>
    <row r="71" spans="1:20" x14ac:dyDescent="0.2">
      <c r="A71" s="10" t="s">
        <v>24</v>
      </c>
      <c r="B71" s="29">
        <f>60000000-5896732-1585000-523000-400000</f>
        <v>51595268</v>
      </c>
      <c r="C71" s="2"/>
      <c r="D71" s="2"/>
    </row>
    <row r="72" spans="1:20" ht="13.5" thickBot="1" x14ac:dyDescent="0.25">
      <c r="A72" s="2"/>
      <c r="B72" s="20"/>
      <c r="C72" s="2"/>
      <c r="D72" s="2"/>
    </row>
    <row r="73" spans="1:20" ht="13.5" thickBot="1" x14ac:dyDescent="0.25">
      <c r="A73" s="12" t="s">
        <v>23</v>
      </c>
      <c r="B73" s="38">
        <f>B6+B40+B69</f>
        <v>912670389</v>
      </c>
      <c r="C73" s="2"/>
      <c r="D73" s="2"/>
    </row>
    <row r="74" spans="1:20" ht="13.5" thickBot="1" x14ac:dyDescent="0.25">
      <c r="A74" s="37"/>
      <c r="B74" s="36"/>
      <c r="C74" s="2"/>
      <c r="D74" s="2"/>
    </row>
    <row r="75" spans="1:20" ht="13.5" thickBot="1" x14ac:dyDescent="0.25">
      <c r="A75" s="35" t="s">
        <v>22</v>
      </c>
      <c r="B75" s="34">
        <f>B76+B77+B78</f>
        <v>71799361</v>
      </c>
      <c r="C75" s="2"/>
      <c r="D75" s="2"/>
    </row>
    <row r="76" spans="1:20" ht="14.45" customHeight="1" x14ac:dyDescent="0.2">
      <c r="A76" s="33" t="s">
        <v>21</v>
      </c>
      <c r="B76" s="32">
        <v>12023361</v>
      </c>
      <c r="C76" s="2"/>
      <c r="D76" s="2"/>
    </row>
    <row r="77" spans="1:20" x14ac:dyDescent="0.2">
      <c r="A77" s="31" t="s">
        <v>20</v>
      </c>
      <c r="B77" s="29">
        <v>19776000</v>
      </c>
      <c r="D77" s="2"/>
    </row>
    <row r="78" spans="1:20" x14ac:dyDescent="0.2">
      <c r="A78" s="30" t="s">
        <v>19</v>
      </c>
      <c r="B78" s="29">
        <v>40000000</v>
      </c>
      <c r="C78" s="2"/>
      <c r="D78" s="2"/>
    </row>
    <row r="79" spans="1:20" ht="13.5" thickBot="1" x14ac:dyDescent="0.25">
      <c r="A79" s="19"/>
      <c r="B79" s="29"/>
      <c r="C79" s="2"/>
      <c r="D79" s="2"/>
    </row>
    <row r="80" spans="1:20" ht="13.5" thickBot="1" x14ac:dyDescent="0.25">
      <c r="A80" s="12" t="s">
        <v>18</v>
      </c>
      <c r="B80" s="28">
        <f>B73+B75</f>
        <v>984469750</v>
      </c>
      <c r="C80" s="3"/>
      <c r="D80" s="3"/>
      <c r="T80" s="4"/>
    </row>
    <row r="81" spans="1:20" x14ac:dyDescent="0.2">
      <c r="A81" s="27"/>
      <c r="B81" s="26"/>
      <c r="C81" s="2"/>
      <c r="D81" s="2"/>
      <c r="T81" s="4"/>
    </row>
    <row r="82" spans="1:20" x14ac:dyDescent="0.2">
      <c r="A82" s="27"/>
      <c r="B82" s="26"/>
      <c r="C82" s="2"/>
      <c r="D82" s="2"/>
    </row>
    <row r="83" spans="1:20" x14ac:dyDescent="0.2">
      <c r="A83" s="25" t="s">
        <v>17</v>
      </c>
      <c r="B83" s="2"/>
      <c r="C83" s="2"/>
      <c r="D83" s="2"/>
    </row>
    <row r="84" spans="1:20" ht="13.5" thickBot="1" x14ac:dyDescent="0.25">
      <c r="A84" s="24"/>
      <c r="B84" s="24"/>
      <c r="C84" s="2"/>
      <c r="D84" s="2"/>
    </row>
    <row r="85" spans="1:20" ht="23.25" thickBot="1" x14ac:dyDescent="0.25">
      <c r="A85" s="17" t="s">
        <v>16</v>
      </c>
      <c r="B85" s="23">
        <f>[2]bevételek!B77-kiadások!B6-kiadások!B69</f>
        <v>-64565060</v>
      </c>
      <c r="C85" s="2"/>
      <c r="D85" s="2"/>
      <c r="I85" s="4"/>
      <c r="J85" s="4"/>
    </row>
    <row r="86" spans="1:20" x14ac:dyDescent="0.2">
      <c r="A86" s="19" t="s">
        <v>15</v>
      </c>
      <c r="B86" s="20">
        <f>[2]bevételek!B77</f>
        <v>689825350</v>
      </c>
      <c r="C86" s="2"/>
      <c r="D86" s="2"/>
    </row>
    <row r="87" spans="1:20" ht="13.5" customHeight="1" thickBot="1" x14ac:dyDescent="0.25">
      <c r="A87" s="19" t="s">
        <v>14</v>
      </c>
      <c r="B87" s="18">
        <f>B6+B69</f>
        <v>754390410</v>
      </c>
      <c r="C87" s="2"/>
      <c r="D87" s="2"/>
    </row>
    <row r="88" spans="1:20" ht="23.25" thickBot="1" x14ac:dyDescent="0.25">
      <c r="A88" s="22" t="s">
        <v>13</v>
      </c>
      <c r="B88" s="21">
        <f>B89-B90</f>
        <v>-125032479</v>
      </c>
      <c r="C88" s="2"/>
      <c r="D88" s="2"/>
    </row>
    <row r="89" spans="1:20" x14ac:dyDescent="0.2">
      <c r="A89" s="19" t="s">
        <v>12</v>
      </c>
      <c r="B89" s="20">
        <f>[2]bevételek!B93</f>
        <v>33247500</v>
      </c>
      <c r="C89" s="2"/>
      <c r="D89" s="2"/>
    </row>
    <row r="90" spans="1:20" ht="13.5" thickBot="1" x14ac:dyDescent="0.25">
      <c r="A90" s="19" t="s">
        <v>11</v>
      </c>
      <c r="B90" s="18">
        <f>B40</f>
        <v>158279979</v>
      </c>
      <c r="C90" s="2"/>
      <c r="D90" s="2"/>
    </row>
    <row r="91" spans="1:20" ht="23.25" thickBot="1" x14ac:dyDescent="0.25">
      <c r="A91" s="17" t="s">
        <v>10</v>
      </c>
      <c r="B91" s="16">
        <f>B85+B88</f>
        <v>-189597539</v>
      </c>
      <c r="C91" s="2"/>
      <c r="D91" s="2"/>
      <c r="H91" s="4"/>
    </row>
    <row r="92" spans="1:20" ht="13.5" thickBot="1" x14ac:dyDescent="0.25">
      <c r="A92" s="15"/>
      <c r="B92" s="14"/>
      <c r="C92" s="2"/>
      <c r="D92" s="2"/>
    </row>
    <row r="93" spans="1:20" ht="13.5" thickBot="1" x14ac:dyDescent="0.25">
      <c r="A93" s="13" t="s">
        <v>9</v>
      </c>
      <c r="B93" s="11">
        <f>[2]bevételek!B101</f>
        <v>156396900</v>
      </c>
      <c r="C93" s="2"/>
      <c r="D93" s="2"/>
    </row>
    <row r="94" spans="1:20" ht="13.5" thickBot="1" x14ac:dyDescent="0.25">
      <c r="A94" s="2"/>
      <c r="B94" s="2"/>
      <c r="C94" s="2"/>
      <c r="D94" s="2"/>
    </row>
    <row r="95" spans="1:20" ht="13.5" thickBot="1" x14ac:dyDescent="0.25">
      <c r="A95" s="12" t="s">
        <v>8</v>
      </c>
      <c r="B95" s="11">
        <f>B96-B97</f>
        <v>52976639</v>
      </c>
      <c r="C95" s="2"/>
      <c r="D95" s="2"/>
    </row>
    <row r="96" spans="1:20" x14ac:dyDescent="0.2">
      <c r="A96" s="10" t="s">
        <v>7</v>
      </c>
      <c r="B96" s="9">
        <f>[2]bevételek!B97</f>
        <v>105000000</v>
      </c>
      <c r="C96" s="2"/>
      <c r="D96" s="2"/>
    </row>
    <row r="97" spans="1:4" ht="13.5" thickBot="1" x14ac:dyDescent="0.25">
      <c r="A97" s="10" t="s">
        <v>6</v>
      </c>
      <c r="B97" s="9">
        <f>B76+B78</f>
        <v>52023361</v>
      </c>
      <c r="C97" s="2"/>
      <c r="D97" s="2"/>
    </row>
    <row r="98" spans="1:4" ht="13.5" thickBot="1" x14ac:dyDescent="0.25">
      <c r="A98" s="12" t="s">
        <v>5</v>
      </c>
      <c r="B98" s="11">
        <f>B99-B100</f>
        <v>-19776000</v>
      </c>
      <c r="C98" s="2"/>
      <c r="D98" s="2"/>
    </row>
    <row r="99" spans="1:4" x14ac:dyDescent="0.2">
      <c r="A99" s="10" t="s">
        <v>4</v>
      </c>
      <c r="B99" s="9">
        <v>0</v>
      </c>
      <c r="C99" s="2"/>
      <c r="D99" s="2"/>
    </row>
    <row r="100" spans="1:4" ht="13.5" thickBot="1" x14ac:dyDescent="0.25">
      <c r="A100" s="8" t="s">
        <v>3</v>
      </c>
      <c r="B100" s="7">
        <f>B77</f>
        <v>19776000</v>
      </c>
      <c r="C100" s="2"/>
      <c r="D100" s="2"/>
    </row>
    <row r="101" spans="1:4" ht="23.25" thickBot="1" x14ac:dyDescent="0.25">
      <c r="A101" s="6" t="s">
        <v>2</v>
      </c>
      <c r="B101" s="5">
        <f>B93+B95+B98</f>
        <v>189597539</v>
      </c>
      <c r="C101" s="4" t="s">
        <v>1</v>
      </c>
      <c r="D101" s="2"/>
    </row>
    <row r="102" spans="1:4" x14ac:dyDescent="0.2">
      <c r="A102" s="2"/>
      <c r="B102" s="2"/>
      <c r="C102" s="2"/>
      <c r="D102" s="2"/>
    </row>
    <row r="103" spans="1:4" hidden="1" x14ac:dyDescent="0.2">
      <c r="A103" s="2" t="s">
        <v>0</v>
      </c>
      <c r="B103" s="3">
        <f>B91+B101</f>
        <v>0</v>
      </c>
      <c r="C103" s="2"/>
      <c r="D103" s="2"/>
    </row>
    <row r="104" spans="1:4" x14ac:dyDescent="0.2">
      <c r="A104" s="2"/>
      <c r="B104" s="2"/>
      <c r="C104" s="2"/>
      <c r="D104" s="2"/>
    </row>
    <row r="105" spans="1:4" x14ac:dyDescent="0.2">
      <c r="A105" s="2"/>
      <c r="B105" s="3"/>
      <c r="C105" s="2"/>
      <c r="D105" s="2"/>
    </row>
    <row r="106" spans="1:4" x14ac:dyDescent="0.2">
      <c r="A106" s="2"/>
      <c r="B106" s="2"/>
      <c r="C106" s="2"/>
      <c r="D106" s="2"/>
    </row>
    <row r="107" spans="1:4" x14ac:dyDescent="0.2">
      <c r="A107" s="2"/>
      <c r="B107" s="2"/>
    </row>
    <row r="108" spans="1:4" x14ac:dyDescent="0.2">
      <c r="A108" s="2"/>
      <c r="B108" s="2"/>
    </row>
    <row r="109" spans="1:4" x14ac:dyDescent="0.2">
      <c r="A109" s="2"/>
      <c r="B109" s="2"/>
    </row>
    <row r="110" spans="1:4" x14ac:dyDescent="0.2">
      <c r="A110" s="2"/>
      <c r="B110" s="2"/>
    </row>
    <row r="111" spans="1:4" x14ac:dyDescent="0.2">
      <c r="A111" s="2"/>
      <c r="B111" s="2"/>
    </row>
    <row r="112" spans="1:4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2018-04-25T08:26:40Z</dcterms:created>
  <dcterms:modified xsi:type="dcterms:W3CDTF">2018-04-27T10:59:41Z</dcterms:modified>
</cp:coreProperties>
</file>