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873" activeTab="0"/>
  </bookViews>
  <sheets>
    <sheet name="5. melléklet" sheetId="1" r:id="rId1"/>
    <sheet name="5.1. Adósság" sheetId="2" r:id="rId2"/>
    <sheet name="5.1 D" sheetId="3" r:id="rId3"/>
    <sheet name="5.1 FT, MT" sheetId="4" r:id="rId4"/>
    <sheet name="5.1 Évenként" sheetId="5" r:id="rId5"/>
    <sheet name="5.2.Városüzem" sheetId="6" r:id="rId6"/>
    <sheet name="5.3. Beruházás" sheetId="7" r:id="rId7"/>
    <sheet name="5.4. Lakásalap" sheetId="8" r:id="rId8"/>
    <sheet name="5.5. Kertség" sheetId="9" r:id="rId9"/>
    <sheet name="5.6. Köznevelés" sheetId="10" r:id="rId10"/>
    <sheet name="5.7. Egészségügyi" sheetId="11" r:id="rId11"/>
    <sheet name="5.8. Népjólét" sheetId="12" r:id="rId12"/>
    <sheet name="5.9. Sportfeladatok" sheetId="13" r:id="rId13"/>
    <sheet name="5.10. Szoc" sheetId="14" r:id="rId14"/>
    <sheet name="5.11. Közművelődés" sheetId="15" r:id="rId15"/>
    <sheet name="5.12. Támogatások" sheetId="16" r:id="rId16"/>
    <sheet name="5.13. Egyéb kiadások" sheetId="17" r:id="rId17"/>
    <sheet name="5.14. Városmarketing" sheetId="18" r:id="rId18"/>
    <sheet name="5.15. Nemzetközi pályázatok" sheetId="19" r:id="rId19"/>
    <sheet name="5.16. Vagyon" sheetId="20" r:id="rId20"/>
    <sheet name="5.17. Nemzetiség" sheetId="21" r:id="rId21"/>
    <sheet name="5.18. Céltartalék" sheetId="22" r:id="rId22"/>
  </sheets>
  <definedNames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13">(#REF!,#REF!)</definedName>
    <definedName name="Excel_BuiltIn_Print_Titles_5_1_1" localSheetId="14">(#REF!,#REF!)</definedName>
    <definedName name="Excel_BuiltIn_Print_Titles_5_1_1" localSheetId="15">(#REF!,#REF!)</definedName>
    <definedName name="Excel_BuiltIn_Print_Titles_5_1_1" localSheetId="16">(#REF!,#REF!)</definedName>
    <definedName name="Excel_BuiltIn_Print_Titles_5_1_1" localSheetId="17">(#REF!,#REF!)</definedName>
    <definedName name="Excel_BuiltIn_Print_Titles_5_1_1" localSheetId="18">(#REF!,#REF!)</definedName>
    <definedName name="Excel_BuiltIn_Print_Titles_5_1_1" localSheetId="19">(#REF!,#REF!)</definedName>
    <definedName name="Excel_BuiltIn_Print_Titles_5_1_1" localSheetId="20">(#REF!,#REF!)</definedName>
    <definedName name="Excel_BuiltIn_Print_Titles_5_1_1" localSheetId="21">(#REF!,#REF!)</definedName>
    <definedName name="Excel_BuiltIn_Print_Titles_5_1_1" localSheetId="5">(#REF!,#REF!)</definedName>
    <definedName name="Excel_BuiltIn_Print_Titles_5_1_1" localSheetId="6">(#REF!,#REF!)</definedName>
    <definedName name="Excel_BuiltIn_Print_Titles_5_1_1" localSheetId="7">(#REF!,#REF!)</definedName>
    <definedName name="Excel_BuiltIn_Print_Titles_5_1_1" localSheetId="8">(#REF!,#REF!)</definedName>
    <definedName name="Excel_BuiltIn_Print_Titles_5_1_1" localSheetId="9">(#REF!,#REF!)</definedName>
    <definedName name="Excel_BuiltIn_Print_Titles_5_1_1" localSheetId="10">(#REF!,#REF!)</definedName>
    <definedName name="Excel_BuiltIn_Print_Titles_5_1_1" localSheetId="11">(#REF!,#REF!)</definedName>
    <definedName name="Excel_BuiltIn_Print_Titles_5_1_1" localSheetId="12">(#REF!,#REF!)</definedName>
    <definedName name="_xlnm.Print_Titles" localSheetId="0">'5. melléklet'!$5:$9</definedName>
    <definedName name="_xlnm.Print_Area" localSheetId="0">'5. melléklet'!$A$1:$M$117</definedName>
    <definedName name="_xlnm.Print_Area" localSheetId="4">'5.1 Évenként'!$A$1:$P$17</definedName>
    <definedName name="_xlnm.Print_Area" localSheetId="13">'5.10. Szoc'!$A$1:$N$38</definedName>
    <definedName name="_xlnm.Print_Area" localSheetId="14">'5.11. Közművelődés'!$A$1:$L$24</definedName>
    <definedName name="_xlnm.Print_Area" localSheetId="15">'5.12. Támogatások'!$A$1:$M$44</definedName>
    <definedName name="_xlnm.Print_Area" localSheetId="16">'5.13. Egyéb kiadások'!$A$1:$L$34</definedName>
    <definedName name="_xlnm.Print_Area" localSheetId="17">'5.14. Városmarketing'!$A$1:$L$25</definedName>
    <definedName name="_xlnm.Print_Area" localSheetId="18">'5.15. Nemzetközi pályázatok'!$A$1:$L$25</definedName>
    <definedName name="_xlnm.Print_Area" localSheetId="19">'5.16. Vagyon'!$A$1:$L$32</definedName>
    <definedName name="_xlnm.Print_Area" localSheetId="20">'5.17. Nemzetiség'!$A$1:$L$19</definedName>
    <definedName name="_xlnm.Print_Area" localSheetId="21">'5.18. Céltartalék'!$A$1:$M$31</definedName>
    <definedName name="_xlnm.Print_Area" localSheetId="5">'5.2.Városüzem'!$A$1:$L$61</definedName>
    <definedName name="_xlnm.Print_Area" localSheetId="6">'5.3. Beruházás'!$A$1:$M$67</definedName>
    <definedName name="_xlnm.Print_Area" localSheetId="7">'5.4. Lakásalap'!$A$1:$L$19</definedName>
    <definedName name="_xlnm.Print_Area" localSheetId="8">'5.5. Kertség'!$A$1:$L$27</definedName>
    <definedName name="_xlnm.Print_Area" localSheetId="9">'5.6. Köznevelés'!$A$1:$L$15</definedName>
    <definedName name="_xlnm.Print_Area" localSheetId="10">'5.7. Egészségügyi'!$A$1:$L$17</definedName>
    <definedName name="_xlnm.Print_Area" localSheetId="11">'5.8. Népjólét'!$A$1:$L$19</definedName>
    <definedName name="_xlnm.Print_Area" localSheetId="12">'5.9. Sportfeladatok'!$A$1:$L$20</definedName>
  </definedNames>
  <calcPr fullCalcOnLoad="1"/>
</workbook>
</file>

<file path=xl/sharedStrings.xml><?xml version="1.0" encoding="utf-8"?>
<sst xmlns="http://schemas.openxmlformats.org/spreadsheetml/2006/main" count="1773" uniqueCount="894">
  <si>
    <t>5. melléklet a …/2014. (……) önkormányzati rendelethez</t>
  </si>
  <si>
    <t>Az Önkormányzat központi kezelésű feladatai</t>
  </si>
  <si>
    <t>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</si>
  <si>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</si>
  <si>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</si>
  <si>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</si>
  <si>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</si>
  <si>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</si>
  <si>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</si>
  <si>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</si>
  <si>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</si>
  <si>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</si>
  <si>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</si>
  <si>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</si>
  <si>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</si>
  <si>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</si>
  <si>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Cím</t>
  </si>
  <si>
    <t>Feladatcsoport</t>
  </si>
  <si>
    <t>Előirányzat megnevezése</t>
  </si>
  <si>
    <t>2014. évi eredeti előirányzat összege</t>
  </si>
  <si>
    <t>Eredeti előirányzat</t>
  </si>
  <si>
    <t>Működési költségvetés előirányzat-csoport</t>
  </si>
  <si>
    <t>Felhalmozási költségvetés előirányzat-csoport</t>
  </si>
  <si>
    <t>Finanszírozási célú kiadások (K9)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</si>
  <si>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</si>
  <si>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</si>
  <si>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</si>
  <si>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</si>
  <si>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(támogatások)
(K5)</t>
  </si>
  <si>
    <t>Beruházások
(K6)</t>
  </si>
  <si>
    <t>Felújítások
(K7)</t>
  </si>
  <si>
    <t>Egyéb felhalmozási kiadások (támogatások)
(K8)</t>
  </si>
  <si>
    <t>1.</t>
  </si>
  <si>
    <t>Adósságszolgálat összesen</t>
  </si>
  <si>
    <t>1.1</t>
  </si>
  <si>
    <t>Kötelező feladat</t>
  </si>
  <si>
    <t>1.2</t>
  </si>
  <si>
    <t>Önként vállalt feladat</t>
  </si>
  <si>
    <t>1.3</t>
  </si>
  <si>
    <t>Állami (államigazgatási) feladat</t>
  </si>
  <si>
    <t>2.</t>
  </si>
  <si>
    <t>Képviselő-testület működésével, tagjainak díjazásával kapcsolatos kiadások összesen</t>
  </si>
  <si>
    <t>2.1</t>
  </si>
  <si>
    <t>2.2</t>
  </si>
  <si>
    <t>2.3</t>
  </si>
  <si>
    <t>3.</t>
  </si>
  <si>
    <t>Városüzemeltetési keadások összesen</t>
  </si>
  <si>
    <t>3.1</t>
  </si>
  <si>
    <t>3.2</t>
  </si>
  <si>
    <t>3.3</t>
  </si>
  <si>
    <t>4.</t>
  </si>
  <si>
    <t>Beruházási kiadások összesen</t>
  </si>
  <si>
    <t>4.1</t>
  </si>
  <si>
    <t>4.2</t>
  </si>
  <si>
    <t>4.3</t>
  </si>
  <si>
    <t>5.</t>
  </si>
  <si>
    <t>Önkormányzati tulajdonú lakóingatlanokkal kapcsolatos kiadások összesen</t>
  </si>
  <si>
    <t>5.1</t>
  </si>
  <si>
    <t>5.2</t>
  </si>
  <si>
    <t>5.3</t>
  </si>
  <si>
    <t>6.</t>
  </si>
  <si>
    <t>Városrendezési tervek kiadásai összesen</t>
  </si>
  <si>
    <t>6.1</t>
  </si>
  <si>
    <t>6.2</t>
  </si>
  <si>
    <t>6.3</t>
  </si>
  <si>
    <t>7.</t>
  </si>
  <si>
    <t>Kertségi fejlesztési program összesen</t>
  </si>
  <si>
    <t>7.1</t>
  </si>
  <si>
    <t>7.2</t>
  </si>
  <si>
    <t>7.3</t>
  </si>
  <si>
    <t>8.</t>
  </si>
  <si>
    <t>Köznevelési feladatok  összesen</t>
  </si>
  <si>
    <t>8.1</t>
  </si>
  <si>
    <t>8.2</t>
  </si>
  <si>
    <t>8.3</t>
  </si>
  <si>
    <t>9.</t>
  </si>
  <si>
    <t>Egészségügyi feladatok összesen</t>
  </si>
  <si>
    <t>9.1</t>
  </si>
  <si>
    <t>9.2</t>
  </si>
  <si>
    <t>9.3</t>
  </si>
  <si>
    <t>10.</t>
  </si>
  <si>
    <t>Népjóléti feladatok összesen</t>
  </si>
  <si>
    <t>10.1</t>
  </si>
  <si>
    <t>10.2</t>
  </si>
  <si>
    <t>10.3</t>
  </si>
  <si>
    <t>11.</t>
  </si>
  <si>
    <t>Sportfeladatok és kiemelt sportrendezvények összesen</t>
  </si>
  <si>
    <t>11.1</t>
  </si>
  <si>
    <t>11.2</t>
  </si>
  <si>
    <t>11.3</t>
  </si>
  <si>
    <t>12.</t>
  </si>
  <si>
    <t>Önkormányzat által folyósított ellátások összesen</t>
  </si>
  <si>
    <t>12.1</t>
  </si>
  <si>
    <t>12.2</t>
  </si>
  <si>
    <t>12.3</t>
  </si>
  <si>
    <t>13.</t>
  </si>
  <si>
    <t>Közfoglalkoztatás összesen</t>
  </si>
  <si>
    <t>13.1</t>
  </si>
  <si>
    <t>13.2</t>
  </si>
  <si>
    <t>13.3</t>
  </si>
  <si>
    <t>14.</t>
  </si>
  <si>
    <t>Közművelődési feladatok összesen:</t>
  </si>
  <si>
    <t>14.1</t>
  </si>
  <si>
    <t>14.2</t>
  </si>
  <si>
    <t>14.3</t>
  </si>
  <si>
    <t>15.</t>
  </si>
  <si>
    <t>Támogatások összesen</t>
  </si>
  <si>
    <t>15.1</t>
  </si>
  <si>
    <t>15.2</t>
  </si>
  <si>
    <t>15.3</t>
  </si>
  <si>
    <t>16.</t>
  </si>
  <si>
    <t>Környezetvédelmi Alap összesen</t>
  </si>
  <si>
    <t>16.1</t>
  </si>
  <si>
    <t>16.2</t>
  </si>
  <si>
    <t>16.3</t>
  </si>
  <si>
    <t>17.</t>
  </si>
  <si>
    <t>Civil, Kulturális és Ifjúsági "Alap" összesen</t>
  </si>
  <si>
    <t>17.1</t>
  </si>
  <si>
    <t>17.2</t>
  </si>
  <si>
    <t>17.3</t>
  </si>
  <si>
    <t>18.</t>
  </si>
  <si>
    <t>Gazdaságfejlesztési alap összesen</t>
  </si>
  <si>
    <t>18.1</t>
  </si>
  <si>
    <t>18.2</t>
  </si>
  <si>
    <t>18.3</t>
  </si>
  <si>
    <t>19.</t>
  </si>
  <si>
    <t>Turisztikai alap (járatfejlesztés) összesen</t>
  </si>
  <si>
    <t>19.1</t>
  </si>
  <si>
    <t>19.2</t>
  </si>
  <si>
    <t>19.3</t>
  </si>
  <si>
    <t>20.</t>
  </si>
  <si>
    <t>Egyéb kiadások összesen</t>
  </si>
  <si>
    <t>20.1</t>
  </si>
  <si>
    <t>20.2</t>
  </si>
  <si>
    <t>20.3</t>
  </si>
  <si>
    <t>21.</t>
  </si>
  <si>
    <t>Városmarketing feladatok összesen</t>
  </si>
  <si>
    <t>21.1</t>
  </si>
  <si>
    <t>21.2</t>
  </si>
  <si>
    <t>21.3</t>
  </si>
  <si>
    <t>22.</t>
  </si>
  <si>
    <t>Nemzetközi és hazai támogatású pályázatok összesen</t>
  </si>
  <si>
    <t>22.1</t>
  </si>
  <si>
    <t>22.2</t>
  </si>
  <si>
    <t>22.3</t>
  </si>
  <si>
    <t>23.</t>
  </si>
  <si>
    <t>Vagyongazdálkodási feladatok összesen</t>
  </si>
  <si>
    <t>23.1</t>
  </si>
  <si>
    <t>23.2</t>
  </si>
  <si>
    <t>23.3</t>
  </si>
  <si>
    <t>24.</t>
  </si>
  <si>
    <t>Nemzetiségi Önkormányzatok működési támogatásai összesen</t>
  </si>
  <si>
    <t>24.1</t>
  </si>
  <si>
    <t>24.2</t>
  </si>
  <si>
    <t>24.3</t>
  </si>
  <si>
    <t>25.</t>
  </si>
  <si>
    <t>Általános tartalék összesen</t>
  </si>
  <si>
    <t>25.1</t>
  </si>
  <si>
    <t>25.2</t>
  </si>
  <si>
    <t>25.3</t>
  </si>
  <si>
    <t>26.</t>
  </si>
  <si>
    <t>Céltartalék összesen</t>
  </si>
  <si>
    <t>26.1</t>
  </si>
  <si>
    <t>26.2</t>
  </si>
  <si>
    <t>26.3</t>
  </si>
  <si>
    <t>MINDÖSSZESEN</t>
  </si>
  <si>
    <t>Kötelező feladat összesen</t>
  </si>
  <si>
    <t>Önként vállalt feladat összesen</t>
  </si>
  <si>
    <t>Állami (államigazgatási) feladat összesen</t>
  </si>
  <si>
    <t>5.1. melléklet a ...…/2014.(...…) önkormányzati rendelethez</t>
  </si>
  <si>
    <t>Adósságszolgálat</t>
  </si>
  <si>
    <t>(5. melléklet 1. cím részletezése)</t>
  </si>
  <si>
    <t>N</t>
  </si>
  <si>
    <t>O</t>
  </si>
  <si>
    <t>P</t>
  </si>
  <si>
    <t>Q</t>
  </si>
  <si>
    <t>R</t>
  </si>
  <si>
    <t>Alcím</t>
  </si>
  <si>
    <t>Jogím</t>
  </si>
  <si>
    <t>Hitelszerződés számlaszáma</t>
  </si>
  <si>
    <t>Hitelező, kibocsátó neve</t>
  </si>
  <si>
    <t xml:space="preserve">Hitelszerződés megkötésének időpontja </t>
  </si>
  <si>
    <t>Lejárat</t>
  </si>
  <si>
    <t xml:space="preserve">Devizanem </t>
  </si>
  <si>
    <t xml:space="preserve">Eredeti összege        (E Ft) </t>
  </si>
  <si>
    <t>Felvételkori árfolyam</t>
  </si>
  <si>
    <t xml:space="preserve">Tőketörlesztés 2014. évben </t>
  </si>
  <si>
    <t xml:space="preserve">Kamatfizetés </t>
  </si>
  <si>
    <t xml:space="preserve">Egyéb költségek </t>
  </si>
  <si>
    <t xml:space="preserve">Összesen (tőketörlesztés+
kamatfizetés+
egyéb költség)   </t>
  </si>
  <si>
    <t>I. n.év</t>
  </si>
  <si>
    <t>II. n. év</t>
  </si>
  <si>
    <t>III.n. év</t>
  </si>
  <si>
    <t xml:space="preserve">IV.n.év </t>
  </si>
  <si>
    <t>I-IV.n.év összesen</t>
  </si>
  <si>
    <t>Hosszú lejáratú hitelek</t>
  </si>
  <si>
    <t>ONK-0346/2006/M2. sz. szerződés</t>
  </si>
  <si>
    <t>Erste Bank Hungary Zrt.</t>
  </si>
  <si>
    <t>HUF</t>
  </si>
  <si>
    <t>Rövid lejáratú hitelek</t>
  </si>
  <si>
    <t>1.2.1</t>
  </si>
  <si>
    <t>Folyószámla hitel</t>
  </si>
  <si>
    <t>OTP Bank Nyrt.</t>
  </si>
  <si>
    <t>Készfizető kezességvállalások:</t>
  </si>
  <si>
    <t xml:space="preserve"> Készfizető kezesség vállalása 149/2003. (IX.11.) Kh. (Sportcentrum Kht., Sporthotel)</t>
  </si>
  <si>
    <t>2014.III.01</t>
  </si>
  <si>
    <t>EUR</t>
  </si>
  <si>
    <t>1.3.2</t>
  </si>
  <si>
    <t xml:space="preserve"> Készfizető kezességvállalás 284/2006. (XII.14.) Kh. (Db. Jégcsarnok Kht.)</t>
  </si>
  <si>
    <t>2017.I.31</t>
  </si>
  <si>
    <t>CHF</t>
  </si>
  <si>
    <t>1.4</t>
  </si>
  <si>
    <t>Támogatási megállapodások:</t>
  </si>
  <si>
    <t>1.4.1</t>
  </si>
  <si>
    <t>Támogatás kamatfizetésre 245/2007. (XI.22.) Ö.h. alapján (Db. Jégcsarnok Kht.)</t>
  </si>
  <si>
    <t>Mindösszesen:</t>
  </si>
  <si>
    <t>Dologi kiemelt előirányzat részletezése</t>
  </si>
  <si>
    <t>1.1.</t>
  </si>
  <si>
    <t>1.2.</t>
  </si>
  <si>
    <t>1.2.1.</t>
  </si>
  <si>
    <t>Egyéb felhalmozási célú kiadások kiemelt előirányzata</t>
  </si>
  <si>
    <t>1.3.1.</t>
  </si>
  <si>
    <t>1.3.2.</t>
  </si>
  <si>
    <t>1.4.1.</t>
  </si>
  <si>
    <t>Adósságszolgálat kimutatása a teljes futamidőre</t>
  </si>
  <si>
    <t>S</t>
  </si>
  <si>
    <t>T</t>
  </si>
  <si>
    <t>U</t>
  </si>
  <si>
    <t>V</t>
  </si>
  <si>
    <t>Hitelintézet
neve</t>
  </si>
  <si>
    <t xml:space="preserve">Összesen (tőketörlesztés+kamatfizetés + egyéb költség)   </t>
  </si>
  <si>
    <t xml:space="preserve">Tőketörlesztés 2011. évben </t>
  </si>
  <si>
    <t xml:space="preserve">Kamatfizetés  2011. évben </t>
  </si>
  <si>
    <t>tőke</t>
  </si>
  <si>
    <t>kamat</t>
  </si>
  <si>
    <t>összesen</t>
  </si>
  <si>
    <t>1.1. Hosszú lejáratú hitelek</t>
  </si>
  <si>
    <t>ONK-0346/2006/M2. sz. szerződés Víziközmű</t>
  </si>
  <si>
    <t>1.2. Rövid lejáratú hitelek</t>
  </si>
  <si>
    <t xml:space="preserve">folyószámla hitel </t>
  </si>
  <si>
    <t>1.3. Készfizető kezességvállalások:</t>
  </si>
  <si>
    <t>Összesen:</t>
  </si>
  <si>
    <t>241 Ft/CHF és 291 Ft/EUR árfolyammal számolva</t>
  </si>
  <si>
    <t>5.2. melléklet a …/2014. (………) önkormányzati rendelethez</t>
  </si>
  <si>
    <t>Városüzemeltetési kiadások</t>
  </si>
  <si>
    <t>(5. melléklet 3.cím részletezése)</t>
  </si>
  <si>
    <t>3.1.1</t>
  </si>
  <si>
    <t>Nyílt árokrendszer meder kotrása</t>
  </si>
  <si>
    <t>3.1.2</t>
  </si>
  <si>
    <t>Zárt csatornahálózat mosatása</t>
  </si>
  <si>
    <t>3.1.3</t>
  </si>
  <si>
    <t>Csapadékvíz-elvezető hálózaton hibaelhárítási munkák</t>
  </si>
  <si>
    <t>3.1.4</t>
  </si>
  <si>
    <t>Tócó élővízfolyás karbantartása</t>
  </si>
  <si>
    <t>3.1.5</t>
  </si>
  <si>
    <t>Sérült, eltulajdonított aknafedlapok víznyelőrácsok pótlása</t>
  </si>
  <si>
    <t>3.1.6</t>
  </si>
  <si>
    <t>Átereszek átépítése, kialakítása</t>
  </si>
  <si>
    <t>3.1.7</t>
  </si>
  <si>
    <t>Csapadékvíz átemelők üzemeltetése</t>
  </si>
  <si>
    <t>3.1.8</t>
  </si>
  <si>
    <t>Belvízvédekezés</t>
  </si>
  <si>
    <t>3.1.9</t>
  </si>
  <si>
    <t>Közvilágítás üzemeltetése</t>
  </si>
  <si>
    <t>3.1.10</t>
  </si>
  <si>
    <t>Közhasznú zöldterületek fenntartása</t>
  </si>
  <si>
    <t>3.1.11</t>
  </si>
  <si>
    <t>Növényvédelem</t>
  </si>
  <si>
    <t>3.1.12</t>
  </si>
  <si>
    <t>Játszóterek karbantartása, játszótér üzemeltetés</t>
  </si>
  <si>
    <t>3.1.13</t>
  </si>
  <si>
    <t>Parlagfű elleni közérdekű védekezés</t>
  </si>
  <si>
    <t>3.1.14</t>
  </si>
  <si>
    <t>Gépi-, kézi úttisztítás és utcai szemétszállítás</t>
  </si>
  <si>
    <t>3.1.15</t>
  </si>
  <si>
    <t>Hóeltakarítás (I. és IV. negyedév)</t>
  </si>
  <si>
    <t>3.1.16</t>
  </si>
  <si>
    <t>Illegális szemétlerakók megszüntetése</t>
  </si>
  <si>
    <t>3.1.17</t>
  </si>
  <si>
    <t>Útburkolat karbantartás, javítás</t>
  </si>
  <si>
    <t>3.1.18</t>
  </si>
  <si>
    <t>Járdaburkolat javítása</t>
  </si>
  <si>
    <t>3.1.19</t>
  </si>
  <si>
    <t>Jelzőtáblák pótlása, kihelyezése</t>
  </si>
  <si>
    <t>3.1.20</t>
  </si>
  <si>
    <t>Útburkolati jelek felfestése</t>
  </si>
  <si>
    <t>3.1.21</t>
  </si>
  <si>
    <t xml:space="preserve">Közúti jelzőlámpa üzemeltetése, karbantartása </t>
  </si>
  <si>
    <t>3.1.22</t>
  </si>
  <si>
    <t>Közös üzemeltetési díj (MK Np. Zrt.-önkormányzati csomópont)</t>
  </si>
  <si>
    <t>3.1.23</t>
  </si>
  <si>
    <t>Temetők és emlékművek fenntartása</t>
  </si>
  <si>
    <t>3.1.24</t>
  </si>
  <si>
    <t>Patkánymentesítés</t>
  </si>
  <si>
    <t>3.1.25</t>
  </si>
  <si>
    <t>Közkutak üzemeltetése, közüzemi díjak</t>
  </si>
  <si>
    <t xml:space="preserve"> </t>
  </si>
  <si>
    <t>3.1.26</t>
  </si>
  <si>
    <t>Erdőterületek fenntartása</t>
  </si>
  <si>
    <t>3.1.27</t>
  </si>
  <si>
    <t>Gallyazás</t>
  </si>
  <si>
    <t>3.1.28</t>
  </si>
  <si>
    <t>Növénytelepítés</t>
  </si>
  <si>
    <t>3.1.29</t>
  </si>
  <si>
    <t>Műtárgyak javítása, fenntartása</t>
  </si>
  <si>
    <t>3.1.30</t>
  </si>
  <si>
    <t>Fizető várakozóhelyek bevétel kiesésének kompenzálása</t>
  </si>
  <si>
    <t>3.1.31</t>
  </si>
  <si>
    <t>Utcanévtáblázás</t>
  </si>
  <si>
    <t>3.1.32</t>
  </si>
  <si>
    <t>Közterületi rendszerek üzemeltetése</t>
  </si>
  <si>
    <t>3.2.1</t>
  </si>
  <si>
    <t xml:space="preserve">Intézményi lámpatestek bérleti díja </t>
  </si>
  <si>
    <t>3.2.2</t>
  </si>
  <si>
    <t>Fedett utasvárók javítása</t>
  </si>
  <si>
    <t>3.2.3</t>
  </si>
  <si>
    <t>Lakott külterületek közlekedési költségei</t>
  </si>
  <si>
    <t>3.2.4</t>
  </si>
  <si>
    <t>Szúnyogirtás</t>
  </si>
  <si>
    <t>3.2.5</t>
  </si>
  <si>
    <t>Közterületen okozott károk helyreállítása</t>
  </si>
  <si>
    <t>3.2.6</t>
  </si>
  <si>
    <t>Előre nem tervezett parkfenntartási és rendezvényi feladatok</t>
  </si>
  <si>
    <t>3.2.7</t>
  </si>
  <si>
    <t>Tiszta Udvar Rendes Ház</t>
  </si>
  <si>
    <t>3.2.8</t>
  </si>
  <si>
    <t>Tiszta Virágos Debrecenért</t>
  </si>
  <si>
    <t>3.2.9</t>
  </si>
  <si>
    <t>Tervezési feladatok</t>
  </si>
  <si>
    <t>3.2.10</t>
  </si>
  <si>
    <t>Kártérítések, megbízások, ügyvédi díjak</t>
  </si>
  <si>
    <t>3.2.11</t>
  </si>
  <si>
    <t>Egyéb kommunális szolgáltatás</t>
  </si>
  <si>
    <t>3.2.12</t>
  </si>
  <si>
    <t>Zsuzsi Erdei Kisvasút támogatása</t>
  </si>
  <si>
    <t>3.2.13</t>
  </si>
  <si>
    <t>Vontatott gréder üzemeltetése</t>
  </si>
  <si>
    <t>3.2.14</t>
  </si>
  <si>
    <t>DHK kompenzáció</t>
  </si>
  <si>
    <t>3.3.1</t>
  </si>
  <si>
    <t>Lakossági települési folyékony hulladék ártalmatlanítása</t>
  </si>
  <si>
    <t>Összesen</t>
  </si>
  <si>
    <t>5.3. melléklet a …/2014. (………) önkormányzati rendelethez</t>
  </si>
  <si>
    <t>Beruházási kiadások</t>
  </si>
  <si>
    <t>(5. melléklet 4. cím részletezése)</t>
  </si>
  <si>
    <t>Jogcím</t>
  </si>
  <si>
    <t>4.2.1</t>
  </si>
  <si>
    <t>Támogatással megvalósuló fejlesztések</t>
  </si>
  <si>
    <t>4.2.1.1</t>
  </si>
  <si>
    <t>2-es villamoshálózat fejlesztés pályaépítés és 18 db jármű beszerzés támogatott költség</t>
  </si>
  <si>
    <t>4.2.1.2</t>
  </si>
  <si>
    <t>2-es villamoshálózat fejlesztés pályaépítés és 18 db jármű beszerzés nem támogatott költség</t>
  </si>
  <si>
    <t>4.2.1.3</t>
  </si>
  <si>
    <t>Szennyvízhálózat fejlesztés és tisztítás ISPA nem támogatott költségek</t>
  </si>
  <si>
    <t>4.2.1.4</t>
  </si>
  <si>
    <t>1. sz. villamospálya rekonstrukciója</t>
  </si>
  <si>
    <t>4.2.1.5</t>
  </si>
  <si>
    <t>Régi Városháza I épületrészének felújítása</t>
  </si>
  <si>
    <t>4.2.1.6</t>
  </si>
  <si>
    <t>Ady Park átépítése</t>
  </si>
  <si>
    <t>4.2.1.7</t>
  </si>
  <si>
    <t xml:space="preserve">Nyugati kiskörút II. ütem - (Arany János u. - Erzsébet u. között) </t>
  </si>
  <si>
    <t>4.2.1.8</t>
  </si>
  <si>
    <t>Simonffy utca térburkolása (Halköz-Ny-i kiskörút között)</t>
  </si>
  <si>
    <t>4.2.1.9</t>
  </si>
  <si>
    <t>Szolgáltatási szerződések</t>
  </si>
  <si>
    <t>4.2.1.10</t>
  </si>
  <si>
    <t>Panelprogram-Lehel u.2-4-6</t>
  </si>
  <si>
    <t>4.2.1.11</t>
  </si>
  <si>
    <t>4.2.1.12</t>
  </si>
  <si>
    <t>4.2.1.13</t>
  </si>
  <si>
    <t>4.2.1.14</t>
  </si>
  <si>
    <t>Tudományos Élménypark kialakítása a Debreceni Botanikus Kertben, növényház, új bekötőút, eszköz- és bútorbeszerzés, marketing</t>
  </si>
  <si>
    <t>4.2.1.15</t>
  </si>
  <si>
    <t>Komplex gyógyhelyfejlesztés a debreceni Nagyerdő parkerdejében  támogatott rész</t>
  </si>
  <si>
    <t>4.2.1.16</t>
  </si>
  <si>
    <t>Komplex gyógyhelyfejlesztés a debreceni Nagyerdő parkerdejében nem támogatott rész</t>
  </si>
  <si>
    <t>4.2.1.17</t>
  </si>
  <si>
    <t>Kerékpáros turisztikai útvonalhálózat és szolgáltatás fejlesztése Debrecenben</t>
  </si>
  <si>
    <t>4.2.1.18</t>
  </si>
  <si>
    <t>Intermodális közösségi Közlekedési Központ</t>
  </si>
  <si>
    <t>4.2.1.19</t>
  </si>
  <si>
    <t>Gönczy Pál Általános Iskola</t>
  </si>
  <si>
    <t>4.2.1.20</t>
  </si>
  <si>
    <t>Kazinczy Ferenc Általános iskola</t>
  </si>
  <si>
    <t>4.2.1.21</t>
  </si>
  <si>
    <t>Vénkerti Általános Iskola</t>
  </si>
  <si>
    <t>4.2.1.22</t>
  </si>
  <si>
    <t>Fazekas Mihály Gimnázium villamos energia előállítása napelemes rendszerrel</t>
  </si>
  <si>
    <t>4.2.1.23</t>
  </si>
  <si>
    <t>Bocskai István Általános iskola villamos energia előállítása napelemes rendszerrel</t>
  </si>
  <si>
    <t>4.2.1.24</t>
  </si>
  <si>
    <t>Ibolya utcai Általános Iskola villamos energia előállítása napelemes rendszerrel</t>
  </si>
  <si>
    <t>4.2.1.25</t>
  </si>
  <si>
    <t>Kinizsi Pál Általános Iskola villamos energia előállítása napelemes rendszerrel</t>
  </si>
  <si>
    <t>4.2.1.26</t>
  </si>
  <si>
    <t>Méliusz Juhász Péter Megyei Könyvtár villamos energia előállítása napelemes rendszerrel</t>
  </si>
  <si>
    <t>4.2.1.27</t>
  </si>
  <si>
    <t>Tóth Árpád Gimnázium villamos energia előállítása napelemes rendszerrel</t>
  </si>
  <si>
    <t>4.2.1.28</t>
  </si>
  <si>
    <t>Debreceni Sportuszoda villamos energia előállítása napelemes rendszerrel</t>
  </si>
  <si>
    <t>4.2.1.29</t>
  </si>
  <si>
    <t>"Norvég alap" Energia hatékony iskolák fejlesztése, Ady Endre Gimnázium</t>
  </si>
  <si>
    <t>4.2.1.30</t>
  </si>
  <si>
    <t>"Norvég alap" Energia hatékony iskolák fejlesztése,  Hatvani István Általános iskola</t>
  </si>
  <si>
    <t>4.2.1.31</t>
  </si>
  <si>
    <t>Debrecen Jerikó utca 27. sz. egészségügyi intézmény felújítása</t>
  </si>
  <si>
    <t>4.2.1.32</t>
  </si>
  <si>
    <t>Debrecen Ibolya utca 17. sz. egészségügyi intézmény felújítása</t>
  </si>
  <si>
    <t>4.2.1.33</t>
  </si>
  <si>
    <t>3 db műfüves pálya építése+ 1 db műfüves karbantartó gép beszerzése</t>
  </si>
  <si>
    <t>4.2.1.34</t>
  </si>
  <si>
    <t>Debreceni Repülőtér területén kármentesítési monitoring üzemeltetése</t>
  </si>
  <si>
    <t>4.2.1.35</t>
  </si>
  <si>
    <t xml:space="preserve">Borzán Gáspár buszforduló és körforgalom kiépítése </t>
  </si>
  <si>
    <t>Napenergia-hasznosítás villamos energia termelésére Debrecen 10 óvodai és alapfokú oktatási intézményében</t>
  </si>
  <si>
    <t>Tessedik Sámuel u. óvoda építése, támogatott költség</t>
  </si>
  <si>
    <t>Debrecen Településfejlesztési koncepciójának és Integrált Településfejlesztési Stratégiájának kidolgozása</t>
  </si>
  <si>
    <t>4.2.2</t>
  </si>
  <si>
    <t>Egyéb tervezett fejlesztések</t>
  </si>
  <si>
    <t>4.2.2.1</t>
  </si>
  <si>
    <t>Nyugati kiskörút I. ütem végleges forgalomba helyezéshez szükséges munkák</t>
  </si>
  <si>
    <t>4.2.2.2</t>
  </si>
  <si>
    <t>Tervezési-szakértési feladatok, pályázat előkészítés</t>
  </si>
  <si>
    <t>4.2.2.3</t>
  </si>
  <si>
    <t>ISPA szennyvízközmű vagyon felújítás,pótlás</t>
  </si>
  <si>
    <t>4.2.2.4</t>
  </si>
  <si>
    <t xml:space="preserve">Déri Múzeum modernizálása </t>
  </si>
  <si>
    <t>4.2.2.5</t>
  </si>
  <si>
    <t>Gyógyhelyfejlesztés a Debreceni Nagyerdő parkerdejében projekthez kapcsolódó közlekedésfejlesztés</t>
  </si>
  <si>
    <t>4.2.2.6</t>
  </si>
  <si>
    <t>Közpark kialakítása (a lebontott új Vigadó helyén)</t>
  </si>
  <si>
    <t>4.2.2.7</t>
  </si>
  <si>
    <t>Mobil jégpálya kialakítása a nagyerdei stadion É-i kapunál+ 1 db jéghűtő beszerzése</t>
  </si>
  <si>
    <t>4.2.2.8</t>
  </si>
  <si>
    <t>Kodály Zoltán Szakközépiskola (Zenede) épületének felújítása</t>
  </si>
  <si>
    <t>4.2.2.9</t>
  </si>
  <si>
    <t>Új színház belsőépítészet és színház technológia</t>
  </si>
  <si>
    <t>4.2.2.10</t>
  </si>
  <si>
    <t>A 10 db napelemmel ellátott intézményben az elemek kitakarását akadályozó fák kivágása és gallyazása</t>
  </si>
  <si>
    <t>4.2.2.11</t>
  </si>
  <si>
    <t>Játszóterek és parkok fejlesztése</t>
  </si>
  <si>
    <t>4.2.2.12</t>
  </si>
  <si>
    <t>Emlékkert -kiállító és kávézó épület felújítása</t>
  </si>
  <si>
    <t>4.2.2.13</t>
  </si>
  <si>
    <t>Emlékmű és szoborállítás</t>
  </si>
  <si>
    <t>4.2.2.14</t>
  </si>
  <si>
    <t>Fényes udvari kis piac kialakítása</t>
  </si>
  <si>
    <t>4.2.2.15</t>
  </si>
  <si>
    <t>Lakossági hozzájárulással megvalósuló közműépítés 25 %-os állami támogatás</t>
  </si>
  <si>
    <t>4.2.2.16</t>
  </si>
  <si>
    <t>Használt termálvíz hasznosítása</t>
  </si>
  <si>
    <t>4.2.2.17</t>
  </si>
  <si>
    <t>Tessedik Sámuel Óvoda fejlesztése</t>
  </si>
  <si>
    <t>5.4. melléklet a …/2014. (………) önkormányzati rendelethez</t>
  </si>
  <si>
    <t>(5. melléklet 5. cím részletezése)</t>
  </si>
  <si>
    <t>5.1.1</t>
  </si>
  <si>
    <t>Társasházi lakások felújítási alapja</t>
  </si>
  <si>
    <t>5.1.2</t>
  </si>
  <si>
    <t>Panelprogram önkormányzatot terhelő önrésze</t>
  </si>
  <si>
    <t>5.1.3</t>
  </si>
  <si>
    <t>Cívis Ház Zrt. által a lakáskértékesítés bevételéből levonható költség</t>
  </si>
  <si>
    <t>5.1.4</t>
  </si>
  <si>
    <t>Önkormányzati tulajdonú lakóingatlanok felújítása</t>
  </si>
  <si>
    <t>5.1.5</t>
  </si>
  <si>
    <t>Bérlakások gázvezeték és gázkészülék műszaki biztonsági felülvizsgálata</t>
  </si>
  <si>
    <t>5.1.6</t>
  </si>
  <si>
    <t>Tartalék</t>
  </si>
  <si>
    <t>5.5. melléklet a …/2014. (………) önkormányzati rendelethez</t>
  </si>
  <si>
    <t>Kertségi fejlesztési program</t>
  </si>
  <si>
    <t>(5. melléklet 7. cím részletezése)</t>
  </si>
  <si>
    <t>7.2.1</t>
  </si>
  <si>
    <t>Nagymacs szociális városrehabilitációja üzletfelújítás-bővítés és park kialakítása</t>
  </si>
  <si>
    <t>7.2.2</t>
  </si>
  <si>
    <t>Debrecen-Mikepércs közötti kerékpárút építése</t>
  </si>
  <si>
    <t>7.2.3</t>
  </si>
  <si>
    <t>Debrecen Pallagi út korszerűsítése I. ütem építése</t>
  </si>
  <si>
    <t>7.2.4</t>
  </si>
  <si>
    <t>33-as főút, Balmazújváros u.-Szabó Lőrinc utca csomópont átalakítása</t>
  </si>
  <si>
    <t>7.2.5</t>
  </si>
  <si>
    <t>Lakossági kezdeményezésre megvalósuló út-és közműfejlesztés</t>
  </si>
  <si>
    <t>7.2.6</t>
  </si>
  <si>
    <t>Városüzemeltetéshez kapcsolódó beruházási előirányzat</t>
  </si>
  <si>
    <t>7.2.7</t>
  </si>
  <si>
    <t>47-es főúton a Déli Ipari Park körforgalom kialakítása engedélyezés</t>
  </si>
  <si>
    <t>7.2.8</t>
  </si>
  <si>
    <t>33-as főút-belváros közötti kerékpárút forgalomszámlálás</t>
  </si>
  <si>
    <t>7.2.9</t>
  </si>
  <si>
    <t>Benczúr Gyula utca szilárd burkolattal való ellátása (Pallagi út- Temető III.kapu között)</t>
  </si>
  <si>
    <t>7.2.10</t>
  </si>
  <si>
    <t>Szél utca csapadékvíz elvezetésének átalakítása</t>
  </si>
  <si>
    <t>7.2.11</t>
  </si>
  <si>
    <t>48-as főút melletti kerékpárút nyomvonal módosítás</t>
  </si>
  <si>
    <t>5.6. melléklet a …/2014. (………) önkormányzati rendelethez</t>
  </si>
  <si>
    <t>Köznevelési feladatok</t>
  </si>
  <si>
    <t>(5. melléklet 8. cím részletezése)</t>
  </si>
  <si>
    <t>8.1.1</t>
  </si>
  <si>
    <t>Városi köznevelési feladatok teljesítése</t>
  </si>
  <si>
    <t>8.1.2</t>
  </si>
  <si>
    <t>Intézmények játszótéri eszközeinek időszakos ellenőrzése, tanúsítványok beszerzése</t>
  </si>
  <si>
    <t>5.7. melléklet a …/2014. (………) önkormányzati rendelethez</t>
  </si>
  <si>
    <t>Egészségügyi kiadások</t>
  </si>
  <si>
    <t>(5. melléklet 9. cím részletezése)</t>
  </si>
  <si>
    <t>9.1.1</t>
  </si>
  <si>
    <t>Bírósági végzés alapján kártérítési járadék</t>
  </si>
  <si>
    <t>9.1.2</t>
  </si>
  <si>
    <t>Foglalkozás-egészségügyi alapszolgáltatás</t>
  </si>
  <si>
    <t>9.1.3</t>
  </si>
  <si>
    <t>Egészségügyi alapellátás biztosítása</t>
  </si>
  <si>
    <t>9.1.4</t>
  </si>
  <si>
    <t>Egészségügyi szolgáltatás nyújtása (anyatej gyűjtés)</t>
  </si>
  <si>
    <t>5.8. melléklet a …/2014. (………) önkormányzati rendelethez</t>
  </si>
  <si>
    <t>Népjóléti kiadások</t>
  </si>
  <si>
    <t>(5. melléklet 10. cím részletezése)</t>
  </si>
  <si>
    <t>10.1.1</t>
  </si>
  <si>
    <t>Ellátási szerződések az önkormányzat által kötelezően ellátandó szociális- és gyermekvédelmi feladatokra</t>
  </si>
  <si>
    <t>10.1.2</t>
  </si>
  <si>
    <t>Hátrányos helyzetű gyermekek hétvégi étkeztetésének megvalósítása a Magyar Máltai Szeretetszolgálat Debreceni Csoportja által</t>
  </si>
  <si>
    <t>10.1.3</t>
  </si>
  <si>
    <t>Működési engedélyekhez kapcsolódó kiadások</t>
  </si>
  <si>
    <t>10.1.4</t>
  </si>
  <si>
    <t>Nyári gyermekfelügyelet biztosítása</t>
  </si>
  <si>
    <t>10.1.5</t>
  </si>
  <si>
    <t>Hátrányos helyzetű gyermekek nyári üdültetése</t>
  </si>
  <si>
    <t>10.1.6</t>
  </si>
  <si>
    <t>Bursa Hungarica Felsőoktatási Önkormányzati Ösztöndíj</t>
  </si>
  <si>
    <t>5.9. melléklet a …/2014. (………) önkormányzati rendelethez</t>
  </si>
  <si>
    <t>Sportfeladatok és kiemelt sportrendezvények</t>
  </si>
  <si>
    <t>(5. melléklet 11. cím részletezése)</t>
  </si>
  <si>
    <t>11.1.1.</t>
  </si>
  <si>
    <t>Diáksport versenyek támogatása</t>
  </si>
  <si>
    <t>Szakszövetségi versenyek támogatása</t>
  </si>
  <si>
    <t>2014. évi kiemelt rendezvények</t>
  </si>
  <si>
    <t>Szabadidősport</t>
  </si>
  <si>
    <t>Nemzetközi és utánpótlásversenyek, olimpikonok felkészülése</t>
  </si>
  <si>
    <t>Bocskai Ökölvívó Emlékverseny</t>
  </si>
  <si>
    <t>Sportuszoda használat támogatása</t>
  </si>
  <si>
    <t>5.10. melléklet a …/2014. (………) önkormányzati rendelethez</t>
  </si>
  <si>
    <t>Önkormányzat által folyósított ellátások</t>
  </si>
  <si>
    <t>(5. melléklet 12. cím részletezése)</t>
  </si>
  <si>
    <t>Feladat</t>
  </si>
  <si>
    <t>12.1.</t>
  </si>
  <si>
    <t>12.1.1.</t>
  </si>
  <si>
    <t>Pénzbeli szociális ellátások összesen</t>
  </si>
  <si>
    <t>12.1.1.1</t>
  </si>
  <si>
    <t>Adósságcsökkentési támogatás</t>
  </si>
  <si>
    <t>12.1.1.2</t>
  </si>
  <si>
    <t>Adósságkezelési szolgáltatás keretében gáz- vagy áramfogyasztást mérő készülék biztosítása</t>
  </si>
  <si>
    <t>12.1.1.3</t>
  </si>
  <si>
    <t>Önkormányzati segély (pénzbeli)</t>
  </si>
  <si>
    <t>12.1.1.3.1</t>
  </si>
  <si>
    <t>Rendkívüli, időszaki, egyszeri segély, nevelési támogatás</t>
  </si>
  <si>
    <t>12.1.1.3.2</t>
  </si>
  <si>
    <t>Iskoláztatási támogatás</t>
  </si>
  <si>
    <t>12.1.1.3.3</t>
  </si>
  <si>
    <t>Elhunyt személy hozzátartozóinak pénzbeli támogatása</t>
  </si>
  <si>
    <t>12.1.1.3.4</t>
  </si>
  <si>
    <t>Adomány</t>
  </si>
  <si>
    <t>12.1.1.3.5</t>
  </si>
  <si>
    <t>Családok támogatásával összefüggő kifizetések</t>
  </si>
  <si>
    <t>12.1.1.3.6</t>
  </si>
  <si>
    <t>EU élelmiszer adomány szállítása, targonca bérlése</t>
  </si>
  <si>
    <t>12.1.2.</t>
  </si>
  <si>
    <t>Természetben nyújtott szociális ellátások összesen</t>
  </si>
  <si>
    <t>12.1.2.1</t>
  </si>
  <si>
    <t>Önkormányzati segély (természetbeni)</t>
  </si>
  <si>
    <t>12.1.2.1.1</t>
  </si>
  <si>
    <t>Rászorultsági térítési díj</t>
  </si>
  <si>
    <t>12.1.2.1.2</t>
  </si>
  <si>
    <t>Gyógyszertámogatás</t>
  </si>
  <si>
    <t>12.1.2.1.3</t>
  </si>
  <si>
    <t>Kelengye támogatás</t>
  </si>
  <si>
    <t>12.1.2.2</t>
  </si>
  <si>
    <t>Köztemetés</t>
  </si>
  <si>
    <t>12.1.2.3</t>
  </si>
  <si>
    <t>Közgyógyellátás</t>
  </si>
  <si>
    <t>12.2.</t>
  </si>
  <si>
    <t>12.2.1.</t>
  </si>
  <si>
    <t>Gyermekszegénység elleni program keretében nyári étkeztetés biztosítása</t>
  </si>
  <si>
    <t>12.2.2.</t>
  </si>
  <si>
    <t>70 éven felüliek hulladékgazdálkodási díjtámogatása</t>
  </si>
  <si>
    <t>12.2.3.</t>
  </si>
  <si>
    <t>Gyógyfürdő támogatás</t>
  </si>
  <si>
    <t>12.2.4.</t>
  </si>
  <si>
    <t>Tűzifa osztás fedezete</t>
  </si>
  <si>
    <t>12.2.5.</t>
  </si>
  <si>
    <t>12.2.5.1</t>
  </si>
  <si>
    <t>Tehetséges tanulók támogatása</t>
  </si>
  <si>
    <t>12.2.6.</t>
  </si>
  <si>
    <t>12.2.6.1</t>
  </si>
  <si>
    <t>Időskorúak szociális közétkeztetése</t>
  </si>
  <si>
    <t>12.3.</t>
  </si>
  <si>
    <t>5.11. melléklet a …/2014. (………) önkormányzati rendelethez</t>
  </si>
  <si>
    <t>Közművelődési feladatok</t>
  </si>
  <si>
    <t>(5. melléklet 14. cím részletezése)</t>
  </si>
  <si>
    <t>Városi szintű rendezvény, kulturális közösségi programok, városrészi rendezvények</t>
  </si>
  <si>
    <t>Szakértők, művészek eseti megbízási díja</t>
  </si>
  <si>
    <t xml:space="preserve">Kiadványok és debreceni programajánló támogatása </t>
  </si>
  <si>
    <t>Gyermek, Ifjúsági és KEF pályázatok önrész</t>
  </si>
  <si>
    <t>Kiemelt gyermek- és ifjúsági kulturális rendezvények</t>
  </si>
  <si>
    <t>Alföld Alapítvány támogatása</t>
  </si>
  <si>
    <t>Debreceni Nyári Egyetem Nonprofit Közhasznú Kft. támogatása</t>
  </si>
  <si>
    <t>Debreceni Egyetem támogatása</t>
  </si>
  <si>
    <t>Debreceni Hajdú Néptáncegyüttes</t>
  </si>
  <si>
    <t>Antal-Lusztig gyűjtemény katalogizálása</t>
  </si>
  <si>
    <t>Közművelődési támogatások</t>
  </si>
  <si>
    <t>5.12. melléklet a …/2014. (………) önkormányzati rendelethez</t>
  </si>
  <si>
    <t>Támogatások</t>
  </si>
  <si>
    <t>(5. melléklet 15. cím részletezése)</t>
  </si>
  <si>
    <t>Önkormányzati, illetve részben önkormányzati tulajdonban lévő vállalkozások támogatása összesen</t>
  </si>
  <si>
    <t>DEHUSZ Nonprofit Kft. támogatása</t>
  </si>
  <si>
    <t>"NAGYERDEI KULTÚRPARK" Nonprofit Kft. támogatása</t>
  </si>
  <si>
    <t>Debreceni Sportcentrum Kiemelkedően Közhasznú Nonprofit Kft. támogatása</t>
  </si>
  <si>
    <t>Debreceni Sportcentrum Kiemelkedően Közhasznú Nonprofit Kft. támogatása (versenysport támogatása)</t>
  </si>
  <si>
    <t>Főnix Rendezvényszervező Kiemelkedően Közhasznú Nonprofit Kft. támogatása</t>
  </si>
  <si>
    <t>Debrecen Jégcsarnok Nonprofit Kft. támogatása</t>
  </si>
  <si>
    <t>Modem Modern Debreceni Nonprofit Kft. támogatása</t>
  </si>
  <si>
    <t>Debreceni Ifjúsági Szolgáltató Nonprofit Kft. támogatása</t>
  </si>
  <si>
    <t>Agora Nonprofit Kft. Támogatása</t>
  </si>
  <si>
    <t>Sportszervezetek támogatásai összesen</t>
  </si>
  <si>
    <t>DVSC Futball Szervező Zrt.</t>
  </si>
  <si>
    <t>DVSC Kézilabda Kft.</t>
  </si>
  <si>
    <t>Debreceni Labdarúgó Akadémia Nonprofit Kft.</t>
  </si>
  <si>
    <t>Egyéb támogatások</t>
  </si>
  <si>
    <t>Debrecen Kultúrájáért Alapítvány</t>
  </si>
  <si>
    <t>Polgárőr szövetségek támogatása (alapszerűen kezelt)</t>
  </si>
  <si>
    <t>Őrváros Alapítvány működési támogatása</t>
  </si>
  <si>
    <t>Térfigyelő rendszer üzemeltetés bérköltségének támogatása</t>
  </si>
  <si>
    <t>Debrecen-Hortobágy Turizmusáért Egyesület</t>
  </si>
  <si>
    <t>Holokauszt emlékhely kialakítása</t>
  </si>
  <si>
    <t>Airport Debreceni Holding Kft. Támogatása</t>
  </si>
  <si>
    <t>Tagdíjak összesen</t>
  </si>
  <si>
    <t>Megyei Jogú Városok Szövetsége</t>
  </si>
  <si>
    <t xml:space="preserve">Debreceni Agglomeráció Hulladékgazdálkodási Társulás (hozzájárulás) </t>
  </si>
  <si>
    <t>Városok-Falvak Szövetsége</t>
  </si>
  <si>
    <t>Bihari Szilárd Hulladéklerakó és Hasznosító Társulás munkaszervezeti feladatainak ellátásához tagi hozzájárulás</t>
  </si>
  <si>
    <t>5.13. melléklet a …/2014. (………) önkormányzati rendelethez</t>
  </si>
  <si>
    <t>Egyéb kiadások</t>
  </si>
  <si>
    <t>(5. melléklet 20. cím részletezése)</t>
  </si>
  <si>
    <t>20.1.1</t>
  </si>
  <si>
    <t>Postaköltség</t>
  </si>
  <si>
    <t>20.1.2</t>
  </si>
  <si>
    <t>OTP fizetési számla kezelési költsége</t>
  </si>
  <si>
    <t>20.1.3</t>
  </si>
  <si>
    <t>Áfa befizetés</t>
  </si>
  <si>
    <t>20.1.4</t>
  </si>
  <si>
    <t>20.1.5</t>
  </si>
  <si>
    <t>Megbízási díjak</t>
  </si>
  <si>
    <t>20.1.6</t>
  </si>
  <si>
    <t>Helyi közforgalmú közlekedés normatív támogatása és önrésze</t>
  </si>
  <si>
    <t>20.1.7</t>
  </si>
  <si>
    <t>DKV Zrt. közösségi közlekedés önkormányzati önrész</t>
  </si>
  <si>
    <t>20.1.8</t>
  </si>
  <si>
    <t>DKV Zrt. veszteség kompenzációja</t>
  </si>
  <si>
    <t>20.1.9</t>
  </si>
  <si>
    <t>Lakossági szennyvízszippantás kiegyenlítése (2008-2009. évi tartozás 2014. évi részlete)</t>
  </si>
  <si>
    <t>20.1.10</t>
  </si>
  <si>
    <t>Lakossági ivóvíz szolgáltatás támogatása</t>
  </si>
  <si>
    <t>20.1.11</t>
  </si>
  <si>
    <t>Kölcsey Ferenc Ösztöndíj</t>
  </si>
  <si>
    <t>20.1.12</t>
  </si>
  <si>
    <t>Elismerő címek, díjak és kitüntetések</t>
  </si>
  <si>
    <t>20.1.13</t>
  </si>
  <si>
    <t>Normatív állami támogatások elszámolása</t>
  </si>
  <si>
    <t>20.1.14</t>
  </si>
  <si>
    <t xml:space="preserve">Közbeszerzési eljárások közzétételi díja </t>
  </si>
  <si>
    <t>20.1.15</t>
  </si>
  <si>
    <t>Kisgyermekes bérlet kedvezmény bevételkiesésének fedezete</t>
  </si>
  <si>
    <t>20.1.16</t>
  </si>
  <si>
    <t>Előző költségvetési éveket érintő visszatérítések</t>
  </si>
  <si>
    <t>20.1.17</t>
  </si>
  <si>
    <t>Debreceni Viziközmű Társulat kiadásai</t>
  </si>
  <si>
    <t>20.1.18</t>
  </si>
  <si>
    <t>Államnak átadott intézmények 2013. évi pénzmaradványának elszámolása</t>
  </si>
  <si>
    <t>20.1.19</t>
  </si>
  <si>
    <t>DEOEC Gyermekgyógyászati Intézménynél tartós gyógykezelés alatt álló gyermekek tankötelezettségének támogatása</t>
  </si>
  <si>
    <t>20.1.20</t>
  </si>
  <si>
    <t>Helyi adóval összefüggő igazgatási díjak kiadásai</t>
  </si>
  <si>
    <t>20.1.21</t>
  </si>
  <si>
    <t>Debrecen-Mikepércs Kistérségi Társulás megszűntetésével kapcsolatos pénzügyi elszámolás</t>
  </si>
  <si>
    <t>5.14. melléklet a …/2014. (………) önkormányzati rendelethez</t>
  </si>
  <si>
    <t>Városmarketing feladatok</t>
  </si>
  <si>
    <t>(5. melléklet 21. cím részletezése)</t>
  </si>
  <si>
    <t>21.2.1</t>
  </si>
  <si>
    <t>Média-megjelenések és kiadványok</t>
  </si>
  <si>
    <t>21.2.2</t>
  </si>
  <si>
    <t>Kiemelkedő tevékenységek és kiemelt városi rendezvények támogatása</t>
  </si>
  <si>
    <t>21.2.3</t>
  </si>
  <si>
    <t>Idegenforgalmi feladatok</t>
  </si>
  <si>
    <t>21.2.4</t>
  </si>
  <si>
    <t>Díszkivilágítás</t>
  </si>
  <si>
    <t>21.2.5</t>
  </si>
  <si>
    <t>Állampolgársági eskütétellel kapcsolatos feladatok</t>
  </si>
  <si>
    <t>21.2.6</t>
  </si>
  <si>
    <t>Debreceni Városi Televízió Kft.</t>
  </si>
  <si>
    <t>21.2.7</t>
  </si>
  <si>
    <t>WiFi üzmeltetés és internet szolgáltatás</t>
  </si>
  <si>
    <t>21.2.8</t>
  </si>
  <si>
    <t>Kedvezményes fürdőbérlet támogatása</t>
  </si>
  <si>
    <t>21.2.9</t>
  </si>
  <si>
    <t>Műsoridő vásárlás</t>
  </si>
  <si>
    <t>21.2.10</t>
  </si>
  <si>
    <t>Otthon Debrecenben 2010-2014. cikluskönyv</t>
  </si>
  <si>
    <t>21.2.11</t>
  </si>
  <si>
    <t>Közvéleménykutatás</t>
  </si>
  <si>
    <t>5.15. melléklet a …/2014. (………) önkormányzati rendelethez</t>
  </si>
  <si>
    <t>Nemzetközi és hazai támogatású pályázatok</t>
  </si>
  <si>
    <t>(5. melléklet 22. cím részletezése)</t>
  </si>
  <si>
    <t>22.1.1</t>
  </si>
  <si>
    <t>INTERREG SEE Science</t>
  </si>
  <si>
    <t>22.1.2</t>
  </si>
  <si>
    <t>Interreg Egészségipar</t>
  </si>
  <si>
    <t>22.1.3</t>
  </si>
  <si>
    <t>HURO DigiConnect</t>
  </si>
  <si>
    <t>22.1.4</t>
  </si>
  <si>
    <t>HURO Crosstrans</t>
  </si>
  <si>
    <t>22.1.5</t>
  </si>
  <si>
    <t>Cental Europe Program - HELPS</t>
  </si>
  <si>
    <t>22.1.6</t>
  </si>
  <si>
    <t>TÁMOP 3.2.4.-08/1-2009-0057 "Iskolai könyvtárak a jövő nemzedékének szolgálatában"</t>
  </si>
  <si>
    <t>22.1.7</t>
  </si>
  <si>
    <t>TIOP 1.1.1-07/1-2008-1002 "A pedagógiai, módszertani reformot támogató informatikai infrastruktúra fejlesztése Debrecen Megyei Jogú Város közoktatási intézményeiben"</t>
  </si>
  <si>
    <t>22.1.8</t>
  </si>
  <si>
    <t>TÁMOP 5.2.5/A-10/2-2010-0042 "Kapcsolat" Gyermekek és fiatalok társadalmi integrációját segítő programok</t>
  </si>
  <si>
    <t>22.1.9</t>
  </si>
  <si>
    <t>TÁMOP 3.1.3. - 11/2-202-0043 "A természettudományos oktatás megújítása Debrecenben, Öveges program a TÁG-ban"</t>
  </si>
  <si>
    <t>22.1.10</t>
  </si>
  <si>
    <t>ÁROP-1.A.5-2013-2013-0085 "Debrecen Megyei Jogú Város Önkormányzata és egyes intézményei működésének, szervezetének felülvizsgálata, fejlesztése"</t>
  </si>
  <si>
    <t>22.1.11</t>
  </si>
  <si>
    <t>ÁROP-1.A.6-2013-2013-0014 "Közigazgatási partnerségi kapcsolatok erősítése"</t>
  </si>
  <si>
    <t>22.1.12</t>
  </si>
  <si>
    <t>Évközben induló pályázatok kiadásai</t>
  </si>
  <si>
    <t>5.16. melléklet a …/2014. (………) önkormányzati rendelethez</t>
  </si>
  <si>
    <t>Vagyongazdálkodási feladatok</t>
  </si>
  <si>
    <t>(5. melléklet 23. cím részletezése)</t>
  </si>
  <si>
    <t>Üzemeltetési költség</t>
  </si>
  <si>
    <t xml:space="preserve">Ingatlanértékesítés előkészítése </t>
  </si>
  <si>
    <t xml:space="preserve">Önkormányzattal szembeni követelések, kártérítések </t>
  </si>
  <si>
    <t>23.4</t>
  </si>
  <si>
    <t>Vagyonkataszter karbantartás</t>
  </si>
  <si>
    <t>23.5</t>
  </si>
  <si>
    <t>Értékpapír őrzési költség, számlavezetési díj</t>
  </si>
  <si>
    <t>23.6</t>
  </si>
  <si>
    <t xml:space="preserve">Egyéb vagyonkezelési költség </t>
  </si>
  <si>
    <t>23.7</t>
  </si>
  <si>
    <t>Térítési díjak önkormányzati lakások kiürítéséhez</t>
  </si>
  <si>
    <t>23.8</t>
  </si>
  <si>
    <t>Stratégiai vagyonalap</t>
  </si>
  <si>
    <t>23.9</t>
  </si>
  <si>
    <t>Szabályozási tervi korlátozás, kisajátítás, adásvétel</t>
  </si>
  <si>
    <t>23.10</t>
  </si>
  <si>
    <t xml:space="preserve">Ingatlan forgalmi értékének a szabályozási tervi előírások miatti értékcsökkenéséből adódó kártalanítás </t>
  </si>
  <si>
    <t>23.11</t>
  </si>
  <si>
    <t xml:space="preserve">Bontási költség </t>
  </si>
  <si>
    <t>23.12</t>
  </si>
  <si>
    <t>Színház funkció befogadására létesített ingatlan állagmegóvásával és vagyonvédelmével kapcsolatos kiadások</t>
  </si>
  <si>
    <t>23.13</t>
  </si>
  <si>
    <t>Bérleti díj beszámítással végzett beruházások, felújítások elszámolása</t>
  </si>
  <si>
    <t>23.14</t>
  </si>
  <si>
    <t>Ingatlancserék</t>
  </si>
  <si>
    <t>23.15</t>
  </si>
  <si>
    <t>Új Vigadó tulajdonjogának megszerzése</t>
  </si>
  <si>
    <t>23.16</t>
  </si>
  <si>
    <t>Felújítások</t>
  </si>
  <si>
    <t>23.17</t>
  </si>
  <si>
    <t>Képviselők laptop beszerzése</t>
  </si>
  <si>
    <t>23.18</t>
  </si>
  <si>
    <t>Agóra Pólus Tudományos Élménypark ideiglenes üzemeltetési költsége</t>
  </si>
  <si>
    <t>23.19</t>
  </si>
  <si>
    <t>Debreceni Hulladék Közszolgáltató Nonprofit Kft. Üzletrész megvásárlása</t>
  </si>
  <si>
    <t>5.17. melléklet a …/2014. (………) önkormányzati rendelethez</t>
  </si>
  <si>
    <t>Nemzetiségi Önkormányzatok működési támogatása</t>
  </si>
  <si>
    <t>(5. melléklet 24. cím részletezése)</t>
  </si>
  <si>
    <t>24.2.1</t>
  </si>
  <si>
    <t>DMJV Bolgár Nemzetiségi Önkormányzat működési támogatása</t>
  </si>
  <si>
    <t>24.2.2</t>
  </si>
  <si>
    <t>DMJV Roma Nemzetiségi Önkormányzat működési támogatása</t>
  </si>
  <si>
    <t>24.2.3</t>
  </si>
  <si>
    <t>DMJV Örmény Nemzetiségi Önkormányzat működési támogatása</t>
  </si>
  <si>
    <t>24.2.4</t>
  </si>
  <si>
    <t>DMJV Német Nemzetiségi Önkormányzat működési támogatása</t>
  </si>
  <si>
    <t>24.2.5</t>
  </si>
  <si>
    <t>DMJV Román Nemzetiségi Önkormányzat működési támogatása</t>
  </si>
  <si>
    <t>24.2.6</t>
  </si>
  <si>
    <t>DMJV Ruszin Nemzetiségi  Önkormányzat működési támogatása</t>
  </si>
  <si>
    <t>5.18. melléklet a …/2014. (………) önkormányzati rendelethez</t>
  </si>
  <si>
    <t>Céltartalék</t>
  </si>
  <si>
    <t>(5. melléklet 26. cím részletezése)</t>
  </si>
  <si>
    <t>26.1.1</t>
  </si>
  <si>
    <t>Költségvetési szervek részére elkülönített céltartalék</t>
  </si>
  <si>
    <t>26.1.1.1</t>
  </si>
  <si>
    <t>Technológiai felügyeleti rendszerek, érintésvédelem</t>
  </si>
  <si>
    <t>26.1.1.2</t>
  </si>
  <si>
    <t>Tűzjelző rendszerek kiépítése, karbantartása</t>
  </si>
  <si>
    <t>26.1.1.3</t>
  </si>
  <si>
    <t>Gázrendszerek várható felújítása</t>
  </si>
  <si>
    <t>26.1.1.4</t>
  </si>
  <si>
    <t>DMK - Nagymacs (önrész)</t>
  </si>
  <si>
    <t>26.1.1.5</t>
  </si>
  <si>
    <t>Könyvtári Szolgáltató Rendszer (Állami támogatás alapján)</t>
  </si>
  <si>
    <t>26.1.1.6</t>
  </si>
  <si>
    <t>ÁFA visszafizetés</t>
  </si>
  <si>
    <t>26.1.1.7</t>
  </si>
  <si>
    <t>Érdekeltségnövelő támogatás (önrész)</t>
  </si>
  <si>
    <t>26.1.1.8</t>
  </si>
  <si>
    <t>DMK újkerti épület</t>
  </si>
  <si>
    <t>26.1.1.9</t>
  </si>
  <si>
    <t>Tímár Ház felújítása</t>
  </si>
  <si>
    <t>26.1.1.10</t>
  </si>
  <si>
    <t>Felújítási tartalékkeret, évközi felújítási igények, azonnali munkák</t>
  </si>
  <si>
    <t>26.1.1.11</t>
  </si>
  <si>
    <t>Déri Múzeum Medgyessy Ferenc tagintézmény kiállítás létrehozása</t>
  </si>
  <si>
    <t>24.1.1.12</t>
  </si>
  <si>
    <t>Nemzetközi érettségi</t>
  </si>
  <si>
    <t>26.1.2</t>
  </si>
  <si>
    <t>Egyéb céltartalék</t>
  </si>
  <si>
    <t>26.1.2.1</t>
  </si>
  <si>
    <t>A Déri Múzeum modernizálása a régió európai örökségének bemutatása céljából projekt</t>
  </si>
  <si>
    <t>26.1.2.2</t>
  </si>
  <si>
    <t>Vállakozásfejlesztési szervezet létrehozása</t>
  </si>
  <si>
    <t>26.1.2.3</t>
  </si>
  <si>
    <t>Év közben induló pályázatokhoz szükséges önkormányzati önrész</t>
  </si>
  <si>
    <t>1.2.2</t>
  </si>
  <si>
    <t>Munkabér hitel</t>
  </si>
  <si>
    <t>24.1.1.13</t>
  </si>
  <si>
    <t>Önkormányzat köznevelési feladatai</t>
  </si>
  <si>
    <t>11.1.2</t>
  </si>
  <si>
    <t>11.1.3</t>
  </si>
  <si>
    <t>11.1.4</t>
  </si>
  <si>
    <t>11.1.5</t>
  </si>
  <si>
    <t>11.2.1</t>
  </si>
  <si>
    <t>11.2.2</t>
  </si>
  <si>
    <t>1.3.1</t>
  </si>
  <si>
    <t>1.1.1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</si>
  <si>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</si>
  <si>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</si>
  <si>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</si>
  <si>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</si>
  <si>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</si>
  <si>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</si>
  <si>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</si>
  <si>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</si>
  <si>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</si>
  <si>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14.1.10</t>
  </si>
  <si>
    <t>14.1.11</t>
  </si>
  <si>
    <t>15.1.1</t>
  </si>
  <si>
    <t>15.1.1.1</t>
  </si>
  <si>
    <t>15.1.1.2</t>
  </si>
  <si>
    <t>15.1.1.3</t>
  </si>
  <si>
    <t>15.1.1.4</t>
  </si>
  <si>
    <t>15.1.1.5</t>
  </si>
  <si>
    <t>15.1.1.6</t>
  </si>
  <si>
    <t>15.1.1.7</t>
  </si>
  <si>
    <t>15.1.1.8</t>
  </si>
  <si>
    <t>15.1.1.9</t>
  </si>
  <si>
    <t>15.2.2</t>
  </si>
  <si>
    <t>15.2.2.1</t>
  </si>
  <si>
    <t>15.2.2.2</t>
  </si>
  <si>
    <t>15.2.2.3</t>
  </si>
  <si>
    <t>15.2.3</t>
  </si>
  <si>
    <t>15.2.3.1</t>
  </si>
  <si>
    <t>15.2.3.2</t>
  </si>
  <si>
    <t>15.2.3.3</t>
  </si>
  <si>
    <t>15.2.3.4</t>
  </si>
  <si>
    <t>15.2.3.5</t>
  </si>
  <si>
    <t>15.2.3.6</t>
  </si>
  <si>
    <t>15.2.3.7</t>
  </si>
  <si>
    <t>15.2.4.1</t>
  </si>
  <si>
    <t>15.2.4.2</t>
  </si>
  <si>
    <t>15.2.4.3</t>
  </si>
  <si>
    <t>15.2.4.4</t>
  </si>
  <si>
    <t>15.2.4</t>
  </si>
  <si>
    <t>(1. oldal)</t>
  </si>
  <si>
    <t>(2. oldal)</t>
  </si>
  <si>
    <t>(3. oldal)</t>
  </si>
  <si>
    <t>(4. oldal)</t>
  </si>
  <si>
    <t>15.2.3.8</t>
  </si>
  <si>
    <t>Nagyerdei Stadion Rekonstrukciós Kft.</t>
  </si>
  <si>
    <t>7.2.12</t>
  </si>
  <si>
    <t>Parkosítás</t>
  </si>
  <si>
    <t>7.2.13</t>
  </si>
  <si>
    <t>7.2.14</t>
  </si>
  <si>
    <t>Közvilágítás bővítése</t>
  </si>
  <si>
    <t>15.2.3.9</t>
  </si>
  <si>
    <t>15.2.3.10</t>
  </si>
  <si>
    <t>Debreceni Hoki Klub támogatása</t>
  </si>
  <si>
    <t>Korzó újság</t>
  </si>
  <si>
    <t>Hungary Ambulance támogatása</t>
  </si>
  <si>
    <t>15.2.3.11</t>
  </si>
  <si>
    <t>Kerekestelepi Református Gyülekezet templomépítés támogatása</t>
  </si>
  <si>
    <t>21.2.12</t>
  </si>
  <si>
    <t>3.2.15</t>
  </si>
  <si>
    <t>Parkoló felújítás</t>
  </si>
  <si>
    <t>Útstabilizálás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</si>
</sst>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[$-40E]yyyy\.\ mmmm\ d\."/>
    <numFmt numFmtId="166" formatCode="yyyy\-mm\-dd;@"/>
  </numFmts>
  <fonts count="50">
    <font>
      <sz val="10"/>
      <name val="Arial"/>
      <family val="2"/>
    </font>
    <font>
      <sz val="12"/>
      <name val="Times New Roman CE"/>
      <family val="1"/>
    </font>
    <font>
      <sz val="12"/>
      <name val="Times New Roman"/>
      <family val="1"/>
    </font>
    <font>
      <b/>
      <u val="single"/>
      <sz val="12"/>
      <name val="Arial"/>
      <family val="2"/>
    </font>
    <font>
      <sz val="9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ill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49" fontId="6" fillId="0" borderId="13" xfId="0" applyNumberFormat="1" applyFont="1" applyFill="1" applyBorder="1" applyAlignment="1">
      <alignment vertical="center" wrapText="1"/>
    </xf>
    <xf numFmtId="3" fontId="8" fillId="33" borderId="14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3" fontId="8" fillId="33" borderId="15" xfId="0" applyNumberFormat="1" applyFont="1" applyFill="1" applyBorder="1" applyAlignment="1">
      <alignment vertical="center"/>
    </xf>
    <xf numFmtId="3" fontId="9" fillId="0" borderId="16" xfId="0" applyNumberFormat="1" applyFont="1" applyFill="1" applyBorder="1" applyAlignment="1" applyProtection="1">
      <alignment vertical="center"/>
      <protection/>
    </xf>
    <xf numFmtId="3" fontId="9" fillId="0" borderId="17" xfId="0" applyNumberFormat="1" applyFont="1" applyFill="1" applyBorder="1" applyAlignment="1" applyProtection="1">
      <alignment vertical="center"/>
      <protection/>
    </xf>
    <xf numFmtId="3" fontId="9" fillId="0" borderId="17" xfId="0" applyNumberFormat="1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 applyProtection="1">
      <alignment vertical="center"/>
      <protection/>
    </xf>
    <xf numFmtId="3" fontId="9" fillId="0" borderId="20" xfId="0" applyNumberFormat="1" applyFont="1" applyFill="1" applyBorder="1" applyAlignment="1" applyProtection="1">
      <alignment vertical="center"/>
      <protection/>
    </xf>
    <xf numFmtId="3" fontId="9" fillId="0" borderId="20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3" fontId="9" fillId="0" borderId="23" xfId="0" applyNumberFormat="1" applyFont="1" applyFill="1" applyBorder="1" applyAlignment="1" applyProtection="1">
      <alignment vertical="center"/>
      <protection/>
    </xf>
    <xf numFmtId="3" fontId="9" fillId="0" borderId="24" xfId="0" applyNumberFormat="1" applyFont="1" applyFill="1" applyBorder="1" applyAlignment="1" applyProtection="1">
      <alignment vertical="center"/>
      <protection/>
    </xf>
    <xf numFmtId="3" fontId="9" fillId="0" borderId="24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 applyProtection="1">
      <alignment vertical="center"/>
      <protection/>
    </xf>
    <xf numFmtId="3" fontId="9" fillId="0" borderId="18" xfId="0" applyNumberFormat="1" applyFont="1" applyFill="1" applyBorder="1" applyAlignment="1" applyProtection="1">
      <alignment vertical="center"/>
      <protection/>
    </xf>
    <xf numFmtId="3" fontId="9" fillId="0" borderId="21" xfId="0" applyNumberFormat="1" applyFont="1" applyFill="1" applyBorder="1" applyAlignment="1" applyProtection="1">
      <alignment vertical="center"/>
      <protection/>
    </xf>
    <xf numFmtId="3" fontId="9" fillId="0" borderId="25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3" fontId="8" fillId="33" borderId="16" xfId="0" applyNumberFormat="1" applyFont="1" applyFill="1" applyBorder="1" applyAlignment="1" applyProtection="1">
      <alignment vertical="center"/>
      <protection/>
    </xf>
    <xf numFmtId="3" fontId="8" fillId="33" borderId="17" xfId="0" applyNumberFormat="1" applyFont="1" applyFill="1" applyBorder="1" applyAlignment="1" applyProtection="1">
      <alignment vertical="center"/>
      <protection/>
    </xf>
    <xf numFmtId="3" fontId="8" fillId="33" borderId="19" xfId="0" applyNumberFormat="1" applyFont="1" applyFill="1" applyBorder="1" applyAlignment="1" applyProtection="1">
      <alignment vertical="center"/>
      <protection/>
    </xf>
    <xf numFmtId="3" fontId="8" fillId="33" borderId="20" xfId="0" applyNumberFormat="1" applyFont="1" applyFill="1" applyBorder="1" applyAlignment="1" applyProtection="1">
      <alignment vertical="center"/>
      <protection/>
    </xf>
    <xf numFmtId="0" fontId="0" fillId="0" borderId="0" xfId="54" applyFont="1">
      <alignment/>
      <protection/>
    </xf>
    <xf numFmtId="0" fontId="0" fillId="0" borderId="0" xfId="54">
      <alignment/>
      <protection/>
    </xf>
    <xf numFmtId="0" fontId="0" fillId="0" borderId="0" xfId="54" applyFont="1" applyBorder="1">
      <alignment/>
      <protection/>
    </xf>
    <xf numFmtId="0" fontId="13" fillId="0" borderId="0" xfId="55" applyFont="1" applyBorder="1" applyAlignment="1">
      <alignment horizontal="center" vertical="center"/>
      <protection/>
    </xf>
    <xf numFmtId="0" fontId="0" fillId="0" borderId="10" xfId="54" applyFont="1" applyBorder="1" applyAlignment="1">
      <alignment horizontal="center"/>
      <protection/>
    </xf>
    <xf numFmtId="0" fontId="0" fillId="33" borderId="10" xfId="55" applyFont="1" applyFill="1" applyBorder="1" applyAlignment="1">
      <alignment horizontal="center" vertical="center" wrapText="1"/>
      <protection/>
    </xf>
    <xf numFmtId="0" fontId="0" fillId="33" borderId="10" xfId="55" applyFont="1" applyFill="1" applyBorder="1" applyAlignment="1">
      <alignment horizontal="center" vertical="center"/>
      <protection/>
    </xf>
    <xf numFmtId="0" fontId="14" fillId="0" borderId="0" xfId="54" applyFont="1" applyAlignment="1">
      <alignment horizontal="right"/>
      <protection/>
    </xf>
    <xf numFmtId="0" fontId="14" fillId="0" borderId="10" xfId="54" applyFont="1" applyBorder="1" applyAlignment="1">
      <alignment horizontal="right"/>
      <protection/>
    </xf>
    <xf numFmtId="49" fontId="15" fillId="33" borderId="10" xfId="54" applyNumberFormat="1" applyFont="1" applyFill="1" applyBorder="1" applyAlignment="1">
      <alignment horizontal="right" vertical="center"/>
      <protection/>
    </xf>
    <xf numFmtId="0" fontId="15" fillId="33" borderId="10" xfId="54" applyFont="1" applyFill="1" applyBorder="1" applyAlignment="1">
      <alignment horizontal="right"/>
      <protection/>
    </xf>
    <xf numFmtId="0" fontId="15" fillId="33" borderId="10" xfId="55" applyFont="1" applyFill="1" applyBorder="1" applyAlignment="1">
      <alignment horizontal="right" vertical="center" wrapText="1"/>
      <protection/>
    </xf>
    <xf numFmtId="0" fontId="15" fillId="33" borderId="10" xfId="55" applyFont="1" applyFill="1" applyBorder="1" applyAlignment="1">
      <alignment horizontal="right" vertical="center" textRotation="90" wrapText="1"/>
      <protection/>
    </xf>
    <xf numFmtId="3" fontId="15" fillId="33" borderId="10" xfId="55" applyNumberFormat="1" applyFont="1" applyFill="1" applyBorder="1" applyAlignment="1">
      <alignment horizontal="right" vertical="center" wrapText="1"/>
      <protection/>
    </xf>
    <xf numFmtId="3" fontId="15" fillId="33" borderId="10" xfId="55" applyNumberFormat="1" applyFont="1" applyFill="1" applyBorder="1" applyAlignment="1">
      <alignment horizontal="right" vertical="center"/>
      <protection/>
    </xf>
    <xf numFmtId="0" fontId="0" fillId="0" borderId="10" xfId="54" applyFont="1" applyBorder="1">
      <alignment/>
      <protection/>
    </xf>
    <xf numFmtId="49" fontId="0" fillId="0" borderId="10" xfId="54" applyNumberFormat="1" applyFont="1" applyBorder="1" applyAlignment="1">
      <alignment horizontal="center" vertical="center"/>
      <protection/>
    </xf>
    <xf numFmtId="0" fontId="0" fillId="0" borderId="10" xfId="55" applyFont="1" applyBorder="1" applyAlignment="1">
      <alignment horizontal="center" vertical="center" wrapText="1"/>
      <protection/>
    </xf>
    <xf numFmtId="164" fontId="0" fillId="0" borderId="10" xfId="55" applyNumberFormat="1" applyFont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center" vertical="center" textRotation="90" wrapText="1"/>
      <protection/>
    </xf>
    <xf numFmtId="0" fontId="0" fillId="0" borderId="10" xfId="55" applyFont="1" applyBorder="1" applyAlignment="1">
      <alignment vertical="center" wrapText="1"/>
      <protection/>
    </xf>
    <xf numFmtId="3" fontId="15" fillId="33" borderId="10" xfId="55" applyNumberFormat="1" applyFont="1" applyFill="1" applyBorder="1" applyAlignment="1">
      <alignment vertical="center"/>
      <protection/>
    </xf>
    <xf numFmtId="3" fontId="15" fillId="33" borderId="10" xfId="55" applyNumberFormat="1" applyFont="1" applyFill="1" applyBorder="1" applyAlignment="1">
      <alignment horizontal="right" vertical="center" textRotation="90"/>
      <protection/>
    </xf>
    <xf numFmtId="164" fontId="0" fillId="34" borderId="10" xfId="55" applyNumberFormat="1" applyFont="1" applyFill="1" applyBorder="1" applyAlignment="1">
      <alignment horizontal="center" vertical="center"/>
      <protection/>
    </xf>
    <xf numFmtId="164" fontId="0" fillId="34" borderId="10" xfId="55" applyNumberFormat="1" applyFont="1" applyFill="1" applyBorder="1" applyAlignment="1">
      <alignment horizontal="center" vertical="center" textRotation="90"/>
      <protection/>
    </xf>
    <xf numFmtId="3" fontId="0" fillId="34" borderId="10" xfId="55" applyNumberFormat="1" applyFont="1" applyFill="1" applyBorder="1" applyAlignment="1">
      <alignment vertical="center"/>
      <protection/>
    </xf>
    <xf numFmtId="3" fontId="13" fillId="34" borderId="10" xfId="55" applyNumberFormat="1" applyFont="1" applyFill="1" applyBorder="1" applyAlignment="1">
      <alignment vertical="center"/>
      <protection/>
    </xf>
    <xf numFmtId="164" fontId="0" fillId="34" borderId="10" xfId="55" applyNumberFormat="1" applyFont="1" applyFill="1" applyBorder="1" applyAlignment="1">
      <alignment horizontal="center" vertical="center" wrapText="1"/>
      <protection/>
    </xf>
    <xf numFmtId="164" fontId="0" fillId="34" borderId="10" xfId="55" applyNumberFormat="1" applyFont="1" applyFill="1" applyBorder="1" applyAlignment="1">
      <alignment horizontal="center" vertical="center" textRotation="90" wrapText="1"/>
      <protection/>
    </xf>
    <xf numFmtId="0" fontId="14" fillId="0" borderId="0" xfId="54" applyFont="1">
      <alignment/>
      <protection/>
    </xf>
    <xf numFmtId="49" fontId="15" fillId="33" borderId="10" xfId="54" applyNumberFormat="1" applyFont="1" applyFill="1" applyBorder="1" applyAlignment="1">
      <alignment horizontal="center" vertical="center"/>
      <protection/>
    </xf>
    <xf numFmtId="3" fontId="15" fillId="33" borderId="10" xfId="55" applyNumberFormat="1" applyFont="1" applyFill="1" applyBorder="1" applyAlignment="1">
      <alignment horizontal="center" vertical="center" wrapText="1"/>
      <protection/>
    </xf>
    <xf numFmtId="3" fontId="15" fillId="33" borderId="10" xfId="55" applyNumberFormat="1" applyFont="1" applyFill="1" applyBorder="1" applyAlignment="1">
      <alignment horizontal="center" vertical="center" textRotation="90" wrapText="1"/>
      <protection/>
    </xf>
    <xf numFmtId="3" fontId="13" fillId="34" borderId="10" xfId="55" applyNumberFormat="1" applyFont="1" applyFill="1" applyBorder="1" applyAlignment="1">
      <alignment horizontal="center" vertical="center" textRotation="90" wrapText="1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0" fontId="13" fillId="33" borderId="10" xfId="55" applyFont="1" applyFill="1" applyBorder="1" applyAlignment="1">
      <alignment horizontal="center" vertical="center"/>
      <protection/>
    </xf>
    <xf numFmtId="0" fontId="6" fillId="0" borderId="0" xfId="56" applyFont="1" applyAlignment="1">
      <alignment horizontal="center"/>
      <protection/>
    </xf>
    <xf numFmtId="0" fontId="6" fillId="0" borderId="0" xfId="56" applyFont="1">
      <alignment/>
      <protection/>
    </xf>
    <xf numFmtId="0" fontId="10" fillId="0" borderId="0" xfId="0" applyFont="1" applyBorder="1" applyAlignment="1">
      <alignment vertical="center"/>
    </xf>
    <xf numFmtId="0" fontId="7" fillId="0" borderId="0" xfId="56" applyFont="1" applyAlignment="1">
      <alignment/>
      <protection/>
    </xf>
    <xf numFmtId="0" fontId="7" fillId="0" borderId="0" xfId="56" applyFont="1" applyAlignment="1">
      <alignment horizontal="center"/>
      <protection/>
    </xf>
    <xf numFmtId="0" fontId="7" fillId="0" borderId="0" xfId="56" applyFont="1">
      <alignment/>
      <protection/>
    </xf>
    <xf numFmtId="0" fontId="6" fillId="0" borderId="0" xfId="56" applyFont="1" applyBorder="1">
      <alignment/>
      <protection/>
    </xf>
    <xf numFmtId="0" fontId="7" fillId="0" borderId="0" xfId="56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center"/>
      <protection/>
    </xf>
    <xf numFmtId="0" fontId="15" fillId="33" borderId="15" xfId="56" applyFont="1" applyFill="1" applyBorder="1" applyAlignment="1">
      <alignment horizontal="center" vertical="center" wrapText="1"/>
      <protection/>
    </xf>
    <xf numFmtId="0" fontId="15" fillId="33" borderId="10" xfId="55" applyFont="1" applyFill="1" applyBorder="1" applyAlignment="1">
      <alignment horizontal="center" vertical="center" wrapText="1"/>
      <protection/>
    </xf>
    <xf numFmtId="0" fontId="15" fillId="33" borderId="10" xfId="55" applyFont="1" applyFill="1" applyBorder="1" applyAlignment="1">
      <alignment horizontal="center" vertical="center" textRotation="90" wrapText="1"/>
      <protection/>
    </xf>
    <xf numFmtId="0" fontId="15" fillId="33" borderId="10" xfId="56" applyFont="1" applyFill="1" applyBorder="1" applyAlignment="1">
      <alignment horizontal="center" vertical="center" textRotation="90"/>
      <protection/>
    </xf>
    <xf numFmtId="3" fontId="15" fillId="33" borderId="10" xfId="56" applyNumberFormat="1" applyFont="1" applyFill="1" applyBorder="1" applyAlignment="1">
      <alignment horizontal="right" vertical="center"/>
      <protection/>
    </xf>
    <xf numFmtId="0" fontId="6" fillId="0" borderId="0" xfId="56" applyFont="1" applyAlignment="1">
      <alignment horizontal="right"/>
      <protection/>
    </xf>
    <xf numFmtId="164" fontId="0" fillId="0" borderId="10" xfId="55" applyNumberFormat="1" applyFont="1" applyBorder="1" applyAlignment="1">
      <alignment horizontal="right" vertical="center" wrapText="1"/>
      <protection/>
    </xf>
    <xf numFmtId="3" fontId="0" fillId="34" borderId="10" xfId="5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vertical="center" wrapText="1"/>
    </xf>
    <xf numFmtId="3" fontId="8" fillId="33" borderId="10" xfId="0" applyNumberFormat="1" applyFont="1" applyFill="1" applyBorder="1" applyAlignment="1" applyProtection="1">
      <alignment vertical="center" wrapText="1"/>
      <protection/>
    </xf>
    <xf numFmtId="3" fontId="6" fillId="0" borderId="27" xfId="57" applyNumberFormat="1" applyFont="1" applyFill="1" applyBorder="1" applyAlignment="1">
      <alignment horizontal="left" vertical="center" wrapText="1"/>
      <protection/>
    </xf>
    <xf numFmtId="3" fontId="9" fillId="33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 applyProtection="1">
      <alignment vertical="center" wrapText="1"/>
      <protection/>
    </xf>
    <xf numFmtId="3" fontId="6" fillId="0" borderId="27" xfId="57" applyNumberFormat="1" applyFont="1" applyFill="1" applyBorder="1" applyAlignment="1">
      <alignment vertical="center" wrapText="1"/>
      <protection/>
    </xf>
    <xf numFmtId="49" fontId="6" fillId="0" borderId="27" xfId="57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3" fontId="6" fillId="0" borderId="10" xfId="57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0" fontId="6" fillId="34" borderId="27" xfId="57" applyFont="1" applyFill="1" applyBorder="1" applyAlignment="1">
      <alignment vertical="center" wrapText="1"/>
      <protection/>
    </xf>
    <xf numFmtId="3" fontId="9" fillId="0" borderId="10" xfId="0" applyNumberFormat="1" applyFont="1" applyFill="1" applyBorder="1" applyAlignment="1">
      <alignment vertical="center" wrapText="1"/>
    </xf>
    <xf numFmtId="3" fontId="8" fillId="33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3" fontId="9" fillId="33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 applyProtection="1">
      <alignment vertical="center"/>
      <protection/>
    </xf>
    <xf numFmtId="0" fontId="0" fillId="0" borderId="28" xfId="0" applyBorder="1" applyAlignment="1">
      <alignment/>
    </xf>
    <xf numFmtId="3" fontId="9" fillId="33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9" fontId="6" fillId="0" borderId="10" xfId="0" applyNumberFormat="1" applyFont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0" fontId="6" fillId="33" borderId="27" xfId="0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/>
    </xf>
    <xf numFmtId="3" fontId="8" fillId="33" borderId="36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3" fontId="14" fillId="0" borderId="10" xfId="55" applyNumberFormat="1" applyFont="1" applyBorder="1" applyAlignment="1">
      <alignment vertical="center"/>
      <protection/>
    </xf>
    <xf numFmtId="4" fontId="14" fillId="0" borderId="10" xfId="55" applyNumberFormat="1" applyFont="1" applyBorder="1" applyAlignment="1">
      <alignment vertical="center"/>
      <protection/>
    </xf>
    <xf numFmtId="3" fontId="14" fillId="0" borderId="10" xfId="55" applyNumberFormat="1" applyFont="1" applyBorder="1" applyAlignment="1">
      <alignment horizontal="right" vertical="center"/>
      <protection/>
    </xf>
    <xf numFmtId="3" fontId="15" fillId="0" borderId="10" xfId="55" applyNumberFormat="1" applyFont="1" applyBorder="1" applyAlignment="1">
      <alignment horizontal="right" vertical="center"/>
      <protection/>
    </xf>
    <xf numFmtId="0" fontId="14" fillId="0" borderId="10" xfId="55" applyFont="1" applyBorder="1">
      <alignment/>
      <protection/>
    </xf>
    <xf numFmtId="3" fontId="15" fillId="0" borderId="10" xfId="55" applyNumberFormat="1" applyFont="1" applyBorder="1" applyAlignment="1">
      <alignment vertical="center"/>
      <protection/>
    </xf>
    <xf numFmtId="3" fontId="14" fillId="0" borderId="10" xfId="55" applyNumberFormat="1" applyFont="1" applyFill="1" applyBorder="1" applyAlignment="1">
      <alignment vertical="center"/>
      <protection/>
    </xf>
    <xf numFmtId="3" fontId="14" fillId="34" borderId="10" xfId="55" applyNumberFormat="1" applyFont="1" applyFill="1" applyBorder="1" applyAlignment="1">
      <alignment vertical="center"/>
      <protection/>
    </xf>
    <xf numFmtId="3" fontId="15" fillId="34" borderId="10" xfId="55" applyNumberFormat="1" applyFont="1" applyFill="1" applyBorder="1" applyAlignment="1">
      <alignment vertical="center"/>
      <protection/>
    </xf>
    <xf numFmtId="3" fontId="14" fillId="0" borderId="10" xfId="55" applyNumberFormat="1" applyFont="1" applyBorder="1" applyAlignment="1" applyProtection="1">
      <alignment horizontal="right" vertical="center"/>
      <protection locked="0"/>
    </xf>
    <xf numFmtId="3" fontId="14" fillId="0" borderId="10" xfId="55" applyNumberFormat="1" applyFont="1" applyBorder="1" applyAlignment="1" applyProtection="1">
      <alignment vertical="center"/>
      <protection locked="0"/>
    </xf>
    <xf numFmtId="3" fontId="14" fillId="0" borderId="10" xfId="56" applyNumberFormat="1" applyFont="1" applyBorder="1" applyAlignment="1" applyProtection="1">
      <alignment vertical="center"/>
      <protection locked="0"/>
    </xf>
    <xf numFmtId="3" fontId="14" fillId="34" borderId="10" xfId="56" applyNumberFormat="1" applyFont="1" applyFill="1" applyBorder="1" applyAlignment="1" applyProtection="1">
      <alignment vertical="center"/>
      <protection locked="0"/>
    </xf>
    <xf numFmtId="166" fontId="0" fillId="0" borderId="10" xfId="55" applyNumberFormat="1" applyFont="1" applyBorder="1" applyAlignment="1">
      <alignment horizontal="center" vertical="center" wrapText="1"/>
      <protection/>
    </xf>
    <xf numFmtId="0" fontId="13" fillId="0" borderId="0" xfId="55" applyFont="1" applyBorder="1" applyAlignment="1">
      <alignment horizontal="right" vertical="center"/>
      <protection/>
    </xf>
    <xf numFmtId="0" fontId="0" fillId="0" borderId="0" xfId="55" applyFont="1" applyBorder="1" applyAlignment="1">
      <alignment horizontal="right" vertical="center"/>
      <protection/>
    </xf>
    <xf numFmtId="0" fontId="0" fillId="0" borderId="0" xfId="55" applyFont="1" applyBorder="1" applyAlignment="1">
      <alignment horizontal="right" vertical="center"/>
      <protection/>
    </xf>
    <xf numFmtId="0" fontId="0" fillId="0" borderId="0" xfId="54" applyFont="1" applyAlignment="1">
      <alignment horizontal="right"/>
      <protection/>
    </xf>
    <xf numFmtId="0" fontId="6" fillId="0" borderId="0" xfId="0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6" fillId="0" borderId="37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left" vertical="center" wrapText="1"/>
    </xf>
    <xf numFmtId="0" fontId="0" fillId="0" borderId="38" xfId="0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textRotation="9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3" fontId="15" fillId="33" borderId="27" xfId="55" applyNumberFormat="1" applyFont="1" applyFill="1" applyBorder="1" applyAlignment="1">
      <alignment horizontal="center" vertical="center" wrapText="1"/>
      <protection/>
    </xf>
    <xf numFmtId="3" fontId="15" fillId="33" borderId="40" xfId="55" applyNumberFormat="1" applyFont="1" applyFill="1" applyBorder="1" applyAlignment="1">
      <alignment horizontal="center" vertical="center" wrapText="1"/>
      <protection/>
    </xf>
    <xf numFmtId="3" fontId="15" fillId="33" borderId="36" xfId="55" applyNumberFormat="1" applyFont="1" applyFill="1" applyBorder="1" applyAlignment="1">
      <alignment horizontal="center" vertical="center" wrapText="1"/>
      <protection/>
    </xf>
    <xf numFmtId="3" fontId="0" fillId="34" borderId="10" xfId="55" applyNumberFormat="1" applyFont="1" applyFill="1" applyBorder="1" applyAlignment="1">
      <alignment horizontal="left" vertical="center" wrapText="1"/>
      <protection/>
    </xf>
    <xf numFmtId="0" fontId="15" fillId="33" borderId="10" xfId="55" applyFont="1" applyFill="1" applyBorder="1" applyAlignment="1">
      <alignment horizontal="left" vertical="center" wrapText="1"/>
      <protection/>
    </xf>
    <xf numFmtId="3" fontId="15" fillId="33" borderId="10" xfId="55" applyNumberFormat="1" applyFont="1" applyFill="1" applyBorder="1" applyAlignment="1">
      <alignment horizontal="left" vertical="center"/>
      <protection/>
    </xf>
    <xf numFmtId="3" fontId="15" fillId="33" borderId="10" xfId="55" applyNumberFormat="1" applyFont="1" applyFill="1" applyBorder="1" applyAlignment="1">
      <alignment horizontal="left" vertical="center" wrapText="1"/>
      <protection/>
    </xf>
    <xf numFmtId="0" fontId="0" fillId="33" borderId="10" xfId="55" applyFont="1" applyFill="1" applyBorder="1" applyAlignment="1">
      <alignment horizontal="center" vertical="center" wrapText="1"/>
      <protection/>
    </xf>
    <xf numFmtId="0" fontId="0" fillId="33" borderId="10" xfId="55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right" vertical="center"/>
    </xf>
    <xf numFmtId="0" fontId="0" fillId="33" borderId="10" xfId="54" applyFont="1" applyFill="1" applyBorder="1" applyAlignment="1">
      <alignment horizontal="center" vertical="center" textRotation="90"/>
      <protection/>
    </xf>
    <xf numFmtId="0" fontId="0" fillId="33" borderId="15" xfId="54" applyFont="1" applyFill="1" applyBorder="1" applyAlignment="1">
      <alignment horizontal="center" vertical="center" textRotation="90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33" borderId="10" xfId="55" applyFont="1" applyFill="1" applyBorder="1" applyAlignment="1">
      <alignment horizontal="center" vertical="center" textRotation="90" wrapText="1"/>
      <protection/>
    </xf>
    <xf numFmtId="3" fontId="15" fillId="33" borderId="10" xfId="55" applyNumberFormat="1" applyFont="1" applyFill="1" applyBorder="1" applyAlignment="1">
      <alignment horizontal="center" vertical="center" wrapText="1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0" fontId="13" fillId="33" borderId="10" xfId="55" applyFont="1" applyFill="1" applyBorder="1" applyAlignment="1">
      <alignment horizontal="center" vertical="center" textRotation="90" wrapText="1"/>
      <protection/>
    </xf>
    <xf numFmtId="0" fontId="13" fillId="33" borderId="10" xfId="55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3" fillId="33" borderId="15" xfId="54" applyFont="1" applyFill="1" applyBorder="1" applyAlignment="1">
      <alignment horizontal="center" vertical="center" textRotation="90"/>
      <protection/>
    </xf>
    <xf numFmtId="0" fontId="13" fillId="33" borderId="10" xfId="54" applyFont="1" applyFill="1" applyBorder="1" applyAlignment="1">
      <alignment horizontal="center" vertical="center" textRotation="90"/>
      <protection/>
    </xf>
    <xf numFmtId="3" fontId="15" fillId="33" borderId="27" xfId="55" applyNumberFormat="1" applyFont="1" applyFill="1" applyBorder="1" applyAlignment="1">
      <alignment horizontal="left" vertical="center" wrapText="1"/>
      <protection/>
    </xf>
    <xf numFmtId="3" fontId="15" fillId="33" borderId="40" xfId="55" applyNumberFormat="1" applyFont="1" applyFill="1" applyBorder="1" applyAlignment="1">
      <alignment horizontal="left" vertical="center" wrapText="1"/>
      <protection/>
    </xf>
    <xf numFmtId="3" fontId="15" fillId="33" borderId="36" xfId="55" applyNumberFormat="1" applyFont="1" applyFill="1" applyBorder="1" applyAlignment="1">
      <alignment horizontal="left" vertical="center" wrapText="1"/>
      <protection/>
    </xf>
    <xf numFmtId="0" fontId="0" fillId="0" borderId="0" xfId="54" applyFont="1" applyBorder="1" applyAlignment="1">
      <alignment horizontal="left" vertical="center"/>
      <protection/>
    </xf>
    <xf numFmtId="49" fontId="0" fillId="0" borderId="10" xfId="56" applyNumberFormat="1" applyFont="1" applyBorder="1" applyAlignment="1">
      <alignment horizontal="center" vertical="center" wrapText="1"/>
      <protection/>
    </xf>
    <xf numFmtId="0" fontId="5" fillId="0" borderId="0" xfId="56" applyFont="1" applyBorder="1" applyAlignment="1">
      <alignment horizontal="center" vertical="center"/>
      <protection/>
    </xf>
    <xf numFmtId="0" fontId="14" fillId="0" borderId="41" xfId="56" applyFont="1" applyBorder="1" applyAlignment="1">
      <alignment horizontal="right" vertical="center"/>
      <protection/>
    </xf>
    <xf numFmtId="0" fontId="15" fillId="33" borderId="10" xfId="55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adósság régi tábla" xfId="54"/>
    <cellStyle name="Normál_Csilla1" xfId="55"/>
    <cellStyle name="Normál_Lalának-adósság új szerint 245-290" xfId="56"/>
    <cellStyle name="Normál_Melléklet-5_III_1 számú (1)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N118"/>
  <sheetViews>
    <sheetView tabSelected="1" view="pageBreakPreview" zoomScale="85" zoomScaleNormal="85" zoomScaleSheetLayoutView="85" zoomScalePageLayoutView="0" workbookViewId="0" topLeftCell="A1">
      <pane ySplit="9" topLeftCell="A10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4.57421875" style="0" customWidth="1"/>
    <col min="2" max="2" width="6.57421875" style="0" customWidth="1"/>
    <col min="3" max="3" width="68.28125" style="0" customWidth="1"/>
    <col min="4" max="4" width="15.00390625" style="0" customWidth="1"/>
    <col min="5" max="12" width="14.7109375" style="0" customWidth="1"/>
    <col min="13" max="13" width="14.28125" style="0" customWidth="1"/>
    <col min="14" max="14" width="14.7109375" style="0" customWidth="1"/>
  </cols>
  <sheetData>
    <row r="1" spans="1:13" s="2" customFormat="1" ht="15.7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2" s="2" customFormat="1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s="2" customFormat="1" ht="18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2" s="2" customFormat="1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s="2" customFormat="1" ht="12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 t="s">
        <v>2</v>
      </c>
    </row>
    <row r="6" spans="1:13" s="2" customFormat="1" ht="12.75">
      <c r="A6" s="6" t="s">
        <v>3</v>
      </c>
      <c r="B6" s="6" t="s">
        <v>4</v>
      </c>
      <c r="C6" s="6" t="s">
        <v>5</v>
      </c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8" t="s">
        <v>14</v>
      </c>
      <c r="M6" s="9" t="s">
        <v>15</v>
      </c>
    </row>
    <row r="7" spans="1:13" s="12" customFormat="1" ht="16.5" customHeight="1">
      <c r="A7" s="174" t="s">
        <v>16</v>
      </c>
      <c r="B7" s="174" t="s">
        <v>17</v>
      </c>
      <c r="C7" s="175" t="s">
        <v>18</v>
      </c>
      <c r="D7" s="176" t="s">
        <v>19</v>
      </c>
      <c r="E7" s="177" t="s">
        <v>20</v>
      </c>
      <c r="F7" s="177"/>
      <c r="G7" s="177"/>
      <c r="H7" s="177"/>
      <c r="I7" s="177"/>
      <c r="J7" s="177"/>
      <c r="K7" s="177"/>
      <c r="L7" s="177"/>
      <c r="M7" s="177"/>
    </row>
    <row r="8" spans="1:13" s="12" customFormat="1" ht="19.5" customHeight="1">
      <c r="A8" s="174"/>
      <c r="B8" s="174"/>
      <c r="C8" s="175"/>
      <c r="D8" s="175"/>
      <c r="E8" s="178" t="s">
        <v>21</v>
      </c>
      <c r="F8" s="178"/>
      <c r="G8" s="178"/>
      <c r="H8" s="178"/>
      <c r="I8" s="178"/>
      <c r="J8" s="179" t="s">
        <v>22</v>
      </c>
      <c r="K8" s="179"/>
      <c r="L8" s="179"/>
      <c r="M8" s="180" t="s">
        <v>23</v>
      </c>
    </row>
    <row r="9" spans="1:14" s="12" customFormat="1" ht="92.25" customHeight="1">
      <c r="A9" s="174"/>
      <c r="B9" s="174"/>
      <c r="C9" s="175"/>
      <c r="D9" s="175"/>
      <c r="E9" s="10" t="s">
        <v>24</v>
      </c>
      <c r="F9" s="10" t="s">
        <v>25</v>
      </c>
      <c r="G9" s="10" t="s">
        <v>26</v>
      </c>
      <c r="H9" s="10" t="s">
        <v>27</v>
      </c>
      <c r="I9" s="10" t="s">
        <v>28</v>
      </c>
      <c r="J9" s="10" t="s">
        <v>29</v>
      </c>
      <c r="K9" s="10" t="s">
        <v>30</v>
      </c>
      <c r="L9" s="11" t="s">
        <v>31</v>
      </c>
      <c r="M9" s="180"/>
      <c r="N9" s="13"/>
    </row>
    <row r="10" spans="1:14" s="12" customFormat="1" ht="18">
      <c r="A10" s="14" t="s">
        <v>32</v>
      </c>
      <c r="B10" s="168" t="s">
        <v>33</v>
      </c>
      <c r="C10" s="168"/>
      <c r="D10" s="15">
        <f>SUM(E10:M10)</f>
        <v>216625</v>
      </c>
      <c r="E10" s="15">
        <f aca="true" t="shared" si="0" ref="E10:L10">SUM(E11:E13)</f>
        <v>0</v>
      </c>
      <c r="F10" s="15">
        <f t="shared" si="0"/>
        <v>0</v>
      </c>
      <c r="G10" s="15">
        <f t="shared" si="0"/>
        <v>96875</v>
      </c>
      <c r="H10" s="15">
        <f t="shared" si="0"/>
        <v>0</v>
      </c>
      <c r="I10" s="15">
        <f t="shared" si="0"/>
        <v>2750</v>
      </c>
      <c r="J10" s="15">
        <f t="shared" si="0"/>
        <v>0</v>
      </c>
      <c r="K10" s="15">
        <f t="shared" si="0"/>
        <v>0</v>
      </c>
      <c r="L10" s="15">
        <f t="shared" si="0"/>
        <v>117000</v>
      </c>
      <c r="M10" s="15">
        <f>SUM(M11:M13)</f>
        <v>0</v>
      </c>
      <c r="N10" s="16"/>
    </row>
    <row r="11" spans="1:13" s="12" customFormat="1" ht="18">
      <c r="A11" s="169"/>
      <c r="B11" s="17" t="s">
        <v>34</v>
      </c>
      <c r="C11" s="18" t="s">
        <v>35</v>
      </c>
      <c r="D11" s="19">
        <f aca="true" t="shared" si="1" ref="D11:D41">SUM(E11:M11)</f>
        <v>216625</v>
      </c>
      <c r="E11" s="20">
        <v>0</v>
      </c>
      <c r="F11" s="21">
        <v>0</v>
      </c>
      <c r="G11" s="21">
        <f>'5.1. Adósság'!Q10+'5.1. Adósság'!Q12</f>
        <v>96875</v>
      </c>
      <c r="H11" s="21">
        <v>0</v>
      </c>
      <c r="I11" s="21">
        <f>'5.1. Adósság'!Q18</f>
        <v>2750</v>
      </c>
      <c r="J11" s="21">
        <v>0</v>
      </c>
      <c r="K11" s="21">
        <v>0</v>
      </c>
      <c r="L11" s="22">
        <f>'5.1. Adósság'!Q15</f>
        <v>117000</v>
      </c>
      <c r="M11" s="23">
        <v>0</v>
      </c>
    </row>
    <row r="12" spans="1:13" s="12" customFormat="1" ht="18">
      <c r="A12" s="169"/>
      <c r="B12" s="17" t="s">
        <v>36</v>
      </c>
      <c r="C12" s="18" t="s">
        <v>37</v>
      </c>
      <c r="D12" s="24">
        <f t="shared" si="1"/>
        <v>0</v>
      </c>
      <c r="E12" s="25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7">
        <v>0</v>
      </c>
      <c r="M12" s="28">
        <v>0</v>
      </c>
    </row>
    <row r="13" spans="1:13" s="12" customFormat="1" ht="18">
      <c r="A13" s="169"/>
      <c r="B13" s="17" t="s">
        <v>38</v>
      </c>
      <c r="C13" s="29" t="s">
        <v>39</v>
      </c>
      <c r="D13" s="24">
        <f t="shared" si="1"/>
        <v>0</v>
      </c>
      <c r="E13" s="30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2">
        <v>0</v>
      </c>
      <c r="M13" s="33">
        <v>0</v>
      </c>
    </row>
    <row r="14" spans="1:13" s="12" customFormat="1" ht="30.75" customHeight="1">
      <c r="A14" s="14" t="s">
        <v>40</v>
      </c>
      <c r="B14" s="168" t="s">
        <v>41</v>
      </c>
      <c r="C14" s="168"/>
      <c r="D14" s="15">
        <f t="shared" si="1"/>
        <v>100866</v>
      </c>
      <c r="E14" s="15">
        <f aca="true" t="shared" si="2" ref="E14:L14">SUM(E15:E17)</f>
        <v>76371</v>
      </c>
      <c r="F14" s="15">
        <f t="shared" si="2"/>
        <v>20473</v>
      </c>
      <c r="G14" s="15">
        <f t="shared" si="2"/>
        <v>4022</v>
      </c>
      <c r="H14" s="15">
        <f t="shared" si="2"/>
        <v>0</v>
      </c>
      <c r="I14" s="15">
        <f t="shared" si="2"/>
        <v>0</v>
      </c>
      <c r="J14" s="15">
        <f t="shared" si="2"/>
        <v>0</v>
      </c>
      <c r="K14" s="15">
        <f t="shared" si="2"/>
        <v>0</v>
      </c>
      <c r="L14" s="15">
        <f t="shared" si="2"/>
        <v>0</v>
      </c>
      <c r="M14" s="15">
        <f>SUM(M15:M17)</f>
        <v>0</v>
      </c>
    </row>
    <row r="15" spans="1:13" s="12" customFormat="1" ht="18">
      <c r="A15" s="169"/>
      <c r="B15" s="17" t="s">
        <v>42</v>
      </c>
      <c r="C15" s="18" t="s">
        <v>35</v>
      </c>
      <c r="D15" s="24">
        <f t="shared" si="1"/>
        <v>96844</v>
      </c>
      <c r="E15" s="20">
        <v>76371</v>
      </c>
      <c r="F15" s="21">
        <v>20473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3">
        <v>0</v>
      </c>
    </row>
    <row r="16" spans="1:13" s="12" customFormat="1" ht="18">
      <c r="A16" s="169"/>
      <c r="B16" s="17" t="s">
        <v>43</v>
      </c>
      <c r="C16" s="18" t="s">
        <v>296</v>
      </c>
      <c r="D16" s="24">
        <f t="shared" si="1"/>
        <v>4022</v>
      </c>
      <c r="E16" s="25">
        <v>0</v>
      </c>
      <c r="F16" s="26">
        <v>0</v>
      </c>
      <c r="G16" s="34">
        <v>4022</v>
      </c>
      <c r="H16" s="26">
        <v>0</v>
      </c>
      <c r="I16" s="26">
        <v>0</v>
      </c>
      <c r="J16" s="26">
        <v>0</v>
      </c>
      <c r="K16" s="26">
        <v>0</v>
      </c>
      <c r="L16" s="27">
        <v>0</v>
      </c>
      <c r="M16" s="28">
        <v>0</v>
      </c>
    </row>
    <row r="17" spans="1:13" s="12" customFormat="1" ht="18">
      <c r="A17" s="169"/>
      <c r="B17" s="17" t="s">
        <v>44</v>
      </c>
      <c r="C17" s="29" t="s">
        <v>39</v>
      </c>
      <c r="D17" s="24">
        <f t="shared" si="1"/>
        <v>0</v>
      </c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2">
        <v>0</v>
      </c>
      <c r="M17" s="33">
        <v>0</v>
      </c>
    </row>
    <row r="18" spans="1:13" s="12" customFormat="1" ht="18" customHeight="1">
      <c r="A18" s="14" t="s">
        <v>45</v>
      </c>
      <c r="B18" s="168" t="s">
        <v>46</v>
      </c>
      <c r="C18" s="168"/>
      <c r="D18" s="15">
        <f t="shared" si="1"/>
        <v>2069500</v>
      </c>
      <c r="E18" s="15">
        <f aca="true" t="shared" si="3" ref="E18:L18">SUM(E19:E21)</f>
        <v>0</v>
      </c>
      <c r="F18" s="15">
        <f t="shared" si="3"/>
        <v>0</v>
      </c>
      <c r="G18" s="15">
        <f t="shared" si="3"/>
        <v>2061450</v>
      </c>
      <c r="H18" s="15">
        <f t="shared" si="3"/>
        <v>0</v>
      </c>
      <c r="I18" s="15">
        <f t="shared" si="3"/>
        <v>8050</v>
      </c>
      <c r="J18" s="15">
        <f t="shared" si="3"/>
        <v>0</v>
      </c>
      <c r="K18" s="15">
        <f t="shared" si="3"/>
        <v>0</v>
      </c>
      <c r="L18" s="15">
        <f t="shared" si="3"/>
        <v>0</v>
      </c>
      <c r="M18" s="15">
        <f>SUM(M19:M21)</f>
        <v>0</v>
      </c>
    </row>
    <row r="19" spans="1:13" s="12" customFormat="1" ht="18">
      <c r="A19" s="169"/>
      <c r="B19" s="17" t="s">
        <v>47</v>
      </c>
      <c r="C19" s="18" t="s">
        <v>35</v>
      </c>
      <c r="D19" s="24">
        <f t="shared" si="1"/>
        <v>1657800</v>
      </c>
      <c r="E19" s="20">
        <f>'5.2.Városüzem'!E10</f>
        <v>0</v>
      </c>
      <c r="F19" s="21">
        <f>'5.2.Városüzem'!F10</f>
        <v>0</v>
      </c>
      <c r="G19" s="21">
        <f>'5.2.Városüzem'!G10</f>
        <v>1650300</v>
      </c>
      <c r="H19" s="21">
        <f>'5.2.Városüzem'!H10</f>
        <v>0</v>
      </c>
      <c r="I19" s="21">
        <f>'5.2.Városüzem'!I10</f>
        <v>7500</v>
      </c>
      <c r="J19" s="21">
        <f>'5.2.Városüzem'!J10</f>
        <v>0</v>
      </c>
      <c r="K19" s="21">
        <f>'5.2.Városüzem'!K10</f>
        <v>0</v>
      </c>
      <c r="L19" s="21">
        <f>'5.2.Városüzem'!L10</f>
        <v>0</v>
      </c>
      <c r="M19" s="35">
        <f>'5.2.Városüzem'!M10</f>
        <v>0</v>
      </c>
    </row>
    <row r="20" spans="1:13" s="12" customFormat="1" ht="18">
      <c r="A20" s="169"/>
      <c r="B20" s="17" t="s">
        <v>48</v>
      </c>
      <c r="C20" s="18" t="s">
        <v>37</v>
      </c>
      <c r="D20" s="24">
        <f t="shared" si="1"/>
        <v>405910</v>
      </c>
      <c r="E20" s="25">
        <f>'5.2.Városüzem'!E43</f>
        <v>0</v>
      </c>
      <c r="F20" s="26">
        <f>'5.2.Városüzem'!F43</f>
        <v>0</v>
      </c>
      <c r="G20" s="26">
        <f>'5.2.Városüzem'!G43</f>
        <v>405360</v>
      </c>
      <c r="H20" s="26">
        <f>'5.2.Városüzem'!H43</f>
        <v>0</v>
      </c>
      <c r="I20" s="26">
        <f>'5.2.Városüzem'!I43</f>
        <v>550</v>
      </c>
      <c r="J20" s="26">
        <f>'5.2.Városüzem'!J43</f>
        <v>0</v>
      </c>
      <c r="K20" s="26">
        <f>'5.2.Városüzem'!K43</f>
        <v>0</v>
      </c>
      <c r="L20" s="26">
        <f>'5.2.Városüzem'!L43</f>
        <v>0</v>
      </c>
      <c r="M20" s="36">
        <f>'5.2.Városüzem'!M43</f>
        <v>0</v>
      </c>
    </row>
    <row r="21" spans="1:13" s="12" customFormat="1" ht="18">
      <c r="A21" s="169"/>
      <c r="B21" s="17" t="s">
        <v>49</v>
      </c>
      <c r="C21" s="29" t="s">
        <v>39</v>
      </c>
      <c r="D21" s="24">
        <f t="shared" si="1"/>
        <v>5790</v>
      </c>
      <c r="E21" s="30">
        <f>'5.2.Városüzem'!E59</f>
        <v>0</v>
      </c>
      <c r="F21" s="31">
        <f>'5.2.Városüzem'!F59</f>
        <v>0</v>
      </c>
      <c r="G21" s="31">
        <f>'5.2.Városüzem'!G59</f>
        <v>5790</v>
      </c>
      <c r="H21" s="31">
        <f>'5.2.Városüzem'!H59</f>
        <v>0</v>
      </c>
      <c r="I21" s="31">
        <f>'5.2.Városüzem'!I59</f>
        <v>0</v>
      </c>
      <c r="J21" s="31">
        <f>'5.2.Városüzem'!J59</f>
        <v>0</v>
      </c>
      <c r="K21" s="31">
        <f>'5.2.Városüzem'!K59</f>
        <v>0</v>
      </c>
      <c r="L21" s="31">
        <f>'5.2.Városüzem'!L59</f>
        <v>0</v>
      </c>
      <c r="M21" s="37">
        <f>'5.2.Városüzem'!M59</f>
        <v>0</v>
      </c>
    </row>
    <row r="22" spans="1:13" s="12" customFormat="1" ht="18" customHeight="1">
      <c r="A22" s="14" t="s">
        <v>50</v>
      </c>
      <c r="B22" s="168" t="s">
        <v>51</v>
      </c>
      <c r="C22" s="168"/>
      <c r="D22" s="15">
        <f t="shared" si="1"/>
        <v>4423711</v>
      </c>
      <c r="E22" s="15">
        <f aca="true" t="shared" si="4" ref="E22:L22">SUM(E23:E25)</f>
        <v>0</v>
      </c>
      <c r="F22" s="15">
        <f t="shared" si="4"/>
        <v>1059</v>
      </c>
      <c r="G22" s="15">
        <f t="shared" si="4"/>
        <v>18773</v>
      </c>
      <c r="H22" s="15">
        <f t="shared" si="4"/>
        <v>0</v>
      </c>
      <c r="I22" s="15">
        <f t="shared" si="4"/>
        <v>0</v>
      </c>
      <c r="J22" s="15">
        <f t="shared" si="4"/>
        <v>3247064</v>
      </c>
      <c r="K22" s="15">
        <f t="shared" si="4"/>
        <v>76830</v>
      </c>
      <c r="L22" s="15">
        <f t="shared" si="4"/>
        <v>1079985</v>
      </c>
      <c r="M22" s="15">
        <f>SUM(M23:M25)</f>
        <v>0</v>
      </c>
    </row>
    <row r="23" spans="1:13" s="12" customFormat="1" ht="18">
      <c r="A23" s="169"/>
      <c r="B23" s="17" t="s">
        <v>52</v>
      </c>
      <c r="C23" s="18" t="s">
        <v>35</v>
      </c>
      <c r="D23" s="24">
        <f t="shared" si="1"/>
        <v>0</v>
      </c>
      <c r="E23" s="20">
        <f>'5.3. Beruházás'!F10</f>
        <v>0</v>
      </c>
      <c r="F23" s="21">
        <f>'5.3. Beruházás'!G10</f>
        <v>0</v>
      </c>
      <c r="G23" s="21">
        <f>'5.3. Beruházás'!H10</f>
        <v>0</v>
      </c>
      <c r="H23" s="21">
        <f>'5.3. Beruházás'!I10</f>
        <v>0</v>
      </c>
      <c r="I23" s="21">
        <f>'5.3. Beruházás'!J10</f>
        <v>0</v>
      </c>
      <c r="J23" s="21">
        <f>'5.3. Beruházás'!K10</f>
        <v>0</v>
      </c>
      <c r="K23" s="21">
        <f>'5.3. Beruházás'!L10</f>
        <v>0</v>
      </c>
      <c r="L23" s="21">
        <f>'5.3. Beruházás'!M10</f>
        <v>0</v>
      </c>
      <c r="M23" s="35">
        <f>'5.3. Beruházás'!N10</f>
        <v>0</v>
      </c>
    </row>
    <row r="24" spans="1:13" s="12" customFormat="1" ht="18">
      <c r="A24" s="169"/>
      <c r="B24" s="17" t="s">
        <v>53</v>
      </c>
      <c r="C24" s="18" t="s">
        <v>37</v>
      </c>
      <c r="D24" s="24">
        <f t="shared" si="1"/>
        <v>4423711</v>
      </c>
      <c r="E24" s="25">
        <f>'5.3. Beruházás'!F11</f>
        <v>0</v>
      </c>
      <c r="F24" s="26">
        <f>'5.3. Beruházás'!G11</f>
        <v>1059</v>
      </c>
      <c r="G24" s="26">
        <f>'5.3. Beruházás'!H11</f>
        <v>18773</v>
      </c>
      <c r="H24" s="26">
        <f>'5.3. Beruházás'!I11</f>
        <v>0</v>
      </c>
      <c r="I24" s="26">
        <f>'5.3. Beruházás'!J11</f>
        <v>0</v>
      </c>
      <c r="J24" s="26">
        <f>'5.3. Beruházás'!K11</f>
        <v>3247064</v>
      </c>
      <c r="K24" s="26">
        <f>'5.3. Beruházás'!L11</f>
        <v>76830</v>
      </c>
      <c r="L24" s="26">
        <f>'5.3. Beruházás'!M11</f>
        <v>1079985</v>
      </c>
      <c r="M24" s="36">
        <f>'5.3. Beruházás'!N11</f>
        <v>0</v>
      </c>
    </row>
    <row r="25" spans="1:13" s="12" customFormat="1" ht="18">
      <c r="A25" s="169"/>
      <c r="B25" s="17" t="s">
        <v>54</v>
      </c>
      <c r="C25" s="29" t="s">
        <v>39</v>
      </c>
      <c r="D25" s="24">
        <f t="shared" si="1"/>
        <v>0</v>
      </c>
      <c r="E25" s="30">
        <f>'5.3. Beruházás'!F66</f>
        <v>0</v>
      </c>
      <c r="F25" s="31">
        <f>'5.3. Beruházás'!G66</f>
        <v>0</v>
      </c>
      <c r="G25" s="31">
        <f>'5.3. Beruházás'!H66</f>
        <v>0</v>
      </c>
      <c r="H25" s="31">
        <f>'5.3. Beruházás'!I66</f>
        <v>0</v>
      </c>
      <c r="I25" s="31">
        <f>'5.3. Beruházás'!J66</f>
        <v>0</v>
      </c>
      <c r="J25" s="31">
        <f>'5.3. Beruházás'!K66</f>
        <v>0</v>
      </c>
      <c r="K25" s="31">
        <f>'5.3. Beruházás'!L66</f>
        <v>0</v>
      </c>
      <c r="L25" s="31">
        <f>'5.3. Beruházás'!M66</f>
        <v>0</v>
      </c>
      <c r="M25" s="37">
        <f>'5.3. Beruházás'!N66</f>
        <v>0</v>
      </c>
    </row>
    <row r="26" spans="1:13" s="12" customFormat="1" ht="30.75" customHeight="1">
      <c r="A26" s="14" t="s">
        <v>55</v>
      </c>
      <c r="B26" s="168" t="s">
        <v>56</v>
      </c>
      <c r="C26" s="168"/>
      <c r="D26" s="15">
        <f t="shared" si="1"/>
        <v>177400</v>
      </c>
      <c r="E26" s="15">
        <f aca="true" t="shared" si="5" ref="E26:L26">SUM(E27:E29)</f>
        <v>0</v>
      </c>
      <c r="F26" s="15">
        <f t="shared" si="5"/>
        <v>0</v>
      </c>
      <c r="G26" s="15">
        <f t="shared" si="5"/>
        <v>77000</v>
      </c>
      <c r="H26" s="15">
        <f t="shared" si="5"/>
        <v>0</v>
      </c>
      <c r="I26" s="15">
        <f t="shared" si="5"/>
        <v>0</v>
      </c>
      <c r="J26" s="15">
        <f t="shared" si="5"/>
        <v>0</v>
      </c>
      <c r="K26" s="15">
        <f t="shared" si="5"/>
        <v>100400</v>
      </c>
      <c r="L26" s="15">
        <f t="shared" si="5"/>
        <v>0</v>
      </c>
      <c r="M26" s="15">
        <f>SUM(M27:M29)</f>
        <v>0</v>
      </c>
    </row>
    <row r="27" spans="1:13" s="12" customFormat="1" ht="18">
      <c r="A27" s="169"/>
      <c r="B27" s="17" t="s">
        <v>57</v>
      </c>
      <c r="C27" s="18" t="s">
        <v>35</v>
      </c>
      <c r="D27" s="24">
        <f t="shared" si="1"/>
        <v>177400</v>
      </c>
      <c r="E27" s="20">
        <f>'5.4. Lakásalap'!E10</f>
        <v>0</v>
      </c>
      <c r="F27" s="21">
        <f>'5.4. Lakásalap'!F10</f>
        <v>0</v>
      </c>
      <c r="G27" s="21">
        <f>'5.4. Lakásalap'!G10</f>
        <v>77000</v>
      </c>
      <c r="H27" s="21">
        <f>'5.4. Lakásalap'!H10</f>
        <v>0</v>
      </c>
      <c r="I27" s="21">
        <f>'5.4. Lakásalap'!I10</f>
        <v>0</v>
      </c>
      <c r="J27" s="21">
        <f>'5.4. Lakásalap'!J10</f>
        <v>0</v>
      </c>
      <c r="K27" s="21">
        <f>'5.4. Lakásalap'!K10</f>
        <v>100400</v>
      </c>
      <c r="L27" s="21">
        <f>'5.4. Lakásalap'!L10</f>
        <v>0</v>
      </c>
      <c r="M27" s="35">
        <f>'5.4. Lakásalap'!M10</f>
        <v>0</v>
      </c>
    </row>
    <row r="28" spans="1:13" s="12" customFormat="1" ht="18">
      <c r="A28" s="169"/>
      <c r="B28" s="17" t="s">
        <v>58</v>
      </c>
      <c r="C28" s="18" t="s">
        <v>37</v>
      </c>
      <c r="D28" s="24">
        <f t="shared" si="1"/>
        <v>0</v>
      </c>
      <c r="E28" s="25">
        <f>'5.4. Lakásalap'!E17</f>
        <v>0</v>
      </c>
      <c r="F28" s="26">
        <f>'5.4. Lakásalap'!F17</f>
        <v>0</v>
      </c>
      <c r="G28" s="26">
        <f>'5.4. Lakásalap'!G17</f>
        <v>0</v>
      </c>
      <c r="H28" s="26">
        <f>'5.4. Lakásalap'!H17</f>
        <v>0</v>
      </c>
      <c r="I28" s="26">
        <f>'5.4. Lakásalap'!I17</f>
        <v>0</v>
      </c>
      <c r="J28" s="26">
        <f>'5.4. Lakásalap'!J17</f>
        <v>0</v>
      </c>
      <c r="K28" s="26">
        <f>'5.4. Lakásalap'!K17</f>
        <v>0</v>
      </c>
      <c r="L28" s="26">
        <f>'5.4. Lakásalap'!L17</f>
        <v>0</v>
      </c>
      <c r="M28" s="36">
        <f>'5.4. Lakásalap'!M17</f>
        <v>0</v>
      </c>
    </row>
    <row r="29" spans="1:13" s="12" customFormat="1" ht="18">
      <c r="A29" s="169"/>
      <c r="B29" s="17" t="s">
        <v>59</v>
      </c>
      <c r="C29" s="29" t="s">
        <v>39</v>
      </c>
      <c r="D29" s="24">
        <f t="shared" si="1"/>
        <v>0</v>
      </c>
      <c r="E29" s="30">
        <f>'5.4. Lakásalap'!E18</f>
        <v>0</v>
      </c>
      <c r="F29" s="31">
        <f>'5.4. Lakásalap'!F18</f>
        <v>0</v>
      </c>
      <c r="G29" s="31">
        <f>'5.4. Lakásalap'!G18</f>
        <v>0</v>
      </c>
      <c r="H29" s="31">
        <f>'5.4. Lakásalap'!H18</f>
        <v>0</v>
      </c>
      <c r="I29" s="31">
        <f>'5.4. Lakásalap'!I18</f>
        <v>0</v>
      </c>
      <c r="J29" s="31">
        <f>'5.4. Lakásalap'!J18</f>
        <v>0</v>
      </c>
      <c r="K29" s="31">
        <f>'5.4. Lakásalap'!K18</f>
        <v>0</v>
      </c>
      <c r="L29" s="31">
        <f>'5.4. Lakásalap'!L18</f>
        <v>0</v>
      </c>
      <c r="M29" s="37">
        <f>'5.4. Lakásalap'!M18</f>
        <v>0</v>
      </c>
    </row>
    <row r="30" spans="1:13" s="12" customFormat="1" ht="18" customHeight="1">
      <c r="A30" s="14" t="s">
        <v>60</v>
      </c>
      <c r="B30" s="168" t="s">
        <v>61</v>
      </c>
      <c r="C30" s="168"/>
      <c r="D30" s="15">
        <f t="shared" si="1"/>
        <v>23368</v>
      </c>
      <c r="E30" s="15">
        <f aca="true" t="shared" si="6" ref="E30:L30">SUM(E31:E33)</f>
        <v>9000</v>
      </c>
      <c r="F30" s="15">
        <f t="shared" si="6"/>
        <v>2430</v>
      </c>
      <c r="G30" s="15">
        <f t="shared" si="6"/>
        <v>11938</v>
      </c>
      <c r="H30" s="15">
        <f t="shared" si="6"/>
        <v>0</v>
      </c>
      <c r="I30" s="15">
        <f t="shared" si="6"/>
        <v>0</v>
      </c>
      <c r="J30" s="15">
        <f t="shared" si="6"/>
        <v>0</v>
      </c>
      <c r="K30" s="15">
        <f t="shared" si="6"/>
        <v>0</v>
      </c>
      <c r="L30" s="15">
        <f t="shared" si="6"/>
        <v>0</v>
      </c>
      <c r="M30" s="15">
        <f>SUM(M31:M33)</f>
        <v>0</v>
      </c>
    </row>
    <row r="31" spans="1:13" s="12" customFormat="1" ht="18">
      <c r="A31" s="169"/>
      <c r="B31" s="17" t="s">
        <v>62</v>
      </c>
      <c r="C31" s="18" t="s">
        <v>35</v>
      </c>
      <c r="D31" s="24">
        <f t="shared" si="1"/>
        <v>0</v>
      </c>
      <c r="E31" s="20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23">
        <v>0</v>
      </c>
    </row>
    <row r="32" spans="1:13" s="12" customFormat="1" ht="18">
      <c r="A32" s="169"/>
      <c r="B32" s="17" t="s">
        <v>63</v>
      </c>
      <c r="C32" s="18" t="s">
        <v>37</v>
      </c>
      <c r="D32" s="24">
        <f t="shared" si="1"/>
        <v>23368</v>
      </c>
      <c r="E32" s="25">
        <v>9000</v>
      </c>
      <c r="F32" s="26">
        <v>2430</v>
      </c>
      <c r="G32" s="26">
        <v>11938</v>
      </c>
      <c r="H32" s="26">
        <v>0</v>
      </c>
      <c r="I32" s="26">
        <v>0</v>
      </c>
      <c r="J32" s="26">
        <v>0</v>
      </c>
      <c r="K32" s="26">
        <v>0</v>
      </c>
      <c r="L32" s="27">
        <v>0</v>
      </c>
      <c r="M32" s="28">
        <v>0</v>
      </c>
    </row>
    <row r="33" spans="1:13" s="12" customFormat="1" ht="18">
      <c r="A33" s="169"/>
      <c r="B33" s="17" t="s">
        <v>64</v>
      </c>
      <c r="C33" s="29" t="s">
        <v>39</v>
      </c>
      <c r="D33" s="24">
        <f t="shared" si="1"/>
        <v>0</v>
      </c>
      <c r="E33" s="30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2">
        <v>0</v>
      </c>
      <c r="M33" s="33">
        <v>0</v>
      </c>
    </row>
    <row r="34" spans="1:13" s="12" customFormat="1" ht="18" customHeight="1">
      <c r="A34" s="14" t="s">
        <v>65</v>
      </c>
      <c r="B34" s="168" t="s">
        <v>66</v>
      </c>
      <c r="C34" s="168"/>
      <c r="D34" s="15">
        <f t="shared" si="1"/>
        <v>1264000</v>
      </c>
      <c r="E34" s="15">
        <f aca="true" t="shared" si="7" ref="E34:L34">SUM(E35:E37)</f>
        <v>0</v>
      </c>
      <c r="F34" s="15">
        <f t="shared" si="7"/>
        <v>0</v>
      </c>
      <c r="G34" s="15">
        <f t="shared" si="7"/>
        <v>20242</v>
      </c>
      <c r="H34" s="15">
        <f t="shared" si="7"/>
        <v>0</v>
      </c>
      <c r="I34" s="15">
        <f t="shared" si="7"/>
        <v>18000</v>
      </c>
      <c r="J34" s="15">
        <f t="shared" si="7"/>
        <v>1225758</v>
      </c>
      <c r="K34" s="15">
        <f t="shared" si="7"/>
        <v>0</v>
      </c>
      <c r="L34" s="15">
        <f t="shared" si="7"/>
        <v>0</v>
      </c>
      <c r="M34" s="15">
        <f>SUM(M35:M37)</f>
        <v>0</v>
      </c>
    </row>
    <row r="35" spans="1:13" s="12" customFormat="1" ht="18">
      <c r="A35" s="169"/>
      <c r="B35" s="17" t="s">
        <v>67</v>
      </c>
      <c r="C35" s="18" t="s">
        <v>35</v>
      </c>
      <c r="D35" s="24">
        <f t="shared" si="1"/>
        <v>0</v>
      </c>
      <c r="E35" s="20">
        <f>'5.5. Kertség'!E10</f>
        <v>0</v>
      </c>
      <c r="F35" s="21">
        <f>'5.5. Kertség'!F10</f>
        <v>0</v>
      </c>
      <c r="G35" s="21">
        <f>'5.5. Kertség'!G10</f>
        <v>0</v>
      </c>
      <c r="H35" s="21">
        <f>'5.5. Kertség'!H10</f>
        <v>0</v>
      </c>
      <c r="I35" s="21">
        <f>'5.5. Kertség'!I10</f>
        <v>0</v>
      </c>
      <c r="J35" s="21">
        <f>'5.5. Kertség'!J10</f>
        <v>0</v>
      </c>
      <c r="K35" s="21">
        <f>'5.5. Kertség'!K10</f>
        <v>0</v>
      </c>
      <c r="L35" s="21">
        <f>'5.5. Kertség'!L10</f>
        <v>0</v>
      </c>
      <c r="M35" s="35">
        <f>'5.5. Kertség'!M10</f>
        <v>0</v>
      </c>
    </row>
    <row r="36" spans="1:13" s="38" customFormat="1" ht="18">
      <c r="A36" s="169"/>
      <c r="B36" s="17" t="s">
        <v>68</v>
      </c>
      <c r="C36" s="18" t="s">
        <v>37</v>
      </c>
      <c r="D36" s="24">
        <f t="shared" si="1"/>
        <v>1264000</v>
      </c>
      <c r="E36" s="25">
        <f>'5.5. Kertség'!E11</f>
        <v>0</v>
      </c>
      <c r="F36" s="26">
        <f>'5.5. Kertség'!F11</f>
        <v>0</v>
      </c>
      <c r="G36" s="26">
        <f>'5.5. Kertség'!G11</f>
        <v>20242</v>
      </c>
      <c r="H36" s="26">
        <f>'5.5. Kertség'!H11</f>
        <v>0</v>
      </c>
      <c r="I36" s="26">
        <f>'5.5. Kertség'!I11</f>
        <v>18000</v>
      </c>
      <c r="J36" s="26">
        <f>'5.5. Kertség'!J11</f>
        <v>1225758</v>
      </c>
      <c r="K36" s="26">
        <f>'5.5. Kertség'!K11</f>
        <v>0</v>
      </c>
      <c r="L36" s="26">
        <f>'5.5. Kertség'!L11</f>
        <v>0</v>
      </c>
      <c r="M36" s="36">
        <f>'5.5. Kertség'!M11</f>
        <v>0</v>
      </c>
    </row>
    <row r="37" spans="1:13" s="38" customFormat="1" ht="18">
      <c r="A37" s="169"/>
      <c r="B37" s="17" t="s">
        <v>69</v>
      </c>
      <c r="C37" s="29" t="s">
        <v>39</v>
      </c>
      <c r="D37" s="24">
        <f t="shared" si="1"/>
        <v>0</v>
      </c>
      <c r="E37" s="30">
        <f>'5.5. Kertség'!E26</f>
        <v>0</v>
      </c>
      <c r="F37" s="31">
        <f>'5.5. Kertség'!F26</f>
        <v>0</v>
      </c>
      <c r="G37" s="31">
        <f>'5.5. Kertség'!G26</f>
        <v>0</v>
      </c>
      <c r="H37" s="31">
        <f>'5.5. Kertség'!H26</f>
        <v>0</v>
      </c>
      <c r="I37" s="31">
        <f>'5.5. Kertség'!I26</f>
        <v>0</v>
      </c>
      <c r="J37" s="31">
        <f>'5.5. Kertség'!J26</f>
        <v>0</v>
      </c>
      <c r="K37" s="31">
        <f>'5.5. Kertség'!K26</f>
        <v>0</v>
      </c>
      <c r="L37" s="31">
        <f>'5.5. Kertség'!L26</f>
        <v>0</v>
      </c>
      <c r="M37" s="37">
        <f>'5.5. Kertség'!M26</f>
        <v>0</v>
      </c>
    </row>
    <row r="38" spans="1:13" s="38" customFormat="1" ht="18" customHeight="1">
      <c r="A38" s="14" t="s">
        <v>70</v>
      </c>
      <c r="B38" s="168" t="s">
        <v>71</v>
      </c>
      <c r="C38" s="168"/>
      <c r="D38" s="15">
        <f t="shared" si="1"/>
        <v>5500</v>
      </c>
      <c r="E38" s="15">
        <f aca="true" t="shared" si="8" ref="E38:L38">SUM(E39:E41)</f>
        <v>0</v>
      </c>
      <c r="F38" s="15">
        <f t="shared" si="8"/>
        <v>0</v>
      </c>
      <c r="G38" s="15">
        <f t="shared" si="8"/>
        <v>5500</v>
      </c>
      <c r="H38" s="15">
        <f t="shared" si="8"/>
        <v>0</v>
      </c>
      <c r="I38" s="15">
        <f t="shared" si="8"/>
        <v>0</v>
      </c>
      <c r="J38" s="15">
        <f t="shared" si="8"/>
        <v>0</v>
      </c>
      <c r="K38" s="15">
        <f t="shared" si="8"/>
        <v>0</v>
      </c>
      <c r="L38" s="15">
        <f t="shared" si="8"/>
        <v>0</v>
      </c>
      <c r="M38" s="15">
        <f>SUM(M39:M41)</f>
        <v>0</v>
      </c>
    </row>
    <row r="39" spans="1:13" s="38" customFormat="1" ht="18">
      <c r="A39" s="169"/>
      <c r="B39" s="17" t="s">
        <v>72</v>
      </c>
      <c r="C39" s="18" t="s">
        <v>35</v>
      </c>
      <c r="D39" s="24">
        <f t="shared" si="1"/>
        <v>5500</v>
      </c>
      <c r="E39" s="21">
        <f>'5.6. Köznevelés'!E10</f>
        <v>0</v>
      </c>
      <c r="F39" s="21">
        <f>'5.6. Köznevelés'!F10</f>
        <v>0</v>
      </c>
      <c r="G39" s="21">
        <f>'5.6. Köznevelés'!G10</f>
        <v>5500</v>
      </c>
      <c r="H39" s="21">
        <f>'5.6. Köznevelés'!H10</f>
        <v>0</v>
      </c>
      <c r="I39" s="21">
        <f>'5.6. Köznevelés'!I10</f>
        <v>0</v>
      </c>
      <c r="J39" s="21">
        <f>'5.6. Köznevelés'!J10</f>
        <v>0</v>
      </c>
      <c r="K39" s="21">
        <f>'5.6. Köznevelés'!K10</f>
        <v>0</v>
      </c>
      <c r="L39" s="21">
        <f>'5.6. Köznevelés'!L10</f>
        <v>0</v>
      </c>
      <c r="M39" s="35">
        <f>'5.6. Köznevelés'!M10</f>
        <v>0</v>
      </c>
    </row>
    <row r="40" spans="1:13" s="38" customFormat="1" ht="18">
      <c r="A40" s="169"/>
      <c r="B40" s="17" t="s">
        <v>73</v>
      </c>
      <c r="C40" s="18" t="s">
        <v>37</v>
      </c>
      <c r="D40" s="24">
        <f t="shared" si="1"/>
        <v>0</v>
      </c>
      <c r="E40" s="25">
        <f>'5.6. Köznevelés'!E13</f>
        <v>0</v>
      </c>
      <c r="F40" s="26">
        <f>'5.6. Köznevelés'!F13</f>
        <v>0</v>
      </c>
      <c r="G40" s="26">
        <f>'5.6. Köznevelés'!G13</f>
        <v>0</v>
      </c>
      <c r="H40" s="26">
        <f>'5.6. Köznevelés'!H13</f>
        <v>0</v>
      </c>
      <c r="I40" s="26">
        <f>'5.6. Köznevelés'!I13</f>
        <v>0</v>
      </c>
      <c r="J40" s="26">
        <f>'5.6. Köznevelés'!J13</f>
        <v>0</v>
      </c>
      <c r="K40" s="26">
        <f>'5.6. Köznevelés'!K13</f>
        <v>0</v>
      </c>
      <c r="L40" s="26">
        <f>'5.6. Köznevelés'!L13</f>
        <v>0</v>
      </c>
      <c r="M40" s="36">
        <f>'5.6. Köznevelés'!M13</f>
        <v>0</v>
      </c>
    </row>
    <row r="41" spans="1:13" s="38" customFormat="1" ht="18">
      <c r="A41" s="169"/>
      <c r="B41" s="17" t="s">
        <v>74</v>
      </c>
      <c r="C41" s="29" t="s">
        <v>39</v>
      </c>
      <c r="D41" s="24">
        <f t="shared" si="1"/>
        <v>0</v>
      </c>
      <c r="E41" s="30">
        <f>'5.6. Köznevelés'!E14</f>
        <v>0</v>
      </c>
      <c r="F41" s="31">
        <f>'5.6. Köznevelés'!F14</f>
        <v>0</v>
      </c>
      <c r="G41" s="31">
        <f>'5.6. Köznevelés'!G14</f>
        <v>0</v>
      </c>
      <c r="H41" s="31">
        <f>'5.6. Köznevelés'!H14</f>
        <v>0</v>
      </c>
      <c r="I41" s="31">
        <f>'5.6. Köznevelés'!I14</f>
        <v>0</v>
      </c>
      <c r="J41" s="31">
        <f>'5.6. Köznevelés'!J14</f>
        <v>0</v>
      </c>
      <c r="K41" s="31">
        <f>'5.6. Köznevelés'!K14</f>
        <v>0</v>
      </c>
      <c r="L41" s="31">
        <f>'5.6. Köznevelés'!L14</f>
        <v>0</v>
      </c>
      <c r="M41" s="37">
        <f>'5.6. Köznevelés'!M14</f>
        <v>0</v>
      </c>
    </row>
    <row r="42" spans="1:13" s="38" customFormat="1" ht="18" customHeight="1">
      <c r="A42" s="14" t="s">
        <v>75</v>
      </c>
      <c r="B42" s="168" t="s">
        <v>76</v>
      </c>
      <c r="C42" s="168"/>
      <c r="D42" s="15">
        <f aca="true" t="shared" si="9" ref="D42:D73">SUM(E42:M42)</f>
        <v>81467</v>
      </c>
      <c r="E42" s="15">
        <f aca="true" t="shared" si="10" ref="E42:L42">SUM(E43:E45)</f>
        <v>0</v>
      </c>
      <c r="F42" s="15">
        <f t="shared" si="10"/>
        <v>0</v>
      </c>
      <c r="G42" s="15">
        <f t="shared" si="10"/>
        <v>20000</v>
      </c>
      <c r="H42" s="15">
        <f t="shared" si="10"/>
        <v>0</v>
      </c>
      <c r="I42" s="15">
        <f t="shared" si="10"/>
        <v>61467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>SUM(M43:M45)</f>
        <v>0</v>
      </c>
    </row>
    <row r="43" spans="1:13" s="38" customFormat="1" ht="18">
      <c r="A43" s="169"/>
      <c r="B43" s="17" t="s">
        <v>77</v>
      </c>
      <c r="C43" s="18" t="s">
        <v>35</v>
      </c>
      <c r="D43" s="24">
        <f t="shared" si="9"/>
        <v>71467</v>
      </c>
      <c r="E43" s="20">
        <v>0</v>
      </c>
      <c r="F43" s="21">
        <v>0</v>
      </c>
      <c r="G43" s="21">
        <v>20000</v>
      </c>
      <c r="H43" s="21">
        <v>0</v>
      </c>
      <c r="I43" s="21">
        <v>51467</v>
      </c>
      <c r="J43" s="21">
        <v>0</v>
      </c>
      <c r="K43" s="21">
        <v>0</v>
      </c>
      <c r="L43" s="21">
        <v>0</v>
      </c>
      <c r="M43" s="35">
        <v>0</v>
      </c>
    </row>
    <row r="44" spans="1:13" s="38" customFormat="1" ht="18">
      <c r="A44" s="169"/>
      <c r="B44" s="17" t="s">
        <v>78</v>
      </c>
      <c r="C44" s="18" t="s">
        <v>37</v>
      </c>
      <c r="D44" s="24">
        <f t="shared" si="9"/>
        <v>10000</v>
      </c>
      <c r="E44" s="25">
        <v>0</v>
      </c>
      <c r="F44" s="26">
        <v>0</v>
      </c>
      <c r="G44" s="26">
        <v>0</v>
      </c>
      <c r="H44" s="26">
        <v>0</v>
      </c>
      <c r="I44" s="26">
        <v>10000</v>
      </c>
      <c r="J44" s="26">
        <v>0</v>
      </c>
      <c r="K44" s="26">
        <v>0</v>
      </c>
      <c r="L44" s="26">
        <v>0</v>
      </c>
      <c r="M44" s="36">
        <v>0</v>
      </c>
    </row>
    <row r="45" spans="1:13" s="38" customFormat="1" ht="18">
      <c r="A45" s="169"/>
      <c r="B45" s="17" t="s">
        <v>79</v>
      </c>
      <c r="C45" s="29" t="s">
        <v>39</v>
      </c>
      <c r="D45" s="24">
        <f t="shared" si="9"/>
        <v>0</v>
      </c>
      <c r="E45" s="30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7">
        <v>0</v>
      </c>
    </row>
    <row r="46" spans="1:13" s="38" customFormat="1" ht="18" customHeight="1">
      <c r="A46" s="14" t="s">
        <v>80</v>
      </c>
      <c r="B46" s="168" t="s">
        <v>81</v>
      </c>
      <c r="C46" s="168"/>
      <c r="D46" s="15">
        <f t="shared" si="9"/>
        <v>52683</v>
      </c>
      <c r="E46" s="15">
        <f aca="true" t="shared" si="11" ref="E46:L46">SUM(E47:E49)</f>
        <v>0</v>
      </c>
      <c r="F46" s="15">
        <f t="shared" si="11"/>
        <v>0</v>
      </c>
      <c r="G46" s="15">
        <f t="shared" si="11"/>
        <v>3700</v>
      </c>
      <c r="H46" s="15">
        <f t="shared" si="11"/>
        <v>7483</v>
      </c>
      <c r="I46" s="15">
        <f t="shared" si="11"/>
        <v>41500</v>
      </c>
      <c r="J46" s="15">
        <f t="shared" si="11"/>
        <v>0</v>
      </c>
      <c r="K46" s="15">
        <f t="shared" si="11"/>
        <v>0</v>
      </c>
      <c r="L46" s="15">
        <f t="shared" si="11"/>
        <v>0</v>
      </c>
      <c r="M46" s="15">
        <f>SUM(M47:M49)</f>
        <v>0</v>
      </c>
    </row>
    <row r="47" spans="1:13" s="38" customFormat="1" ht="18">
      <c r="A47" s="169"/>
      <c r="B47" s="17" t="s">
        <v>82</v>
      </c>
      <c r="C47" s="18" t="s">
        <v>35</v>
      </c>
      <c r="D47" s="24">
        <f t="shared" si="9"/>
        <v>52683</v>
      </c>
      <c r="E47" s="20">
        <f>'5.8. Népjólét'!E10</f>
        <v>0</v>
      </c>
      <c r="F47" s="21">
        <f>'5.8. Népjólét'!F10</f>
        <v>0</v>
      </c>
      <c r="G47" s="21">
        <f>'5.8. Népjólét'!G10</f>
        <v>3700</v>
      </c>
      <c r="H47" s="21">
        <f>'5.8. Népjólét'!H10</f>
        <v>7483</v>
      </c>
      <c r="I47" s="21">
        <f>'5.8. Népjólét'!I10</f>
        <v>41500</v>
      </c>
      <c r="J47" s="21">
        <f>'5.8. Népjólét'!J10</f>
        <v>0</v>
      </c>
      <c r="K47" s="21">
        <f>'5.8. Népjólét'!K10</f>
        <v>0</v>
      </c>
      <c r="L47" s="21">
        <f>'5.8. Népjólét'!L10</f>
        <v>0</v>
      </c>
      <c r="M47" s="35">
        <f>'5.8. Népjólét'!M10</f>
        <v>0</v>
      </c>
    </row>
    <row r="48" spans="1:13" s="38" customFormat="1" ht="18">
      <c r="A48" s="169"/>
      <c r="B48" s="17" t="s">
        <v>83</v>
      </c>
      <c r="C48" s="18" t="s">
        <v>37</v>
      </c>
      <c r="D48" s="24">
        <f t="shared" si="9"/>
        <v>0</v>
      </c>
      <c r="E48" s="25">
        <f>'5.8. Népjólét'!E17</f>
        <v>0</v>
      </c>
      <c r="F48" s="26">
        <f>'5.8. Népjólét'!F17</f>
        <v>0</v>
      </c>
      <c r="G48" s="26">
        <f>'5.8. Népjólét'!G17</f>
        <v>0</v>
      </c>
      <c r="H48" s="26">
        <f>'5.8. Népjólét'!H17</f>
        <v>0</v>
      </c>
      <c r="I48" s="26">
        <f>'5.8. Népjólét'!I17</f>
        <v>0</v>
      </c>
      <c r="J48" s="26">
        <f>'5.8. Népjólét'!J17</f>
        <v>0</v>
      </c>
      <c r="K48" s="26">
        <f>'5.8. Népjólét'!K17</f>
        <v>0</v>
      </c>
      <c r="L48" s="26">
        <f>'5.8. Népjólét'!L17</f>
        <v>0</v>
      </c>
      <c r="M48" s="36">
        <f>'5.8. Népjólét'!M17</f>
        <v>0</v>
      </c>
    </row>
    <row r="49" spans="1:13" s="38" customFormat="1" ht="18">
      <c r="A49" s="169"/>
      <c r="B49" s="17" t="s">
        <v>84</v>
      </c>
      <c r="C49" s="29" t="s">
        <v>39</v>
      </c>
      <c r="D49" s="24">
        <f t="shared" si="9"/>
        <v>0</v>
      </c>
      <c r="E49" s="30">
        <f>'5.8. Népjólét'!E18</f>
        <v>0</v>
      </c>
      <c r="F49" s="31">
        <f>'5.8. Népjólét'!F18</f>
        <v>0</v>
      </c>
      <c r="G49" s="31">
        <f>'5.8. Népjólét'!G18</f>
        <v>0</v>
      </c>
      <c r="H49" s="31">
        <f>'5.8. Népjólét'!H18</f>
        <v>0</v>
      </c>
      <c r="I49" s="31">
        <f>'5.8. Népjólét'!I18</f>
        <v>0</v>
      </c>
      <c r="J49" s="31">
        <f>'5.8. Népjólét'!J18</f>
        <v>0</v>
      </c>
      <c r="K49" s="31">
        <f>'5.8. Népjólét'!K18</f>
        <v>0</v>
      </c>
      <c r="L49" s="31">
        <f>'5.8. Népjólét'!L18</f>
        <v>0</v>
      </c>
      <c r="M49" s="37">
        <f>'5.8. Népjólét'!M18</f>
        <v>0</v>
      </c>
    </row>
    <row r="50" spans="1:13" s="38" customFormat="1" ht="18" customHeight="1">
      <c r="A50" s="14" t="s">
        <v>85</v>
      </c>
      <c r="B50" s="168" t="s">
        <v>86</v>
      </c>
      <c r="C50" s="168"/>
      <c r="D50" s="15">
        <f t="shared" si="9"/>
        <v>22000</v>
      </c>
      <c r="E50" s="15">
        <f aca="true" t="shared" si="12" ref="E50:L50">SUM(E51:E53)</f>
        <v>380</v>
      </c>
      <c r="F50" s="15">
        <f t="shared" si="12"/>
        <v>105</v>
      </c>
      <c r="G50" s="15">
        <f t="shared" si="12"/>
        <v>13515</v>
      </c>
      <c r="H50" s="15">
        <f t="shared" si="12"/>
        <v>0</v>
      </c>
      <c r="I50" s="15">
        <f t="shared" si="12"/>
        <v>8000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>SUM(M51:M53)</f>
        <v>0</v>
      </c>
    </row>
    <row r="51" spans="1:13" s="38" customFormat="1" ht="18">
      <c r="A51" s="169"/>
      <c r="B51" s="17" t="s">
        <v>87</v>
      </c>
      <c r="C51" s="18" t="s">
        <v>35</v>
      </c>
      <c r="D51" s="24">
        <f t="shared" si="9"/>
        <v>9500</v>
      </c>
      <c r="E51" s="20">
        <f>'5.9. Sportfeladatok'!E10</f>
        <v>200</v>
      </c>
      <c r="F51" s="21">
        <f>'5.9. Sportfeladatok'!F10</f>
        <v>55</v>
      </c>
      <c r="G51" s="21">
        <f>'5.9. Sportfeladatok'!G10</f>
        <v>2745</v>
      </c>
      <c r="H51" s="21">
        <f>'5.9. Sportfeladatok'!H10</f>
        <v>0</v>
      </c>
      <c r="I51" s="21">
        <f>'5.9. Sportfeladatok'!I10</f>
        <v>6500</v>
      </c>
      <c r="J51" s="21">
        <f>'5.9. Sportfeladatok'!J10</f>
        <v>0</v>
      </c>
      <c r="K51" s="21">
        <f>'5.9. Sportfeladatok'!K10</f>
        <v>0</v>
      </c>
      <c r="L51" s="21">
        <f>'5.9. Sportfeladatok'!L10</f>
        <v>0</v>
      </c>
      <c r="M51" s="35">
        <f>'5.9. Sportfeladatok'!M10</f>
        <v>0</v>
      </c>
    </row>
    <row r="52" spans="1:13" s="38" customFormat="1" ht="18">
      <c r="A52" s="169"/>
      <c r="B52" s="17" t="s">
        <v>88</v>
      </c>
      <c r="C52" s="18" t="s">
        <v>37</v>
      </c>
      <c r="D52" s="24">
        <f t="shared" si="9"/>
        <v>12500</v>
      </c>
      <c r="E52" s="25">
        <f>'5.9. Sportfeladatok'!E16</f>
        <v>180</v>
      </c>
      <c r="F52" s="26">
        <f>'5.9. Sportfeladatok'!F16</f>
        <v>50</v>
      </c>
      <c r="G52" s="26">
        <f>'5.9. Sportfeladatok'!G16</f>
        <v>10770</v>
      </c>
      <c r="H52" s="26">
        <f>'5.9. Sportfeladatok'!H16</f>
        <v>0</v>
      </c>
      <c r="I52" s="26">
        <f>'5.9. Sportfeladatok'!I16</f>
        <v>1500</v>
      </c>
      <c r="J52" s="26">
        <f>'5.9. Sportfeladatok'!J16</f>
        <v>0</v>
      </c>
      <c r="K52" s="26">
        <f>'5.9. Sportfeladatok'!K16</f>
        <v>0</v>
      </c>
      <c r="L52" s="26">
        <f>'5.9. Sportfeladatok'!L16</f>
        <v>0</v>
      </c>
      <c r="M52" s="36">
        <f>'5.9. Sportfeladatok'!M16</f>
        <v>0</v>
      </c>
    </row>
    <row r="53" spans="1:13" s="38" customFormat="1" ht="18">
      <c r="A53" s="169"/>
      <c r="B53" s="17" t="s">
        <v>89</v>
      </c>
      <c r="C53" s="29" t="s">
        <v>39</v>
      </c>
      <c r="D53" s="24">
        <f t="shared" si="9"/>
        <v>0</v>
      </c>
      <c r="E53" s="30">
        <f>'5.9. Sportfeladatok'!E19</f>
        <v>0</v>
      </c>
      <c r="F53" s="31">
        <f>'5.9. Sportfeladatok'!F19</f>
        <v>0</v>
      </c>
      <c r="G53" s="31">
        <f>'5.9. Sportfeladatok'!G19</f>
        <v>0</v>
      </c>
      <c r="H53" s="31">
        <f>'5.9. Sportfeladatok'!H19</f>
        <v>0</v>
      </c>
      <c r="I53" s="31">
        <f>'5.9. Sportfeladatok'!I19</f>
        <v>0</v>
      </c>
      <c r="J53" s="31">
        <f>'5.9. Sportfeladatok'!J19</f>
        <v>0</v>
      </c>
      <c r="K53" s="31">
        <f>'5.9. Sportfeladatok'!K19</f>
        <v>0</v>
      </c>
      <c r="L53" s="31">
        <f>'5.9. Sportfeladatok'!L19</f>
        <v>0</v>
      </c>
      <c r="M53" s="37">
        <f>'5.9. Sportfeladatok'!M19</f>
        <v>0</v>
      </c>
    </row>
    <row r="54" spans="1:13" s="38" customFormat="1" ht="18" customHeight="1">
      <c r="A54" s="14" t="s">
        <v>90</v>
      </c>
      <c r="B54" s="168" t="s">
        <v>91</v>
      </c>
      <c r="C54" s="168"/>
      <c r="D54" s="15">
        <f t="shared" si="9"/>
        <v>316751</v>
      </c>
      <c r="E54" s="15">
        <f aca="true" t="shared" si="13" ref="E54:L54">SUM(E55:E56)</f>
        <v>0</v>
      </c>
      <c r="F54" s="15">
        <f t="shared" si="13"/>
        <v>0</v>
      </c>
      <c r="G54" s="15">
        <f t="shared" si="13"/>
        <v>500</v>
      </c>
      <c r="H54" s="15">
        <f t="shared" si="13"/>
        <v>316251</v>
      </c>
      <c r="I54" s="15">
        <f t="shared" si="13"/>
        <v>0</v>
      </c>
      <c r="J54" s="15">
        <f t="shared" si="13"/>
        <v>0</v>
      </c>
      <c r="K54" s="15">
        <f t="shared" si="13"/>
        <v>0</v>
      </c>
      <c r="L54" s="15">
        <f t="shared" si="13"/>
        <v>0</v>
      </c>
      <c r="M54" s="15">
        <f>SUM(M55:M56)</f>
        <v>0</v>
      </c>
    </row>
    <row r="55" spans="1:13" s="38" customFormat="1" ht="18">
      <c r="A55" s="169"/>
      <c r="B55" s="17" t="s">
        <v>92</v>
      </c>
      <c r="C55" s="18" t="s">
        <v>35</v>
      </c>
      <c r="D55" s="24">
        <f t="shared" si="9"/>
        <v>96051</v>
      </c>
      <c r="E55" s="20">
        <f>'5.10. Szoc'!G10</f>
        <v>0</v>
      </c>
      <c r="F55" s="21">
        <f>'5.10. Szoc'!H10</f>
        <v>0</v>
      </c>
      <c r="G55" s="21">
        <f>'5.10. Szoc'!I10</f>
        <v>500</v>
      </c>
      <c r="H55" s="21">
        <f>'5.10. Szoc'!J10</f>
        <v>95551</v>
      </c>
      <c r="I55" s="21">
        <f>'5.10. Szoc'!K10</f>
        <v>0</v>
      </c>
      <c r="J55" s="21">
        <f>'5.10. Szoc'!L10</f>
        <v>0</v>
      </c>
      <c r="K55" s="21">
        <f>'5.10. Szoc'!M10</f>
        <v>0</v>
      </c>
      <c r="L55" s="21">
        <f>'5.10. Szoc'!N10</f>
        <v>0</v>
      </c>
      <c r="M55" s="35">
        <f>'5.10. Szoc'!O10</f>
        <v>0</v>
      </c>
    </row>
    <row r="56" spans="1:13" s="38" customFormat="1" ht="18">
      <c r="A56" s="169"/>
      <c r="B56" s="17" t="s">
        <v>93</v>
      </c>
      <c r="C56" s="18" t="s">
        <v>37</v>
      </c>
      <c r="D56" s="24">
        <f t="shared" si="9"/>
        <v>220700</v>
      </c>
      <c r="E56" s="25">
        <f>'5.10. Szoc'!G28</f>
        <v>0</v>
      </c>
      <c r="F56" s="26">
        <f>'5.10. Szoc'!H28</f>
        <v>0</v>
      </c>
      <c r="G56" s="26">
        <f>'5.10. Szoc'!I28</f>
        <v>0</v>
      </c>
      <c r="H56" s="26">
        <f>'5.10. Szoc'!J28</f>
        <v>220700</v>
      </c>
      <c r="I56" s="26">
        <f>'5.10. Szoc'!K28</f>
        <v>0</v>
      </c>
      <c r="J56" s="26">
        <f>'5.10. Szoc'!L28</f>
        <v>0</v>
      </c>
      <c r="K56" s="26">
        <f>'5.10. Szoc'!M28</f>
        <v>0</v>
      </c>
      <c r="L56" s="26">
        <f>'5.10. Szoc'!N28</f>
        <v>0</v>
      </c>
      <c r="M56" s="36">
        <f>'5.10. Szoc'!O28</f>
        <v>0</v>
      </c>
    </row>
    <row r="57" spans="1:13" s="38" customFormat="1" ht="18">
      <c r="A57" s="169"/>
      <c r="B57" s="17" t="s">
        <v>94</v>
      </c>
      <c r="C57" s="29" t="s">
        <v>39</v>
      </c>
      <c r="D57" s="19">
        <f t="shared" si="9"/>
        <v>0</v>
      </c>
      <c r="E57" s="30">
        <f>'5.10. Szoc'!G37</f>
        <v>0</v>
      </c>
      <c r="F57" s="31">
        <f>'5.10. Szoc'!H37</f>
        <v>0</v>
      </c>
      <c r="G57" s="31">
        <f>'5.10. Szoc'!I37</f>
        <v>0</v>
      </c>
      <c r="H57" s="31">
        <f>'5.10. Szoc'!J37</f>
        <v>0</v>
      </c>
      <c r="I57" s="31">
        <f>'5.10. Szoc'!K37</f>
        <v>0</v>
      </c>
      <c r="J57" s="31">
        <f>'5.10. Szoc'!L37</f>
        <v>0</v>
      </c>
      <c r="K57" s="31">
        <f>'5.10. Szoc'!M37</f>
        <v>0</v>
      </c>
      <c r="L57" s="31">
        <f>'5.10. Szoc'!N37</f>
        <v>0</v>
      </c>
      <c r="M57" s="37">
        <f>'5.10. Szoc'!O38</f>
        <v>0</v>
      </c>
    </row>
    <row r="58" spans="1:13" s="38" customFormat="1" ht="18" customHeight="1">
      <c r="A58" s="14" t="s">
        <v>95</v>
      </c>
      <c r="B58" s="168" t="s">
        <v>96</v>
      </c>
      <c r="C58" s="168"/>
      <c r="D58" s="15">
        <f t="shared" si="9"/>
        <v>85000</v>
      </c>
      <c r="E58" s="15">
        <f aca="true" t="shared" si="14" ref="E58:L58">SUM(E59:E61)</f>
        <v>0</v>
      </c>
      <c r="F58" s="15">
        <f t="shared" si="14"/>
        <v>0</v>
      </c>
      <c r="G58" s="15">
        <f t="shared" si="14"/>
        <v>0</v>
      </c>
      <c r="H58" s="15">
        <f t="shared" si="14"/>
        <v>0</v>
      </c>
      <c r="I58" s="15">
        <f t="shared" si="14"/>
        <v>85000</v>
      </c>
      <c r="J58" s="15">
        <f t="shared" si="14"/>
        <v>0</v>
      </c>
      <c r="K58" s="15">
        <f t="shared" si="14"/>
        <v>0</v>
      </c>
      <c r="L58" s="15">
        <f t="shared" si="14"/>
        <v>0</v>
      </c>
      <c r="M58" s="15">
        <f>SUM(M59:M61)</f>
        <v>0</v>
      </c>
    </row>
    <row r="59" spans="1:13" s="38" customFormat="1" ht="18">
      <c r="A59" s="169"/>
      <c r="B59" s="17" t="s">
        <v>97</v>
      </c>
      <c r="C59" s="18" t="s">
        <v>35</v>
      </c>
      <c r="D59" s="24">
        <f t="shared" si="9"/>
        <v>85000</v>
      </c>
      <c r="E59" s="20">
        <v>0</v>
      </c>
      <c r="F59" s="21">
        <v>0</v>
      </c>
      <c r="G59" s="21">
        <v>0</v>
      </c>
      <c r="H59" s="21">
        <v>0</v>
      </c>
      <c r="I59" s="21">
        <v>85000</v>
      </c>
      <c r="J59" s="21">
        <v>0</v>
      </c>
      <c r="K59" s="21">
        <v>0</v>
      </c>
      <c r="L59" s="22">
        <v>0</v>
      </c>
      <c r="M59" s="23">
        <v>0</v>
      </c>
    </row>
    <row r="60" spans="1:13" s="38" customFormat="1" ht="18">
      <c r="A60" s="169"/>
      <c r="B60" s="17" t="s">
        <v>98</v>
      </c>
      <c r="C60" s="18" t="s">
        <v>37</v>
      </c>
      <c r="D60" s="24">
        <f t="shared" si="9"/>
        <v>0</v>
      </c>
      <c r="E60" s="25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7">
        <v>0</v>
      </c>
      <c r="M60" s="28">
        <v>0</v>
      </c>
    </row>
    <row r="61" spans="1:13" s="38" customFormat="1" ht="18">
      <c r="A61" s="169"/>
      <c r="B61" s="17" t="s">
        <v>99</v>
      </c>
      <c r="C61" s="29" t="s">
        <v>39</v>
      </c>
      <c r="D61" s="24">
        <f t="shared" si="9"/>
        <v>0</v>
      </c>
      <c r="E61" s="30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2">
        <v>0</v>
      </c>
      <c r="M61" s="33">
        <v>0</v>
      </c>
    </row>
    <row r="62" spans="1:13" s="38" customFormat="1" ht="18" customHeight="1">
      <c r="A62" s="14" t="s">
        <v>100</v>
      </c>
      <c r="B62" s="168" t="s">
        <v>101</v>
      </c>
      <c r="C62" s="168"/>
      <c r="D62" s="15">
        <f t="shared" si="9"/>
        <v>20400</v>
      </c>
      <c r="E62" s="15">
        <f aca="true" t="shared" si="15" ref="E62:L62">SUM(E63:E65)</f>
        <v>350</v>
      </c>
      <c r="F62" s="15">
        <f t="shared" si="15"/>
        <v>100</v>
      </c>
      <c r="G62" s="15">
        <f t="shared" si="15"/>
        <v>2450</v>
      </c>
      <c r="H62" s="15">
        <f t="shared" si="15"/>
        <v>0</v>
      </c>
      <c r="I62" s="15">
        <f t="shared" si="15"/>
        <v>17500</v>
      </c>
      <c r="J62" s="15">
        <f t="shared" si="15"/>
        <v>0</v>
      </c>
      <c r="K62" s="15">
        <f t="shared" si="15"/>
        <v>0</v>
      </c>
      <c r="L62" s="15">
        <f t="shared" si="15"/>
        <v>0</v>
      </c>
      <c r="M62" s="15">
        <f>SUM(M63:M65)</f>
        <v>0</v>
      </c>
    </row>
    <row r="63" spans="1:13" s="38" customFormat="1" ht="18">
      <c r="A63" s="169"/>
      <c r="B63" s="17" t="s">
        <v>102</v>
      </c>
      <c r="C63" s="18" t="s">
        <v>35</v>
      </c>
      <c r="D63" s="24">
        <f t="shared" si="9"/>
        <v>20400</v>
      </c>
      <c r="E63" s="20">
        <f>'5.11. Közművelődés'!E10</f>
        <v>350</v>
      </c>
      <c r="F63" s="21">
        <f>'5.11. Közművelődés'!F10</f>
        <v>100</v>
      </c>
      <c r="G63" s="21">
        <f>'5.11. Közművelődés'!G10</f>
        <v>2450</v>
      </c>
      <c r="H63" s="21">
        <f>'5.11. Közművelődés'!H10</f>
        <v>0</v>
      </c>
      <c r="I63" s="21">
        <f>'5.11. Közművelődés'!I10</f>
        <v>17500</v>
      </c>
      <c r="J63" s="21">
        <f>'5.11. Közművelődés'!J10</f>
        <v>0</v>
      </c>
      <c r="K63" s="21">
        <f>'5.11. Közművelődés'!K10</f>
        <v>0</v>
      </c>
      <c r="L63" s="21">
        <f>'5.11. Közművelődés'!L10</f>
        <v>0</v>
      </c>
      <c r="M63" s="35">
        <f>'5.11. Közművelődés'!M10</f>
        <v>0</v>
      </c>
    </row>
    <row r="64" spans="1:13" s="38" customFormat="1" ht="18">
      <c r="A64" s="169"/>
      <c r="B64" s="17" t="s">
        <v>103</v>
      </c>
      <c r="C64" s="18" t="s">
        <v>37</v>
      </c>
      <c r="D64" s="24">
        <f t="shared" si="9"/>
        <v>0</v>
      </c>
      <c r="E64" s="25">
        <f>'5.11. Közművelődés'!E22</f>
        <v>0</v>
      </c>
      <c r="F64" s="26">
        <f>'5.11. Közművelődés'!F22</f>
        <v>0</v>
      </c>
      <c r="G64" s="26">
        <f>'5.11. Közművelődés'!G22</f>
        <v>0</v>
      </c>
      <c r="H64" s="26">
        <f>'5.11. Közművelődés'!H22</f>
        <v>0</v>
      </c>
      <c r="I64" s="26">
        <f>'5.11. Közművelődés'!I22</f>
        <v>0</v>
      </c>
      <c r="J64" s="26">
        <f>'5.11. Közművelődés'!J22</f>
        <v>0</v>
      </c>
      <c r="K64" s="26">
        <f>'5.11. Közművelődés'!K22</f>
        <v>0</v>
      </c>
      <c r="L64" s="26">
        <f>'5.11. Közművelődés'!L22</f>
        <v>0</v>
      </c>
      <c r="M64" s="36">
        <f>'5.11. Közművelődés'!M22</f>
        <v>0</v>
      </c>
    </row>
    <row r="65" spans="1:13" s="38" customFormat="1" ht="18">
      <c r="A65" s="169"/>
      <c r="B65" s="17" t="s">
        <v>104</v>
      </c>
      <c r="C65" s="29" t="s">
        <v>39</v>
      </c>
      <c r="D65" s="24">
        <f t="shared" si="9"/>
        <v>0</v>
      </c>
      <c r="E65" s="30">
        <f>'5.11. Közművelődés'!E23</f>
        <v>0</v>
      </c>
      <c r="F65" s="31">
        <f>'5.11. Közművelődés'!F23</f>
        <v>0</v>
      </c>
      <c r="G65" s="31">
        <f>'5.11. Közművelődés'!G23</f>
        <v>0</v>
      </c>
      <c r="H65" s="31">
        <f>'5.11. Közművelődés'!H23</f>
        <v>0</v>
      </c>
      <c r="I65" s="31">
        <f>'5.11. Közművelődés'!I23</f>
        <v>0</v>
      </c>
      <c r="J65" s="31">
        <f>'5.11. Közművelődés'!J23</f>
        <v>0</v>
      </c>
      <c r="K65" s="31">
        <f>'5.11. Közművelődés'!K23</f>
        <v>0</v>
      </c>
      <c r="L65" s="31">
        <f>'5.11. Közművelődés'!L23</f>
        <v>0</v>
      </c>
      <c r="M65" s="37">
        <f>'5.11. Közművelődés'!M23</f>
        <v>0</v>
      </c>
    </row>
    <row r="66" spans="1:13" s="38" customFormat="1" ht="18" customHeight="1">
      <c r="A66" s="14" t="s">
        <v>105</v>
      </c>
      <c r="B66" s="168" t="s">
        <v>106</v>
      </c>
      <c r="C66" s="168"/>
      <c r="D66" s="15">
        <f t="shared" si="9"/>
        <v>1427503</v>
      </c>
      <c r="E66" s="15">
        <f aca="true" t="shared" si="16" ref="E66:L66">SUM(E67:E69)</f>
        <v>0</v>
      </c>
      <c r="F66" s="15">
        <f t="shared" si="16"/>
        <v>0</v>
      </c>
      <c r="G66" s="15">
        <f t="shared" si="16"/>
        <v>13809</v>
      </c>
      <c r="H66" s="15">
        <f t="shared" si="16"/>
        <v>0</v>
      </c>
      <c r="I66" s="15">
        <f t="shared" si="16"/>
        <v>1355694</v>
      </c>
      <c r="J66" s="15">
        <f t="shared" si="16"/>
        <v>0</v>
      </c>
      <c r="K66" s="15">
        <f t="shared" si="16"/>
        <v>0</v>
      </c>
      <c r="L66" s="15">
        <f t="shared" si="16"/>
        <v>58000</v>
      </c>
      <c r="M66" s="15">
        <f>SUM(M67:M69)</f>
        <v>0</v>
      </c>
    </row>
    <row r="67" spans="1:13" s="38" customFormat="1" ht="18">
      <c r="A67" s="169"/>
      <c r="B67" s="17" t="s">
        <v>107</v>
      </c>
      <c r="C67" s="18" t="s">
        <v>35</v>
      </c>
      <c r="D67" s="24">
        <f t="shared" si="9"/>
        <v>1181500</v>
      </c>
      <c r="E67" s="20">
        <f>'5.12. Támogatások'!F10</f>
        <v>0</v>
      </c>
      <c r="F67" s="21">
        <f>'5.12. Támogatások'!G10</f>
        <v>0</v>
      </c>
      <c r="G67" s="21">
        <f>'5.12. Támogatások'!H10</f>
        <v>0</v>
      </c>
      <c r="H67" s="21">
        <f>'5.12. Támogatások'!I10</f>
        <v>0</v>
      </c>
      <c r="I67" s="21">
        <f>'5.12. Támogatások'!J10</f>
        <v>1181500</v>
      </c>
      <c r="J67" s="21">
        <f>'5.12. Támogatások'!K10</f>
        <v>0</v>
      </c>
      <c r="K67" s="21">
        <f>'5.12. Támogatások'!L10</f>
        <v>0</v>
      </c>
      <c r="L67" s="21">
        <f>'5.12. Támogatások'!M10</f>
        <v>0</v>
      </c>
      <c r="M67" s="35">
        <f>'5.12. Támogatások'!N10</f>
        <v>0</v>
      </c>
    </row>
    <row r="68" spans="1:13" s="38" customFormat="1" ht="18">
      <c r="A68" s="169"/>
      <c r="B68" s="17" t="s">
        <v>108</v>
      </c>
      <c r="C68" s="18" t="s">
        <v>37</v>
      </c>
      <c r="D68" s="24">
        <f t="shared" si="9"/>
        <v>246003</v>
      </c>
      <c r="E68" s="25">
        <f>'5.12. Támogatások'!F21</f>
        <v>0</v>
      </c>
      <c r="F68" s="26">
        <f>'5.12. Támogatások'!G21</f>
        <v>0</v>
      </c>
      <c r="G68" s="26">
        <f>'5.12. Támogatások'!H21</f>
        <v>13809</v>
      </c>
      <c r="H68" s="26">
        <f>'5.12. Támogatások'!I21</f>
        <v>0</v>
      </c>
      <c r="I68" s="26">
        <f>'5.12. Támogatások'!J21</f>
        <v>174194</v>
      </c>
      <c r="J68" s="26">
        <f>'5.12. Támogatások'!K21</f>
        <v>0</v>
      </c>
      <c r="K68" s="26">
        <f>'5.12. Támogatások'!L21</f>
        <v>0</v>
      </c>
      <c r="L68" s="26">
        <f>'5.12. Támogatások'!M21</f>
        <v>58000</v>
      </c>
      <c r="M68" s="36">
        <f>'5.12. Támogatások'!N21</f>
        <v>0</v>
      </c>
    </row>
    <row r="69" spans="1:13" s="38" customFormat="1" ht="18">
      <c r="A69" s="169"/>
      <c r="B69" s="17" t="s">
        <v>109</v>
      </c>
      <c r="C69" s="29" t="s">
        <v>39</v>
      </c>
      <c r="D69" s="24">
        <f t="shared" si="9"/>
        <v>0</v>
      </c>
      <c r="E69" s="30">
        <f>'5.12. Támogatások'!F43</f>
        <v>0</v>
      </c>
      <c r="F69" s="31">
        <f>'5.12. Támogatások'!G43</f>
        <v>0</v>
      </c>
      <c r="G69" s="31">
        <f>'5.12. Támogatások'!H43</f>
        <v>0</v>
      </c>
      <c r="H69" s="31">
        <f>'5.12. Támogatások'!I43</f>
        <v>0</v>
      </c>
      <c r="I69" s="31">
        <f>'5.12. Támogatások'!J43</f>
        <v>0</v>
      </c>
      <c r="J69" s="31">
        <f>'5.12. Támogatások'!K43</f>
        <v>0</v>
      </c>
      <c r="K69" s="31">
        <f>'5.12. Támogatások'!L43</f>
        <v>0</v>
      </c>
      <c r="L69" s="31">
        <f>'5.12. Támogatások'!M43</f>
        <v>0</v>
      </c>
      <c r="M69" s="37">
        <f>'5.12. Támogatások'!N43</f>
        <v>0</v>
      </c>
    </row>
    <row r="70" spans="1:13" s="38" customFormat="1" ht="18" customHeight="1">
      <c r="A70" s="14" t="s">
        <v>110</v>
      </c>
      <c r="B70" s="168" t="s">
        <v>111</v>
      </c>
      <c r="C70" s="168"/>
      <c r="D70" s="15">
        <f t="shared" si="9"/>
        <v>5000</v>
      </c>
      <c r="E70" s="15">
        <f aca="true" t="shared" si="17" ref="E70:L70">SUM(E71:E73)</f>
        <v>0</v>
      </c>
      <c r="F70" s="15">
        <f t="shared" si="17"/>
        <v>0</v>
      </c>
      <c r="G70" s="15">
        <f t="shared" si="17"/>
        <v>5000</v>
      </c>
      <c r="H70" s="15">
        <f t="shared" si="17"/>
        <v>0</v>
      </c>
      <c r="I70" s="15">
        <f t="shared" si="17"/>
        <v>0</v>
      </c>
      <c r="J70" s="15">
        <f t="shared" si="17"/>
        <v>0</v>
      </c>
      <c r="K70" s="15">
        <f t="shared" si="17"/>
        <v>0</v>
      </c>
      <c r="L70" s="15">
        <f t="shared" si="17"/>
        <v>0</v>
      </c>
      <c r="M70" s="15">
        <f>SUM(M71:M73)</f>
        <v>0</v>
      </c>
    </row>
    <row r="71" spans="1:13" s="38" customFormat="1" ht="18">
      <c r="A71" s="169"/>
      <c r="B71" s="17" t="s">
        <v>112</v>
      </c>
      <c r="C71" s="18" t="s">
        <v>35</v>
      </c>
      <c r="D71" s="24">
        <f t="shared" si="9"/>
        <v>5000</v>
      </c>
      <c r="E71" s="20">
        <v>0</v>
      </c>
      <c r="F71" s="21">
        <v>0</v>
      </c>
      <c r="G71" s="21">
        <v>5000</v>
      </c>
      <c r="H71" s="21">
        <v>0</v>
      </c>
      <c r="I71" s="21">
        <v>0</v>
      </c>
      <c r="J71" s="21">
        <v>0</v>
      </c>
      <c r="K71" s="21">
        <v>0</v>
      </c>
      <c r="L71" s="22">
        <v>0</v>
      </c>
      <c r="M71" s="23">
        <v>0</v>
      </c>
    </row>
    <row r="72" spans="1:13" s="38" customFormat="1" ht="18">
      <c r="A72" s="169"/>
      <c r="B72" s="17" t="s">
        <v>113</v>
      </c>
      <c r="C72" s="18" t="s">
        <v>37</v>
      </c>
      <c r="D72" s="24">
        <f t="shared" si="9"/>
        <v>0</v>
      </c>
      <c r="E72" s="25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7">
        <v>0</v>
      </c>
      <c r="M72" s="28">
        <v>0</v>
      </c>
    </row>
    <row r="73" spans="1:13" s="38" customFormat="1" ht="18">
      <c r="A73" s="169"/>
      <c r="B73" s="17" t="s">
        <v>114</v>
      </c>
      <c r="C73" s="29" t="s">
        <v>39</v>
      </c>
      <c r="D73" s="24">
        <f t="shared" si="9"/>
        <v>0</v>
      </c>
      <c r="E73" s="30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2">
        <v>0</v>
      </c>
      <c r="M73" s="33">
        <v>0</v>
      </c>
    </row>
    <row r="74" spans="1:13" s="38" customFormat="1" ht="18" customHeight="1">
      <c r="A74" s="14" t="s">
        <v>115</v>
      </c>
      <c r="B74" s="168" t="s">
        <v>116</v>
      </c>
      <c r="C74" s="168"/>
      <c r="D74" s="15">
        <f aca="true" t="shared" si="18" ref="D74:D105">SUM(E74:M74)</f>
        <v>13000</v>
      </c>
      <c r="E74" s="15">
        <f aca="true" t="shared" si="19" ref="E74:L74">SUM(E75:E77)</f>
        <v>0</v>
      </c>
      <c r="F74" s="15">
        <f t="shared" si="19"/>
        <v>0</v>
      </c>
      <c r="G74" s="15">
        <f t="shared" si="19"/>
        <v>0</v>
      </c>
      <c r="H74" s="15">
        <f t="shared" si="19"/>
        <v>0</v>
      </c>
      <c r="I74" s="15">
        <f t="shared" si="19"/>
        <v>13000</v>
      </c>
      <c r="J74" s="15">
        <f t="shared" si="19"/>
        <v>0</v>
      </c>
      <c r="K74" s="15">
        <f t="shared" si="19"/>
        <v>0</v>
      </c>
      <c r="L74" s="15">
        <f t="shared" si="19"/>
        <v>0</v>
      </c>
      <c r="M74" s="15">
        <f>SUM(M75:M77)</f>
        <v>0</v>
      </c>
    </row>
    <row r="75" spans="1:13" s="38" customFormat="1" ht="18">
      <c r="A75" s="169"/>
      <c r="B75" s="17" t="s">
        <v>117</v>
      </c>
      <c r="C75" s="18" t="s">
        <v>35</v>
      </c>
      <c r="D75" s="24">
        <f t="shared" si="18"/>
        <v>0</v>
      </c>
      <c r="E75" s="20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2">
        <v>0</v>
      </c>
      <c r="M75" s="23">
        <v>0</v>
      </c>
    </row>
    <row r="76" spans="1:13" s="38" customFormat="1" ht="18">
      <c r="A76" s="169"/>
      <c r="B76" s="17" t="s">
        <v>118</v>
      </c>
      <c r="C76" s="18" t="s">
        <v>37</v>
      </c>
      <c r="D76" s="24">
        <f t="shared" si="18"/>
        <v>13000</v>
      </c>
      <c r="E76" s="25">
        <v>0</v>
      </c>
      <c r="F76" s="26">
        <v>0</v>
      </c>
      <c r="G76" s="26">
        <v>0</v>
      </c>
      <c r="H76" s="26">
        <v>0</v>
      </c>
      <c r="I76" s="26">
        <v>13000</v>
      </c>
      <c r="J76" s="26">
        <v>0</v>
      </c>
      <c r="K76" s="26">
        <v>0</v>
      </c>
      <c r="L76" s="27">
        <v>0</v>
      </c>
      <c r="M76" s="28">
        <v>0</v>
      </c>
    </row>
    <row r="77" spans="1:13" s="38" customFormat="1" ht="18">
      <c r="A77" s="169"/>
      <c r="B77" s="17" t="s">
        <v>119</v>
      </c>
      <c r="C77" s="29" t="s">
        <v>39</v>
      </c>
      <c r="D77" s="24">
        <f t="shared" si="18"/>
        <v>0</v>
      </c>
      <c r="E77" s="30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2">
        <v>0</v>
      </c>
      <c r="M77" s="33">
        <v>0</v>
      </c>
    </row>
    <row r="78" spans="1:13" s="38" customFormat="1" ht="18" customHeight="1">
      <c r="A78" s="14" t="s">
        <v>120</v>
      </c>
      <c r="B78" s="168" t="s">
        <v>121</v>
      </c>
      <c r="C78" s="168"/>
      <c r="D78" s="15">
        <f t="shared" si="18"/>
        <v>40000</v>
      </c>
      <c r="E78" s="15">
        <f aca="true" t="shared" si="20" ref="E78:L78">SUM(E79:E81)</f>
        <v>0</v>
      </c>
      <c r="F78" s="15">
        <f t="shared" si="20"/>
        <v>0</v>
      </c>
      <c r="G78" s="15">
        <f t="shared" si="20"/>
        <v>0</v>
      </c>
      <c r="H78" s="15">
        <f t="shared" si="20"/>
        <v>0</v>
      </c>
      <c r="I78" s="15">
        <f t="shared" si="20"/>
        <v>40000</v>
      </c>
      <c r="J78" s="15">
        <f t="shared" si="20"/>
        <v>0</v>
      </c>
      <c r="K78" s="15">
        <f t="shared" si="20"/>
        <v>0</v>
      </c>
      <c r="L78" s="15">
        <f t="shared" si="20"/>
        <v>0</v>
      </c>
      <c r="M78" s="15">
        <f>SUM(M79:M81)</f>
        <v>0</v>
      </c>
    </row>
    <row r="79" spans="1:13" s="38" customFormat="1" ht="18">
      <c r="A79" s="169"/>
      <c r="B79" s="17" t="s">
        <v>122</v>
      </c>
      <c r="C79" s="18" t="s">
        <v>35</v>
      </c>
      <c r="D79" s="24">
        <f t="shared" si="18"/>
        <v>0</v>
      </c>
      <c r="E79" s="20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35">
        <v>0</v>
      </c>
    </row>
    <row r="80" spans="1:13" s="38" customFormat="1" ht="18">
      <c r="A80" s="169"/>
      <c r="B80" s="17" t="s">
        <v>123</v>
      </c>
      <c r="C80" s="18" t="s">
        <v>37</v>
      </c>
      <c r="D80" s="24">
        <f t="shared" si="18"/>
        <v>40000</v>
      </c>
      <c r="E80" s="25">
        <v>0</v>
      </c>
      <c r="F80" s="26">
        <v>0</v>
      </c>
      <c r="G80" s="26">
        <v>0</v>
      </c>
      <c r="H80" s="26">
        <v>0</v>
      </c>
      <c r="I80" s="26">
        <v>40000</v>
      </c>
      <c r="J80" s="26">
        <v>0</v>
      </c>
      <c r="K80" s="26">
        <v>0</v>
      </c>
      <c r="L80" s="26">
        <v>0</v>
      </c>
      <c r="M80" s="36">
        <v>0</v>
      </c>
    </row>
    <row r="81" spans="1:13" s="38" customFormat="1" ht="18">
      <c r="A81" s="169"/>
      <c r="B81" s="39" t="s">
        <v>124</v>
      </c>
      <c r="C81" s="40" t="s">
        <v>39</v>
      </c>
      <c r="D81" s="24">
        <f t="shared" si="18"/>
        <v>0</v>
      </c>
      <c r="E81" s="30">
        <v>0</v>
      </c>
      <c r="F81" s="31">
        <f>'5.18. Céltartalék'!G34</f>
        <v>0</v>
      </c>
      <c r="G81" s="31">
        <f>'5.18. Céltartalék'!H34</f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7">
        <v>0</v>
      </c>
    </row>
    <row r="82" spans="1:13" s="38" customFormat="1" ht="18" customHeight="1">
      <c r="A82" s="14" t="s">
        <v>125</v>
      </c>
      <c r="B82" s="168" t="s">
        <v>126</v>
      </c>
      <c r="C82" s="168"/>
      <c r="D82" s="15">
        <f t="shared" si="18"/>
        <v>45000</v>
      </c>
      <c r="E82" s="15">
        <f aca="true" t="shared" si="21" ref="E82:L82">SUM(E83:E85)</f>
        <v>0</v>
      </c>
      <c r="F82" s="15">
        <f t="shared" si="21"/>
        <v>0</v>
      </c>
      <c r="G82" s="15">
        <f t="shared" si="21"/>
        <v>0</v>
      </c>
      <c r="H82" s="15">
        <f t="shared" si="21"/>
        <v>0</v>
      </c>
      <c r="I82" s="15">
        <f t="shared" si="21"/>
        <v>45000</v>
      </c>
      <c r="J82" s="15">
        <f t="shared" si="21"/>
        <v>0</v>
      </c>
      <c r="K82" s="15">
        <f t="shared" si="21"/>
        <v>0</v>
      </c>
      <c r="L82" s="15">
        <f t="shared" si="21"/>
        <v>0</v>
      </c>
      <c r="M82" s="15">
        <f>SUM(M83:M85)</f>
        <v>0</v>
      </c>
    </row>
    <row r="83" spans="1:13" s="38" customFormat="1" ht="18">
      <c r="A83" s="169"/>
      <c r="B83" s="17" t="s">
        <v>127</v>
      </c>
      <c r="C83" s="18" t="s">
        <v>35</v>
      </c>
      <c r="D83" s="24">
        <f t="shared" si="18"/>
        <v>0</v>
      </c>
      <c r="E83" s="20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35">
        <v>0</v>
      </c>
    </row>
    <row r="84" spans="1:13" s="38" customFormat="1" ht="18">
      <c r="A84" s="169"/>
      <c r="B84" s="17" t="s">
        <v>128</v>
      </c>
      <c r="C84" s="18" t="s">
        <v>37</v>
      </c>
      <c r="D84" s="24">
        <f t="shared" si="18"/>
        <v>45000</v>
      </c>
      <c r="E84" s="25">
        <v>0</v>
      </c>
      <c r="F84" s="26">
        <v>0</v>
      </c>
      <c r="G84" s="26">
        <f>'5.18. Céltartalék'!H37</f>
        <v>0</v>
      </c>
      <c r="H84" s="26">
        <v>0</v>
      </c>
      <c r="I84" s="26">
        <v>45000</v>
      </c>
      <c r="J84" s="26">
        <v>0</v>
      </c>
      <c r="K84" s="26">
        <v>0</v>
      </c>
      <c r="L84" s="26">
        <v>0</v>
      </c>
      <c r="M84" s="36">
        <v>0</v>
      </c>
    </row>
    <row r="85" spans="1:13" s="38" customFormat="1" ht="18">
      <c r="A85" s="169"/>
      <c r="B85" s="39" t="s">
        <v>129</v>
      </c>
      <c r="C85" s="40" t="s">
        <v>39</v>
      </c>
      <c r="D85" s="24">
        <f t="shared" si="18"/>
        <v>0</v>
      </c>
      <c r="E85" s="30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7">
        <v>0</v>
      </c>
    </row>
    <row r="86" spans="1:13" s="38" customFormat="1" ht="18" customHeight="1">
      <c r="A86" s="14" t="s">
        <v>130</v>
      </c>
      <c r="B86" s="168" t="s">
        <v>131</v>
      </c>
      <c r="C86" s="168"/>
      <c r="D86" s="15">
        <f t="shared" si="18"/>
        <v>3372088</v>
      </c>
      <c r="E86" s="15">
        <f aca="true" t="shared" si="22" ref="E86:L86">SUM(E87:E89)</f>
        <v>15955</v>
      </c>
      <c r="F86" s="15">
        <f t="shared" si="22"/>
        <v>5058</v>
      </c>
      <c r="G86" s="15">
        <f t="shared" si="22"/>
        <v>832168</v>
      </c>
      <c r="H86" s="15">
        <f t="shared" si="22"/>
        <v>0</v>
      </c>
      <c r="I86" s="15">
        <f t="shared" si="22"/>
        <v>2513107</v>
      </c>
      <c r="J86" s="15">
        <f t="shared" si="22"/>
        <v>5500</v>
      </c>
      <c r="K86" s="15">
        <f t="shared" si="22"/>
        <v>300</v>
      </c>
      <c r="L86" s="15">
        <f t="shared" si="22"/>
        <v>0</v>
      </c>
      <c r="M86" s="15">
        <f>SUM(M87:M89)</f>
        <v>0</v>
      </c>
    </row>
    <row r="87" spans="1:13" s="38" customFormat="1" ht="18">
      <c r="A87" s="169"/>
      <c r="B87" s="17" t="s">
        <v>132</v>
      </c>
      <c r="C87" s="18" t="s">
        <v>35</v>
      </c>
      <c r="D87" s="24">
        <f t="shared" si="18"/>
        <v>3372088</v>
      </c>
      <c r="E87" s="20">
        <f>'5.13. Egyéb kiadások'!E10</f>
        <v>15955</v>
      </c>
      <c r="F87" s="21">
        <f>'5.13. Egyéb kiadások'!F10</f>
        <v>5058</v>
      </c>
      <c r="G87" s="21">
        <f>'5.13. Egyéb kiadások'!G10</f>
        <v>832168</v>
      </c>
      <c r="H87" s="21">
        <f>'5.13. Egyéb kiadások'!H10</f>
        <v>0</v>
      </c>
      <c r="I87" s="21">
        <f>'5.13. Egyéb kiadások'!I10</f>
        <v>2513107</v>
      </c>
      <c r="J87" s="21">
        <f>'5.13. Egyéb kiadások'!J10</f>
        <v>5500</v>
      </c>
      <c r="K87" s="21">
        <f>'5.13. Egyéb kiadások'!K10</f>
        <v>300</v>
      </c>
      <c r="L87" s="21">
        <f>'5.13. Egyéb kiadások'!L10</f>
        <v>0</v>
      </c>
      <c r="M87" s="35">
        <f>'5.13. Egyéb kiadások'!M10</f>
        <v>0</v>
      </c>
    </row>
    <row r="88" spans="1:13" s="38" customFormat="1" ht="18">
      <c r="A88" s="169"/>
      <c r="B88" s="17" t="s">
        <v>133</v>
      </c>
      <c r="C88" s="18" t="s">
        <v>37</v>
      </c>
      <c r="D88" s="24">
        <f t="shared" si="18"/>
        <v>0</v>
      </c>
      <c r="E88" s="25">
        <f>'5.13. Egyéb kiadások'!E32</f>
        <v>0</v>
      </c>
      <c r="F88" s="26">
        <f>'5.13. Egyéb kiadások'!F32</f>
        <v>0</v>
      </c>
      <c r="G88" s="26">
        <f>'5.13. Egyéb kiadások'!G32</f>
        <v>0</v>
      </c>
      <c r="H88" s="26">
        <f>'5.13. Egyéb kiadások'!H32</f>
        <v>0</v>
      </c>
      <c r="I88" s="26">
        <f>'5.13. Egyéb kiadások'!I32</f>
        <v>0</v>
      </c>
      <c r="J88" s="26">
        <f>'5.13. Egyéb kiadások'!J32</f>
        <v>0</v>
      </c>
      <c r="K88" s="26">
        <f>'5.13. Egyéb kiadások'!K32</f>
        <v>0</v>
      </c>
      <c r="L88" s="26">
        <f>'5.13. Egyéb kiadások'!L32</f>
        <v>0</v>
      </c>
      <c r="M88" s="36">
        <f>'5.13. Egyéb kiadások'!M32</f>
        <v>0</v>
      </c>
    </row>
    <row r="89" spans="1:13" s="38" customFormat="1" ht="18">
      <c r="A89" s="169"/>
      <c r="B89" s="17" t="s">
        <v>134</v>
      </c>
      <c r="C89" s="29" t="s">
        <v>39</v>
      </c>
      <c r="D89" s="24">
        <f t="shared" si="18"/>
        <v>0</v>
      </c>
      <c r="E89" s="30">
        <f>'5.13. Egyéb kiadások'!E33</f>
        <v>0</v>
      </c>
      <c r="F89" s="31">
        <f>'5.13. Egyéb kiadások'!F33</f>
        <v>0</v>
      </c>
      <c r="G89" s="31">
        <f>'5.13. Egyéb kiadások'!G33</f>
        <v>0</v>
      </c>
      <c r="H89" s="31">
        <f>'5.13. Egyéb kiadások'!H33</f>
        <v>0</v>
      </c>
      <c r="I89" s="31">
        <f>'5.13. Egyéb kiadások'!I33</f>
        <v>0</v>
      </c>
      <c r="J89" s="31">
        <f>'5.13. Egyéb kiadások'!J33</f>
        <v>0</v>
      </c>
      <c r="K89" s="31">
        <f>'5.13. Egyéb kiadások'!K33</f>
        <v>0</v>
      </c>
      <c r="L89" s="31">
        <f>'5.13. Egyéb kiadások'!L33</f>
        <v>0</v>
      </c>
      <c r="M89" s="37">
        <f>'5.13. Egyéb kiadások'!M33</f>
        <v>0</v>
      </c>
    </row>
    <row r="90" spans="1:13" s="38" customFormat="1" ht="18" customHeight="1">
      <c r="A90" s="14" t="s">
        <v>135</v>
      </c>
      <c r="B90" s="168" t="s">
        <v>136</v>
      </c>
      <c r="C90" s="168"/>
      <c r="D90" s="15">
        <f t="shared" si="18"/>
        <v>210905</v>
      </c>
      <c r="E90" s="15">
        <f aca="true" t="shared" si="23" ref="E90:L90">SUM(E91:E93)</f>
        <v>500</v>
      </c>
      <c r="F90" s="15">
        <f t="shared" si="23"/>
        <v>1000</v>
      </c>
      <c r="G90" s="15">
        <f t="shared" si="23"/>
        <v>208405</v>
      </c>
      <c r="H90" s="15">
        <f t="shared" si="23"/>
        <v>0</v>
      </c>
      <c r="I90" s="15">
        <f t="shared" si="23"/>
        <v>1000</v>
      </c>
      <c r="J90" s="15">
        <f t="shared" si="23"/>
        <v>0</v>
      </c>
      <c r="K90" s="15">
        <f t="shared" si="23"/>
        <v>0</v>
      </c>
      <c r="L90" s="15">
        <f t="shared" si="23"/>
        <v>0</v>
      </c>
      <c r="M90" s="15">
        <f>SUM(M91:M93)</f>
        <v>0</v>
      </c>
    </row>
    <row r="91" spans="1:13" s="38" customFormat="1" ht="18">
      <c r="A91" s="169"/>
      <c r="B91" s="17" t="s">
        <v>137</v>
      </c>
      <c r="C91" s="18" t="s">
        <v>35</v>
      </c>
      <c r="D91" s="24">
        <f t="shared" si="18"/>
        <v>0</v>
      </c>
      <c r="E91" s="20">
        <f>'5.14. Városmarketing'!E10</f>
        <v>0</v>
      </c>
      <c r="F91" s="21">
        <f>'5.14. Városmarketing'!F10</f>
        <v>0</v>
      </c>
      <c r="G91" s="21">
        <f>'5.14. Városmarketing'!G10</f>
        <v>0</v>
      </c>
      <c r="H91" s="21">
        <f>'5.14. Városmarketing'!H10</f>
        <v>0</v>
      </c>
      <c r="I91" s="21">
        <f>'5.14. Városmarketing'!I10</f>
        <v>0</v>
      </c>
      <c r="J91" s="21">
        <f>'5.14. Városmarketing'!J10</f>
        <v>0</v>
      </c>
      <c r="K91" s="21">
        <f>'5.14. Városmarketing'!K10</f>
        <v>0</v>
      </c>
      <c r="L91" s="21">
        <f>'5.14. Városmarketing'!L10</f>
        <v>0</v>
      </c>
      <c r="M91" s="35">
        <f>'5.14. Városmarketing'!M10</f>
        <v>0</v>
      </c>
    </row>
    <row r="92" spans="1:13" s="38" customFormat="1" ht="18">
      <c r="A92" s="169"/>
      <c r="B92" s="17" t="s">
        <v>138</v>
      </c>
      <c r="C92" s="18" t="s">
        <v>37</v>
      </c>
      <c r="D92" s="24">
        <f t="shared" si="18"/>
        <v>210905</v>
      </c>
      <c r="E92" s="25">
        <f>'5.14. Városmarketing'!E11</f>
        <v>500</v>
      </c>
      <c r="F92" s="26">
        <f>'5.14. Városmarketing'!F11</f>
        <v>1000</v>
      </c>
      <c r="G92" s="26">
        <f>'5.14. Városmarketing'!G11</f>
        <v>208405</v>
      </c>
      <c r="H92" s="26">
        <f>'5.14. Városmarketing'!H11</f>
        <v>0</v>
      </c>
      <c r="I92" s="26">
        <f>'5.14. Városmarketing'!I11</f>
        <v>1000</v>
      </c>
      <c r="J92" s="26">
        <f>'5.14. Városmarketing'!J11</f>
        <v>0</v>
      </c>
      <c r="K92" s="26">
        <f>'5.14. Városmarketing'!K11</f>
        <v>0</v>
      </c>
      <c r="L92" s="26">
        <f>'5.14. Városmarketing'!L11</f>
        <v>0</v>
      </c>
      <c r="M92" s="36">
        <f>'5.14. Városmarketing'!M11</f>
        <v>0</v>
      </c>
    </row>
    <row r="93" spans="1:13" s="38" customFormat="1" ht="18">
      <c r="A93" s="169"/>
      <c r="B93" s="17" t="s">
        <v>139</v>
      </c>
      <c r="C93" s="29" t="s">
        <v>39</v>
      </c>
      <c r="D93" s="24">
        <f t="shared" si="18"/>
        <v>0</v>
      </c>
      <c r="E93" s="30">
        <f>'5.14. Városmarketing'!E24</f>
        <v>0</v>
      </c>
      <c r="F93" s="31">
        <f>'5.14. Városmarketing'!F24</f>
        <v>0</v>
      </c>
      <c r="G93" s="31">
        <f>'5.14. Városmarketing'!G24</f>
        <v>0</v>
      </c>
      <c r="H93" s="31">
        <f>'5.14. Városmarketing'!H24</f>
        <v>0</v>
      </c>
      <c r="I93" s="31">
        <f>'5.14. Városmarketing'!I24</f>
        <v>0</v>
      </c>
      <c r="J93" s="31">
        <f>'5.14. Városmarketing'!J24</f>
        <v>0</v>
      </c>
      <c r="K93" s="31">
        <f>'5.14. Városmarketing'!K24</f>
        <v>0</v>
      </c>
      <c r="L93" s="31">
        <f>'5.14. Városmarketing'!L24</f>
        <v>0</v>
      </c>
      <c r="M93" s="37">
        <f>'5.14. Városmarketing'!M24</f>
        <v>0</v>
      </c>
    </row>
    <row r="94" spans="1:13" s="38" customFormat="1" ht="18" customHeight="1">
      <c r="A94" s="14" t="s">
        <v>140</v>
      </c>
      <c r="B94" s="168" t="s">
        <v>141</v>
      </c>
      <c r="C94" s="168"/>
      <c r="D94" s="15">
        <f t="shared" si="18"/>
        <v>48118</v>
      </c>
      <c r="E94" s="15">
        <f aca="true" t="shared" si="24" ref="E94:L94">SUM(E95:E97)</f>
        <v>0</v>
      </c>
      <c r="F94" s="15">
        <f t="shared" si="24"/>
        <v>0</v>
      </c>
      <c r="G94" s="15">
        <f t="shared" si="24"/>
        <v>43618</v>
      </c>
      <c r="H94" s="15">
        <f t="shared" si="24"/>
        <v>0</v>
      </c>
      <c r="I94" s="15">
        <f t="shared" si="24"/>
        <v>4500</v>
      </c>
      <c r="J94" s="15">
        <f t="shared" si="24"/>
        <v>0</v>
      </c>
      <c r="K94" s="15">
        <f t="shared" si="24"/>
        <v>0</v>
      </c>
      <c r="L94" s="15">
        <f t="shared" si="24"/>
        <v>0</v>
      </c>
      <c r="M94" s="15">
        <f>SUM(M95:M97)</f>
        <v>0</v>
      </c>
    </row>
    <row r="95" spans="1:13" s="38" customFormat="1" ht="18">
      <c r="A95" s="169"/>
      <c r="B95" s="17" t="s">
        <v>142</v>
      </c>
      <c r="C95" s="18" t="s">
        <v>35</v>
      </c>
      <c r="D95" s="24">
        <f t="shared" si="18"/>
        <v>48118</v>
      </c>
      <c r="E95" s="20">
        <f>'5.15. Nemzetközi pályázatok'!E10</f>
        <v>0</v>
      </c>
      <c r="F95" s="21">
        <f>'5.15. Nemzetközi pályázatok'!F10</f>
        <v>0</v>
      </c>
      <c r="G95" s="21">
        <f>'5.15. Nemzetközi pályázatok'!G10</f>
        <v>43618</v>
      </c>
      <c r="H95" s="21">
        <f>'5.15. Nemzetközi pályázatok'!H10</f>
        <v>0</v>
      </c>
      <c r="I95" s="21">
        <f>'5.15. Nemzetközi pályázatok'!I10</f>
        <v>4500</v>
      </c>
      <c r="J95" s="21">
        <f>'5.15. Nemzetközi pályázatok'!J10</f>
        <v>0</v>
      </c>
      <c r="K95" s="21">
        <f>'5.15. Nemzetközi pályázatok'!K10</f>
        <v>0</v>
      </c>
      <c r="L95" s="21">
        <f>'5.15. Nemzetközi pályázatok'!L10</f>
        <v>0</v>
      </c>
      <c r="M95" s="35">
        <f>'5.15. Nemzetközi pályázatok'!M10</f>
        <v>0</v>
      </c>
    </row>
    <row r="96" spans="1:13" s="38" customFormat="1" ht="18">
      <c r="A96" s="169"/>
      <c r="B96" s="17" t="s">
        <v>143</v>
      </c>
      <c r="C96" s="18" t="s">
        <v>37</v>
      </c>
      <c r="D96" s="24">
        <f t="shared" si="18"/>
        <v>0</v>
      </c>
      <c r="E96" s="25">
        <f>'5.15. Nemzetközi pályázatok'!D23</f>
        <v>0</v>
      </c>
      <c r="F96" s="26">
        <f>'5.15. Nemzetközi pályázatok'!E23</f>
        <v>0</v>
      </c>
      <c r="G96" s="26">
        <f>'5.15. Nemzetközi pályázatok'!F23</f>
        <v>0</v>
      </c>
      <c r="H96" s="26">
        <f>'5.15. Nemzetközi pályázatok'!G23</f>
        <v>0</v>
      </c>
      <c r="I96" s="26">
        <f>'5.15. Nemzetközi pályázatok'!H23</f>
        <v>0</v>
      </c>
      <c r="J96" s="26">
        <f>'5.15. Nemzetközi pályázatok'!I23</f>
        <v>0</v>
      </c>
      <c r="K96" s="26">
        <f>'5.15. Nemzetközi pályázatok'!J23</f>
        <v>0</v>
      </c>
      <c r="L96" s="26">
        <f>'5.15. Nemzetközi pályázatok'!K23</f>
        <v>0</v>
      </c>
      <c r="M96" s="36">
        <f>'5.15. Nemzetközi pályázatok'!L23</f>
        <v>0</v>
      </c>
    </row>
    <row r="97" spans="1:13" s="38" customFormat="1" ht="18">
      <c r="A97" s="169"/>
      <c r="B97" s="17" t="s">
        <v>144</v>
      </c>
      <c r="C97" s="29" t="s">
        <v>39</v>
      </c>
      <c r="D97" s="24">
        <f t="shared" si="18"/>
        <v>0</v>
      </c>
      <c r="E97" s="30">
        <f>'5.15. Nemzetközi pályázatok'!E24</f>
        <v>0</v>
      </c>
      <c r="F97" s="31">
        <f>'5.15. Nemzetközi pályázatok'!F24</f>
        <v>0</v>
      </c>
      <c r="G97" s="31">
        <f>'5.15. Nemzetközi pályázatok'!G24</f>
        <v>0</v>
      </c>
      <c r="H97" s="31">
        <f>'5.15. Nemzetközi pályázatok'!H24</f>
        <v>0</v>
      </c>
      <c r="I97" s="31">
        <f>'5.15. Nemzetközi pályázatok'!I24</f>
        <v>0</v>
      </c>
      <c r="J97" s="31">
        <f>'5.15. Nemzetközi pályázatok'!J24</f>
        <v>0</v>
      </c>
      <c r="K97" s="31">
        <f>'5.15. Nemzetközi pályázatok'!K24</f>
        <v>0</v>
      </c>
      <c r="L97" s="31">
        <f>'5.15. Nemzetközi pályázatok'!L24</f>
        <v>0</v>
      </c>
      <c r="M97" s="37">
        <f>'5.15. Nemzetközi pályázatok'!M24</f>
        <v>0</v>
      </c>
    </row>
    <row r="98" spans="1:13" s="38" customFormat="1" ht="18" customHeight="1">
      <c r="A98" s="14" t="s">
        <v>145</v>
      </c>
      <c r="B98" s="168" t="s">
        <v>146</v>
      </c>
      <c r="C98" s="168"/>
      <c r="D98" s="15">
        <f t="shared" si="18"/>
        <v>1025720</v>
      </c>
      <c r="E98" s="15">
        <f aca="true" t="shared" si="25" ref="E98:L98">SUM(E99:E101)</f>
        <v>0</v>
      </c>
      <c r="F98" s="15">
        <f t="shared" si="25"/>
        <v>0</v>
      </c>
      <c r="G98" s="15">
        <f t="shared" si="25"/>
        <v>336589</v>
      </c>
      <c r="H98" s="15">
        <f t="shared" si="25"/>
        <v>0</v>
      </c>
      <c r="I98" s="15">
        <f t="shared" si="25"/>
        <v>0</v>
      </c>
      <c r="J98" s="15">
        <f t="shared" si="25"/>
        <v>653136</v>
      </c>
      <c r="K98" s="15">
        <f t="shared" si="25"/>
        <v>23414</v>
      </c>
      <c r="L98" s="15">
        <f t="shared" si="25"/>
        <v>12581</v>
      </c>
      <c r="M98" s="15">
        <f>SUM(M99:M101)</f>
        <v>0</v>
      </c>
    </row>
    <row r="99" spans="1:13" s="38" customFormat="1" ht="18">
      <c r="A99" s="169"/>
      <c r="B99" s="17" t="s">
        <v>147</v>
      </c>
      <c r="C99" s="18" t="s">
        <v>35</v>
      </c>
      <c r="D99" s="24">
        <f t="shared" si="18"/>
        <v>1025720</v>
      </c>
      <c r="E99" s="20">
        <f>'5.16. Vagyon'!E10</f>
        <v>0</v>
      </c>
      <c r="F99" s="21">
        <f>'5.16. Vagyon'!F10</f>
        <v>0</v>
      </c>
      <c r="G99" s="21">
        <f>'5.16. Vagyon'!G10</f>
        <v>336589</v>
      </c>
      <c r="H99" s="21">
        <f>'5.16. Vagyon'!H10</f>
        <v>0</v>
      </c>
      <c r="I99" s="21">
        <f>'5.16. Vagyon'!I10</f>
        <v>0</v>
      </c>
      <c r="J99" s="21">
        <f>'5.16. Vagyon'!J10</f>
        <v>653136</v>
      </c>
      <c r="K99" s="21">
        <f>'5.16. Vagyon'!K10</f>
        <v>23414</v>
      </c>
      <c r="L99" s="21">
        <f>'5.16. Vagyon'!L10</f>
        <v>12581</v>
      </c>
      <c r="M99" s="35">
        <f>'5.16. Vagyon'!M10</f>
        <v>0</v>
      </c>
    </row>
    <row r="100" spans="1:13" s="38" customFormat="1" ht="18">
      <c r="A100" s="169"/>
      <c r="B100" s="17" t="s">
        <v>148</v>
      </c>
      <c r="C100" s="18" t="s">
        <v>37</v>
      </c>
      <c r="D100" s="24">
        <f t="shared" si="18"/>
        <v>0</v>
      </c>
      <c r="E100" s="25">
        <f>'5.16. Vagyon'!E30</f>
        <v>0</v>
      </c>
      <c r="F100" s="26">
        <f>'5.16. Vagyon'!F30</f>
        <v>0</v>
      </c>
      <c r="G100" s="26">
        <f>'5.16. Vagyon'!G30</f>
        <v>0</v>
      </c>
      <c r="H100" s="26">
        <f>'5.16. Vagyon'!H30</f>
        <v>0</v>
      </c>
      <c r="I100" s="26">
        <f>'5.16. Vagyon'!I30</f>
        <v>0</v>
      </c>
      <c r="J100" s="26">
        <f>'5.16. Vagyon'!J30</f>
        <v>0</v>
      </c>
      <c r="K100" s="26">
        <f>'5.16. Vagyon'!K30</f>
        <v>0</v>
      </c>
      <c r="L100" s="26">
        <f>'5.16. Vagyon'!L30</f>
        <v>0</v>
      </c>
      <c r="M100" s="36">
        <f>'5.16. Vagyon'!M30</f>
        <v>0</v>
      </c>
    </row>
    <row r="101" spans="1:13" s="38" customFormat="1" ht="18">
      <c r="A101" s="169"/>
      <c r="B101" s="17" t="s">
        <v>149</v>
      </c>
      <c r="C101" s="29" t="s">
        <v>39</v>
      </c>
      <c r="D101" s="24">
        <f t="shared" si="18"/>
        <v>0</v>
      </c>
      <c r="E101" s="30">
        <f>'5.16. Vagyon'!E31</f>
        <v>0</v>
      </c>
      <c r="F101" s="31">
        <f>'5.16. Vagyon'!F31</f>
        <v>0</v>
      </c>
      <c r="G101" s="31">
        <f>'5.16. Vagyon'!G31</f>
        <v>0</v>
      </c>
      <c r="H101" s="31">
        <f>'5.16. Vagyon'!H31</f>
        <v>0</v>
      </c>
      <c r="I101" s="31">
        <f>'5.16. Vagyon'!I31</f>
        <v>0</v>
      </c>
      <c r="J101" s="31">
        <f>'5.16. Vagyon'!J31</f>
        <v>0</v>
      </c>
      <c r="K101" s="31">
        <f>'5.16. Vagyon'!K31</f>
        <v>0</v>
      </c>
      <c r="L101" s="31">
        <f>'5.16. Vagyon'!L31</f>
        <v>0</v>
      </c>
      <c r="M101" s="37">
        <f>'5.16. Vagyon'!M31</f>
        <v>0</v>
      </c>
    </row>
    <row r="102" spans="1:13" s="38" customFormat="1" ht="18">
      <c r="A102" s="14" t="s">
        <v>150</v>
      </c>
      <c r="B102" s="168" t="s">
        <v>151</v>
      </c>
      <c r="C102" s="168"/>
      <c r="D102" s="15">
        <f t="shared" si="18"/>
        <v>9000</v>
      </c>
      <c r="E102" s="15">
        <f aca="true" t="shared" si="26" ref="E102:L102">SUM(E103:E105)</f>
        <v>0</v>
      </c>
      <c r="F102" s="15">
        <f t="shared" si="26"/>
        <v>0</v>
      </c>
      <c r="G102" s="15">
        <f t="shared" si="26"/>
        <v>0</v>
      </c>
      <c r="H102" s="15">
        <f t="shared" si="26"/>
        <v>0</v>
      </c>
      <c r="I102" s="15">
        <f t="shared" si="26"/>
        <v>9000</v>
      </c>
      <c r="J102" s="15">
        <f t="shared" si="26"/>
        <v>0</v>
      </c>
      <c r="K102" s="15">
        <f t="shared" si="26"/>
        <v>0</v>
      </c>
      <c r="L102" s="15">
        <f t="shared" si="26"/>
        <v>0</v>
      </c>
      <c r="M102" s="15">
        <f>SUM(M103:M105)</f>
        <v>0</v>
      </c>
    </row>
    <row r="103" spans="1:13" s="38" customFormat="1" ht="18">
      <c r="A103" s="171"/>
      <c r="B103" s="17" t="s">
        <v>152</v>
      </c>
      <c r="C103" s="18" t="s">
        <v>35</v>
      </c>
      <c r="D103" s="24">
        <f t="shared" si="18"/>
        <v>0</v>
      </c>
      <c r="E103" s="20">
        <f>'5.17. Nemzetiség'!E10</f>
        <v>0</v>
      </c>
      <c r="F103" s="21">
        <f>'5.17. Nemzetiség'!F10</f>
        <v>0</v>
      </c>
      <c r="G103" s="21">
        <f>'5.17. Nemzetiség'!G10</f>
        <v>0</v>
      </c>
      <c r="H103" s="21">
        <f>'5.17. Nemzetiség'!H10</f>
        <v>0</v>
      </c>
      <c r="I103" s="21">
        <f>'5.17. Nemzetiség'!I10</f>
        <v>0</v>
      </c>
      <c r="J103" s="21">
        <f>'5.17. Nemzetiség'!J10</f>
        <v>0</v>
      </c>
      <c r="K103" s="21">
        <f>'5.17. Nemzetiség'!K10</f>
        <v>0</v>
      </c>
      <c r="L103" s="21">
        <f>'5.17. Nemzetiség'!L10</f>
        <v>0</v>
      </c>
      <c r="M103" s="35">
        <f>'5.17. Nemzetiség'!M10</f>
        <v>0</v>
      </c>
    </row>
    <row r="104" spans="1:13" s="38" customFormat="1" ht="18">
      <c r="A104" s="171"/>
      <c r="B104" s="17" t="s">
        <v>153</v>
      </c>
      <c r="C104" s="18" t="s">
        <v>37</v>
      </c>
      <c r="D104" s="24">
        <f t="shared" si="18"/>
        <v>9000</v>
      </c>
      <c r="E104" s="25">
        <f>'5.17. Nemzetiség'!E11</f>
        <v>0</v>
      </c>
      <c r="F104" s="26">
        <f>'5.17. Nemzetiség'!F11</f>
        <v>0</v>
      </c>
      <c r="G104" s="26">
        <f>'5.17. Nemzetiség'!G11</f>
        <v>0</v>
      </c>
      <c r="H104" s="26">
        <f>'5.17. Nemzetiség'!H11</f>
        <v>0</v>
      </c>
      <c r="I104" s="26">
        <f>'5.17. Nemzetiség'!I11</f>
        <v>9000</v>
      </c>
      <c r="J104" s="26">
        <f>'5.17. Nemzetiség'!J11</f>
        <v>0</v>
      </c>
      <c r="K104" s="26">
        <f>'5.17. Nemzetiség'!K11</f>
        <v>0</v>
      </c>
      <c r="L104" s="26">
        <f>'5.17. Nemzetiség'!L11</f>
        <v>0</v>
      </c>
      <c r="M104" s="36">
        <f>'5.17. Nemzetiség'!M11</f>
        <v>0</v>
      </c>
    </row>
    <row r="105" spans="1:13" s="38" customFormat="1" ht="18">
      <c r="A105" s="171"/>
      <c r="B105" s="17" t="s">
        <v>154</v>
      </c>
      <c r="C105" s="29" t="s">
        <v>39</v>
      </c>
      <c r="D105" s="24">
        <f t="shared" si="18"/>
        <v>0</v>
      </c>
      <c r="E105" s="30">
        <f>'5.17. Nemzetiség'!E18</f>
        <v>0</v>
      </c>
      <c r="F105" s="31">
        <f>'5.17. Nemzetiség'!F18</f>
        <v>0</v>
      </c>
      <c r="G105" s="31">
        <f>'5.17. Nemzetiség'!G18</f>
        <v>0</v>
      </c>
      <c r="H105" s="31">
        <f>'5.17. Nemzetiség'!H18</f>
        <v>0</v>
      </c>
      <c r="I105" s="31">
        <f>'5.17. Nemzetiség'!I18</f>
        <v>0</v>
      </c>
      <c r="J105" s="31">
        <f>'5.17. Nemzetiség'!J18</f>
        <v>0</v>
      </c>
      <c r="K105" s="31">
        <f>'5.17. Nemzetiség'!K18</f>
        <v>0</v>
      </c>
      <c r="L105" s="31">
        <f>'5.17. Nemzetiség'!L18</f>
        <v>0</v>
      </c>
      <c r="M105" s="37">
        <f>'5.17. Nemzetiség'!M18</f>
        <v>0</v>
      </c>
    </row>
    <row r="106" spans="1:13" s="38" customFormat="1" ht="18" customHeight="1">
      <c r="A106" s="14" t="s">
        <v>155</v>
      </c>
      <c r="B106" s="168" t="s">
        <v>156</v>
      </c>
      <c r="C106" s="168"/>
      <c r="D106" s="15">
        <f aca="true" t="shared" si="27" ref="D106:D117">SUM(E106:M106)</f>
        <v>400000</v>
      </c>
      <c r="E106" s="15">
        <f aca="true" t="shared" si="28" ref="E106:L106">SUM(E107:E109)</f>
        <v>0</v>
      </c>
      <c r="F106" s="15">
        <f t="shared" si="28"/>
        <v>0</v>
      </c>
      <c r="G106" s="15">
        <f t="shared" si="28"/>
        <v>0</v>
      </c>
      <c r="H106" s="15">
        <f t="shared" si="28"/>
        <v>0</v>
      </c>
      <c r="I106" s="15">
        <f t="shared" si="28"/>
        <v>400000</v>
      </c>
      <c r="J106" s="15">
        <f t="shared" si="28"/>
        <v>0</v>
      </c>
      <c r="K106" s="15">
        <f t="shared" si="28"/>
        <v>0</v>
      </c>
      <c r="L106" s="15">
        <f t="shared" si="28"/>
        <v>0</v>
      </c>
      <c r="M106" s="15">
        <f>SUM(M107:M109)</f>
        <v>0</v>
      </c>
    </row>
    <row r="107" spans="1:13" s="38" customFormat="1" ht="18">
      <c r="A107" s="169"/>
      <c r="B107" s="17" t="s">
        <v>157</v>
      </c>
      <c r="C107" s="18" t="s">
        <v>35</v>
      </c>
      <c r="D107" s="24">
        <f t="shared" si="27"/>
        <v>400000</v>
      </c>
      <c r="E107" s="20">
        <v>0</v>
      </c>
      <c r="F107" s="21">
        <v>0</v>
      </c>
      <c r="G107" s="21">
        <v>0</v>
      </c>
      <c r="H107" s="21">
        <v>0</v>
      </c>
      <c r="I107" s="21">
        <v>400000</v>
      </c>
      <c r="J107" s="21">
        <v>0</v>
      </c>
      <c r="K107" s="21">
        <v>0</v>
      </c>
      <c r="L107" s="22">
        <v>0</v>
      </c>
      <c r="M107" s="23">
        <v>0</v>
      </c>
    </row>
    <row r="108" spans="1:13" s="38" customFormat="1" ht="18">
      <c r="A108" s="169"/>
      <c r="B108" s="17" t="s">
        <v>158</v>
      </c>
      <c r="C108" s="18" t="s">
        <v>37</v>
      </c>
      <c r="D108" s="24">
        <f t="shared" si="27"/>
        <v>0</v>
      </c>
      <c r="E108" s="25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7">
        <v>0</v>
      </c>
      <c r="M108" s="28">
        <v>0</v>
      </c>
    </row>
    <row r="109" spans="1:13" s="38" customFormat="1" ht="18">
      <c r="A109" s="169"/>
      <c r="B109" s="17" t="s">
        <v>159</v>
      </c>
      <c r="C109" s="29" t="s">
        <v>39</v>
      </c>
      <c r="D109" s="24">
        <f t="shared" si="27"/>
        <v>0</v>
      </c>
      <c r="E109" s="30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2">
        <v>0</v>
      </c>
      <c r="M109" s="33">
        <v>0</v>
      </c>
    </row>
    <row r="110" spans="1:13" s="38" customFormat="1" ht="18" customHeight="1">
      <c r="A110" s="14" t="s">
        <v>160</v>
      </c>
      <c r="B110" s="168" t="s">
        <v>161</v>
      </c>
      <c r="C110" s="168"/>
      <c r="D110" s="15">
        <f t="shared" si="27"/>
        <v>345202</v>
      </c>
      <c r="E110" s="15">
        <f aca="true" t="shared" si="29" ref="E110:L110">SUM(E111:E113)</f>
        <v>0</v>
      </c>
      <c r="F110" s="15">
        <f t="shared" si="29"/>
        <v>0</v>
      </c>
      <c r="G110" s="15">
        <f t="shared" si="29"/>
        <v>0</v>
      </c>
      <c r="H110" s="15">
        <f t="shared" si="29"/>
        <v>0</v>
      </c>
      <c r="I110" s="15">
        <f t="shared" si="29"/>
        <v>345202</v>
      </c>
      <c r="J110" s="15">
        <f t="shared" si="29"/>
        <v>0</v>
      </c>
      <c r="K110" s="15">
        <f t="shared" si="29"/>
        <v>0</v>
      </c>
      <c r="L110" s="15">
        <f t="shared" si="29"/>
        <v>0</v>
      </c>
      <c r="M110" s="15">
        <f>SUM(M111:M113)</f>
        <v>0</v>
      </c>
    </row>
    <row r="111" spans="1:13" s="38" customFormat="1" ht="18">
      <c r="A111" s="169"/>
      <c r="B111" s="17" t="s">
        <v>162</v>
      </c>
      <c r="C111" s="18" t="s">
        <v>35</v>
      </c>
      <c r="D111" s="24">
        <f t="shared" si="27"/>
        <v>345202</v>
      </c>
      <c r="E111" s="20">
        <f>'5.18. Céltartalék'!F10</f>
        <v>0</v>
      </c>
      <c r="F111" s="21">
        <f>'5.18. Céltartalék'!G10</f>
        <v>0</v>
      </c>
      <c r="G111" s="21">
        <f>'5.18. Céltartalék'!H10</f>
        <v>0</v>
      </c>
      <c r="H111" s="21">
        <f>'5.18. Céltartalék'!I10</f>
        <v>0</v>
      </c>
      <c r="I111" s="21">
        <f>'5.18. Céltartalék'!J10</f>
        <v>345202</v>
      </c>
      <c r="J111" s="21">
        <f>'5.18. Céltartalék'!K10</f>
        <v>0</v>
      </c>
      <c r="K111" s="21">
        <f>'5.18. Céltartalék'!L10</f>
        <v>0</v>
      </c>
      <c r="L111" s="21">
        <f>'5.18. Céltartalék'!M10</f>
        <v>0</v>
      </c>
      <c r="M111" s="35">
        <f>'5.18. Céltartalék'!N10</f>
        <v>0</v>
      </c>
    </row>
    <row r="112" spans="1:13" s="38" customFormat="1" ht="18">
      <c r="A112" s="169"/>
      <c r="B112" s="17" t="s">
        <v>163</v>
      </c>
      <c r="C112" s="18" t="s">
        <v>37</v>
      </c>
      <c r="D112" s="24">
        <f t="shared" si="27"/>
        <v>0</v>
      </c>
      <c r="E112" s="25">
        <f>'5.18. Céltartalék'!F29</f>
        <v>0</v>
      </c>
      <c r="F112" s="26">
        <f>'5.18. Céltartalék'!G29</f>
        <v>0</v>
      </c>
      <c r="G112" s="26">
        <f>'5.18. Céltartalék'!H29</f>
        <v>0</v>
      </c>
      <c r="H112" s="26">
        <f>'5.18. Céltartalék'!I29</f>
        <v>0</v>
      </c>
      <c r="I112" s="26">
        <f>'5.18. Céltartalék'!J29</f>
        <v>0</v>
      </c>
      <c r="J112" s="26">
        <f>'5.18. Céltartalék'!K29</f>
        <v>0</v>
      </c>
      <c r="K112" s="26">
        <f>'5.18. Céltartalék'!L29</f>
        <v>0</v>
      </c>
      <c r="L112" s="26">
        <f>'5.18. Céltartalék'!M29</f>
        <v>0</v>
      </c>
      <c r="M112" s="36">
        <f>'5.18. Céltartalék'!N29</f>
        <v>0</v>
      </c>
    </row>
    <row r="113" spans="1:13" s="38" customFormat="1" ht="18">
      <c r="A113" s="169"/>
      <c r="B113" s="39" t="s">
        <v>164</v>
      </c>
      <c r="C113" s="29" t="s">
        <v>39</v>
      </c>
      <c r="D113" s="24">
        <f t="shared" si="27"/>
        <v>0</v>
      </c>
      <c r="E113" s="30">
        <f>'5.18. Céltartalék'!F30</f>
        <v>0</v>
      </c>
      <c r="F113" s="31">
        <f>'5.18. Céltartalék'!G30</f>
        <v>0</v>
      </c>
      <c r="G113" s="31">
        <f>'5.18. Céltartalék'!H30</f>
        <v>0</v>
      </c>
      <c r="H113" s="31">
        <f>'5.18. Céltartalék'!I30</f>
        <v>0</v>
      </c>
      <c r="I113" s="31">
        <f>'5.18. Céltartalék'!J30</f>
        <v>0</v>
      </c>
      <c r="J113" s="31">
        <f>'5.18. Céltartalék'!K30</f>
        <v>0</v>
      </c>
      <c r="K113" s="31">
        <f>'5.18. Céltartalék'!L30</f>
        <v>0</v>
      </c>
      <c r="L113" s="31">
        <f>'5.18. Céltartalék'!M30</f>
        <v>0</v>
      </c>
      <c r="M113" s="37">
        <f>'5.18. Céltartalék'!N30</f>
        <v>0</v>
      </c>
    </row>
    <row r="114" spans="1:13" ht="18" customHeight="1">
      <c r="A114" s="170" t="s">
        <v>165</v>
      </c>
      <c r="B114" s="170"/>
      <c r="C114" s="170"/>
      <c r="D114" s="15">
        <f>SUM(E114:M114)</f>
        <v>15800807</v>
      </c>
      <c r="E114" s="15">
        <f>SUM(E115:E117)</f>
        <v>102556</v>
      </c>
      <c r="F114" s="15">
        <f aca="true" t="shared" si="30" ref="F114:M114">SUM(F115:F117)</f>
        <v>30225</v>
      </c>
      <c r="G114" s="15">
        <f t="shared" si="30"/>
        <v>3775554</v>
      </c>
      <c r="H114" s="15">
        <f t="shared" si="30"/>
        <v>323734</v>
      </c>
      <c r="I114" s="15">
        <f>SUM(I115:I117)</f>
        <v>4968770</v>
      </c>
      <c r="J114" s="15">
        <f t="shared" si="30"/>
        <v>5131458</v>
      </c>
      <c r="K114" s="15">
        <f t="shared" si="30"/>
        <v>200944</v>
      </c>
      <c r="L114" s="15">
        <f t="shared" si="30"/>
        <v>1267566</v>
      </c>
      <c r="M114" s="15">
        <f t="shared" si="30"/>
        <v>0</v>
      </c>
    </row>
    <row r="115" spans="1:13" ht="18" customHeight="1">
      <c r="A115" s="167" t="s">
        <v>166</v>
      </c>
      <c r="B115" s="167"/>
      <c r="C115" s="167"/>
      <c r="D115" s="24">
        <f t="shared" si="27"/>
        <v>8866898</v>
      </c>
      <c r="E115" s="41">
        <f>E11+E15+E19+E23+E27+E31+E35+E39+E43+E47+E51+E55+E59+E63+E67+E71+E75+E79+E83+E87+E91+E95+E99+E103+E107+E111</f>
        <v>92876</v>
      </c>
      <c r="F115" s="42">
        <f aca="true" t="shared" si="31" ref="F115:M115">F11+F15+F19+F23+F27+F31+F35+F39+F43+F47+F51+F55+F59+F63+F67+F71+F75+F79+F83+F87+F91+F95+F99+F103+F107+F111</f>
        <v>25686</v>
      </c>
      <c r="G115" s="42">
        <f t="shared" si="31"/>
        <v>3076445</v>
      </c>
      <c r="H115" s="42">
        <f t="shared" si="31"/>
        <v>103034</v>
      </c>
      <c r="I115" s="42">
        <f t="shared" si="31"/>
        <v>4656526</v>
      </c>
      <c r="J115" s="42">
        <f t="shared" si="31"/>
        <v>658636</v>
      </c>
      <c r="K115" s="42">
        <f t="shared" si="31"/>
        <v>124114</v>
      </c>
      <c r="L115" s="42">
        <f t="shared" si="31"/>
        <v>129581</v>
      </c>
      <c r="M115" s="42">
        <f t="shared" si="31"/>
        <v>0</v>
      </c>
    </row>
    <row r="116" spans="1:13" ht="18" customHeight="1">
      <c r="A116" s="167" t="s">
        <v>167</v>
      </c>
      <c r="B116" s="167"/>
      <c r="C116" s="167"/>
      <c r="D116" s="24">
        <f t="shared" si="27"/>
        <v>6928119</v>
      </c>
      <c r="E116" s="43">
        <f>E12+E16+E20+E24+E28+E32+E36+E40+E44+E48+E52+E56+E60+E64+E68+E72+E76+E80+E84+E88+E92+E96+E100+E104+E108+E112</f>
        <v>9680</v>
      </c>
      <c r="F116" s="44">
        <f aca="true" t="shared" si="32" ref="F116:M116">F12+F16+F20+F24+F28+F32+F36+F40+F44+F48+F52+F56+F60+F64+F68+F72+F76+F80+F84+F88+F92+F96+F100+F104+F108+F112</f>
        <v>4539</v>
      </c>
      <c r="G116" s="44">
        <f t="shared" si="32"/>
        <v>693319</v>
      </c>
      <c r="H116" s="44">
        <f t="shared" si="32"/>
        <v>220700</v>
      </c>
      <c r="I116" s="44">
        <f>I12+I16+I20+I24+I28+I32+I36+I40+I44+I48+I52+I56+I60+I64+I68+I72+I76+I80+I84+I88+I92+I96+I100+I104+I108+I112</f>
        <v>312244</v>
      </c>
      <c r="J116" s="44">
        <f t="shared" si="32"/>
        <v>4472822</v>
      </c>
      <c r="K116" s="44">
        <f t="shared" si="32"/>
        <v>76830</v>
      </c>
      <c r="L116" s="44">
        <f t="shared" si="32"/>
        <v>1137985</v>
      </c>
      <c r="M116" s="44">
        <f t="shared" si="32"/>
        <v>0</v>
      </c>
    </row>
    <row r="117" spans="1:13" ht="18" customHeight="1">
      <c r="A117" s="167" t="s">
        <v>168</v>
      </c>
      <c r="B117" s="167"/>
      <c r="C117" s="167"/>
      <c r="D117" s="24">
        <f t="shared" si="27"/>
        <v>5790</v>
      </c>
      <c r="E117" s="43">
        <f>E13+E17+E21+E25+E29+E33+E37+E41+E45+E49+E53+E57+E61+E65+E69+E73+E77+E81+E85+E89+E93+E97+E101+E105+E109+E113</f>
        <v>0</v>
      </c>
      <c r="F117" s="44">
        <f aca="true" t="shared" si="33" ref="F117:M117">F13+F17+F21+F25+F29+F33+F37+F41+F45+F49+F53+F57+F61+F65+F69+F73+F77+F81+F85+F89+F93+F97+F101+F105+F109+F113</f>
        <v>0</v>
      </c>
      <c r="G117" s="44">
        <f t="shared" si="33"/>
        <v>5790</v>
      </c>
      <c r="H117" s="44">
        <f t="shared" si="33"/>
        <v>0</v>
      </c>
      <c r="I117" s="44">
        <f t="shared" si="33"/>
        <v>0</v>
      </c>
      <c r="J117" s="44">
        <f t="shared" si="33"/>
        <v>0</v>
      </c>
      <c r="K117" s="44">
        <f t="shared" si="33"/>
        <v>0</v>
      </c>
      <c r="L117" s="44">
        <f t="shared" si="33"/>
        <v>0</v>
      </c>
      <c r="M117" s="44">
        <f t="shared" si="33"/>
        <v>0</v>
      </c>
    </row>
    <row r="118" ht="21" customHeight="1">
      <c r="D118" s="165">
        <f>SUM(D10:D113)/2</f>
        <v>15800807</v>
      </c>
    </row>
  </sheetData>
  <sheetProtection selectLockedCells="1" selectUnlockedCells="1"/>
  <mergeCells count="66">
    <mergeCell ref="A1:M1"/>
    <mergeCell ref="A3:M3"/>
    <mergeCell ref="A7:A9"/>
    <mergeCell ref="B7:B9"/>
    <mergeCell ref="C7:C9"/>
    <mergeCell ref="D7:D9"/>
    <mergeCell ref="E7:M7"/>
    <mergeCell ref="E8:I8"/>
    <mergeCell ref="J8:L8"/>
    <mergeCell ref="M8:M9"/>
    <mergeCell ref="B10:C10"/>
    <mergeCell ref="A11:A13"/>
    <mergeCell ref="B14:C14"/>
    <mergeCell ref="A15:A17"/>
    <mergeCell ref="B18:C18"/>
    <mergeCell ref="A19:A21"/>
    <mergeCell ref="B22:C22"/>
    <mergeCell ref="A23:A25"/>
    <mergeCell ref="B26:C26"/>
    <mergeCell ref="A27:A29"/>
    <mergeCell ref="B30:C30"/>
    <mergeCell ref="A31:A33"/>
    <mergeCell ref="B34:C34"/>
    <mergeCell ref="A35:A37"/>
    <mergeCell ref="B38:C38"/>
    <mergeCell ref="A39:A41"/>
    <mergeCell ref="B42:C42"/>
    <mergeCell ref="A43:A45"/>
    <mergeCell ref="B46:C46"/>
    <mergeCell ref="A47:A49"/>
    <mergeCell ref="B50:C50"/>
    <mergeCell ref="A51:A53"/>
    <mergeCell ref="B54:C54"/>
    <mergeCell ref="A55:A57"/>
    <mergeCell ref="B58:C58"/>
    <mergeCell ref="A59:A61"/>
    <mergeCell ref="B62:C62"/>
    <mergeCell ref="A63:A65"/>
    <mergeCell ref="B66:C66"/>
    <mergeCell ref="A67:A69"/>
    <mergeCell ref="B70:C70"/>
    <mergeCell ref="A71:A73"/>
    <mergeCell ref="B74:C74"/>
    <mergeCell ref="A75:A77"/>
    <mergeCell ref="B78:C78"/>
    <mergeCell ref="A79:A81"/>
    <mergeCell ref="B82:C82"/>
    <mergeCell ref="A83:A85"/>
    <mergeCell ref="B86:C86"/>
    <mergeCell ref="A87:A89"/>
    <mergeCell ref="B90:C90"/>
    <mergeCell ref="A91:A93"/>
    <mergeCell ref="B94:C94"/>
    <mergeCell ref="A95:A97"/>
    <mergeCell ref="B98:C98"/>
    <mergeCell ref="A99:A101"/>
    <mergeCell ref="B102:C102"/>
    <mergeCell ref="A103:A105"/>
    <mergeCell ref="A116:C116"/>
    <mergeCell ref="A117:C117"/>
    <mergeCell ref="B106:C106"/>
    <mergeCell ref="A107:A109"/>
    <mergeCell ref="B110:C110"/>
    <mergeCell ref="A111:A113"/>
    <mergeCell ref="A114:C114"/>
    <mergeCell ref="A115:C115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1" fitToWidth="1" horizontalDpi="1200" verticalDpi="1200" orientation="portrait" paperSize="9" scale="35" r:id="rId1"/>
  <rowBreaks count="1" manualBreakCount="1">
    <brk id="6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P31"/>
  <sheetViews>
    <sheetView view="pageBreakPreview" zoomScale="85" zoomScaleNormal="85" zoomScaleSheetLayoutView="85" zoomScalePageLayoutView="0" workbookViewId="0" topLeftCell="C1">
      <selection activeCell="O8" sqref="O8:O9"/>
    </sheetView>
  </sheetViews>
  <sheetFormatPr defaultColWidth="9.140625" defaultRowHeight="12.75"/>
  <cols>
    <col min="1" max="1" width="5.140625" style="0" customWidth="1"/>
    <col min="2" max="2" width="7.8515625" style="0" customWidth="1"/>
    <col min="3" max="3" width="57.57421875" style="0" customWidth="1"/>
    <col min="4" max="12" width="14.57421875" style="0" customWidth="1"/>
  </cols>
  <sheetData>
    <row r="1" spans="1:12" ht="15.75">
      <c r="A1" s="172" t="s">
        <v>493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>
      <c r="A3" s="173" t="s">
        <v>494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ht="18">
      <c r="A4" s="219" t="s">
        <v>495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 t="s">
        <v>2</v>
      </c>
    </row>
    <row r="6" spans="1:12" ht="12.7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</row>
    <row r="7" spans="1:12" ht="12.75" customHeight="1">
      <c r="A7" s="174" t="s">
        <v>17</v>
      </c>
      <c r="B7" s="174" t="s">
        <v>177</v>
      </c>
      <c r="C7" s="175" t="s">
        <v>18</v>
      </c>
      <c r="D7" s="175" t="s">
        <v>19</v>
      </c>
      <c r="E7" s="213" t="s">
        <v>20</v>
      </c>
      <c r="F7" s="213"/>
      <c r="G7" s="213"/>
      <c r="H7" s="213"/>
      <c r="I7" s="213"/>
      <c r="J7" s="213"/>
      <c r="K7" s="213"/>
      <c r="L7" s="213"/>
    </row>
    <row r="8" spans="1:12" ht="12.75" customHeight="1">
      <c r="A8" s="174"/>
      <c r="B8" s="174"/>
      <c r="C8" s="175"/>
      <c r="D8" s="175"/>
      <c r="E8" s="213" t="s">
        <v>21</v>
      </c>
      <c r="F8" s="213"/>
      <c r="G8" s="213"/>
      <c r="H8" s="213"/>
      <c r="I8" s="213"/>
      <c r="J8" s="213" t="s">
        <v>22</v>
      </c>
      <c r="K8" s="213"/>
      <c r="L8" s="213"/>
    </row>
    <row r="9" spans="1:12" ht="68.25" customHeight="1">
      <c r="A9" s="174"/>
      <c r="B9" s="174"/>
      <c r="C9" s="175"/>
      <c r="D9" s="175"/>
      <c r="E9" s="10" t="s">
        <v>24</v>
      </c>
      <c r="F9" s="10" t="s">
        <v>25</v>
      </c>
      <c r="G9" s="10" t="s">
        <v>26</v>
      </c>
      <c r="H9" s="10" t="s">
        <v>27</v>
      </c>
      <c r="I9" s="10" t="s">
        <v>28</v>
      </c>
      <c r="J9" s="10" t="s">
        <v>29</v>
      </c>
      <c r="K9" s="10" t="s">
        <v>30</v>
      </c>
      <c r="L9" s="102" t="s">
        <v>31</v>
      </c>
    </row>
    <row r="10" spans="1:12" ht="18">
      <c r="A10" s="17" t="s">
        <v>72</v>
      </c>
      <c r="B10" s="17"/>
      <c r="C10" s="103" t="s">
        <v>35</v>
      </c>
      <c r="D10" s="24">
        <f aca="true" t="shared" si="0" ref="D10:D15">SUM(E10:L10)</f>
        <v>5500</v>
      </c>
      <c r="E10" s="116">
        <f aca="true" t="shared" si="1" ref="E10:L10">SUM(E11:E12)</f>
        <v>0</v>
      </c>
      <c r="F10" s="116">
        <f t="shared" si="1"/>
        <v>0</v>
      </c>
      <c r="G10" s="116">
        <f t="shared" si="1"/>
        <v>5500</v>
      </c>
      <c r="H10" s="116">
        <f t="shared" si="1"/>
        <v>0</v>
      </c>
      <c r="I10" s="116">
        <f t="shared" si="1"/>
        <v>0</v>
      </c>
      <c r="J10" s="116">
        <f t="shared" si="1"/>
        <v>0</v>
      </c>
      <c r="K10" s="116">
        <f t="shared" si="1"/>
        <v>0</v>
      </c>
      <c r="L10" s="116">
        <f t="shared" si="1"/>
        <v>0</v>
      </c>
    </row>
    <row r="11" spans="1:12" ht="18">
      <c r="A11" s="17"/>
      <c r="B11" s="17" t="s">
        <v>496</v>
      </c>
      <c r="C11" s="18" t="s">
        <v>497</v>
      </c>
      <c r="D11" s="118">
        <f t="shared" si="0"/>
        <v>500</v>
      </c>
      <c r="E11" s="119">
        <v>0</v>
      </c>
      <c r="F11" s="119">
        <v>0</v>
      </c>
      <c r="G11" s="119">
        <v>500</v>
      </c>
      <c r="H11" s="119">
        <v>0</v>
      </c>
      <c r="I11" s="119">
        <v>0</v>
      </c>
      <c r="J11" s="119">
        <v>0</v>
      </c>
      <c r="K11" s="119">
        <v>0</v>
      </c>
      <c r="L11" s="127">
        <v>0</v>
      </c>
    </row>
    <row r="12" spans="1:12" ht="30">
      <c r="A12" s="17"/>
      <c r="B12" s="17" t="s">
        <v>498</v>
      </c>
      <c r="C12" s="129" t="s">
        <v>499</v>
      </c>
      <c r="D12" s="118">
        <f t="shared" si="0"/>
        <v>5000</v>
      </c>
      <c r="E12" s="119">
        <v>0</v>
      </c>
      <c r="F12" s="119">
        <v>0</v>
      </c>
      <c r="G12" s="119">
        <v>5000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</row>
    <row r="13" spans="1:12" ht="18">
      <c r="A13" s="17" t="s">
        <v>73</v>
      </c>
      <c r="B13" s="17"/>
      <c r="C13" s="103" t="s">
        <v>37</v>
      </c>
      <c r="D13" s="24">
        <f t="shared" si="0"/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</row>
    <row r="14" spans="1:12" ht="18">
      <c r="A14" s="17" t="s">
        <v>74</v>
      </c>
      <c r="B14" s="17"/>
      <c r="C14" s="103" t="s">
        <v>39</v>
      </c>
      <c r="D14" s="24">
        <f t="shared" si="0"/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24">
        <v>0</v>
      </c>
    </row>
    <row r="15" spans="1:12" ht="18" customHeight="1">
      <c r="A15" s="214" t="s">
        <v>341</v>
      </c>
      <c r="B15" s="214"/>
      <c r="C15" s="214"/>
      <c r="D15" s="24">
        <f t="shared" si="0"/>
        <v>5500</v>
      </c>
      <c r="E15" s="116">
        <f aca="true" t="shared" si="2" ref="E15:L15">E10+E13+E14</f>
        <v>0</v>
      </c>
      <c r="F15" s="116">
        <f t="shared" si="2"/>
        <v>0</v>
      </c>
      <c r="G15" s="116">
        <f t="shared" si="2"/>
        <v>5500</v>
      </c>
      <c r="H15" s="116">
        <f t="shared" si="2"/>
        <v>0</v>
      </c>
      <c r="I15" s="116">
        <f t="shared" si="2"/>
        <v>0</v>
      </c>
      <c r="J15" s="116">
        <f t="shared" si="2"/>
        <v>0</v>
      </c>
      <c r="K15" s="116">
        <f t="shared" si="2"/>
        <v>0</v>
      </c>
      <c r="L15" s="116">
        <f t="shared" si="2"/>
        <v>0</v>
      </c>
    </row>
    <row r="24" spans="11:16" ht="12.75">
      <c r="K24" s="38"/>
      <c r="L24" s="38"/>
      <c r="M24" s="38"/>
      <c r="N24" s="38"/>
      <c r="O24" s="38"/>
      <c r="P24" s="38"/>
    </row>
    <row r="25" spans="11:16" ht="12.75">
      <c r="K25" s="38"/>
      <c r="L25" s="38"/>
      <c r="M25" s="38"/>
      <c r="N25" s="38"/>
      <c r="O25" s="38"/>
      <c r="P25" s="38"/>
    </row>
    <row r="26" spans="11:16" ht="12.75">
      <c r="K26" s="38"/>
      <c r="L26" s="38"/>
      <c r="M26" s="38"/>
      <c r="N26" s="38"/>
      <c r="O26" s="38"/>
      <c r="P26" s="38"/>
    </row>
    <row r="27" spans="11:16" ht="12.75">
      <c r="K27" s="38"/>
      <c r="L27" s="38"/>
      <c r="M27" s="38"/>
      <c r="N27" s="38"/>
      <c r="O27" s="38"/>
      <c r="P27" s="38"/>
    </row>
    <row r="28" spans="11:16" ht="12.75">
      <c r="K28" s="38"/>
      <c r="L28" s="38"/>
      <c r="M28" s="38"/>
      <c r="N28" s="38"/>
      <c r="O28" s="38"/>
      <c r="P28" s="38"/>
    </row>
    <row r="29" spans="11:16" ht="12.75">
      <c r="K29" s="38"/>
      <c r="L29" s="38"/>
      <c r="M29" s="38"/>
      <c r="N29" s="38"/>
      <c r="O29" s="38"/>
      <c r="P29" s="38"/>
    </row>
    <row r="30" spans="11:16" ht="12.75">
      <c r="K30" s="38"/>
      <c r="L30" s="38"/>
      <c r="M30" s="38"/>
      <c r="N30" s="38"/>
      <c r="O30" s="38"/>
      <c r="P30" s="38"/>
    </row>
    <row r="31" spans="11:16" ht="12.75">
      <c r="K31" s="38"/>
      <c r="L31" s="38" t="s">
        <v>296</v>
      </c>
      <c r="M31" s="38"/>
      <c r="N31" s="38"/>
      <c r="O31" s="38"/>
      <c r="P31" s="38"/>
    </row>
  </sheetData>
  <sheetProtection selectLockedCells="1" selectUnlockedCells="1"/>
  <mergeCells count="11">
    <mergeCell ref="A1:L1"/>
    <mergeCell ref="A3:L3"/>
    <mergeCell ref="A4:L4"/>
    <mergeCell ref="A7:A9"/>
    <mergeCell ref="B7:B9"/>
    <mergeCell ref="C7:C9"/>
    <mergeCell ref="D7:D9"/>
    <mergeCell ref="E7:L7"/>
    <mergeCell ref="E8:I8"/>
    <mergeCell ref="J8:L8"/>
    <mergeCell ref="A15:C15"/>
  </mergeCells>
  <printOptions horizontalCentered="1" verticalCentered="1"/>
  <pageMargins left="0.25" right="0.25" top="0.75" bottom="0.75" header="0.3" footer="0.3"/>
  <pageSetup fitToHeight="1" fitToWidth="1" horizontalDpi="1200" verticalDpi="12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N34"/>
  <sheetViews>
    <sheetView view="pageBreakPreview" zoomScale="85" zoomScaleNormal="85" zoomScaleSheetLayoutView="85" zoomScalePageLayoutView="0" workbookViewId="0" topLeftCell="A1">
      <selection activeCell="O8" sqref="O8:O9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3.57421875" style="0" customWidth="1"/>
    <col min="4" max="12" width="14.57421875" style="0" customWidth="1"/>
  </cols>
  <sheetData>
    <row r="1" spans="1:12" ht="15.75">
      <c r="A1" s="172" t="s">
        <v>500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>
      <c r="A3" s="173" t="s">
        <v>501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ht="18">
      <c r="A4" s="219" t="s">
        <v>502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 t="s">
        <v>2</v>
      </c>
    </row>
    <row r="6" spans="1:12" ht="12.7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</row>
    <row r="7" spans="1:12" ht="12.75" customHeight="1">
      <c r="A7" s="174" t="s">
        <v>17</v>
      </c>
      <c r="B7" s="174" t="s">
        <v>177</v>
      </c>
      <c r="C7" s="175" t="s">
        <v>18</v>
      </c>
      <c r="D7" s="175" t="s">
        <v>19</v>
      </c>
      <c r="E7" s="213" t="s">
        <v>20</v>
      </c>
      <c r="F7" s="213"/>
      <c r="G7" s="213"/>
      <c r="H7" s="213"/>
      <c r="I7" s="213"/>
      <c r="J7" s="213"/>
      <c r="K7" s="213"/>
      <c r="L7" s="213"/>
    </row>
    <row r="8" spans="1:12" ht="12.75" customHeight="1">
      <c r="A8" s="174"/>
      <c r="B8" s="174"/>
      <c r="C8" s="175"/>
      <c r="D8" s="175"/>
      <c r="E8" s="213" t="s">
        <v>21</v>
      </c>
      <c r="F8" s="213"/>
      <c r="G8" s="213"/>
      <c r="H8" s="213"/>
      <c r="I8" s="213"/>
      <c r="J8" s="213" t="s">
        <v>22</v>
      </c>
      <c r="K8" s="213"/>
      <c r="L8" s="213"/>
    </row>
    <row r="9" spans="1:12" ht="68.25" customHeight="1">
      <c r="A9" s="174"/>
      <c r="B9" s="174"/>
      <c r="C9" s="175"/>
      <c r="D9" s="175"/>
      <c r="E9" s="10" t="s">
        <v>24</v>
      </c>
      <c r="F9" s="10" t="s">
        <v>25</v>
      </c>
      <c r="G9" s="10" t="s">
        <v>26</v>
      </c>
      <c r="H9" s="10" t="s">
        <v>27</v>
      </c>
      <c r="I9" s="10" t="s">
        <v>28</v>
      </c>
      <c r="J9" s="10" t="s">
        <v>29</v>
      </c>
      <c r="K9" s="10" t="s">
        <v>30</v>
      </c>
      <c r="L9" s="102" t="s">
        <v>31</v>
      </c>
    </row>
    <row r="10" spans="1:12" ht="18">
      <c r="A10" s="17" t="s">
        <v>77</v>
      </c>
      <c r="B10" s="17"/>
      <c r="C10" s="103" t="s">
        <v>35</v>
      </c>
      <c r="D10" s="24">
        <f>SUM(E10:L10)</f>
        <v>81467</v>
      </c>
      <c r="E10" s="116">
        <f aca="true" t="shared" si="0" ref="E10:L10">SUM(E11:E14)</f>
        <v>0</v>
      </c>
      <c r="F10" s="116">
        <f t="shared" si="0"/>
        <v>0</v>
      </c>
      <c r="G10" s="116">
        <f t="shared" si="0"/>
        <v>20000</v>
      </c>
      <c r="H10" s="116">
        <f t="shared" si="0"/>
        <v>0</v>
      </c>
      <c r="I10" s="116">
        <f t="shared" si="0"/>
        <v>61467</v>
      </c>
      <c r="J10" s="116">
        <f t="shared" si="0"/>
        <v>0</v>
      </c>
      <c r="K10" s="116">
        <f t="shared" si="0"/>
        <v>0</v>
      </c>
      <c r="L10" s="116">
        <f t="shared" si="0"/>
        <v>0</v>
      </c>
    </row>
    <row r="11" spans="1:12" ht="30">
      <c r="A11" s="17"/>
      <c r="B11" s="17" t="s">
        <v>503</v>
      </c>
      <c r="C11" s="18" t="s">
        <v>504</v>
      </c>
      <c r="D11" s="118">
        <f aca="true" t="shared" si="1" ref="D11:D16">SUM(E11:L11)</f>
        <v>1467</v>
      </c>
      <c r="E11" s="119">
        <v>0</v>
      </c>
      <c r="F11" s="119">
        <v>0</v>
      </c>
      <c r="G11" s="119">
        <v>0</v>
      </c>
      <c r="H11" s="119">
        <v>0</v>
      </c>
      <c r="I11" s="119">
        <v>1467</v>
      </c>
      <c r="J11" s="119">
        <v>0</v>
      </c>
      <c r="K11" s="119">
        <v>0</v>
      </c>
      <c r="L11" s="119">
        <v>0</v>
      </c>
    </row>
    <row r="12" spans="1:12" ht="30">
      <c r="A12" s="17"/>
      <c r="B12" s="17" t="s">
        <v>505</v>
      </c>
      <c r="C12" s="18" t="s">
        <v>506</v>
      </c>
      <c r="D12" s="118">
        <f t="shared" si="1"/>
        <v>20000</v>
      </c>
      <c r="E12" s="119">
        <v>0</v>
      </c>
      <c r="F12" s="119">
        <v>0</v>
      </c>
      <c r="G12" s="119">
        <v>20000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</row>
    <row r="13" spans="1:12" ht="30">
      <c r="A13" s="17"/>
      <c r="B13" s="17" t="s">
        <v>507</v>
      </c>
      <c r="C13" s="18" t="s">
        <v>508</v>
      </c>
      <c r="D13" s="118">
        <f t="shared" si="1"/>
        <v>50000</v>
      </c>
      <c r="E13" s="119">
        <v>0</v>
      </c>
      <c r="F13" s="119">
        <v>0</v>
      </c>
      <c r="G13" s="119">
        <v>0</v>
      </c>
      <c r="H13" s="119">
        <v>0</v>
      </c>
      <c r="I13" s="119">
        <v>50000</v>
      </c>
      <c r="J13" s="119">
        <v>0</v>
      </c>
      <c r="K13" s="119">
        <v>0</v>
      </c>
      <c r="L13" s="119">
        <v>0</v>
      </c>
    </row>
    <row r="14" spans="1:12" ht="30">
      <c r="A14" s="17"/>
      <c r="B14" s="17" t="s">
        <v>509</v>
      </c>
      <c r="C14" s="18" t="s">
        <v>510</v>
      </c>
      <c r="D14" s="118">
        <f>SUM(E14:L14)</f>
        <v>10000</v>
      </c>
      <c r="E14" s="119">
        <v>0</v>
      </c>
      <c r="F14" s="119">
        <v>0</v>
      </c>
      <c r="G14" s="119">
        <v>0</v>
      </c>
      <c r="H14" s="119">
        <v>0</v>
      </c>
      <c r="I14" s="119">
        <v>10000</v>
      </c>
      <c r="J14" s="119">
        <v>0</v>
      </c>
      <c r="K14" s="119">
        <v>0</v>
      </c>
      <c r="L14" s="119">
        <v>0</v>
      </c>
    </row>
    <row r="15" spans="1:12" ht="18">
      <c r="A15" s="17" t="s">
        <v>78</v>
      </c>
      <c r="B15" s="17"/>
      <c r="C15" s="103" t="s">
        <v>37</v>
      </c>
      <c r="D15" s="24">
        <f t="shared" si="1"/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</row>
    <row r="16" spans="1:12" ht="18">
      <c r="A16" s="17" t="s">
        <v>79</v>
      </c>
      <c r="B16" s="17"/>
      <c r="C16" s="103" t="s">
        <v>39</v>
      </c>
      <c r="D16" s="24">
        <f t="shared" si="1"/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24">
        <v>0</v>
      </c>
    </row>
    <row r="17" spans="1:12" ht="18" customHeight="1">
      <c r="A17" s="214" t="s">
        <v>341</v>
      </c>
      <c r="B17" s="214"/>
      <c r="C17" s="214"/>
      <c r="D17" s="24">
        <f>SUM(E17:L17)</f>
        <v>81467</v>
      </c>
      <c r="E17" s="116">
        <f aca="true" t="shared" si="2" ref="E17:L17">E10+E15+E16</f>
        <v>0</v>
      </c>
      <c r="F17" s="116">
        <f t="shared" si="2"/>
        <v>0</v>
      </c>
      <c r="G17" s="116">
        <f t="shared" si="2"/>
        <v>20000</v>
      </c>
      <c r="H17" s="116">
        <f t="shared" si="2"/>
        <v>0</v>
      </c>
      <c r="I17" s="116">
        <f t="shared" si="2"/>
        <v>61467</v>
      </c>
      <c r="J17" s="116">
        <f t="shared" si="2"/>
        <v>0</v>
      </c>
      <c r="K17" s="116">
        <f t="shared" si="2"/>
        <v>0</v>
      </c>
      <c r="L17" s="116">
        <f t="shared" si="2"/>
        <v>0</v>
      </c>
    </row>
    <row r="29" spans="11:14" ht="12.75">
      <c r="K29" s="38"/>
      <c r="L29" s="38"/>
      <c r="M29" s="38"/>
      <c r="N29" s="38"/>
    </row>
    <row r="30" spans="11:14" ht="12.75">
      <c r="K30" s="38"/>
      <c r="L30" s="38"/>
      <c r="M30" s="38"/>
      <c r="N30" s="38"/>
    </row>
    <row r="31" spans="11:14" ht="12.75">
      <c r="K31" s="38"/>
      <c r="L31" s="38"/>
      <c r="M31" s="38"/>
      <c r="N31" s="38"/>
    </row>
    <row r="32" spans="11:14" ht="12.75">
      <c r="K32" s="38"/>
      <c r="L32" s="38"/>
      <c r="M32" s="38"/>
      <c r="N32" s="38"/>
    </row>
    <row r="33" spans="11:14" ht="12.75">
      <c r="K33" s="38"/>
      <c r="L33" s="38"/>
      <c r="M33" s="38"/>
      <c r="N33" s="38"/>
    </row>
    <row r="34" spans="11:14" ht="12.75">
      <c r="K34" s="38"/>
      <c r="L34" s="38" t="s">
        <v>296</v>
      </c>
      <c r="M34" s="38"/>
      <c r="N34" s="38"/>
    </row>
  </sheetData>
  <sheetProtection selectLockedCells="1" selectUnlockedCells="1"/>
  <mergeCells count="11">
    <mergeCell ref="A1:L1"/>
    <mergeCell ref="A3:L3"/>
    <mergeCell ref="A4:L4"/>
    <mergeCell ref="A7:A9"/>
    <mergeCell ref="B7:B9"/>
    <mergeCell ref="C7:C9"/>
    <mergeCell ref="D7:D9"/>
    <mergeCell ref="E7:L7"/>
    <mergeCell ref="E8:I8"/>
    <mergeCell ref="J8:L8"/>
    <mergeCell ref="A17:C17"/>
  </mergeCells>
  <printOptions horizontalCentered="1" verticalCentered="1"/>
  <pageMargins left="0.25" right="0.25" top="0.75" bottom="0.75" header="0.3" footer="0.3"/>
  <pageSetup fitToHeight="1" fitToWidth="1" horizontalDpi="1200" verticalDpi="12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N36"/>
  <sheetViews>
    <sheetView view="pageBreakPreview" zoomScale="85" zoomScaleNormal="85" zoomScaleSheetLayoutView="85" zoomScalePageLayoutView="0" workbookViewId="0" topLeftCell="A1">
      <selection activeCell="O8" sqref="O8:O9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3.57421875" style="0" customWidth="1"/>
    <col min="4" max="12" width="14.57421875" style="0" customWidth="1"/>
  </cols>
  <sheetData>
    <row r="1" spans="1:12" ht="15.75">
      <c r="A1" s="172" t="s">
        <v>511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>
      <c r="A3" s="173" t="s">
        <v>512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ht="18">
      <c r="A4" s="219" t="s">
        <v>513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 t="s">
        <v>2</v>
      </c>
    </row>
    <row r="6" spans="1:12" ht="12.7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</row>
    <row r="7" spans="1:12" ht="12.75" customHeight="1">
      <c r="A7" s="174" t="s">
        <v>17</v>
      </c>
      <c r="B7" s="174" t="s">
        <v>177</v>
      </c>
      <c r="C7" s="175" t="s">
        <v>18</v>
      </c>
      <c r="D7" s="175" t="s">
        <v>19</v>
      </c>
      <c r="E7" s="213" t="s">
        <v>20</v>
      </c>
      <c r="F7" s="213"/>
      <c r="G7" s="213"/>
      <c r="H7" s="213"/>
      <c r="I7" s="213"/>
      <c r="J7" s="213"/>
      <c r="K7" s="213"/>
      <c r="L7" s="213"/>
    </row>
    <row r="8" spans="1:12" ht="12.75" customHeight="1">
      <c r="A8" s="174"/>
      <c r="B8" s="174"/>
      <c r="C8" s="175"/>
      <c r="D8" s="175"/>
      <c r="E8" s="213" t="s">
        <v>21</v>
      </c>
      <c r="F8" s="213"/>
      <c r="G8" s="213"/>
      <c r="H8" s="213"/>
      <c r="I8" s="213"/>
      <c r="J8" s="213" t="s">
        <v>22</v>
      </c>
      <c r="K8" s="213"/>
      <c r="L8" s="213"/>
    </row>
    <row r="9" spans="1:12" ht="68.25" customHeight="1">
      <c r="A9" s="174"/>
      <c r="B9" s="174"/>
      <c r="C9" s="175"/>
      <c r="D9" s="175"/>
      <c r="E9" s="10" t="s">
        <v>24</v>
      </c>
      <c r="F9" s="10" t="s">
        <v>25</v>
      </c>
      <c r="G9" s="10" t="s">
        <v>26</v>
      </c>
      <c r="H9" s="10" t="s">
        <v>27</v>
      </c>
      <c r="I9" s="10" t="s">
        <v>28</v>
      </c>
      <c r="J9" s="10" t="s">
        <v>29</v>
      </c>
      <c r="K9" s="10" t="s">
        <v>30</v>
      </c>
      <c r="L9" s="102" t="s">
        <v>31</v>
      </c>
    </row>
    <row r="10" spans="1:12" ht="18">
      <c r="A10" s="17" t="s">
        <v>82</v>
      </c>
      <c r="B10" s="17"/>
      <c r="C10" s="103" t="s">
        <v>35</v>
      </c>
      <c r="D10" s="24">
        <f>SUM(E10:L10)</f>
        <v>52683</v>
      </c>
      <c r="E10" s="116">
        <f>SUM(E11:E16)</f>
        <v>0</v>
      </c>
      <c r="F10" s="116">
        <f aca="true" t="shared" si="0" ref="F10:L10">SUM(F11:F16)</f>
        <v>0</v>
      </c>
      <c r="G10" s="116">
        <f t="shared" si="0"/>
        <v>3700</v>
      </c>
      <c r="H10" s="116">
        <f t="shared" si="0"/>
        <v>7483</v>
      </c>
      <c r="I10" s="116">
        <f t="shared" si="0"/>
        <v>41500</v>
      </c>
      <c r="J10" s="116">
        <f t="shared" si="0"/>
        <v>0</v>
      </c>
      <c r="K10" s="116">
        <f t="shared" si="0"/>
        <v>0</v>
      </c>
      <c r="L10" s="116">
        <f t="shared" si="0"/>
        <v>0</v>
      </c>
    </row>
    <row r="11" spans="1:12" ht="60">
      <c r="A11" s="17"/>
      <c r="B11" s="17" t="s">
        <v>514</v>
      </c>
      <c r="C11" s="18" t="s">
        <v>515</v>
      </c>
      <c r="D11" s="118">
        <f aca="true" t="shared" si="1" ref="D11:D18">SUM(E11:L11)</f>
        <v>36000</v>
      </c>
      <c r="E11" s="119">
        <v>0</v>
      </c>
      <c r="F11" s="119">
        <v>0</v>
      </c>
      <c r="G11" s="119">
        <v>0</v>
      </c>
      <c r="H11" s="119">
        <v>0</v>
      </c>
      <c r="I11" s="119">
        <v>36000</v>
      </c>
      <c r="J11" s="119">
        <v>0</v>
      </c>
      <c r="K11" s="119">
        <v>0</v>
      </c>
      <c r="L11" s="119">
        <v>0</v>
      </c>
    </row>
    <row r="12" spans="1:12" ht="75">
      <c r="A12" s="17"/>
      <c r="B12" s="17" t="s">
        <v>516</v>
      </c>
      <c r="C12" s="18" t="s">
        <v>517</v>
      </c>
      <c r="D12" s="118">
        <f t="shared" si="1"/>
        <v>4000</v>
      </c>
      <c r="E12" s="119">
        <v>0</v>
      </c>
      <c r="F12" s="119">
        <v>0</v>
      </c>
      <c r="G12" s="119">
        <v>0</v>
      </c>
      <c r="H12" s="119">
        <v>0</v>
      </c>
      <c r="I12" s="119">
        <v>4000</v>
      </c>
      <c r="J12" s="119">
        <v>0</v>
      </c>
      <c r="K12" s="119">
        <v>0</v>
      </c>
      <c r="L12" s="119">
        <v>0</v>
      </c>
    </row>
    <row r="13" spans="1:12" ht="30">
      <c r="A13" s="17"/>
      <c r="B13" s="17" t="s">
        <v>518</v>
      </c>
      <c r="C13" s="18" t="s">
        <v>519</v>
      </c>
      <c r="D13" s="118">
        <f t="shared" si="1"/>
        <v>700</v>
      </c>
      <c r="E13" s="119">
        <v>0</v>
      </c>
      <c r="F13" s="119">
        <v>0</v>
      </c>
      <c r="G13" s="119">
        <v>700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</row>
    <row r="14" spans="1:12" ht="30">
      <c r="A14" s="17"/>
      <c r="B14" s="17" t="s">
        <v>520</v>
      </c>
      <c r="C14" s="18" t="s">
        <v>521</v>
      </c>
      <c r="D14" s="118">
        <f>SUM(E14:L14)</f>
        <v>1500</v>
      </c>
      <c r="E14" s="119">
        <v>0</v>
      </c>
      <c r="F14" s="119">
        <v>0</v>
      </c>
      <c r="G14" s="119">
        <v>0</v>
      </c>
      <c r="H14" s="119">
        <v>0</v>
      </c>
      <c r="I14" s="119">
        <v>1500</v>
      </c>
      <c r="J14" s="119">
        <v>0</v>
      </c>
      <c r="K14" s="119">
        <v>0</v>
      </c>
      <c r="L14" s="119">
        <v>0</v>
      </c>
    </row>
    <row r="15" spans="1:12" ht="30">
      <c r="A15" s="17"/>
      <c r="B15" s="17" t="s">
        <v>522</v>
      </c>
      <c r="C15" s="18" t="s">
        <v>523</v>
      </c>
      <c r="D15" s="118">
        <f>SUM(E15:L15)</f>
        <v>3000</v>
      </c>
      <c r="E15" s="119">
        <v>0</v>
      </c>
      <c r="F15" s="119">
        <v>0</v>
      </c>
      <c r="G15" s="119">
        <v>3000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</row>
    <row r="16" spans="1:12" ht="30">
      <c r="A16" s="17"/>
      <c r="B16" s="17" t="s">
        <v>524</v>
      </c>
      <c r="C16" s="18" t="s">
        <v>525</v>
      </c>
      <c r="D16" s="118">
        <f>SUM(E16:L16)</f>
        <v>7483</v>
      </c>
      <c r="E16" s="119">
        <v>0</v>
      </c>
      <c r="F16" s="119">
        <v>0</v>
      </c>
      <c r="G16" s="119">
        <v>0</v>
      </c>
      <c r="H16" s="119">
        <v>7483</v>
      </c>
      <c r="I16" s="119">
        <v>0</v>
      </c>
      <c r="J16" s="119">
        <v>0</v>
      </c>
      <c r="K16" s="119">
        <v>0</v>
      </c>
      <c r="L16" s="119">
        <v>0</v>
      </c>
    </row>
    <row r="17" spans="1:12" ht="18">
      <c r="A17" s="17" t="s">
        <v>83</v>
      </c>
      <c r="B17" s="17"/>
      <c r="C17" s="103" t="s">
        <v>37</v>
      </c>
      <c r="D17" s="24">
        <f t="shared" si="1"/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</row>
    <row r="18" spans="1:12" ht="18">
      <c r="A18" s="17" t="s">
        <v>84</v>
      </c>
      <c r="B18" s="17"/>
      <c r="C18" s="103" t="s">
        <v>39</v>
      </c>
      <c r="D18" s="24">
        <f t="shared" si="1"/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24">
        <v>0</v>
      </c>
    </row>
    <row r="19" spans="1:12" ht="18" customHeight="1">
      <c r="A19" s="214" t="s">
        <v>341</v>
      </c>
      <c r="B19" s="214"/>
      <c r="C19" s="214"/>
      <c r="D19" s="24">
        <f>SUM(E19:L19)</f>
        <v>52683</v>
      </c>
      <c r="E19" s="116">
        <f aca="true" t="shared" si="2" ref="E19:L19">E10+E17+E18</f>
        <v>0</v>
      </c>
      <c r="F19" s="116">
        <f t="shared" si="2"/>
        <v>0</v>
      </c>
      <c r="G19" s="116">
        <f t="shared" si="2"/>
        <v>3700</v>
      </c>
      <c r="H19" s="116">
        <f t="shared" si="2"/>
        <v>7483</v>
      </c>
      <c r="I19" s="116">
        <f t="shared" si="2"/>
        <v>41500</v>
      </c>
      <c r="J19" s="116">
        <f t="shared" si="2"/>
        <v>0</v>
      </c>
      <c r="K19" s="116">
        <f t="shared" si="2"/>
        <v>0</v>
      </c>
      <c r="L19" s="116">
        <f t="shared" si="2"/>
        <v>0</v>
      </c>
    </row>
    <row r="31" spans="11:14" ht="12.75">
      <c r="K31" s="38"/>
      <c r="L31" s="38"/>
      <c r="M31" s="38"/>
      <c r="N31" s="38"/>
    </row>
    <row r="32" spans="11:14" ht="12.75">
      <c r="K32" s="38"/>
      <c r="L32" s="38"/>
      <c r="M32" s="38"/>
      <c r="N32" s="38"/>
    </row>
    <row r="33" spans="11:14" ht="12.75">
      <c r="K33" s="38"/>
      <c r="L33" s="38"/>
      <c r="M33" s="38"/>
      <c r="N33" s="38"/>
    </row>
    <row r="34" spans="11:14" ht="12.75">
      <c r="K34" s="38"/>
      <c r="L34" s="38"/>
      <c r="M34" s="38"/>
      <c r="N34" s="38"/>
    </row>
    <row r="35" spans="11:14" ht="12.75">
      <c r="K35" s="38"/>
      <c r="L35" s="38"/>
      <c r="M35" s="38"/>
      <c r="N35" s="38"/>
    </row>
    <row r="36" spans="11:14" ht="12.75">
      <c r="K36" s="38"/>
      <c r="L36" s="38" t="s">
        <v>296</v>
      </c>
      <c r="M36" s="38"/>
      <c r="N36" s="38"/>
    </row>
  </sheetData>
  <sheetProtection selectLockedCells="1" selectUnlockedCells="1"/>
  <mergeCells count="11">
    <mergeCell ref="A1:L1"/>
    <mergeCell ref="A3:L3"/>
    <mergeCell ref="A4:L4"/>
    <mergeCell ref="A7:A9"/>
    <mergeCell ref="B7:B9"/>
    <mergeCell ref="C7:C9"/>
    <mergeCell ref="D7:D9"/>
    <mergeCell ref="E7:L7"/>
    <mergeCell ref="E8:I8"/>
    <mergeCell ref="J8:L8"/>
    <mergeCell ref="A19:C19"/>
  </mergeCells>
  <printOptions horizontalCentered="1" verticalCentered="1"/>
  <pageMargins left="0.25" right="0.25" top="0.75" bottom="0.75" header="0.3" footer="0.3"/>
  <pageSetup fitToHeight="1" fitToWidth="1" horizontalDpi="1200" verticalDpi="12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T35"/>
  <sheetViews>
    <sheetView view="pageBreakPreview" zoomScaleNormal="85" zoomScaleSheetLayoutView="100" zoomScalePageLayoutView="0" workbookViewId="0" topLeftCell="A1">
      <selection activeCell="O8" sqref="O8:O9"/>
    </sheetView>
  </sheetViews>
  <sheetFormatPr defaultColWidth="9.140625" defaultRowHeight="12.75"/>
  <cols>
    <col min="1" max="1" width="6.57421875" style="0" customWidth="1"/>
    <col min="2" max="2" width="8.28125" style="0" customWidth="1"/>
    <col min="3" max="3" width="39.421875" style="0" customWidth="1"/>
    <col min="4" max="12" width="14.57421875" style="0" customWidth="1"/>
  </cols>
  <sheetData>
    <row r="1" spans="1:12" ht="15.75">
      <c r="A1" s="172" t="s">
        <v>526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>
      <c r="A3" s="173" t="s">
        <v>527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ht="18">
      <c r="A4" s="219" t="s">
        <v>528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 t="s">
        <v>2</v>
      </c>
    </row>
    <row r="6" spans="1:12" ht="12.7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</row>
    <row r="7" spans="1:12" ht="12.75" customHeight="1">
      <c r="A7" s="174" t="s">
        <v>17</v>
      </c>
      <c r="B7" s="174" t="s">
        <v>177</v>
      </c>
      <c r="C7" s="175" t="s">
        <v>18</v>
      </c>
      <c r="D7" s="175" t="s">
        <v>19</v>
      </c>
      <c r="E7" s="213" t="s">
        <v>20</v>
      </c>
      <c r="F7" s="213"/>
      <c r="G7" s="213"/>
      <c r="H7" s="213"/>
      <c r="I7" s="213"/>
      <c r="J7" s="213"/>
      <c r="K7" s="213"/>
      <c r="L7" s="213"/>
    </row>
    <row r="8" spans="1:12" ht="12.75" customHeight="1">
      <c r="A8" s="174"/>
      <c r="B8" s="174"/>
      <c r="C8" s="175"/>
      <c r="D8" s="175"/>
      <c r="E8" s="213" t="s">
        <v>21</v>
      </c>
      <c r="F8" s="213"/>
      <c r="G8" s="213"/>
      <c r="H8" s="213"/>
      <c r="I8" s="213"/>
      <c r="J8" s="213" t="s">
        <v>22</v>
      </c>
      <c r="K8" s="213"/>
      <c r="L8" s="213"/>
    </row>
    <row r="9" spans="1:12" ht="89.25">
      <c r="A9" s="174"/>
      <c r="B9" s="174"/>
      <c r="C9" s="175"/>
      <c r="D9" s="175"/>
      <c r="E9" s="10" t="s">
        <v>24</v>
      </c>
      <c r="F9" s="10" t="s">
        <v>25</v>
      </c>
      <c r="G9" s="10" t="s">
        <v>26</v>
      </c>
      <c r="H9" s="10" t="s">
        <v>27</v>
      </c>
      <c r="I9" s="10" t="s">
        <v>28</v>
      </c>
      <c r="J9" s="10" t="s">
        <v>29</v>
      </c>
      <c r="K9" s="10" t="s">
        <v>30</v>
      </c>
      <c r="L9" s="102" t="s">
        <v>31</v>
      </c>
    </row>
    <row r="10" spans="1:12" ht="18">
      <c r="A10" s="17" t="s">
        <v>87</v>
      </c>
      <c r="B10" s="17"/>
      <c r="C10" s="103" t="s">
        <v>35</v>
      </c>
      <c r="D10" s="24">
        <f aca="true" t="shared" si="0" ref="D10:D19">SUM(E10:L10)</f>
        <v>9500</v>
      </c>
      <c r="E10" s="116">
        <f>SUM(E11:E15)</f>
        <v>200</v>
      </c>
      <c r="F10" s="116">
        <f aca="true" t="shared" si="1" ref="F10:L10">SUM(F11:F15)</f>
        <v>55</v>
      </c>
      <c r="G10" s="116">
        <f t="shared" si="1"/>
        <v>2745</v>
      </c>
      <c r="H10" s="116">
        <f t="shared" si="1"/>
        <v>0</v>
      </c>
      <c r="I10" s="116">
        <f t="shared" si="1"/>
        <v>6500</v>
      </c>
      <c r="J10" s="116">
        <f t="shared" si="1"/>
        <v>0</v>
      </c>
      <c r="K10" s="116">
        <f t="shared" si="1"/>
        <v>0</v>
      </c>
      <c r="L10" s="116">
        <f t="shared" si="1"/>
        <v>0</v>
      </c>
    </row>
    <row r="11" spans="1:12" ht="18">
      <c r="A11" s="17"/>
      <c r="B11" s="17" t="s">
        <v>529</v>
      </c>
      <c r="C11" s="18" t="s">
        <v>530</v>
      </c>
      <c r="D11" s="118">
        <f t="shared" si="0"/>
        <v>2000</v>
      </c>
      <c r="E11" s="119">
        <v>150</v>
      </c>
      <c r="F11" s="119">
        <v>40</v>
      </c>
      <c r="G11" s="119">
        <v>1310</v>
      </c>
      <c r="H11" s="119">
        <v>0</v>
      </c>
      <c r="I11" s="119">
        <v>500</v>
      </c>
      <c r="J11" s="119">
        <v>0</v>
      </c>
      <c r="K11" s="119">
        <v>0</v>
      </c>
      <c r="L11" s="119">
        <v>0</v>
      </c>
    </row>
    <row r="12" spans="1:12" ht="30">
      <c r="A12" s="17"/>
      <c r="B12" s="17" t="s">
        <v>826</v>
      </c>
      <c r="C12" s="18" t="s">
        <v>531</v>
      </c>
      <c r="D12" s="118">
        <f t="shared" si="0"/>
        <v>500</v>
      </c>
      <c r="E12" s="119">
        <v>50</v>
      </c>
      <c r="F12" s="119">
        <v>15</v>
      </c>
      <c r="G12" s="119">
        <v>435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</row>
    <row r="13" spans="1:12" ht="18">
      <c r="A13" s="17"/>
      <c r="B13" s="17" t="s">
        <v>827</v>
      </c>
      <c r="C13" s="18" t="s">
        <v>532</v>
      </c>
      <c r="D13" s="118">
        <f t="shared" si="0"/>
        <v>1000</v>
      </c>
      <c r="E13" s="119">
        <v>0</v>
      </c>
      <c r="F13" s="119">
        <v>0</v>
      </c>
      <c r="G13" s="119">
        <v>1000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</row>
    <row r="14" spans="1:12" ht="18">
      <c r="A14" s="17"/>
      <c r="B14" s="17" t="s">
        <v>828</v>
      </c>
      <c r="C14" s="18" t="s">
        <v>533</v>
      </c>
      <c r="D14" s="118">
        <f t="shared" si="0"/>
        <v>3000</v>
      </c>
      <c r="E14" s="119">
        <v>0</v>
      </c>
      <c r="F14" s="119">
        <v>0</v>
      </c>
      <c r="G14" s="119">
        <v>0</v>
      </c>
      <c r="H14" s="119">
        <v>0</v>
      </c>
      <c r="I14" s="119">
        <v>3000</v>
      </c>
      <c r="J14" s="119">
        <v>0</v>
      </c>
      <c r="K14" s="119">
        <v>0</v>
      </c>
      <c r="L14" s="119">
        <v>0</v>
      </c>
    </row>
    <row r="15" spans="1:12" ht="30">
      <c r="A15" s="17"/>
      <c r="B15" s="17" t="s">
        <v>829</v>
      </c>
      <c r="C15" s="18" t="s">
        <v>534</v>
      </c>
      <c r="D15" s="118">
        <f>SUM(E15:L15)</f>
        <v>3000</v>
      </c>
      <c r="E15" s="119">
        <v>0</v>
      </c>
      <c r="F15" s="119">
        <v>0</v>
      </c>
      <c r="G15" s="119">
        <v>0</v>
      </c>
      <c r="H15" s="119">
        <v>0</v>
      </c>
      <c r="I15" s="119">
        <v>3000</v>
      </c>
      <c r="J15" s="119">
        <v>0</v>
      </c>
      <c r="K15" s="119">
        <v>0</v>
      </c>
      <c r="L15" s="119">
        <v>0</v>
      </c>
    </row>
    <row r="16" spans="1:12" ht="18">
      <c r="A16" s="17" t="s">
        <v>88</v>
      </c>
      <c r="B16" s="17"/>
      <c r="C16" s="103" t="s">
        <v>37</v>
      </c>
      <c r="D16" s="24">
        <f t="shared" si="0"/>
        <v>12500</v>
      </c>
      <c r="E16" s="116">
        <f>SUM(E17:E18)</f>
        <v>180</v>
      </c>
      <c r="F16" s="116">
        <f aca="true" t="shared" si="2" ref="F16:L16">SUM(F17:F18)</f>
        <v>50</v>
      </c>
      <c r="G16" s="116">
        <f t="shared" si="2"/>
        <v>10770</v>
      </c>
      <c r="H16" s="116">
        <f t="shared" si="2"/>
        <v>0</v>
      </c>
      <c r="I16" s="116">
        <f t="shared" si="2"/>
        <v>1500</v>
      </c>
      <c r="J16" s="116">
        <f t="shared" si="2"/>
        <v>0</v>
      </c>
      <c r="K16" s="116">
        <f t="shared" si="2"/>
        <v>0</v>
      </c>
      <c r="L16" s="116">
        <f t="shared" si="2"/>
        <v>0</v>
      </c>
    </row>
    <row r="17" spans="1:12" ht="18">
      <c r="A17" s="17"/>
      <c r="B17" s="17" t="s">
        <v>830</v>
      </c>
      <c r="C17" s="18" t="s">
        <v>535</v>
      </c>
      <c r="D17" s="118">
        <f t="shared" si="0"/>
        <v>11000</v>
      </c>
      <c r="E17" s="119">
        <v>180</v>
      </c>
      <c r="F17" s="119">
        <v>50</v>
      </c>
      <c r="G17" s="119">
        <v>10770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</row>
    <row r="18" spans="1:12" ht="18">
      <c r="A18" s="17"/>
      <c r="B18" s="17" t="s">
        <v>831</v>
      </c>
      <c r="C18" s="18" t="s">
        <v>536</v>
      </c>
      <c r="D18" s="118">
        <f t="shared" si="0"/>
        <v>1500</v>
      </c>
      <c r="E18" s="119">
        <v>0</v>
      </c>
      <c r="F18" s="119">
        <v>0</v>
      </c>
      <c r="G18" s="119">
        <v>0</v>
      </c>
      <c r="H18" s="119">
        <v>0</v>
      </c>
      <c r="I18" s="119">
        <v>1500</v>
      </c>
      <c r="J18" s="119">
        <v>0</v>
      </c>
      <c r="K18" s="119">
        <v>0</v>
      </c>
      <c r="L18" s="119">
        <v>0</v>
      </c>
    </row>
    <row r="19" spans="1:12" ht="18">
      <c r="A19" s="17" t="s">
        <v>89</v>
      </c>
      <c r="B19" s="17"/>
      <c r="C19" s="103" t="s">
        <v>39</v>
      </c>
      <c r="D19" s="24">
        <f t="shared" si="0"/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24">
        <v>0</v>
      </c>
    </row>
    <row r="20" spans="1:12" ht="18" customHeight="1">
      <c r="A20" s="214" t="s">
        <v>341</v>
      </c>
      <c r="B20" s="214"/>
      <c r="C20" s="214"/>
      <c r="D20" s="24">
        <f>SUM(E20:L20)</f>
        <v>22000</v>
      </c>
      <c r="E20" s="116">
        <f aca="true" t="shared" si="3" ref="E20:L20">E10+E16+E19</f>
        <v>380</v>
      </c>
      <c r="F20" s="116">
        <f t="shared" si="3"/>
        <v>105</v>
      </c>
      <c r="G20" s="116">
        <f t="shared" si="3"/>
        <v>13515</v>
      </c>
      <c r="H20" s="116">
        <f t="shared" si="3"/>
        <v>0</v>
      </c>
      <c r="I20" s="116">
        <f t="shared" si="3"/>
        <v>8000</v>
      </c>
      <c r="J20" s="116">
        <f t="shared" si="3"/>
        <v>0</v>
      </c>
      <c r="K20" s="116">
        <f t="shared" si="3"/>
        <v>0</v>
      </c>
      <c r="L20" s="116">
        <f t="shared" si="3"/>
        <v>0</v>
      </c>
    </row>
    <row r="28" spans="11:20" ht="12.75"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1:20" ht="12.75"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1:20" ht="12.75"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11:20" ht="12.75"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11:20" ht="12.75"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11:20" ht="12.75"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pans="11:20" ht="12.75"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pans="11:20" ht="12.75">
      <c r="K35" s="38"/>
      <c r="L35" s="38" t="s">
        <v>296</v>
      </c>
      <c r="M35" s="38"/>
      <c r="N35" s="38"/>
      <c r="O35" s="38"/>
      <c r="P35" s="38"/>
      <c r="Q35" s="38"/>
      <c r="R35" s="38"/>
      <c r="S35" s="38"/>
      <c r="T35" s="38"/>
    </row>
  </sheetData>
  <sheetProtection selectLockedCells="1" selectUnlockedCells="1"/>
  <mergeCells count="11">
    <mergeCell ref="A1:L1"/>
    <mergeCell ref="A3:L3"/>
    <mergeCell ref="A4:L4"/>
    <mergeCell ref="A7:A9"/>
    <mergeCell ref="B7:B9"/>
    <mergeCell ref="C7:C9"/>
    <mergeCell ref="D7:D9"/>
    <mergeCell ref="E7:L7"/>
    <mergeCell ref="E8:I8"/>
    <mergeCell ref="J8:L8"/>
    <mergeCell ref="A20:C20"/>
  </mergeCells>
  <printOptions horizontalCentered="1" verticalCentered="1"/>
  <pageMargins left="0.25" right="0.25" top="0.75" bottom="0.75" header="0.3" footer="0.3"/>
  <pageSetup fitToHeight="1" fitToWidth="1" horizontalDpi="1200" verticalDpi="1200" orientation="landscape" paperSize="9" scale="77" r:id="rId1"/>
  <ignoredErrors>
    <ignoredError sqref="B17:B18 B12:B15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AF72"/>
  <sheetViews>
    <sheetView view="pageBreakPreview" zoomScale="85" zoomScaleNormal="85" zoomScaleSheetLayoutView="85" zoomScalePageLayoutView="0" workbookViewId="0" topLeftCell="A7">
      <selection activeCell="O8" sqref="O8:O9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0.8515625" style="0" customWidth="1"/>
    <col min="4" max="4" width="12.421875" style="0" customWidth="1"/>
    <col min="5" max="5" width="45.00390625" style="0" customWidth="1"/>
    <col min="6" max="14" width="14.57421875" style="0" customWidth="1"/>
  </cols>
  <sheetData>
    <row r="1" spans="1:14" ht="15.75">
      <c r="A1" s="172" t="s">
        <v>537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32" ht="18">
      <c r="A3" s="173" t="s">
        <v>538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</row>
    <row r="4" spans="1:14" ht="15">
      <c r="A4" s="220" t="s">
        <v>539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 t="s">
        <v>2</v>
      </c>
    </row>
    <row r="6" spans="1:14" ht="12.7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172</v>
      </c>
    </row>
    <row r="7" spans="1:14" ht="12.75" customHeight="1">
      <c r="A7" s="174" t="s">
        <v>17</v>
      </c>
      <c r="B7" s="174" t="s">
        <v>177</v>
      </c>
      <c r="C7" s="174" t="s">
        <v>345</v>
      </c>
      <c r="D7" s="174" t="s">
        <v>540</v>
      </c>
      <c r="E7" s="175" t="s">
        <v>18</v>
      </c>
      <c r="F7" s="175" t="s">
        <v>19</v>
      </c>
      <c r="G7" s="213" t="s">
        <v>20</v>
      </c>
      <c r="H7" s="213"/>
      <c r="I7" s="213"/>
      <c r="J7" s="213"/>
      <c r="K7" s="213"/>
      <c r="L7" s="213"/>
      <c r="M7" s="213"/>
      <c r="N7" s="213"/>
    </row>
    <row r="8" spans="1:14" ht="12.75" customHeight="1">
      <c r="A8" s="174"/>
      <c r="B8" s="174"/>
      <c r="C8" s="174"/>
      <c r="D8" s="174"/>
      <c r="E8" s="175"/>
      <c r="F8" s="175"/>
      <c r="G8" s="213" t="s">
        <v>21</v>
      </c>
      <c r="H8" s="213"/>
      <c r="I8" s="213"/>
      <c r="J8" s="213"/>
      <c r="K8" s="213"/>
      <c r="L8" s="213" t="s">
        <v>22</v>
      </c>
      <c r="M8" s="213"/>
      <c r="N8" s="213"/>
    </row>
    <row r="9" spans="1:14" ht="93" customHeight="1">
      <c r="A9" s="174"/>
      <c r="B9" s="174"/>
      <c r="C9" s="174"/>
      <c r="D9" s="174"/>
      <c r="E9" s="175"/>
      <c r="F9" s="175"/>
      <c r="G9" s="10" t="s">
        <v>24</v>
      </c>
      <c r="H9" s="10" t="s">
        <v>25</v>
      </c>
      <c r="I9" s="10" t="s">
        <v>26</v>
      </c>
      <c r="J9" s="10" t="s">
        <v>27</v>
      </c>
      <c r="K9" s="10" t="s">
        <v>28</v>
      </c>
      <c r="L9" s="10" t="s">
        <v>29</v>
      </c>
      <c r="M9" s="10" t="s">
        <v>30</v>
      </c>
      <c r="N9" s="102" t="s">
        <v>31</v>
      </c>
    </row>
    <row r="10" spans="1:14" ht="18">
      <c r="A10" s="17" t="s">
        <v>541</v>
      </c>
      <c r="B10" s="17"/>
      <c r="C10" s="17"/>
      <c r="D10" s="17"/>
      <c r="E10" s="103" t="s">
        <v>35</v>
      </c>
      <c r="F10" s="24">
        <f aca="true" t="shared" si="0" ref="F10:F38">SUM(G10:N10)</f>
        <v>96051</v>
      </c>
      <c r="G10" s="116">
        <f>G11+G21</f>
        <v>0</v>
      </c>
      <c r="H10" s="116">
        <f aca="true" t="shared" si="1" ref="H10:N10">H11+H21</f>
        <v>0</v>
      </c>
      <c r="I10" s="116">
        <f t="shared" si="1"/>
        <v>500</v>
      </c>
      <c r="J10" s="116">
        <f t="shared" si="1"/>
        <v>95551</v>
      </c>
      <c r="K10" s="116">
        <f t="shared" si="1"/>
        <v>0</v>
      </c>
      <c r="L10" s="116">
        <f t="shared" si="1"/>
        <v>0</v>
      </c>
      <c r="M10" s="116">
        <f t="shared" si="1"/>
        <v>0</v>
      </c>
      <c r="N10" s="116">
        <f t="shared" si="1"/>
        <v>0</v>
      </c>
    </row>
    <row r="11" spans="1:14" ht="18">
      <c r="A11" s="17"/>
      <c r="B11" s="17" t="s">
        <v>542</v>
      </c>
      <c r="C11" s="17"/>
      <c r="D11" s="17"/>
      <c r="E11" s="18" t="s">
        <v>543</v>
      </c>
      <c r="F11" s="24">
        <f t="shared" si="0"/>
        <v>53620</v>
      </c>
      <c r="G11" s="117">
        <f>G12+G13+G14</f>
        <v>0</v>
      </c>
      <c r="H11" s="117">
        <f aca="true" t="shared" si="2" ref="H11:M11">H12+H13+H14</f>
        <v>0</v>
      </c>
      <c r="I11" s="117">
        <f t="shared" si="2"/>
        <v>500</v>
      </c>
      <c r="J11" s="117">
        <f t="shared" si="2"/>
        <v>53120</v>
      </c>
      <c r="K11" s="117">
        <f t="shared" si="2"/>
        <v>0</v>
      </c>
      <c r="L11" s="117">
        <f t="shared" si="2"/>
        <v>0</v>
      </c>
      <c r="M11" s="117">
        <f t="shared" si="2"/>
        <v>0</v>
      </c>
      <c r="N11" s="117">
        <f>SUM(N12:N14)</f>
        <v>0</v>
      </c>
    </row>
    <row r="12" spans="1:14" ht="18">
      <c r="A12" s="17"/>
      <c r="B12" s="17"/>
      <c r="C12" s="17" t="s">
        <v>544</v>
      </c>
      <c r="D12" s="17"/>
      <c r="E12" s="18" t="s">
        <v>545</v>
      </c>
      <c r="F12" s="118">
        <f t="shared" si="0"/>
        <v>5000</v>
      </c>
      <c r="G12" s="119">
        <v>0</v>
      </c>
      <c r="H12" s="119">
        <v>0</v>
      </c>
      <c r="I12" s="119">
        <v>0</v>
      </c>
      <c r="J12" s="119">
        <v>5000</v>
      </c>
      <c r="K12" s="119">
        <v>0</v>
      </c>
      <c r="L12" s="119">
        <v>0</v>
      </c>
      <c r="M12" s="119">
        <v>0</v>
      </c>
      <c r="N12" s="119">
        <v>0</v>
      </c>
    </row>
    <row r="13" spans="1:14" ht="45">
      <c r="A13" s="17"/>
      <c r="B13" s="17"/>
      <c r="C13" s="17" t="s">
        <v>546</v>
      </c>
      <c r="D13" s="17"/>
      <c r="E13" s="18" t="s">
        <v>547</v>
      </c>
      <c r="F13" s="118">
        <f t="shared" si="0"/>
        <v>100</v>
      </c>
      <c r="G13" s="119">
        <v>0</v>
      </c>
      <c r="H13" s="119">
        <v>0</v>
      </c>
      <c r="I13" s="119">
        <v>0</v>
      </c>
      <c r="J13" s="119">
        <v>100</v>
      </c>
      <c r="K13" s="119">
        <v>0</v>
      </c>
      <c r="L13" s="119">
        <v>0</v>
      </c>
      <c r="M13" s="119">
        <v>0</v>
      </c>
      <c r="N13" s="119">
        <v>0</v>
      </c>
    </row>
    <row r="14" spans="1:14" ht="18">
      <c r="A14" s="17"/>
      <c r="B14" s="17"/>
      <c r="C14" s="17" t="s">
        <v>548</v>
      </c>
      <c r="D14" s="17"/>
      <c r="E14" s="18" t="s">
        <v>549</v>
      </c>
      <c r="F14" s="24">
        <f t="shared" si="0"/>
        <v>48520</v>
      </c>
      <c r="G14" s="117">
        <f>SUM(G15:G20)</f>
        <v>0</v>
      </c>
      <c r="H14" s="117">
        <f aca="true" t="shared" si="3" ref="H14:N14">SUM(H15:H20)</f>
        <v>0</v>
      </c>
      <c r="I14" s="117">
        <f t="shared" si="3"/>
        <v>500</v>
      </c>
      <c r="J14" s="117">
        <f t="shared" si="3"/>
        <v>48020</v>
      </c>
      <c r="K14" s="117">
        <f t="shared" si="3"/>
        <v>0</v>
      </c>
      <c r="L14" s="117">
        <f t="shared" si="3"/>
        <v>0</v>
      </c>
      <c r="M14" s="117">
        <f t="shared" si="3"/>
        <v>0</v>
      </c>
      <c r="N14" s="117">
        <f t="shared" si="3"/>
        <v>0</v>
      </c>
    </row>
    <row r="15" spans="1:14" ht="30">
      <c r="A15" s="17"/>
      <c r="B15" s="17"/>
      <c r="C15" s="17"/>
      <c r="D15" s="17" t="s">
        <v>550</v>
      </c>
      <c r="E15" s="18" t="s">
        <v>551</v>
      </c>
      <c r="F15" s="118">
        <f aca="true" t="shared" si="4" ref="F15:F20">SUM(G15:N15)</f>
        <v>24850</v>
      </c>
      <c r="G15" s="119">
        <v>0</v>
      </c>
      <c r="H15" s="119">
        <v>0</v>
      </c>
      <c r="I15" s="119">
        <v>0</v>
      </c>
      <c r="J15" s="119">
        <v>24850</v>
      </c>
      <c r="K15" s="119">
        <v>0</v>
      </c>
      <c r="L15" s="119">
        <v>0</v>
      </c>
      <c r="M15" s="119">
        <v>0</v>
      </c>
      <c r="N15" s="119">
        <v>0</v>
      </c>
    </row>
    <row r="16" spans="1:14" ht="18">
      <c r="A16" s="17"/>
      <c r="B16" s="17"/>
      <c r="C16" s="17"/>
      <c r="D16" s="17" t="s">
        <v>552</v>
      </c>
      <c r="E16" s="18" t="s">
        <v>553</v>
      </c>
      <c r="F16" s="118">
        <f t="shared" si="4"/>
        <v>6000</v>
      </c>
      <c r="G16" s="119">
        <v>0</v>
      </c>
      <c r="H16" s="119">
        <v>0</v>
      </c>
      <c r="I16" s="119">
        <v>0</v>
      </c>
      <c r="J16" s="119">
        <v>6000</v>
      </c>
      <c r="K16" s="119">
        <v>0</v>
      </c>
      <c r="L16" s="119">
        <v>0</v>
      </c>
      <c r="M16" s="119">
        <v>0</v>
      </c>
      <c r="N16" s="119">
        <v>0</v>
      </c>
    </row>
    <row r="17" spans="1:14" ht="30">
      <c r="A17" s="17"/>
      <c r="B17" s="17"/>
      <c r="C17" s="17"/>
      <c r="D17" s="17" t="s">
        <v>554</v>
      </c>
      <c r="E17" s="18" t="s">
        <v>555</v>
      </c>
      <c r="F17" s="118">
        <f t="shared" si="4"/>
        <v>16000</v>
      </c>
      <c r="G17" s="119">
        <v>0</v>
      </c>
      <c r="H17" s="119">
        <v>0</v>
      </c>
      <c r="I17" s="119">
        <v>0</v>
      </c>
      <c r="J17" s="119">
        <v>16000</v>
      </c>
      <c r="K17" s="119">
        <v>0</v>
      </c>
      <c r="L17" s="119">
        <v>0</v>
      </c>
      <c r="M17" s="119">
        <v>0</v>
      </c>
      <c r="N17" s="119">
        <v>0</v>
      </c>
    </row>
    <row r="18" spans="1:14" ht="18">
      <c r="A18" s="17"/>
      <c r="B18" s="17"/>
      <c r="C18" s="17"/>
      <c r="D18" s="17" t="s">
        <v>556</v>
      </c>
      <c r="E18" s="18" t="s">
        <v>557</v>
      </c>
      <c r="F18" s="118">
        <f t="shared" si="4"/>
        <v>470</v>
      </c>
      <c r="G18" s="119">
        <v>0</v>
      </c>
      <c r="H18" s="119">
        <v>0</v>
      </c>
      <c r="I18" s="119">
        <v>0</v>
      </c>
      <c r="J18" s="119">
        <v>470</v>
      </c>
      <c r="K18" s="119">
        <v>0</v>
      </c>
      <c r="L18" s="119">
        <v>0</v>
      </c>
      <c r="M18" s="119">
        <v>0</v>
      </c>
      <c r="N18" s="119">
        <v>0</v>
      </c>
    </row>
    <row r="19" spans="1:14" ht="30">
      <c r="A19" s="17"/>
      <c r="B19" s="17"/>
      <c r="C19" s="17"/>
      <c r="D19" s="17" t="s">
        <v>558</v>
      </c>
      <c r="E19" s="18" t="s">
        <v>559</v>
      </c>
      <c r="F19" s="118">
        <f t="shared" si="4"/>
        <v>700</v>
      </c>
      <c r="G19" s="119">
        <v>0</v>
      </c>
      <c r="H19" s="119">
        <v>0</v>
      </c>
      <c r="I19" s="119">
        <v>0</v>
      </c>
      <c r="J19" s="119">
        <v>700</v>
      </c>
      <c r="K19" s="119">
        <v>0</v>
      </c>
      <c r="L19" s="119">
        <v>0</v>
      </c>
      <c r="M19" s="119">
        <v>0</v>
      </c>
      <c r="N19" s="119">
        <v>0</v>
      </c>
    </row>
    <row r="20" spans="1:14" ht="30">
      <c r="A20" s="17"/>
      <c r="B20" s="17"/>
      <c r="C20" s="17"/>
      <c r="D20" s="17" t="s">
        <v>560</v>
      </c>
      <c r="E20" s="18" t="s">
        <v>561</v>
      </c>
      <c r="F20" s="118">
        <f t="shared" si="4"/>
        <v>500</v>
      </c>
      <c r="G20" s="119">
        <v>0</v>
      </c>
      <c r="H20" s="119">
        <v>0</v>
      </c>
      <c r="I20" s="119">
        <v>500</v>
      </c>
      <c r="J20" s="119">
        <v>0</v>
      </c>
      <c r="K20" s="119">
        <v>0</v>
      </c>
      <c r="L20" s="119">
        <v>0</v>
      </c>
      <c r="M20" s="119">
        <v>0</v>
      </c>
      <c r="N20" s="119">
        <v>0</v>
      </c>
    </row>
    <row r="21" spans="1:14" ht="30">
      <c r="A21" s="17"/>
      <c r="B21" s="17" t="s">
        <v>562</v>
      </c>
      <c r="C21" s="17"/>
      <c r="D21" s="17"/>
      <c r="E21" s="18" t="s">
        <v>563</v>
      </c>
      <c r="F21" s="24">
        <f t="shared" si="0"/>
        <v>42431</v>
      </c>
      <c r="G21" s="117">
        <f>G22+G26+G27</f>
        <v>0</v>
      </c>
      <c r="H21" s="117">
        <f aca="true" t="shared" si="5" ref="H21:N21">H22+H26+H27</f>
        <v>0</v>
      </c>
      <c r="I21" s="117">
        <f t="shared" si="5"/>
        <v>0</v>
      </c>
      <c r="J21" s="117">
        <f t="shared" si="5"/>
        <v>42431</v>
      </c>
      <c r="K21" s="117">
        <f t="shared" si="5"/>
        <v>0</v>
      </c>
      <c r="L21" s="117">
        <f t="shared" si="5"/>
        <v>0</v>
      </c>
      <c r="M21" s="117">
        <f t="shared" si="5"/>
        <v>0</v>
      </c>
      <c r="N21" s="117">
        <f t="shared" si="5"/>
        <v>0</v>
      </c>
    </row>
    <row r="22" spans="1:14" ht="18">
      <c r="A22" s="17"/>
      <c r="B22" s="17"/>
      <c r="C22" s="17" t="s">
        <v>564</v>
      </c>
      <c r="D22" s="17"/>
      <c r="E22" s="18" t="s">
        <v>565</v>
      </c>
      <c r="F22" s="24">
        <f t="shared" si="0"/>
        <v>15431</v>
      </c>
      <c r="G22" s="117">
        <f>SUM(G23:G25)</f>
        <v>0</v>
      </c>
      <c r="H22" s="117">
        <f aca="true" t="shared" si="6" ref="H22:N22">SUM(H23:H25)</f>
        <v>0</v>
      </c>
      <c r="I22" s="117">
        <f t="shared" si="6"/>
        <v>0</v>
      </c>
      <c r="J22" s="117">
        <f t="shared" si="6"/>
        <v>15431</v>
      </c>
      <c r="K22" s="117">
        <f t="shared" si="6"/>
        <v>0</v>
      </c>
      <c r="L22" s="117">
        <f t="shared" si="6"/>
        <v>0</v>
      </c>
      <c r="M22" s="117">
        <f t="shared" si="6"/>
        <v>0</v>
      </c>
      <c r="N22" s="117">
        <f t="shared" si="6"/>
        <v>0</v>
      </c>
    </row>
    <row r="23" spans="1:14" ht="18">
      <c r="A23" s="17"/>
      <c r="B23" s="17"/>
      <c r="C23" s="17"/>
      <c r="D23" s="17" t="s">
        <v>566</v>
      </c>
      <c r="E23" s="18" t="s">
        <v>567</v>
      </c>
      <c r="F23" s="118">
        <f t="shared" si="0"/>
        <v>9000</v>
      </c>
      <c r="G23" s="119">
        <v>0</v>
      </c>
      <c r="H23" s="119">
        <v>0</v>
      </c>
      <c r="I23" s="119">
        <v>0</v>
      </c>
      <c r="J23" s="119">
        <v>9000</v>
      </c>
      <c r="K23" s="119">
        <v>0</v>
      </c>
      <c r="L23" s="119">
        <v>0</v>
      </c>
      <c r="M23" s="119">
        <v>0</v>
      </c>
      <c r="N23" s="119">
        <v>0</v>
      </c>
    </row>
    <row r="24" spans="1:14" ht="18">
      <c r="A24" s="17"/>
      <c r="B24" s="17"/>
      <c r="C24" s="17"/>
      <c r="D24" s="17" t="s">
        <v>568</v>
      </c>
      <c r="E24" s="18" t="s">
        <v>569</v>
      </c>
      <c r="F24" s="118">
        <f t="shared" si="0"/>
        <v>1300</v>
      </c>
      <c r="G24" s="119">
        <v>0</v>
      </c>
      <c r="H24" s="119">
        <v>0</v>
      </c>
      <c r="I24" s="119">
        <v>0</v>
      </c>
      <c r="J24" s="119">
        <v>1300</v>
      </c>
      <c r="K24" s="119">
        <v>0</v>
      </c>
      <c r="L24" s="119">
        <v>0</v>
      </c>
      <c r="M24" s="119">
        <v>0</v>
      </c>
      <c r="N24" s="119">
        <v>0</v>
      </c>
    </row>
    <row r="25" spans="1:14" ht="18">
      <c r="A25" s="17"/>
      <c r="B25" s="17"/>
      <c r="C25" s="17"/>
      <c r="D25" s="17" t="s">
        <v>570</v>
      </c>
      <c r="E25" s="18" t="s">
        <v>571</v>
      </c>
      <c r="F25" s="118">
        <f t="shared" si="0"/>
        <v>5131</v>
      </c>
      <c r="G25" s="119">
        <v>0</v>
      </c>
      <c r="H25" s="119">
        <v>0</v>
      </c>
      <c r="I25" s="119">
        <v>0</v>
      </c>
      <c r="J25" s="119">
        <v>5131</v>
      </c>
      <c r="K25" s="119">
        <v>0</v>
      </c>
      <c r="L25" s="119">
        <v>0</v>
      </c>
      <c r="M25" s="119">
        <v>0</v>
      </c>
      <c r="N25" s="119">
        <v>0</v>
      </c>
    </row>
    <row r="26" spans="1:14" ht="18">
      <c r="A26" s="17"/>
      <c r="B26" s="17"/>
      <c r="C26" s="17" t="s">
        <v>572</v>
      </c>
      <c r="D26" s="17"/>
      <c r="E26" s="18" t="s">
        <v>573</v>
      </c>
      <c r="F26" s="118">
        <f t="shared" si="0"/>
        <v>22000</v>
      </c>
      <c r="G26" s="119">
        <v>0</v>
      </c>
      <c r="H26" s="119">
        <v>0</v>
      </c>
      <c r="I26" s="119">
        <v>0</v>
      </c>
      <c r="J26" s="119">
        <v>22000</v>
      </c>
      <c r="K26" s="119">
        <v>0</v>
      </c>
      <c r="L26" s="119">
        <v>0</v>
      </c>
      <c r="M26" s="119">
        <v>0</v>
      </c>
      <c r="N26" s="119">
        <v>0</v>
      </c>
    </row>
    <row r="27" spans="1:14" ht="18">
      <c r="A27" s="17"/>
      <c r="B27" s="17"/>
      <c r="C27" s="17" t="s">
        <v>574</v>
      </c>
      <c r="D27" s="17"/>
      <c r="E27" s="18" t="s">
        <v>575</v>
      </c>
      <c r="F27" s="118">
        <f t="shared" si="0"/>
        <v>5000</v>
      </c>
      <c r="G27" s="119">
        <v>0</v>
      </c>
      <c r="H27" s="119">
        <v>0</v>
      </c>
      <c r="I27" s="119">
        <v>0</v>
      </c>
      <c r="J27" s="119">
        <v>5000</v>
      </c>
      <c r="K27" s="119">
        <v>0</v>
      </c>
      <c r="L27" s="119">
        <v>0</v>
      </c>
      <c r="M27" s="119">
        <v>0</v>
      </c>
      <c r="N27" s="127">
        <v>0</v>
      </c>
    </row>
    <row r="28" spans="1:14" ht="18">
      <c r="A28" s="17" t="s">
        <v>576</v>
      </c>
      <c r="B28" s="17"/>
      <c r="C28" s="17"/>
      <c r="D28" s="17"/>
      <c r="E28" s="103" t="s">
        <v>37</v>
      </c>
      <c r="F28" s="24">
        <f t="shared" si="0"/>
        <v>220700</v>
      </c>
      <c r="G28" s="116">
        <f>SUM(G29:G33)+G35</f>
        <v>0</v>
      </c>
      <c r="H28" s="116">
        <f aca="true" t="shared" si="7" ref="H28:N28">SUM(H29:H33)+H35</f>
        <v>0</v>
      </c>
      <c r="I28" s="116">
        <f t="shared" si="7"/>
        <v>0</v>
      </c>
      <c r="J28" s="116">
        <f t="shared" si="7"/>
        <v>220700</v>
      </c>
      <c r="K28" s="116">
        <f t="shared" si="7"/>
        <v>0</v>
      </c>
      <c r="L28" s="116">
        <f t="shared" si="7"/>
        <v>0</v>
      </c>
      <c r="M28" s="116">
        <f t="shared" si="7"/>
        <v>0</v>
      </c>
      <c r="N28" s="116">
        <f t="shared" si="7"/>
        <v>0</v>
      </c>
    </row>
    <row r="29" spans="1:14" ht="30">
      <c r="A29" s="17"/>
      <c r="B29" s="17"/>
      <c r="C29" s="17" t="s">
        <v>577</v>
      </c>
      <c r="D29" s="17"/>
      <c r="E29" s="18" t="s">
        <v>578</v>
      </c>
      <c r="F29" s="118">
        <f aca="true" t="shared" si="8" ref="F29:F36">SUM(G29:N29)</f>
        <v>5300</v>
      </c>
      <c r="G29" s="119">
        <v>0</v>
      </c>
      <c r="H29" s="119">
        <v>0</v>
      </c>
      <c r="I29" s="119">
        <v>0</v>
      </c>
      <c r="J29" s="119">
        <v>5300</v>
      </c>
      <c r="K29" s="119">
        <v>0</v>
      </c>
      <c r="L29" s="119">
        <v>0</v>
      </c>
      <c r="M29" s="119">
        <v>0</v>
      </c>
      <c r="N29" s="119">
        <v>0</v>
      </c>
    </row>
    <row r="30" spans="1:14" ht="30">
      <c r="A30" s="17"/>
      <c r="B30" s="17"/>
      <c r="C30" s="17" t="s">
        <v>579</v>
      </c>
      <c r="D30" s="17"/>
      <c r="E30" s="18" t="s">
        <v>580</v>
      </c>
      <c r="F30" s="118">
        <f t="shared" si="8"/>
        <v>180000</v>
      </c>
      <c r="G30" s="119">
        <v>0</v>
      </c>
      <c r="H30" s="119">
        <v>0</v>
      </c>
      <c r="I30" s="119">
        <v>0</v>
      </c>
      <c r="J30" s="119">
        <v>180000</v>
      </c>
      <c r="K30" s="119">
        <v>0</v>
      </c>
      <c r="L30" s="119">
        <v>0</v>
      </c>
      <c r="M30" s="119">
        <v>0</v>
      </c>
      <c r="N30" s="119">
        <v>0</v>
      </c>
    </row>
    <row r="31" spans="1:14" ht="18">
      <c r="A31" s="17"/>
      <c r="B31" s="17"/>
      <c r="C31" s="17" t="s">
        <v>581</v>
      </c>
      <c r="D31" s="17"/>
      <c r="E31" s="18" t="s">
        <v>582</v>
      </c>
      <c r="F31" s="118">
        <f t="shared" si="8"/>
        <v>30000</v>
      </c>
      <c r="G31" s="119">
        <v>0</v>
      </c>
      <c r="H31" s="119">
        <v>0</v>
      </c>
      <c r="I31" s="119">
        <v>0</v>
      </c>
      <c r="J31" s="119">
        <v>30000</v>
      </c>
      <c r="K31" s="119">
        <v>0</v>
      </c>
      <c r="L31" s="119">
        <v>0</v>
      </c>
      <c r="M31" s="119">
        <v>0</v>
      </c>
      <c r="N31" s="119">
        <v>0</v>
      </c>
    </row>
    <row r="32" spans="1:14" ht="18">
      <c r="A32" s="17"/>
      <c r="B32" s="17"/>
      <c r="C32" s="17" t="s">
        <v>583</v>
      </c>
      <c r="D32" s="17"/>
      <c r="E32" s="18" t="s">
        <v>584</v>
      </c>
      <c r="F32" s="118">
        <f>SUM(G32:N32)</f>
        <v>3500</v>
      </c>
      <c r="G32" s="119">
        <v>0</v>
      </c>
      <c r="H32" s="119">
        <v>0</v>
      </c>
      <c r="I32" s="119">
        <v>0</v>
      </c>
      <c r="J32" s="119">
        <v>3500</v>
      </c>
      <c r="K32" s="119">
        <v>0</v>
      </c>
      <c r="L32" s="119">
        <v>0</v>
      </c>
      <c r="M32" s="119">
        <v>0</v>
      </c>
      <c r="N32" s="119">
        <v>0</v>
      </c>
    </row>
    <row r="33" spans="1:14" ht="18">
      <c r="A33" s="17"/>
      <c r="B33" s="17"/>
      <c r="C33" s="17" t="s">
        <v>585</v>
      </c>
      <c r="D33" s="17"/>
      <c r="E33" s="18" t="s">
        <v>549</v>
      </c>
      <c r="F33" s="24">
        <f t="shared" si="8"/>
        <v>1500</v>
      </c>
      <c r="G33" s="117">
        <f>G34</f>
        <v>0</v>
      </c>
      <c r="H33" s="117">
        <f aca="true" t="shared" si="9" ref="H33:N33">H34</f>
        <v>0</v>
      </c>
      <c r="I33" s="117">
        <f t="shared" si="9"/>
        <v>0</v>
      </c>
      <c r="J33" s="117">
        <f t="shared" si="9"/>
        <v>1500</v>
      </c>
      <c r="K33" s="117">
        <f t="shared" si="9"/>
        <v>0</v>
      </c>
      <c r="L33" s="117">
        <f t="shared" si="9"/>
        <v>0</v>
      </c>
      <c r="M33" s="117">
        <f t="shared" si="9"/>
        <v>0</v>
      </c>
      <c r="N33" s="117">
        <f t="shared" si="9"/>
        <v>0</v>
      </c>
    </row>
    <row r="34" spans="1:14" ht="18">
      <c r="A34" s="17"/>
      <c r="B34" s="17"/>
      <c r="D34" s="17" t="s">
        <v>586</v>
      </c>
      <c r="E34" s="18" t="s">
        <v>587</v>
      </c>
      <c r="F34" s="118">
        <f t="shared" si="8"/>
        <v>1500</v>
      </c>
      <c r="G34" s="119">
        <v>0</v>
      </c>
      <c r="H34" s="119">
        <v>0</v>
      </c>
      <c r="I34" s="119">
        <v>0</v>
      </c>
      <c r="J34" s="119">
        <v>1500</v>
      </c>
      <c r="K34" s="119">
        <v>0</v>
      </c>
      <c r="L34" s="119">
        <v>0</v>
      </c>
      <c r="M34" s="119">
        <v>0</v>
      </c>
      <c r="N34" s="119">
        <v>0</v>
      </c>
    </row>
    <row r="35" spans="1:14" ht="18">
      <c r="A35" s="17"/>
      <c r="B35" s="17"/>
      <c r="C35" s="17" t="s">
        <v>588</v>
      </c>
      <c r="D35" s="17"/>
      <c r="E35" s="18" t="s">
        <v>565</v>
      </c>
      <c r="F35" s="24">
        <f t="shared" si="8"/>
        <v>400</v>
      </c>
      <c r="G35" s="117">
        <f>G36</f>
        <v>0</v>
      </c>
      <c r="H35" s="117">
        <f aca="true" t="shared" si="10" ref="H35:N35">H36</f>
        <v>0</v>
      </c>
      <c r="I35" s="117">
        <f t="shared" si="10"/>
        <v>0</v>
      </c>
      <c r="J35" s="117">
        <f t="shared" si="10"/>
        <v>400</v>
      </c>
      <c r="K35" s="117">
        <f t="shared" si="10"/>
        <v>0</v>
      </c>
      <c r="L35" s="117">
        <f t="shared" si="10"/>
        <v>0</v>
      </c>
      <c r="M35" s="117">
        <f t="shared" si="10"/>
        <v>0</v>
      </c>
      <c r="N35" s="117">
        <f t="shared" si="10"/>
        <v>0</v>
      </c>
    </row>
    <row r="36" spans="1:14" ht="18">
      <c r="A36" s="17"/>
      <c r="B36" s="17"/>
      <c r="D36" s="17" t="s">
        <v>589</v>
      </c>
      <c r="E36" s="18" t="s">
        <v>590</v>
      </c>
      <c r="F36" s="118">
        <f t="shared" si="8"/>
        <v>400</v>
      </c>
      <c r="G36" s="119">
        <v>0</v>
      </c>
      <c r="H36" s="119">
        <v>0</v>
      </c>
      <c r="I36" s="119">
        <v>0</v>
      </c>
      <c r="J36" s="119">
        <v>400</v>
      </c>
      <c r="K36" s="119">
        <v>0</v>
      </c>
      <c r="L36" s="119">
        <v>0</v>
      </c>
      <c r="M36" s="119">
        <v>0</v>
      </c>
      <c r="N36" s="119">
        <v>0</v>
      </c>
    </row>
    <row r="37" spans="1:14" ht="18">
      <c r="A37" s="17" t="s">
        <v>591</v>
      </c>
      <c r="B37" s="17"/>
      <c r="C37" s="17"/>
      <c r="D37" s="17"/>
      <c r="E37" s="103" t="s">
        <v>39</v>
      </c>
      <c r="F37" s="24">
        <f t="shared" si="0"/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24">
        <v>0</v>
      </c>
    </row>
    <row r="38" spans="1:14" ht="18" customHeight="1">
      <c r="A38" s="214" t="s">
        <v>341</v>
      </c>
      <c r="B38" s="214"/>
      <c r="C38" s="214"/>
      <c r="D38" s="214"/>
      <c r="E38" s="214"/>
      <c r="F38" s="24">
        <f t="shared" si="0"/>
        <v>316751</v>
      </c>
      <c r="G38" s="116">
        <f aca="true" t="shared" si="11" ref="G38:N38">G10+G28+G37</f>
        <v>0</v>
      </c>
      <c r="H38" s="116">
        <f t="shared" si="11"/>
        <v>0</v>
      </c>
      <c r="I38" s="116">
        <f t="shared" si="11"/>
        <v>500</v>
      </c>
      <c r="J38" s="116">
        <f t="shared" si="11"/>
        <v>316251</v>
      </c>
      <c r="K38" s="116">
        <f t="shared" si="11"/>
        <v>0</v>
      </c>
      <c r="L38" s="116">
        <f t="shared" si="11"/>
        <v>0</v>
      </c>
      <c r="M38" s="116">
        <f t="shared" si="11"/>
        <v>0</v>
      </c>
      <c r="N38" s="116">
        <f t="shared" si="11"/>
        <v>0</v>
      </c>
    </row>
    <row r="39" ht="18" customHeight="1"/>
    <row r="40" spans="13:14" ht="12.75">
      <c r="M40" s="38"/>
      <c r="N40" s="38"/>
    </row>
    <row r="41" spans="13:16" ht="12.75">
      <c r="M41" s="38"/>
      <c r="N41" s="38"/>
      <c r="O41" s="38"/>
      <c r="P41" s="38"/>
    </row>
    <row r="42" spans="13:16" ht="12.75">
      <c r="M42" s="38"/>
      <c r="N42" s="38"/>
      <c r="O42" s="38"/>
      <c r="P42" s="38"/>
    </row>
    <row r="43" spans="13:16" ht="12.75">
      <c r="M43" s="38"/>
      <c r="N43" s="38"/>
      <c r="O43" s="38"/>
      <c r="P43" s="38"/>
    </row>
    <row r="44" spans="13:16" ht="12.75">
      <c r="M44" s="38"/>
      <c r="N44" s="38"/>
      <c r="O44" s="38"/>
      <c r="P44" s="38"/>
    </row>
    <row r="45" spans="13:16" ht="12.75">
      <c r="M45" s="38" t="s">
        <v>296</v>
      </c>
      <c r="N45" s="38"/>
      <c r="O45" s="38"/>
      <c r="P45" s="38"/>
    </row>
    <row r="46" spans="15:16" ht="12.75">
      <c r="O46" s="38"/>
      <c r="P46" s="38"/>
    </row>
    <row r="53" spans="13:14" ht="12.75">
      <c r="M53" s="131"/>
      <c r="N53" s="132"/>
    </row>
    <row r="54" spans="13:15" ht="12.75">
      <c r="M54" s="133"/>
      <c r="N54" s="134"/>
      <c r="O54" s="135"/>
    </row>
    <row r="55" spans="13:15" ht="12.75">
      <c r="M55" s="136"/>
      <c r="N55" s="137"/>
      <c r="O55" s="138"/>
    </row>
    <row r="56" ht="12.75">
      <c r="O56" s="139"/>
    </row>
    <row r="69" spans="13:14" ht="12.75">
      <c r="M69" s="131"/>
      <c r="N69" s="132"/>
    </row>
    <row r="70" spans="13:15" ht="12.75">
      <c r="M70" s="133"/>
      <c r="N70" s="134"/>
      <c r="O70" s="135"/>
    </row>
    <row r="71" spans="13:15" ht="12.75">
      <c r="M71" s="136"/>
      <c r="N71" s="137"/>
      <c r="O71" s="138"/>
    </row>
    <row r="72" ht="12.75">
      <c r="O72" s="139"/>
    </row>
  </sheetData>
  <sheetProtection selectLockedCells="1" selectUnlockedCells="1"/>
  <mergeCells count="13">
    <mergeCell ref="E7:E9"/>
    <mergeCell ref="F7:F9"/>
    <mergeCell ref="G7:N7"/>
    <mergeCell ref="G8:K8"/>
    <mergeCell ref="L8:N8"/>
    <mergeCell ref="A38:E38"/>
    <mergeCell ref="A1:N1"/>
    <mergeCell ref="A3:N3"/>
    <mergeCell ref="A4:N4"/>
    <mergeCell ref="A7:A9"/>
    <mergeCell ref="B7:B9"/>
    <mergeCell ref="C7:C9"/>
    <mergeCell ref="D7:D9"/>
  </mergeCells>
  <printOptions horizontalCentered="1" verticalCentered="1"/>
  <pageMargins left="0.25" right="0.25" top="0.75" bottom="0.75" header="0.3" footer="0.3"/>
  <pageSetup fitToHeight="1" fitToWidth="1" horizontalDpi="1200" verticalDpi="1200" orientation="landscape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N60"/>
  <sheetViews>
    <sheetView view="pageBreakPreview" zoomScale="85" zoomScaleNormal="85" zoomScaleSheetLayoutView="85" zoomScalePageLayoutView="0" workbookViewId="0" topLeftCell="A1">
      <selection activeCell="K11" sqref="K11"/>
    </sheetView>
  </sheetViews>
  <sheetFormatPr defaultColWidth="9.140625" defaultRowHeight="12.75"/>
  <cols>
    <col min="1" max="1" width="7.140625" style="0" customWidth="1"/>
    <col min="2" max="2" width="10.57421875" style="0" customWidth="1"/>
    <col min="3" max="3" width="43.140625" style="0" customWidth="1"/>
    <col min="4" max="12" width="14.57421875" style="0" customWidth="1"/>
  </cols>
  <sheetData>
    <row r="1" spans="1:12" ht="15.75">
      <c r="A1" s="172" t="s">
        <v>592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>
      <c r="A3" s="173" t="s">
        <v>593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ht="18">
      <c r="A4" s="219" t="s">
        <v>594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 t="s">
        <v>2</v>
      </c>
    </row>
    <row r="6" spans="1:12" ht="12.7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</row>
    <row r="7" spans="1:12" ht="12.75" customHeight="1">
      <c r="A7" s="174" t="s">
        <v>17</v>
      </c>
      <c r="B7" s="174" t="s">
        <v>177</v>
      </c>
      <c r="C7" s="175" t="s">
        <v>18</v>
      </c>
      <c r="D7" s="175" t="s">
        <v>19</v>
      </c>
      <c r="E7" s="213" t="s">
        <v>20</v>
      </c>
      <c r="F7" s="213"/>
      <c r="G7" s="213"/>
      <c r="H7" s="213"/>
      <c r="I7" s="213"/>
      <c r="J7" s="213"/>
      <c r="K7" s="213"/>
      <c r="L7" s="213"/>
    </row>
    <row r="8" spans="1:12" ht="12.75" customHeight="1">
      <c r="A8" s="174"/>
      <c r="B8" s="174"/>
      <c r="C8" s="175"/>
      <c r="D8" s="175"/>
      <c r="E8" s="213" t="s">
        <v>21</v>
      </c>
      <c r="F8" s="213"/>
      <c r="G8" s="213"/>
      <c r="H8" s="213"/>
      <c r="I8" s="213"/>
      <c r="J8" s="213" t="s">
        <v>22</v>
      </c>
      <c r="K8" s="213"/>
      <c r="L8" s="213"/>
    </row>
    <row r="9" spans="1:12" ht="89.25">
      <c r="A9" s="174"/>
      <c r="B9" s="174"/>
      <c r="C9" s="175"/>
      <c r="D9" s="175"/>
      <c r="E9" s="10" t="s">
        <v>24</v>
      </c>
      <c r="F9" s="10" t="s">
        <v>25</v>
      </c>
      <c r="G9" s="10" t="s">
        <v>26</v>
      </c>
      <c r="H9" s="10" t="s">
        <v>27</v>
      </c>
      <c r="I9" s="10" t="s">
        <v>28</v>
      </c>
      <c r="J9" s="10" t="s">
        <v>29</v>
      </c>
      <c r="K9" s="10" t="s">
        <v>30</v>
      </c>
      <c r="L9" s="102" t="s">
        <v>31</v>
      </c>
    </row>
    <row r="10" spans="1:12" ht="18">
      <c r="A10" s="17" t="s">
        <v>102</v>
      </c>
      <c r="B10" s="17"/>
      <c r="C10" s="103" t="s">
        <v>35</v>
      </c>
      <c r="D10" s="24">
        <f aca="true" t="shared" si="0" ref="D10:D23">SUM(E10:L10)</f>
        <v>20400</v>
      </c>
      <c r="E10" s="116">
        <f>SUM(E11:E21)</f>
        <v>350</v>
      </c>
      <c r="F10" s="116">
        <f aca="true" t="shared" si="1" ref="F10:L10">SUM(F11:F21)</f>
        <v>100</v>
      </c>
      <c r="G10" s="116">
        <f t="shared" si="1"/>
        <v>2450</v>
      </c>
      <c r="H10" s="116">
        <f t="shared" si="1"/>
        <v>0</v>
      </c>
      <c r="I10" s="116">
        <f t="shared" si="1"/>
        <v>17500</v>
      </c>
      <c r="J10" s="116">
        <f t="shared" si="1"/>
        <v>0</v>
      </c>
      <c r="K10" s="116">
        <f t="shared" si="1"/>
        <v>0</v>
      </c>
      <c r="L10" s="116">
        <f t="shared" si="1"/>
        <v>0</v>
      </c>
    </row>
    <row r="11" spans="1:12" ht="45">
      <c r="A11" s="17"/>
      <c r="B11" s="17" t="s">
        <v>834</v>
      </c>
      <c r="C11" s="18" t="s">
        <v>595</v>
      </c>
      <c r="D11" s="118">
        <f t="shared" si="0"/>
        <v>7400</v>
      </c>
      <c r="E11" s="119">
        <v>200</v>
      </c>
      <c r="F11" s="119">
        <v>50</v>
      </c>
      <c r="G11" s="119">
        <v>1150</v>
      </c>
      <c r="H11" s="119">
        <v>0</v>
      </c>
      <c r="I11" s="119">
        <v>6000</v>
      </c>
      <c r="J11" s="119">
        <v>0</v>
      </c>
      <c r="K11" s="119">
        <v>0</v>
      </c>
      <c r="L11" s="119">
        <v>0</v>
      </c>
    </row>
    <row r="12" spans="1:12" ht="30">
      <c r="A12" s="17"/>
      <c r="B12" s="17" t="s">
        <v>835</v>
      </c>
      <c r="C12" s="18" t="s">
        <v>596</v>
      </c>
      <c r="D12" s="118">
        <f t="shared" si="0"/>
        <v>500</v>
      </c>
      <c r="E12" s="119">
        <v>150</v>
      </c>
      <c r="F12" s="119">
        <v>50</v>
      </c>
      <c r="G12" s="119">
        <v>300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</row>
    <row r="13" spans="1:12" ht="30">
      <c r="A13" s="17"/>
      <c r="B13" s="17" t="s">
        <v>836</v>
      </c>
      <c r="C13" s="18" t="s">
        <v>597</v>
      </c>
      <c r="D13" s="118">
        <f t="shared" si="0"/>
        <v>1000</v>
      </c>
      <c r="E13" s="119">
        <v>0</v>
      </c>
      <c r="F13" s="119">
        <v>0</v>
      </c>
      <c r="G13" s="119">
        <v>500</v>
      </c>
      <c r="H13" s="119">
        <v>0</v>
      </c>
      <c r="I13" s="119">
        <v>500</v>
      </c>
      <c r="J13" s="119">
        <v>0</v>
      </c>
      <c r="K13" s="119">
        <v>0</v>
      </c>
      <c r="L13" s="119">
        <v>0</v>
      </c>
    </row>
    <row r="14" spans="1:12" ht="30">
      <c r="A14" s="17"/>
      <c r="B14" s="17" t="s">
        <v>837</v>
      </c>
      <c r="C14" s="18" t="s">
        <v>598</v>
      </c>
      <c r="D14" s="118">
        <f t="shared" si="0"/>
        <v>500</v>
      </c>
      <c r="E14" s="119">
        <v>0</v>
      </c>
      <c r="F14" s="119">
        <v>0</v>
      </c>
      <c r="G14" s="119">
        <v>500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</row>
    <row r="15" spans="1:12" ht="30">
      <c r="A15" s="17"/>
      <c r="B15" s="17" t="s">
        <v>838</v>
      </c>
      <c r="C15" s="18" t="s">
        <v>599</v>
      </c>
      <c r="D15" s="118">
        <f t="shared" si="0"/>
        <v>1000</v>
      </c>
      <c r="E15" s="119">
        <v>0</v>
      </c>
      <c r="F15" s="119">
        <v>0</v>
      </c>
      <c r="G15" s="119">
        <v>0</v>
      </c>
      <c r="H15" s="119">
        <v>0</v>
      </c>
      <c r="I15" s="119">
        <v>1000</v>
      </c>
      <c r="J15" s="119">
        <v>0</v>
      </c>
      <c r="K15" s="119">
        <v>0</v>
      </c>
      <c r="L15" s="119">
        <v>0</v>
      </c>
    </row>
    <row r="16" spans="1:12" ht="18">
      <c r="A16" s="17"/>
      <c r="B16" s="17" t="s">
        <v>839</v>
      </c>
      <c r="C16" s="18" t="s">
        <v>600</v>
      </c>
      <c r="D16" s="118">
        <f aca="true" t="shared" si="2" ref="D16:D21">SUM(E16:L16)</f>
        <v>1500</v>
      </c>
      <c r="E16" s="119">
        <v>0</v>
      </c>
      <c r="F16" s="119">
        <v>0</v>
      </c>
      <c r="G16" s="119">
        <v>0</v>
      </c>
      <c r="H16" s="119">
        <v>0</v>
      </c>
      <c r="I16" s="119">
        <v>1500</v>
      </c>
      <c r="J16" s="119">
        <v>0</v>
      </c>
      <c r="K16" s="119">
        <v>0</v>
      </c>
      <c r="L16" s="119">
        <v>0</v>
      </c>
    </row>
    <row r="17" spans="1:12" ht="30">
      <c r="A17" s="17"/>
      <c r="B17" s="17" t="s">
        <v>840</v>
      </c>
      <c r="C17" s="18" t="s">
        <v>601</v>
      </c>
      <c r="D17" s="118">
        <f t="shared" si="2"/>
        <v>500</v>
      </c>
      <c r="E17" s="119">
        <v>0</v>
      </c>
      <c r="F17" s="119">
        <v>0</v>
      </c>
      <c r="G17" s="119">
        <v>0</v>
      </c>
      <c r="H17" s="119">
        <v>0</v>
      </c>
      <c r="I17" s="119">
        <v>500</v>
      </c>
      <c r="J17" s="119">
        <v>0</v>
      </c>
      <c r="K17" s="119">
        <v>0</v>
      </c>
      <c r="L17" s="119">
        <v>0</v>
      </c>
    </row>
    <row r="18" spans="1:12" ht="18">
      <c r="A18" s="17"/>
      <c r="B18" s="17" t="s">
        <v>841</v>
      </c>
      <c r="C18" s="18" t="s">
        <v>602</v>
      </c>
      <c r="D18" s="118">
        <f t="shared" si="2"/>
        <v>1000</v>
      </c>
      <c r="E18" s="119">
        <v>0</v>
      </c>
      <c r="F18" s="119">
        <v>0</v>
      </c>
      <c r="G18" s="119">
        <v>0</v>
      </c>
      <c r="H18" s="119">
        <v>0</v>
      </c>
      <c r="I18" s="119">
        <v>1000</v>
      </c>
      <c r="J18" s="119">
        <v>0</v>
      </c>
      <c r="K18" s="119">
        <v>0</v>
      </c>
      <c r="L18" s="119">
        <v>0</v>
      </c>
    </row>
    <row r="19" spans="1:12" ht="18">
      <c r="A19" s="17"/>
      <c r="B19" s="17" t="s">
        <v>842</v>
      </c>
      <c r="C19" s="18" t="s">
        <v>603</v>
      </c>
      <c r="D19" s="118">
        <f t="shared" si="2"/>
        <v>1500</v>
      </c>
      <c r="E19" s="119">
        <v>0</v>
      </c>
      <c r="F19" s="119">
        <v>0</v>
      </c>
      <c r="G19" s="119">
        <v>0</v>
      </c>
      <c r="H19" s="119">
        <v>0</v>
      </c>
      <c r="I19" s="119">
        <v>1500</v>
      </c>
      <c r="J19" s="119">
        <v>0</v>
      </c>
      <c r="K19" s="119">
        <v>0</v>
      </c>
      <c r="L19" s="119">
        <v>0</v>
      </c>
    </row>
    <row r="20" spans="1:12" ht="18">
      <c r="A20" s="17"/>
      <c r="B20" s="17" t="s">
        <v>843</v>
      </c>
      <c r="C20" s="18" t="s">
        <v>604</v>
      </c>
      <c r="D20" s="118">
        <f t="shared" si="2"/>
        <v>3000</v>
      </c>
      <c r="E20" s="119">
        <v>0</v>
      </c>
      <c r="F20" s="119">
        <v>0</v>
      </c>
      <c r="G20" s="119">
        <v>0</v>
      </c>
      <c r="H20" s="119">
        <v>0</v>
      </c>
      <c r="I20" s="119">
        <v>3000</v>
      </c>
      <c r="J20" s="119">
        <v>0</v>
      </c>
      <c r="K20" s="119">
        <v>0</v>
      </c>
      <c r="L20" s="119">
        <v>0</v>
      </c>
    </row>
    <row r="21" spans="1:12" ht="18">
      <c r="A21" s="17"/>
      <c r="B21" s="17" t="s">
        <v>844</v>
      </c>
      <c r="C21" s="18" t="s">
        <v>605</v>
      </c>
      <c r="D21" s="118">
        <f t="shared" si="2"/>
        <v>2500</v>
      </c>
      <c r="E21" s="119">
        <v>0</v>
      </c>
      <c r="F21" s="119">
        <v>0</v>
      </c>
      <c r="G21" s="119">
        <v>0</v>
      </c>
      <c r="H21" s="119">
        <v>0</v>
      </c>
      <c r="I21" s="119">
        <v>2500</v>
      </c>
      <c r="J21" s="119">
        <v>0</v>
      </c>
      <c r="K21" s="119">
        <v>0</v>
      </c>
      <c r="L21" s="119">
        <v>0</v>
      </c>
    </row>
    <row r="22" spans="1:12" ht="18">
      <c r="A22" s="17" t="s">
        <v>103</v>
      </c>
      <c r="B22" s="17"/>
      <c r="C22" s="103" t="s">
        <v>37</v>
      </c>
      <c r="D22" s="24">
        <f t="shared" si="0"/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</row>
    <row r="23" spans="1:12" ht="18">
      <c r="A23" s="17" t="s">
        <v>104</v>
      </c>
      <c r="B23" s="17"/>
      <c r="C23" s="103" t="s">
        <v>39</v>
      </c>
      <c r="D23" s="24">
        <f t="shared" si="0"/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24">
        <v>0</v>
      </c>
    </row>
    <row r="24" spans="1:12" ht="18" customHeight="1">
      <c r="A24" s="214" t="s">
        <v>341</v>
      </c>
      <c r="B24" s="214"/>
      <c r="C24" s="214"/>
      <c r="D24" s="24">
        <f>SUM(E24:L24)</f>
        <v>20400</v>
      </c>
      <c r="E24" s="116">
        <f>E10+E22+E23</f>
        <v>350</v>
      </c>
      <c r="F24" s="116">
        <f aca="true" t="shared" si="3" ref="F24:L24">F10+F22+F23</f>
        <v>100</v>
      </c>
      <c r="G24" s="116">
        <f t="shared" si="3"/>
        <v>2450</v>
      </c>
      <c r="H24" s="116">
        <f t="shared" si="3"/>
        <v>0</v>
      </c>
      <c r="I24" s="116">
        <f t="shared" si="3"/>
        <v>17500</v>
      </c>
      <c r="J24" s="116">
        <f t="shared" si="3"/>
        <v>0</v>
      </c>
      <c r="K24" s="116">
        <f t="shared" si="3"/>
        <v>0</v>
      </c>
      <c r="L24" s="116">
        <f t="shared" si="3"/>
        <v>0</v>
      </c>
    </row>
    <row r="30" spans="12:14" ht="12.75">
      <c r="L30" s="131"/>
      <c r="M30" s="132"/>
      <c r="N30" s="135"/>
    </row>
    <row r="31" spans="12:14" ht="12.75">
      <c r="L31" s="133"/>
      <c r="M31" s="134"/>
      <c r="N31" s="138"/>
    </row>
    <row r="32" spans="12:14" ht="12.75">
      <c r="L32" s="136"/>
      <c r="M32" s="137"/>
      <c r="N32" s="139"/>
    </row>
    <row r="34" ht="12.75">
      <c r="L34" t="s">
        <v>296</v>
      </c>
    </row>
    <row r="42" spans="12:14" ht="12.75">
      <c r="L42" s="131"/>
      <c r="M42" s="132"/>
      <c r="N42" s="135"/>
    </row>
    <row r="43" spans="12:14" ht="12.75">
      <c r="L43" s="133"/>
      <c r="M43" s="134"/>
      <c r="N43" s="138"/>
    </row>
    <row r="44" spans="12:14" ht="12.75">
      <c r="L44" s="136"/>
      <c r="M44" s="137"/>
      <c r="N44" s="139"/>
    </row>
    <row r="58" spans="12:14" ht="12.75">
      <c r="L58" s="131"/>
      <c r="M58" s="132"/>
      <c r="N58" s="135"/>
    </row>
    <row r="59" spans="12:14" ht="12.75">
      <c r="L59" s="133"/>
      <c r="M59" s="134"/>
      <c r="N59" s="138"/>
    </row>
    <row r="60" spans="12:14" ht="12.75">
      <c r="L60" s="136"/>
      <c r="M60" s="137"/>
      <c r="N60" s="139"/>
    </row>
  </sheetData>
  <sheetProtection selectLockedCells="1" selectUnlockedCells="1"/>
  <mergeCells count="11">
    <mergeCell ref="A1:L1"/>
    <mergeCell ref="A3:L3"/>
    <mergeCell ref="A4:L4"/>
    <mergeCell ref="A7:A9"/>
    <mergeCell ref="B7:B9"/>
    <mergeCell ref="C7:C9"/>
    <mergeCell ref="D7:D9"/>
    <mergeCell ref="E7:L7"/>
    <mergeCell ref="E8:I8"/>
    <mergeCell ref="J8:L8"/>
    <mergeCell ref="A24:C24"/>
  </mergeCells>
  <printOptions horizontalCentered="1" verticalCentered="1"/>
  <pageMargins left="0.25" right="0.25" top="0.75" bottom="0.75" header="0.3" footer="0.3"/>
  <pageSetup fitToHeight="1" fitToWidth="1" horizontalDpi="1200" verticalDpi="1200" orientation="landscape" paperSize="9" scale="75" r:id="rId1"/>
  <ignoredErrors>
    <ignoredError sqref="B11:B21 A10 A22:A23" twoDigitTextYear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O44"/>
  <sheetViews>
    <sheetView view="pageBreakPreview" zoomScale="85" zoomScaleNormal="85" zoomScaleSheetLayoutView="85" zoomScalePageLayoutView="0" workbookViewId="0" topLeftCell="A16">
      <selection activeCell="F27" sqref="F27:H37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3.28125" style="0" customWidth="1"/>
    <col min="4" max="4" width="53.57421875" style="0" customWidth="1"/>
    <col min="5" max="13" width="14.57421875" style="0" customWidth="1"/>
  </cols>
  <sheetData>
    <row r="1" spans="1:13" ht="15.75">
      <c r="A1" s="172" t="s">
        <v>606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>
      <c r="A3" s="173" t="s">
        <v>607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8">
      <c r="A4" s="219" t="s">
        <v>608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 t="s">
        <v>2</v>
      </c>
    </row>
    <row r="6" spans="1:13" ht="12.7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</row>
    <row r="7" spans="1:13" ht="12.75" customHeight="1">
      <c r="A7" s="174" t="s">
        <v>17</v>
      </c>
      <c r="B7" s="174" t="s">
        <v>177</v>
      </c>
      <c r="C7" s="174" t="s">
        <v>345</v>
      </c>
      <c r="D7" s="175" t="s">
        <v>18</v>
      </c>
      <c r="E7" s="175" t="s">
        <v>19</v>
      </c>
      <c r="F7" s="213" t="s">
        <v>20</v>
      </c>
      <c r="G7" s="213"/>
      <c r="H7" s="213"/>
      <c r="I7" s="213"/>
      <c r="J7" s="213"/>
      <c r="K7" s="213"/>
      <c r="L7" s="213"/>
      <c r="M7" s="213"/>
    </row>
    <row r="8" spans="1:13" ht="12.75" customHeight="1">
      <c r="A8" s="174"/>
      <c r="B8" s="174"/>
      <c r="C8" s="174"/>
      <c r="D8" s="175"/>
      <c r="E8" s="175"/>
      <c r="F8" s="213" t="s">
        <v>21</v>
      </c>
      <c r="G8" s="213"/>
      <c r="H8" s="213"/>
      <c r="I8" s="213"/>
      <c r="J8" s="213"/>
      <c r="K8" s="213" t="s">
        <v>22</v>
      </c>
      <c r="L8" s="213"/>
      <c r="M8" s="213"/>
    </row>
    <row r="9" spans="1:13" ht="68.25" customHeight="1">
      <c r="A9" s="174"/>
      <c r="B9" s="174"/>
      <c r="C9" s="174"/>
      <c r="D9" s="175"/>
      <c r="E9" s="175"/>
      <c r="F9" s="10" t="s">
        <v>24</v>
      </c>
      <c r="G9" s="10" t="s">
        <v>25</v>
      </c>
      <c r="H9" s="10" t="s">
        <v>26</v>
      </c>
      <c r="I9" s="10" t="s">
        <v>27</v>
      </c>
      <c r="J9" s="10" t="s">
        <v>28</v>
      </c>
      <c r="K9" s="10" t="s">
        <v>29</v>
      </c>
      <c r="L9" s="10" t="s">
        <v>30</v>
      </c>
      <c r="M9" s="102" t="s">
        <v>31</v>
      </c>
    </row>
    <row r="10" spans="1:13" ht="18">
      <c r="A10" s="17" t="s">
        <v>107</v>
      </c>
      <c r="B10" s="17"/>
      <c r="C10" s="17"/>
      <c r="D10" s="103" t="s">
        <v>35</v>
      </c>
      <c r="E10" s="24">
        <f>SUM(F10:M10)</f>
        <v>1181500</v>
      </c>
      <c r="F10" s="116">
        <f>F11</f>
        <v>0</v>
      </c>
      <c r="G10" s="116">
        <f aca="true" t="shared" si="0" ref="G10:M10">G11</f>
        <v>0</v>
      </c>
      <c r="H10" s="116">
        <f t="shared" si="0"/>
        <v>0</v>
      </c>
      <c r="I10" s="116">
        <f t="shared" si="0"/>
        <v>0</v>
      </c>
      <c r="J10" s="116">
        <f>J11</f>
        <v>1181500</v>
      </c>
      <c r="K10" s="116">
        <f t="shared" si="0"/>
        <v>0</v>
      </c>
      <c r="L10" s="116">
        <f t="shared" si="0"/>
        <v>0</v>
      </c>
      <c r="M10" s="116">
        <f t="shared" si="0"/>
        <v>0</v>
      </c>
    </row>
    <row r="11" spans="1:13" ht="45">
      <c r="A11" s="17"/>
      <c r="B11" s="17" t="s">
        <v>845</v>
      </c>
      <c r="C11" s="17"/>
      <c r="D11" s="18" t="s">
        <v>609</v>
      </c>
      <c r="E11" s="24">
        <f aca="true" t="shared" si="1" ref="E11:E19">SUM(F11:M11)</f>
        <v>1181500</v>
      </c>
      <c r="F11" s="117">
        <f>SUM(F12:F20)</f>
        <v>0</v>
      </c>
      <c r="G11" s="117">
        <f aca="true" t="shared" si="2" ref="G11:M11">SUM(G12:G20)</f>
        <v>0</v>
      </c>
      <c r="H11" s="117">
        <f t="shared" si="2"/>
        <v>0</v>
      </c>
      <c r="I11" s="117">
        <f t="shared" si="2"/>
        <v>0</v>
      </c>
      <c r="J11" s="117">
        <f>SUM(J12:J20)</f>
        <v>1181500</v>
      </c>
      <c r="K11" s="117">
        <f t="shared" si="2"/>
        <v>0</v>
      </c>
      <c r="L11" s="117">
        <f t="shared" si="2"/>
        <v>0</v>
      </c>
      <c r="M11" s="117">
        <f t="shared" si="2"/>
        <v>0</v>
      </c>
    </row>
    <row r="12" spans="1:13" ht="18">
      <c r="A12" s="17"/>
      <c r="B12" s="17"/>
      <c r="C12" s="17" t="s">
        <v>846</v>
      </c>
      <c r="D12" s="18" t="s">
        <v>610</v>
      </c>
      <c r="E12" s="118">
        <f t="shared" si="1"/>
        <v>73500</v>
      </c>
      <c r="F12" s="119">
        <v>0</v>
      </c>
      <c r="G12" s="119">
        <v>0</v>
      </c>
      <c r="H12" s="119">
        <v>0</v>
      </c>
      <c r="I12" s="119">
        <v>0</v>
      </c>
      <c r="J12" s="119">
        <v>73500</v>
      </c>
      <c r="K12" s="119">
        <v>0</v>
      </c>
      <c r="L12" s="119">
        <v>0</v>
      </c>
      <c r="M12" s="119">
        <v>0</v>
      </c>
    </row>
    <row r="13" spans="1:13" ht="30">
      <c r="A13" s="17"/>
      <c r="B13" s="17"/>
      <c r="C13" s="17" t="s">
        <v>847</v>
      </c>
      <c r="D13" s="18" t="s">
        <v>611</v>
      </c>
      <c r="E13" s="118">
        <f t="shared" si="1"/>
        <v>100000</v>
      </c>
      <c r="F13" s="119">
        <v>0</v>
      </c>
      <c r="G13" s="119">
        <v>0</v>
      </c>
      <c r="H13" s="119">
        <v>0</v>
      </c>
      <c r="I13" s="119">
        <v>0</v>
      </c>
      <c r="J13" s="119">
        <v>100000</v>
      </c>
      <c r="K13" s="119">
        <v>0</v>
      </c>
      <c r="L13" s="119">
        <v>0</v>
      </c>
      <c r="M13" s="119">
        <v>0</v>
      </c>
    </row>
    <row r="14" spans="1:13" ht="30">
      <c r="A14" s="17"/>
      <c r="B14" s="17"/>
      <c r="C14" s="17" t="s">
        <v>848</v>
      </c>
      <c r="D14" s="18" t="s">
        <v>612</v>
      </c>
      <c r="E14" s="118">
        <f t="shared" si="1"/>
        <v>280000</v>
      </c>
      <c r="F14" s="119">
        <v>0</v>
      </c>
      <c r="G14" s="119">
        <v>0</v>
      </c>
      <c r="H14" s="119">
        <v>0</v>
      </c>
      <c r="I14" s="119">
        <v>0</v>
      </c>
      <c r="J14" s="119">
        <v>280000</v>
      </c>
      <c r="K14" s="119">
        <v>0</v>
      </c>
      <c r="L14" s="119">
        <v>0</v>
      </c>
      <c r="M14" s="119">
        <v>0</v>
      </c>
    </row>
    <row r="15" spans="1:13" ht="45">
      <c r="A15" s="17"/>
      <c r="B15" s="17"/>
      <c r="C15" s="17" t="s">
        <v>849</v>
      </c>
      <c r="D15" s="18" t="s">
        <v>613</v>
      </c>
      <c r="E15" s="118">
        <f t="shared" si="1"/>
        <v>30000</v>
      </c>
      <c r="F15" s="119">
        <v>0</v>
      </c>
      <c r="G15" s="119">
        <v>0</v>
      </c>
      <c r="H15" s="119">
        <v>0</v>
      </c>
      <c r="I15" s="119">
        <v>0</v>
      </c>
      <c r="J15" s="119">
        <v>30000</v>
      </c>
      <c r="K15" s="119">
        <v>0</v>
      </c>
      <c r="L15" s="119">
        <v>0</v>
      </c>
      <c r="M15" s="119">
        <v>0</v>
      </c>
    </row>
    <row r="16" spans="1:13" ht="30">
      <c r="A16" s="17"/>
      <c r="B16" s="17"/>
      <c r="C16" s="17" t="s">
        <v>850</v>
      </c>
      <c r="D16" s="18" t="s">
        <v>614</v>
      </c>
      <c r="E16" s="118">
        <f t="shared" si="1"/>
        <v>365000</v>
      </c>
      <c r="F16" s="119">
        <v>0</v>
      </c>
      <c r="G16" s="119">
        <v>0</v>
      </c>
      <c r="H16" s="119">
        <v>0</v>
      </c>
      <c r="I16" s="119">
        <v>0</v>
      </c>
      <c r="J16" s="119">
        <v>365000</v>
      </c>
      <c r="K16" s="119">
        <v>0</v>
      </c>
      <c r="L16" s="119">
        <v>0</v>
      </c>
      <c r="M16" s="119">
        <v>0</v>
      </c>
    </row>
    <row r="17" spans="1:13" ht="18">
      <c r="A17" s="17"/>
      <c r="B17" s="17"/>
      <c r="C17" s="17" t="s">
        <v>851</v>
      </c>
      <c r="D17" s="18" t="s">
        <v>615</v>
      </c>
      <c r="E17" s="118">
        <f t="shared" si="1"/>
        <v>53000</v>
      </c>
      <c r="F17" s="119">
        <v>0</v>
      </c>
      <c r="G17" s="119">
        <v>0</v>
      </c>
      <c r="H17" s="119">
        <v>0</v>
      </c>
      <c r="I17" s="119">
        <v>0</v>
      </c>
      <c r="J17" s="119">
        <v>53000</v>
      </c>
      <c r="K17" s="119">
        <v>0</v>
      </c>
      <c r="L17" s="119">
        <v>0</v>
      </c>
      <c r="M17" s="119">
        <v>0</v>
      </c>
    </row>
    <row r="18" spans="1:13" ht="31.5" customHeight="1">
      <c r="A18" s="17"/>
      <c r="B18" s="17"/>
      <c r="C18" s="17" t="s">
        <v>852</v>
      </c>
      <c r="D18" s="18" t="s">
        <v>616</v>
      </c>
      <c r="E18" s="118">
        <f t="shared" si="1"/>
        <v>175000</v>
      </c>
      <c r="F18" s="119">
        <v>0</v>
      </c>
      <c r="G18" s="119">
        <v>0</v>
      </c>
      <c r="H18" s="119">
        <v>0</v>
      </c>
      <c r="I18" s="119">
        <v>0</v>
      </c>
      <c r="J18" s="119">
        <v>175000</v>
      </c>
      <c r="K18" s="119">
        <v>0</v>
      </c>
      <c r="L18" s="119">
        <v>0</v>
      </c>
      <c r="M18" s="119">
        <v>0</v>
      </c>
    </row>
    <row r="19" spans="1:13" ht="30">
      <c r="A19" s="17"/>
      <c r="B19" s="17"/>
      <c r="C19" s="17" t="s">
        <v>853</v>
      </c>
      <c r="D19" s="18" t="s">
        <v>617</v>
      </c>
      <c r="E19" s="118">
        <f t="shared" si="1"/>
        <v>40000</v>
      </c>
      <c r="F19" s="119">
        <v>0</v>
      </c>
      <c r="G19" s="119">
        <v>0</v>
      </c>
      <c r="H19" s="119">
        <v>0</v>
      </c>
      <c r="I19" s="119">
        <v>0</v>
      </c>
      <c r="J19" s="119">
        <v>40000</v>
      </c>
      <c r="K19" s="119">
        <v>0</v>
      </c>
      <c r="L19" s="119">
        <v>0</v>
      </c>
      <c r="M19" s="119">
        <v>0</v>
      </c>
    </row>
    <row r="20" spans="1:13" ht="18">
      <c r="A20" s="17"/>
      <c r="B20" s="17"/>
      <c r="C20" s="17" t="s">
        <v>854</v>
      </c>
      <c r="D20" s="18" t="s">
        <v>618</v>
      </c>
      <c r="E20" s="118">
        <f aca="true" t="shared" si="3" ref="E20:E44">SUM(F20:M20)</f>
        <v>65000</v>
      </c>
      <c r="F20" s="119">
        <v>0</v>
      </c>
      <c r="G20" s="119">
        <v>0</v>
      </c>
      <c r="H20" s="119">
        <v>0</v>
      </c>
      <c r="I20" s="119">
        <v>0</v>
      </c>
      <c r="J20" s="119">
        <v>65000</v>
      </c>
      <c r="K20" s="119">
        <v>0</v>
      </c>
      <c r="L20" s="119">
        <v>0</v>
      </c>
      <c r="M20" s="119">
        <v>0</v>
      </c>
    </row>
    <row r="21" spans="1:13" ht="18">
      <c r="A21" s="17" t="s">
        <v>108</v>
      </c>
      <c r="B21" s="17"/>
      <c r="C21" s="17"/>
      <c r="D21" s="103" t="s">
        <v>37</v>
      </c>
      <c r="E21" s="24">
        <f t="shared" si="3"/>
        <v>246003</v>
      </c>
      <c r="F21" s="116">
        <f aca="true" t="shared" si="4" ref="F21:M21">F22+F26+F38</f>
        <v>0</v>
      </c>
      <c r="G21" s="116">
        <f t="shared" si="4"/>
        <v>0</v>
      </c>
      <c r="H21" s="116">
        <f t="shared" si="4"/>
        <v>13809</v>
      </c>
      <c r="I21" s="116">
        <f t="shared" si="4"/>
        <v>0</v>
      </c>
      <c r="J21" s="116">
        <f t="shared" si="4"/>
        <v>174194</v>
      </c>
      <c r="K21" s="116">
        <f t="shared" si="4"/>
        <v>0</v>
      </c>
      <c r="L21" s="116">
        <f t="shared" si="4"/>
        <v>0</v>
      </c>
      <c r="M21" s="116">
        <f t="shared" si="4"/>
        <v>58000</v>
      </c>
    </row>
    <row r="22" spans="1:13" ht="18">
      <c r="A22" s="17"/>
      <c r="B22" s="17" t="s">
        <v>855</v>
      </c>
      <c r="C22" s="17"/>
      <c r="D22" s="18" t="s">
        <v>619</v>
      </c>
      <c r="E22" s="24">
        <f t="shared" si="3"/>
        <v>70000</v>
      </c>
      <c r="F22" s="117">
        <f>SUM(F23:F25)</f>
        <v>0</v>
      </c>
      <c r="G22" s="117">
        <f aca="true" t="shared" si="5" ref="G22:M22">SUM(G23:G25)</f>
        <v>0</v>
      </c>
      <c r="H22" s="117">
        <f t="shared" si="5"/>
        <v>0</v>
      </c>
      <c r="I22" s="117">
        <f t="shared" si="5"/>
        <v>0</v>
      </c>
      <c r="J22" s="117">
        <f t="shared" si="5"/>
        <v>70000</v>
      </c>
      <c r="K22" s="117">
        <f t="shared" si="5"/>
        <v>0</v>
      </c>
      <c r="L22" s="117">
        <f t="shared" si="5"/>
        <v>0</v>
      </c>
      <c r="M22" s="117">
        <f t="shared" si="5"/>
        <v>0</v>
      </c>
    </row>
    <row r="23" spans="1:13" ht="18">
      <c r="A23" s="17"/>
      <c r="B23" s="17"/>
      <c r="C23" s="17" t="s">
        <v>856</v>
      </c>
      <c r="D23" s="18" t="s">
        <v>620</v>
      </c>
      <c r="E23" s="118">
        <f t="shared" si="3"/>
        <v>20000</v>
      </c>
      <c r="F23" s="119">
        <v>0</v>
      </c>
      <c r="G23" s="119">
        <v>0</v>
      </c>
      <c r="H23" s="119">
        <v>0</v>
      </c>
      <c r="I23" s="119">
        <v>0</v>
      </c>
      <c r="J23" s="119">
        <v>20000</v>
      </c>
      <c r="K23" s="119">
        <v>0</v>
      </c>
      <c r="L23" s="119">
        <v>0</v>
      </c>
      <c r="M23" s="119">
        <v>0</v>
      </c>
    </row>
    <row r="24" spans="1:13" ht="18">
      <c r="A24" s="17"/>
      <c r="B24" s="17"/>
      <c r="C24" s="17" t="s">
        <v>857</v>
      </c>
      <c r="D24" s="18" t="s">
        <v>621</v>
      </c>
      <c r="E24" s="118">
        <f t="shared" si="3"/>
        <v>40000</v>
      </c>
      <c r="F24" s="119">
        <v>0</v>
      </c>
      <c r="G24" s="119">
        <v>0</v>
      </c>
      <c r="H24" s="119">
        <v>0</v>
      </c>
      <c r="I24" s="119">
        <v>0</v>
      </c>
      <c r="J24" s="119">
        <v>40000</v>
      </c>
      <c r="K24" s="119">
        <v>0</v>
      </c>
      <c r="L24" s="119">
        <v>0</v>
      </c>
      <c r="M24" s="119">
        <v>0</v>
      </c>
    </row>
    <row r="25" spans="1:13" ht="18">
      <c r="A25" s="17"/>
      <c r="B25" s="17"/>
      <c r="C25" s="17" t="s">
        <v>858</v>
      </c>
      <c r="D25" s="18" t="s">
        <v>622</v>
      </c>
      <c r="E25" s="118">
        <f t="shared" si="3"/>
        <v>10000</v>
      </c>
      <c r="F25" s="119">
        <v>0</v>
      </c>
      <c r="G25" s="119">
        <v>0</v>
      </c>
      <c r="H25" s="119">
        <v>0</v>
      </c>
      <c r="I25" s="119">
        <v>0</v>
      </c>
      <c r="J25" s="119">
        <v>10000</v>
      </c>
      <c r="K25" s="119">
        <v>0</v>
      </c>
      <c r="L25" s="119">
        <v>0</v>
      </c>
      <c r="M25" s="119">
        <v>0</v>
      </c>
    </row>
    <row r="26" spans="1:13" ht="18">
      <c r="A26" s="17"/>
      <c r="B26" s="17" t="s">
        <v>859</v>
      </c>
      <c r="C26" s="17"/>
      <c r="D26" s="18" t="s">
        <v>623</v>
      </c>
      <c r="E26" s="24">
        <f t="shared" si="3"/>
        <v>162194</v>
      </c>
      <c r="F26" s="117">
        <f>SUM(F27:F37)</f>
        <v>0</v>
      </c>
      <c r="G26" s="117">
        <f aca="true" t="shared" si="6" ref="G26:L26">SUM(G27:G37)</f>
        <v>0</v>
      </c>
      <c r="H26" s="117">
        <f t="shared" si="6"/>
        <v>0</v>
      </c>
      <c r="I26" s="117">
        <f t="shared" si="6"/>
        <v>0</v>
      </c>
      <c r="J26" s="117">
        <f t="shared" si="6"/>
        <v>104194</v>
      </c>
      <c r="K26" s="117">
        <f t="shared" si="6"/>
        <v>0</v>
      </c>
      <c r="L26" s="117">
        <f t="shared" si="6"/>
        <v>0</v>
      </c>
      <c r="M26" s="117">
        <f>SUM(M27:M37)</f>
        <v>58000</v>
      </c>
    </row>
    <row r="27" spans="1:13" ht="18">
      <c r="A27" s="17"/>
      <c r="B27" s="17"/>
      <c r="C27" s="17" t="s">
        <v>860</v>
      </c>
      <c r="D27" s="18" t="s">
        <v>624</v>
      </c>
      <c r="E27" s="118">
        <f t="shared" si="3"/>
        <v>400</v>
      </c>
      <c r="F27" s="119">
        <v>0</v>
      </c>
      <c r="G27" s="119">
        <v>0</v>
      </c>
      <c r="H27" s="119">
        <v>0</v>
      </c>
      <c r="I27" s="119">
        <v>0</v>
      </c>
      <c r="J27" s="119">
        <v>400</v>
      </c>
      <c r="K27" s="119">
        <v>0</v>
      </c>
      <c r="L27" s="119">
        <v>0</v>
      </c>
      <c r="M27" s="119">
        <v>0</v>
      </c>
    </row>
    <row r="28" spans="1:13" ht="30">
      <c r="A28" s="17"/>
      <c r="B28" s="17"/>
      <c r="C28" s="17" t="s">
        <v>861</v>
      </c>
      <c r="D28" s="18" t="s">
        <v>625</v>
      </c>
      <c r="E28" s="118">
        <f t="shared" si="3"/>
        <v>9000</v>
      </c>
      <c r="F28" s="119">
        <v>0</v>
      </c>
      <c r="G28" s="119">
        <v>0</v>
      </c>
      <c r="H28" s="119">
        <v>0</v>
      </c>
      <c r="I28" s="119">
        <v>0</v>
      </c>
      <c r="J28" s="119">
        <v>9000</v>
      </c>
      <c r="K28" s="119">
        <v>0</v>
      </c>
      <c r="L28" s="119">
        <v>0</v>
      </c>
      <c r="M28" s="119">
        <v>0</v>
      </c>
    </row>
    <row r="29" spans="1:13" ht="18">
      <c r="A29" s="17"/>
      <c r="B29" s="17"/>
      <c r="C29" s="17" t="s">
        <v>862</v>
      </c>
      <c r="D29" s="18" t="s">
        <v>626</v>
      </c>
      <c r="E29" s="118">
        <f t="shared" si="3"/>
        <v>100</v>
      </c>
      <c r="F29" s="119">
        <v>0</v>
      </c>
      <c r="G29" s="119">
        <v>0</v>
      </c>
      <c r="H29" s="119">
        <v>0</v>
      </c>
      <c r="I29" s="119">
        <v>0</v>
      </c>
      <c r="J29" s="119">
        <v>100</v>
      </c>
      <c r="K29" s="119">
        <v>0</v>
      </c>
      <c r="L29" s="119">
        <v>0</v>
      </c>
      <c r="M29" s="119">
        <v>0</v>
      </c>
    </row>
    <row r="30" spans="1:13" ht="30">
      <c r="A30" s="17"/>
      <c r="B30" s="17"/>
      <c r="C30" s="17" t="s">
        <v>863</v>
      </c>
      <c r="D30" s="18" t="s">
        <v>627</v>
      </c>
      <c r="E30" s="118">
        <f t="shared" si="3"/>
        <v>10000</v>
      </c>
      <c r="F30" s="119">
        <v>0</v>
      </c>
      <c r="G30" s="119">
        <v>0</v>
      </c>
      <c r="H30" s="119">
        <v>0</v>
      </c>
      <c r="I30" s="119">
        <v>0</v>
      </c>
      <c r="J30" s="119">
        <v>10000</v>
      </c>
      <c r="K30" s="119">
        <v>0</v>
      </c>
      <c r="L30" s="119">
        <v>0</v>
      </c>
      <c r="M30" s="119">
        <v>0</v>
      </c>
    </row>
    <row r="31" spans="1:15" ht="18">
      <c r="A31" s="17"/>
      <c r="B31" s="17"/>
      <c r="C31" s="17" t="s">
        <v>864</v>
      </c>
      <c r="D31" s="18" t="s">
        <v>628</v>
      </c>
      <c r="E31" s="118">
        <f t="shared" si="3"/>
        <v>33694</v>
      </c>
      <c r="F31" s="119">
        <v>0</v>
      </c>
      <c r="G31" s="119">
        <v>0</v>
      </c>
      <c r="H31" s="119">
        <v>0</v>
      </c>
      <c r="I31" s="119">
        <v>0</v>
      </c>
      <c r="J31" s="119">
        <v>33694</v>
      </c>
      <c r="K31" s="119">
        <v>0</v>
      </c>
      <c r="L31" s="119">
        <v>0</v>
      </c>
      <c r="M31" s="119">
        <v>0</v>
      </c>
      <c r="N31" s="120"/>
      <c r="O31" s="38"/>
    </row>
    <row r="32" spans="1:15" ht="18">
      <c r="A32" s="17"/>
      <c r="B32" s="17"/>
      <c r="C32" s="17" t="s">
        <v>865</v>
      </c>
      <c r="D32" s="18" t="s">
        <v>877</v>
      </c>
      <c r="E32" s="118">
        <f t="shared" si="3"/>
        <v>20000</v>
      </c>
      <c r="F32" s="119">
        <v>0</v>
      </c>
      <c r="G32" s="119">
        <v>0</v>
      </c>
      <c r="H32" s="119">
        <v>0</v>
      </c>
      <c r="I32" s="119">
        <v>0</v>
      </c>
      <c r="J32" s="119">
        <v>20000</v>
      </c>
      <c r="K32" s="119">
        <v>0</v>
      </c>
      <c r="L32" s="119">
        <v>0</v>
      </c>
      <c r="M32" s="119">
        <v>0</v>
      </c>
      <c r="N32" s="120"/>
      <c r="O32" s="38"/>
    </row>
    <row r="33" spans="1:15" ht="18">
      <c r="A33" s="17"/>
      <c r="B33" s="17"/>
      <c r="C33" s="17" t="s">
        <v>866</v>
      </c>
      <c r="D33" s="18" t="s">
        <v>629</v>
      </c>
      <c r="E33" s="118">
        <f t="shared" si="3"/>
        <v>20000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19">
        <v>20000</v>
      </c>
      <c r="N33" s="120"/>
      <c r="O33" s="38"/>
    </row>
    <row r="34" spans="1:13" ht="18">
      <c r="A34" s="17"/>
      <c r="B34" s="17"/>
      <c r="C34" s="17" t="s">
        <v>876</v>
      </c>
      <c r="D34" s="18" t="s">
        <v>630</v>
      </c>
      <c r="E34" s="118">
        <f t="shared" si="3"/>
        <v>35000</v>
      </c>
      <c r="F34" s="119">
        <v>0</v>
      </c>
      <c r="G34" s="119">
        <v>0</v>
      </c>
      <c r="H34" s="119">
        <v>0</v>
      </c>
      <c r="I34" s="119">
        <v>0</v>
      </c>
      <c r="J34" s="119">
        <v>0</v>
      </c>
      <c r="K34" s="119">
        <v>0</v>
      </c>
      <c r="L34" s="119">
        <v>0</v>
      </c>
      <c r="M34" s="119">
        <v>35000</v>
      </c>
    </row>
    <row r="35" spans="1:13" ht="18">
      <c r="A35" s="17"/>
      <c r="B35" s="17"/>
      <c r="C35" s="17" t="s">
        <v>883</v>
      </c>
      <c r="D35" s="166" t="s">
        <v>887</v>
      </c>
      <c r="E35" s="118">
        <f t="shared" si="3"/>
        <v>1000</v>
      </c>
      <c r="F35" s="119">
        <v>0</v>
      </c>
      <c r="G35" s="119">
        <v>0</v>
      </c>
      <c r="H35" s="119">
        <v>0</v>
      </c>
      <c r="I35" s="119">
        <v>0</v>
      </c>
      <c r="J35" s="119">
        <v>1000</v>
      </c>
      <c r="K35" s="119">
        <v>0</v>
      </c>
      <c r="L35" s="119">
        <v>0</v>
      </c>
      <c r="M35" s="119">
        <v>0</v>
      </c>
    </row>
    <row r="36" spans="1:13" ht="18">
      <c r="A36" s="17"/>
      <c r="B36" s="17"/>
      <c r="C36" s="17" t="s">
        <v>884</v>
      </c>
      <c r="D36" s="18" t="s">
        <v>885</v>
      </c>
      <c r="E36" s="118">
        <f t="shared" si="3"/>
        <v>30000</v>
      </c>
      <c r="F36" s="119">
        <v>0</v>
      </c>
      <c r="G36" s="119">
        <v>0</v>
      </c>
      <c r="H36" s="119">
        <v>0</v>
      </c>
      <c r="I36" s="119">
        <v>0</v>
      </c>
      <c r="J36" s="119">
        <v>30000</v>
      </c>
      <c r="K36" s="119">
        <v>0</v>
      </c>
      <c r="L36" s="119">
        <v>0</v>
      </c>
      <c r="M36" s="119">
        <v>0</v>
      </c>
    </row>
    <row r="37" spans="1:13" ht="30">
      <c r="A37" s="17"/>
      <c r="B37" s="17"/>
      <c r="C37" s="17" t="s">
        <v>888</v>
      </c>
      <c r="D37" s="18" t="s">
        <v>889</v>
      </c>
      <c r="E37" s="118">
        <f t="shared" si="3"/>
        <v>3000</v>
      </c>
      <c r="F37" s="119">
        <v>0</v>
      </c>
      <c r="G37" s="119">
        <v>0</v>
      </c>
      <c r="H37" s="119">
        <v>0</v>
      </c>
      <c r="I37" s="119">
        <v>0</v>
      </c>
      <c r="J37" s="119">
        <v>0</v>
      </c>
      <c r="K37" s="119">
        <v>0</v>
      </c>
      <c r="L37" s="119">
        <v>0</v>
      </c>
      <c r="M37" s="119">
        <v>3000</v>
      </c>
    </row>
    <row r="38" spans="1:15" ht="18">
      <c r="A38" s="17"/>
      <c r="B38" s="17" t="s">
        <v>871</v>
      </c>
      <c r="C38" s="17"/>
      <c r="D38" s="18" t="s">
        <v>631</v>
      </c>
      <c r="E38" s="24">
        <f t="shared" si="3"/>
        <v>13809</v>
      </c>
      <c r="F38" s="117">
        <f>SUM(F39:F42)</f>
        <v>0</v>
      </c>
      <c r="G38" s="117">
        <f aca="true" t="shared" si="7" ref="G38:M38">SUM(G39:G42)</f>
        <v>0</v>
      </c>
      <c r="H38" s="117">
        <f t="shared" si="7"/>
        <v>13809</v>
      </c>
      <c r="I38" s="117">
        <f t="shared" si="7"/>
        <v>0</v>
      </c>
      <c r="J38" s="117">
        <f t="shared" si="7"/>
        <v>0</v>
      </c>
      <c r="K38" s="117">
        <f t="shared" si="7"/>
        <v>0</v>
      </c>
      <c r="L38" s="117">
        <f t="shared" si="7"/>
        <v>0</v>
      </c>
      <c r="M38" s="117">
        <f t="shared" si="7"/>
        <v>0</v>
      </c>
      <c r="N38" s="120"/>
      <c r="O38" s="38"/>
    </row>
    <row r="39" spans="1:15" ht="18">
      <c r="A39" s="17"/>
      <c r="B39" s="17"/>
      <c r="C39" s="17" t="s">
        <v>867</v>
      </c>
      <c r="D39" s="18" t="s">
        <v>632</v>
      </c>
      <c r="E39" s="118">
        <f t="shared" si="3"/>
        <v>5109</v>
      </c>
      <c r="F39" s="119">
        <v>0</v>
      </c>
      <c r="G39" s="119">
        <v>0</v>
      </c>
      <c r="H39" s="119">
        <v>5109</v>
      </c>
      <c r="I39" s="119">
        <v>0</v>
      </c>
      <c r="J39" s="119">
        <v>0</v>
      </c>
      <c r="K39" s="119">
        <v>0</v>
      </c>
      <c r="L39" s="119">
        <v>0</v>
      </c>
      <c r="M39" s="119">
        <v>0</v>
      </c>
      <c r="N39" s="120"/>
      <c r="O39" s="38"/>
    </row>
    <row r="40" spans="1:15" ht="30">
      <c r="A40" s="17"/>
      <c r="B40" s="17"/>
      <c r="C40" s="17" t="s">
        <v>868</v>
      </c>
      <c r="D40" s="18" t="s">
        <v>633</v>
      </c>
      <c r="E40" s="118">
        <f t="shared" si="3"/>
        <v>3000</v>
      </c>
      <c r="F40" s="119">
        <v>0</v>
      </c>
      <c r="G40" s="119">
        <v>0</v>
      </c>
      <c r="H40" s="119">
        <v>3000</v>
      </c>
      <c r="I40" s="119">
        <v>0</v>
      </c>
      <c r="J40" s="119">
        <v>0</v>
      </c>
      <c r="K40" s="119">
        <v>0</v>
      </c>
      <c r="L40" s="119">
        <v>0</v>
      </c>
      <c r="M40" s="119">
        <v>0</v>
      </c>
      <c r="N40" s="120"/>
      <c r="O40" s="38"/>
    </row>
    <row r="41" spans="1:15" ht="18">
      <c r="A41" s="17"/>
      <c r="B41" s="17"/>
      <c r="C41" s="17" t="s">
        <v>869</v>
      </c>
      <c r="D41" s="18" t="s">
        <v>634</v>
      </c>
      <c r="E41" s="118">
        <f t="shared" si="3"/>
        <v>5200</v>
      </c>
      <c r="F41" s="119">
        <v>0</v>
      </c>
      <c r="G41" s="119">
        <v>0</v>
      </c>
      <c r="H41" s="119">
        <v>5200</v>
      </c>
      <c r="I41" s="119">
        <v>0</v>
      </c>
      <c r="J41" s="119">
        <v>0</v>
      </c>
      <c r="K41" s="119">
        <v>0</v>
      </c>
      <c r="L41" s="119">
        <v>0</v>
      </c>
      <c r="M41" s="119">
        <v>0</v>
      </c>
      <c r="N41" s="120"/>
      <c r="O41" s="38"/>
    </row>
    <row r="42" spans="1:15" ht="45">
      <c r="A42" s="17"/>
      <c r="B42" s="17"/>
      <c r="C42" s="17" t="s">
        <v>870</v>
      </c>
      <c r="D42" s="18" t="s">
        <v>635</v>
      </c>
      <c r="E42" s="118">
        <f t="shared" si="3"/>
        <v>500</v>
      </c>
      <c r="F42" s="119">
        <v>0</v>
      </c>
      <c r="G42" s="119">
        <v>0</v>
      </c>
      <c r="H42" s="119">
        <v>500</v>
      </c>
      <c r="I42" s="119">
        <v>0</v>
      </c>
      <c r="J42" s="119">
        <v>0</v>
      </c>
      <c r="K42" s="119">
        <v>0</v>
      </c>
      <c r="L42" s="119">
        <v>0</v>
      </c>
      <c r="M42" s="119">
        <v>0</v>
      </c>
      <c r="N42" s="120"/>
      <c r="O42" s="38"/>
    </row>
    <row r="43" spans="1:15" ht="18">
      <c r="A43" s="17" t="s">
        <v>109</v>
      </c>
      <c r="B43" s="17"/>
      <c r="C43" s="17"/>
      <c r="D43" s="103" t="s">
        <v>39</v>
      </c>
      <c r="E43" s="24">
        <f t="shared" si="3"/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24">
        <v>0</v>
      </c>
      <c r="N43" s="120"/>
      <c r="O43" s="38"/>
    </row>
    <row r="44" spans="1:13" ht="18" customHeight="1">
      <c r="A44" s="214" t="s">
        <v>341</v>
      </c>
      <c r="B44" s="214"/>
      <c r="C44" s="214"/>
      <c r="D44" s="214"/>
      <c r="E44" s="24">
        <f t="shared" si="3"/>
        <v>1427503</v>
      </c>
      <c r="F44" s="116">
        <f aca="true" t="shared" si="8" ref="F44:M44">F10+F21+F43</f>
        <v>0</v>
      </c>
      <c r="G44" s="116">
        <f t="shared" si="8"/>
        <v>0</v>
      </c>
      <c r="H44" s="116">
        <f t="shared" si="8"/>
        <v>13809</v>
      </c>
      <c r="I44" s="116">
        <f t="shared" si="8"/>
        <v>0</v>
      </c>
      <c r="J44" s="116">
        <f t="shared" si="8"/>
        <v>1355694</v>
      </c>
      <c r="K44" s="116">
        <f t="shared" si="8"/>
        <v>0</v>
      </c>
      <c r="L44" s="116">
        <f t="shared" si="8"/>
        <v>0</v>
      </c>
      <c r="M44" s="116">
        <f t="shared" si="8"/>
        <v>58000</v>
      </c>
    </row>
  </sheetData>
  <sheetProtection selectLockedCells="1" selectUnlockedCells="1"/>
  <mergeCells count="12">
    <mergeCell ref="F7:M7"/>
    <mergeCell ref="F8:J8"/>
    <mergeCell ref="K8:M8"/>
    <mergeCell ref="A44:D44"/>
    <mergeCell ref="A1:M1"/>
    <mergeCell ref="A3:M3"/>
    <mergeCell ref="A4:M4"/>
    <mergeCell ref="A7:A9"/>
    <mergeCell ref="B7:B9"/>
    <mergeCell ref="C7:C9"/>
    <mergeCell ref="D7:D9"/>
    <mergeCell ref="E7:E9"/>
  </mergeCells>
  <printOptions horizontalCentered="1" verticalCentered="1"/>
  <pageMargins left="0.25" right="0.25" top="0.75" bottom="0.75" header="0.3" footer="0.3"/>
  <pageSetup fitToHeight="1" fitToWidth="1" horizontalDpi="1200" verticalDpi="1200" orientation="landscape" paperSize="9" scale="49" r:id="rId1"/>
  <ignoredErrors>
    <ignoredError sqref="A43 B38 B22 A21 B11 A10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P62"/>
  <sheetViews>
    <sheetView view="pageBreakPreview" zoomScale="85" zoomScaleNormal="85" zoomScaleSheetLayoutView="85" zoomScalePageLayoutView="0" workbookViewId="0" topLeftCell="A11">
      <selection activeCell="G25" sqref="G25"/>
    </sheetView>
  </sheetViews>
  <sheetFormatPr defaultColWidth="9.140625" defaultRowHeight="12.75"/>
  <cols>
    <col min="1" max="1" width="7.57421875" style="0" customWidth="1"/>
    <col min="2" max="2" width="11.8515625" style="0" customWidth="1"/>
    <col min="3" max="3" width="35.140625" style="0" customWidth="1"/>
    <col min="4" max="12" width="14.57421875" style="0" customWidth="1"/>
  </cols>
  <sheetData>
    <row r="1" spans="1:12" ht="15.75">
      <c r="A1" s="172" t="s">
        <v>636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>
      <c r="A3" s="173" t="s">
        <v>637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ht="18">
      <c r="A4" s="219" t="s">
        <v>638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 t="s">
        <v>2</v>
      </c>
    </row>
    <row r="6" spans="1:12" ht="12.7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</row>
    <row r="7" spans="1:12" ht="12.75" customHeight="1">
      <c r="A7" s="174" t="s">
        <v>17</v>
      </c>
      <c r="B7" s="174" t="s">
        <v>177</v>
      </c>
      <c r="C7" s="175" t="s">
        <v>18</v>
      </c>
      <c r="D7" s="175" t="s">
        <v>19</v>
      </c>
      <c r="E7" s="213" t="s">
        <v>20</v>
      </c>
      <c r="F7" s="213"/>
      <c r="G7" s="213"/>
      <c r="H7" s="213"/>
      <c r="I7" s="213"/>
      <c r="J7" s="213"/>
      <c r="K7" s="213"/>
      <c r="L7" s="213"/>
    </row>
    <row r="8" spans="1:12" ht="12.75" customHeight="1">
      <c r="A8" s="174"/>
      <c r="B8" s="174"/>
      <c r="C8" s="175"/>
      <c r="D8" s="175"/>
      <c r="E8" s="213" t="s">
        <v>21</v>
      </c>
      <c r="F8" s="213"/>
      <c r="G8" s="213"/>
      <c r="H8" s="213"/>
      <c r="I8" s="213"/>
      <c r="J8" s="213" t="s">
        <v>22</v>
      </c>
      <c r="K8" s="213"/>
      <c r="L8" s="213"/>
    </row>
    <row r="9" spans="1:12" ht="68.25" customHeight="1">
      <c r="A9" s="174"/>
      <c r="B9" s="174"/>
      <c r="C9" s="175"/>
      <c r="D9" s="175"/>
      <c r="E9" s="10" t="s">
        <v>24</v>
      </c>
      <c r="F9" s="10" t="s">
        <v>25</v>
      </c>
      <c r="G9" s="10" t="s">
        <v>26</v>
      </c>
      <c r="H9" s="10" t="s">
        <v>27</v>
      </c>
      <c r="I9" s="10" t="s">
        <v>28</v>
      </c>
      <c r="J9" s="10" t="s">
        <v>29</v>
      </c>
      <c r="K9" s="10" t="s">
        <v>30</v>
      </c>
      <c r="L9" s="102" t="s">
        <v>31</v>
      </c>
    </row>
    <row r="10" spans="1:12" ht="18">
      <c r="A10" s="17" t="s">
        <v>132</v>
      </c>
      <c r="B10" s="17"/>
      <c r="C10" s="103" t="s">
        <v>35</v>
      </c>
      <c r="D10" s="24">
        <f>SUM(E10:L10)</f>
        <v>3372088</v>
      </c>
      <c r="E10" s="116">
        <f>SUM(E11:E31)</f>
        <v>15955</v>
      </c>
      <c r="F10" s="116">
        <f aca="true" t="shared" si="0" ref="F10:L10">SUM(F11:F31)</f>
        <v>5058</v>
      </c>
      <c r="G10" s="116">
        <f t="shared" si="0"/>
        <v>832168</v>
      </c>
      <c r="H10" s="116">
        <f t="shared" si="0"/>
        <v>0</v>
      </c>
      <c r="I10" s="116">
        <f t="shared" si="0"/>
        <v>2513107</v>
      </c>
      <c r="J10" s="116">
        <f t="shared" si="0"/>
        <v>5500</v>
      </c>
      <c r="K10" s="116">
        <f t="shared" si="0"/>
        <v>300</v>
      </c>
      <c r="L10" s="116">
        <f t="shared" si="0"/>
        <v>0</v>
      </c>
    </row>
    <row r="11" spans="1:12" ht="18">
      <c r="A11" s="17"/>
      <c r="B11" s="17" t="s">
        <v>639</v>
      </c>
      <c r="C11" s="129" t="s">
        <v>640</v>
      </c>
      <c r="D11" s="118">
        <f>SUM(E11:L11)</f>
        <v>45000</v>
      </c>
      <c r="E11" s="119">
        <v>0</v>
      </c>
      <c r="F11" s="119">
        <v>0</v>
      </c>
      <c r="G11" s="119">
        <v>45000</v>
      </c>
      <c r="H11" s="119">
        <v>0</v>
      </c>
      <c r="I11" s="119">
        <v>0</v>
      </c>
      <c r="J11" s="119">
        <v>0</v>
      </c>
      <c r="K11" s="119">
        <v>0</v>
      </c>
      <c r="L11" s="127">
        <v>0</v>
      </c>
    </row>
    <row r="12" spans="1:12" ht="30">
      <c r="A12" s="17"/>
      <c r="B12" s="17" t="s">
        <v>641</v>
      </c>
      <c r="C12" s="129" t="s">
        <v>642</v>
      </c>
      <c r="D12" s="118">
        <f aca="true" t="shared" si="1" ref="D12:D29">SUM(E12:L12)</f>
        <v>45000</v>
      </c>
      <c r="E12" s="119">
        <v>0</v>
      </c>
      <c r="F12" s="119">
        <v>0</v>
      </c>
      <c r="G12" s="119">
        <v>45000</v>
      </c>
      <c r="H12" s="119">
        <v>0</v>
      </c>
      <c r="I12" s="119">
        <v>0</v>
      </c>
      <c r="J12" s="119">
        <v>0</v>
      </c>
      <c r="K12" s="119">
        <v>0</v>
      </c>
      <c r="L12" s="127">
        <v>0</v>
      </c>
    </row>
    <row r="13" spans="1:12" ht="18">
      <c r="A13" s="17"/>
      <c r="B13" s="17" t="s">
        <v>643</v>
      </c>
      <c r="C13" s="129" t="s">
        <v>644</v>
      </c>
      <c r="D13" s="118">
        <f t="shared" si="1"/>
        <v>594318</v>
      </c>
      <c r="E13" s="119">
        <v>0</v>
      </c>
      <c r="F13" s="119">
        <v>0</v>
      </c>
      <c r="G13" s="119">
        <v>594318</v>
      </c>
      <c r="H13" s="119">
        <v>0</v>
      </c>
      <c r="I13" s="119">
        <v>0</v>
      </c>
      <c r="J13" s="119">
        <v>0</v>
      </c>
      <c r="K13" s="119">
        <v>0</v>
      </c>
      <c r="L13" s="127">
        <v>0</v>
      </c>
    </row>
    <row r="14" spans="1:12" ht="18">
      <c r="A14" s="17"/>
      <c r="B14" s="17" t="s">
        <v>645</v>
      </c>
      <c r="C14" s="18" t="s">
        <v>637</v>
      </c>
      <c r="D14" s="118">
        <f t="shared" si="1"/>
        <v>46060</v>
      </c>
      <c r="E14" s="119">
        <v>0</v>
      </c>
      <c r="F14" s="119">
        <v>0</v>
      </c>
      <c r="G14" s="119">
        <v>46060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</row>
    <row r="15" spans="1:12" ht="18">
      <c r="A15" s="17"/>
      <c r="B15" s="17" t="s">
        <v>646</v>
      </c>
      <c r="C15" s="18" t="s">
        <v>647</v>
      </c>
      <c r="D15" s="118">
        <f t="shared" si="1"/>
        <v>21533</v>
      </c>
      <c r="E15" s="119">
        <v>8955</v>
      </c>
      <c r="F15" s="119">
        <v>2418</v>
      </c>
      <c r="G15" s="119">
        <v>10160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</row>
    <row r="16" spans="1:12" ht="30">
      <c r="A16" s="17"/>
      <c r="B16" s="17" t="s">
        <v>648</v>
      </c>
      <c r="C16" s="129" t="s">
        <v>649</v>
      </c>
      <c r="D16" s="118">
        <f t="shared" si="1"/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</row>
    <row r="17" spans="1:12" ht="30">
      <c r="A17" s="17"/>
      <c r="B17" s="17" t="s">
        <v>650</v>
      </c>
      <c r="C17" s="129" t="s">
        <v>651</v>
      </c>
      <c r="D17" s="118">
        <f>SUM(E17:L17)</f>
        <v>140000</v>
      </c>
      <c r="E17" s="119">
        <v>0</v>
      </c>
      <c r="F17" s="119">
        <v>0</v>
      </c>
      <c r="G17" s="119">
        <v>0</v>
      </c>
      <c r="H17" s="119">
        <v>0</v>
      </c>
      <c r="I17" s="119">
        <v>140000</v>
      </c>
      <c r="J17" s="119">
        <v>0</v>
      </c>
      <c r="K17" s="119">
        <v>0</v>
      </c>
      <c r="L17" s="119">
        <v>0</v>
      </c>
    </row>
    <row r="18" spans="1:12" ht="30">
      <c r="A18" s="17"/>
      <c r="B18" s="17" t="s">
        <v>652</v>
      </c>
      <c r="C18" s="129" t="s">
        <v>653</v>
      </c>
      <c r="D18" s="118">
        <f>SUM(E18:L18)</f>
        <v>2320000</v>
      </c>
      <c r="E18" s="119">
        <v>0</v>
      </c>
      <c r="F18" s="119">
        <v>0</v>
      </c>
      <c r="G18" s="119">
        <v>0</v>
      </c>
      <c r="H18" s="119">
        <v>0</v>
      </c>
      <c r="I18" s="119">
        <v>2320000</v>
      </c>
      <c r="J18" s="119">
        <v>0</v>
      </c>
      <c r="K18" s="119">
        <v>0</v>
      </c>
      <c r="L18" s="119">
        <v>0</v>
      </c>
    </row>
    <row r="19" spans="1:12" ht="45">
      <c r="A19" s="17"/>
      <c r="B19" s="17" t="s">
        <v>654</v>
      </c>
      <c r="C19" s="129" t="s">
        <v>655</v>
      </c>
      <c r="D19" s="118">
        <f t="shared" si="1"/>
        <v>48990</v>
      </c>
      <c r="E19" s="119">
        <v>0</v>
      </c>
      <c r="F19" s="119">
        <v>0</v>
      </c>
      <c r="G19" s="119">
        <v>0</v>
      </c>
      <c r="H19" s="119">
        <v>0</v>
      </c>
      <c r="I19" s="119">
        <v>48990</v>
      </c>
      <c r="J19" s="119">
        <v>0</v>
      </c>
      <c r="K19" s="119">
        <v>0</v>
      </c>
      <c r="L19" s="119">
        <v>0</v>
      </c>
    </row>
    <row r="20" spans="1:12" ht="30">
      <c r="A20" s="17"/>
      <c r="B20" s="17" t="s">
        <v>656</v>
      </c>
      <c r="C20" s="129" t="s">
        <v>657</v>
      </c>
      <c r="D20" s="118">
        <f t="shared" si="1"/>
        <v>0</v>
      </c>
      <c r="E20" s="119">
        <v>0</v>
      </c>
      <c r="F20" s="119">
        <v>0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</row>
    <row r="21" spans="1:12" ht="18">
      <c r="A21" s="17"/>
      <c r="B21" s="17" t="s">
        <v>658</v>
      </c>
      <c r="C21" s="129" t="s">
        <v>659</v>
      </c>
      <c r="D21" s="118">
        <f t="shared" si="1"/>
        <v>2640</v>
      </c>
      <c r="E21" s="119">
        <v>2000</v>
      </c>
      <c r="F21" s="119">
        <v>640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</row>
    <row r="22" spans="1:12" ht="30">
      <c r="A22" s="17"/>
      <c r="B22" s="17" t="s">
        <v>660</v>
      </c>
      <c r="C22" s="129" t="s">
        <v>661</v>
      </c>
      <c r="D22" s="118">
        <f t="shared" si="1"/>
        <v>8640</v>
      </c>
      <c r="E22" s="119">
        <v>5000</v>
      </c>
      <c r="F22" s="119">
        <v>2000</v>
      </c>
      <c r="G22" s="119">
        <v>1000</v>
      </c>
      <c r="H22" s="119">
        <v>0</v>
      </c>
      <c r="I22" s="119">
        <v>640</v>
      </c>
      <c r="J22" s="119">
        <v>0</v>
      </c>
      <c r="K22" s="119">
        <v>0</v>
      </c>
      <c r="L22" s="119">
        <v>0</v>
      </c>
    </row>
    <row r="23" spans="1:12" ht="30">
      <c r="A23" s="17"/>
      <c r="B23" s="17" t="s">
        <v>662</v>
      </c>
      <c r="C23" s="129" t="s">
        <v>663</v>
      </c>
      <c r="D23" s="118">
        <f t="shared" si="1"/>
        <v>55830</v>
      </c>
      <c r="E23" s="119">
        <v>0</v>
      </c>
      <c r="F23" s="119">
        <v>0</v>
      </c>
      <c r="G23" s="119">
        <v>55830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</row>
    <row r="24" spans="1:12" ht="30">
      <c r="A24" s="17"/>
      <c r="B24" s="17" t="s">
        <v>664</v>
      </c>
      <c r="C24" s="129" t="s">
        <v>665</v>
      </c>
      <c r="D24" s="118">
        <f t="shared" si="1"/>
        <v>10000</v>
      </c>
      <c r="E24" s="119">
        <v>0</v>
      </c>
      <c r="F24" s="119">
        <v>0</v>
      </c>
      <c r="G24" s="119">
        <v>4200</v>
      </c>
      <c r="H24" s="119">
        <v>0</v>
      </c>
      <c r="I24" s="119">
        <v>0</v>
      </c>
      <c r="J24" s="119">
        <v>5500</v>
      </c>
      <c r="K24" s="119">
        <v>300</v>
      </c>
      <c r="L24" s="119">
        <v>0</v>
      </c>
    </row>
    <row r="25" spans="1:12" ht="45">
      <c r="A25" s="17"/>
      <c r="B25" s="17" t="s">
        <v>666</v>
      </c>
      <c r="C25" s="129" t="s">
        <v>667</v>
      </c>
      <c r="D25" s="118">
        <f>SUM(E25:L25)</f>
        <v>20100</v>
      </c>
      <c r="E25" s="119">
        <v>0</v>
      </c>
      <c r="F25" s="119">
        <v>0</v>
      </c>
      <c r="G25" s="119">
        <v>20100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</row>
    <row r="26" spans="1:12" ht="30">
      <c r="A26" s="17"/>
      <c r="B26" s="17" t="s">
        <v>668</v>
      </c>
      <c r="C26" s="129" t="s">
        <v>669</v>
      </c>
      <c r="D26" s="118">
        <f t="shared" si="1"/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</row>
    <row r="27" spans="1:12" ht="30">
      <c r="A27" s="17"/>
      <c r="B27" s="17" t="s">
        <v>670</v>
      </c>
      <c r="C27" s="129" t="s">
        <v>671</v>
      </c>
      <c r="D27" s="118">
        <f t="shared" si="1"/>
        <v>10000</v>
      </c>
      <c r="E27" s="119">
        <v>0</v>
      </c>
      <c r="F27" s="119">
        <v>0</v>
      </c>
      <c r="G27" s="119">
        <v>10000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</row>
    <row r="28" spans="1:16" ht="45">
      <c r="A28" s="17"/>
      <c r="B28" s="17" t="s">
        <v>672</v>
      </c>
      <c r="C28" s="129" t="s">
        <v>673</v>
      </c>
      <c r="D28" s="118">
        <f t="shared" si="1"/>
        <v>0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38"/>
      <c r="N28" s="38"/>
      <c r="O28" s="38"/>
      <c r="P28" s="38"/>
    </row>
    <row r="29" spans="1:16" ht="75">
      <c r="A29" s="17"/>
      <c r="B29" s="17" t="s">
        <v>674</v>
      </c>
      <c r="C29" s="129" t="s">
        <v>675</v>
      </c>
      <c r="D29" s="118">
        <f t="shared" si="1"/>
        <v>500</v>
      </c>
      <c r="E29" s="119">
        <v>0</v>
      </c>
      <c r="F29" s="119">
        <v>0</v>
      </c>
      <c r="G29" s="119">
        <v>0</v>
      </c>
      <c r="H29" s="119">
        <v>0</v>
      </c>
      <c r="I29" s="119">
        <v>500</v>
      </c>
      <c r="J29" s="119">
        <v>0</v>
      </c>
      <c r="K29" s="119">
        <v>0</v>
      </c>
      <c r="L29" s="119">
        <v>0</v>
      </c>
      <c r="M29" s="38"/>
      <c r="N29" s="38"/>
      <c r="O29" s="38"/>
      <c r="P29" s="38"/>
    </row>
    <row r="30" spans="1:16" ht="30">
      <c r="A30" s="17"/>
      <c r="B30" s="17" t="s">
        <v>676</v>
      </c>
      <c r="C30" s="129" t="s">
        <v>677</v>
      </c>
      <c r="D30" s="118">
        <f>SUM(E30:L30)</f>
        <v>500</v>
      </c>
      <c r="E30" s="119">
        <v>0</v>
      </c>
      <c r="F30" s="119">
        <v>0</v>
      </c>
      <c r="G30" s="119">
        <v>500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38"/>
      <c r="N30" s="38"/>
      <c r="O30" s="38"/>
      <c r="P30" s="38"/>
    </row>
    <row r="31" spans="1:16" ht="45">
      <c r="A31" s="17"/>
      <c r="B31" s="17" t="s">
        <v>678</v>
      </c>
      <c r="C31" s="129" t="s">
        <v>679</v>
      </c>
      <c r="D31" s="118">
        <f>SUM(E31:L31)</f>
        <v>2977</v>
      </c>
      <c r="E31" s="119">
        <v>0</v>
      </c>
      <c r="F31" s="119">
        <v>0</v>
      </c>
      <c r="G31" s="119">
        <v>0</v>
      </c>
      <c r="H31" s="119">
        <v>0</v>
      </c>
      <c r="I31" s="119">
        <v>2977</v>
      </c>
      <c r="J31" s="119">
        <v>0</v>
      </c>
      <c r="K31" s="119">
        <v>0</v>
      </c>
      <c r="L31" s="119">
        <v>0</v>
      </c>
      <c r="M31" s="38"/>
      <c r="N31" s="38"/>
      <c r="O31" s="38"/>
      <c r="P31" s="38"/>
    </row>
    <row r="32" spans="1:12" ht="23.25" customHeight="1">
      <c r="A32" s="17" t="s">
        <v>133</v>
      </c>
      <c r="B32" s="17"/>
      <c r="C32" s="103" t="s">
        <v>37</v>
      </c>
      <c r="D32" s="24">
        <f>SUM(E32:L32)</f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</row>
    <row r="33" spans="1:16" ht="18">
      <c r="A33" s="17" t="s">
        <v>134</v>
      </c>
      <c r="B33" s="17"/>
      <c r="C33" s="103" t="s">
        <v>39</v>
      </c>
      <c r="D33" s="24">
        <f>SUM(E33:L33)</f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24">
        <v>0</v>
      </c>
      <c r="M33" s="38"/>
      <c r="N33" s="38"/>
      <c r="O33" s="38"/>
      <c r="P33" s="38"/>
    </row>
    <row r="34" spans="1:16" ht="18" customHeight="1">
      <c r="A34" s="214" t="s">
        <v>341</v>
      </c>
      <c r="B34" s="214"/>
      <c r="C34" s="214"/>
      <c r="D34" s="24">
        <f>SUM(E34:L34)</f>
        <v>3372088</v>
      </c>
      <c r="E34" s="116">
        <f aca="true" t="shared" si="2" ref="E34:L34">E10+E32+E33</f>
        <v>15955</v>
      </c>
      <c r="F34" s="116">
        <f t="shared" si="2"/>
        <v>5058</v>
      </c>
      <c r="G34" s="116">
        <f t="shared" si="2"/>
        <v>832168</v>
      </c>
      <c r="H34" s="116">
        <f t="shared" si="2"/>
        <v>0</v>
      </c>
      <c r="I34" s="116">
        <f t="shared" si="2"/>
        <v>2513107</v>
      </c>
      <c r="J34" s="116">
        <f t="shared" si="2"/>
        <v>5500</v>
      </c>
      <c r="K34" s="116">
        <f t="shared" si="2"/>
        <v>300</v>
      </c>
      <c r="L34" s="116">
        <f t="shared" si="2"/>
        <v>0</v>
      </c>
      <c r="M34" s="38"/>
      <c r="N34" s="38"/>
      <c r="O34" s="38"/>
      <c r="P34" s="38"/>
    </row>
    <row r="35" spans="13:16" ht="12.75">
      <c r="M35" s="38"/>
      <c r="N35" s="38"/>
      <c r="O35" s="38"/>
      <c r="P35" s="38"/>
    </row>
    <row r="36" spans="12:16" ht="12.75">
      <c r="L36" t="s">
        <v>296</v>
      </c>
      <c r="M36" s="38"/>
      <c r="N36" s="38"/>
      <c r="O36" s="38"/>
      <c r="P36" s="38"/>
    </row>
    <row r="37" spans="13:16" ht="12.75">
      <c r="M37" s="38"/>
      <c r="N37" s="38"/>
      <c r="O37" s="38"/>
      <c r="P37" s="38"/>
    </row>
    <row r="38" spans="13:16" ht="12.75">
      <c r="M38" s="38"/>
      <c r="N38" s="38"/>
      <c r="O38" s="38"/>
      <c r="P38" s="38"/>
    </row>
    <row r="39" spans="13:16" ht="12.75">
      <c r="M39" s="38"/>
      <c r="N39" s="38"/>
      <c r="O39" s="38"/>
      <c r="P39" s="38"/>
    </row>
    <row r="40" spans="13:16" ht="12.75">
      <c r="M40" s="38"/>
      <c r="N40" s="38"/>
      <c r="O40" s="38"/>
      <c r="P40" s="38"/>
    </row>
    <row r="41" spans="13:16" ht="12.75">
      <c r="M41" s="38"/>
      <c r="N41" s="38"/>
      <c r="O41" s="38"/>
      <c r="P41" s="38"/>
    </row>
    <row r="42" spans="11:16" ht="12.75">
      <c r="K42" s="38"/>
      <c r="L42" s="38"/>
      <c r="M42" s="38"/>
      <c r="N42" s="38"/>
      <c r="O42" s="38"/>
      <c r="P42" s="38"/>
    </row>
    <row r="43" spans="11:16" ht="12.75">
      <c r="K43" s="38"/>
      <c r="L43" s="38"/>
      <c r="M43" s="38"/>
      <c r="N43" s="38"/>
      <c r="O43" s="38"/>
      <c r="P43" s="38"/>
    </row>
    <row r="44" spans="11:16" ht="12.75">
      <c r="K44" s="38"/>
      <c r="L44" s="38"/>
      <c r="M44" s="38"/>
      <c r="N44" s="38"/>
      <c r="O44" s="38"/>
      <c r="P44" s="38"/>
    </row>
    <row r="45" spans="11:16" ht="12.75">
      <c r="K45" s="38"/>
      <c r="L45" s="38"/>
      <c r="M45" s="38"/>
      <c r="N45" s="38"/>
      <c r="O45" s="38"/>
      <c r="P45" s="38"/>
    </row>
    <row r="46" spans="11:16" ht="12.75">
      <c r="K46" s="38"/>
      <c r="L46" s="38"/>
      <c r="M46" s="38"/>
      <c r="N46" s="38"/>
      <c r="O46" s="38"/>
      <c r="P46" s="38"/>
    </row>
    <row r="47" spans="11:16" ht="12.75">
      <c r="K47" s="38"/>
      <c r="L47" s="38"/>
      <c r="M47" s="38"/>
      <c r="N47" s="38"/>
      <c r="O47" s="38"/>
      <c r="P47" s="38"/>
    </row>
    <row r="48" spans="11:16" ht="12.75">
      <c r="K48" s="38"/>
      <c r="L48" s="38"/>
      <c r="M48" s="38"/>
      <c r="N48" s="38"/>
      <c r="O48" s="38"/>
      <c r="P48" s="38"/>
    </row>
    <row r="49" spans="11:16" ht="12.75">
      <c r="K49" s="38"/>
      <c r="L49" s="38"/>
      <c r="M49" s="38"/>
      <c r="N49" s="38"/>
      <c r="O49" s="38"/>
      <c r="P49" s="38"/>
    </row>
    <row r="50" spans="13:16" ht="12.75">
      <c r="M50" s="38"/>
      <c r="N50" s="38"/>
      <c r="O50" s="38"/>
      <c r="P50" s="38"/>
    </row>
    <row r="51" spans="13:16" ht="12.75">
      <c r="M51" s="38"/>
      <c r="N51" s="38"/>
      <c r="O51" s="38"/>
      <c r="P51" s="38"/>
    </row>
    <row r="52" spans="13:16" ht="12.75">
      <c r="M52" s="38"/>
      <c r="N52" s="38"/>
      <c r="O52" s="38"/>
      <c r="P52" s="38"/>
    </row>
    <row r="60" spans="12:14" ht="12.75">
      <c r="L60" s="131"/>
      <c r="M60" s="132"/>
      <c r="N60" s="135"/>
    </row>
    <row r="61" spans="12:14" ht="12.75">
      <c r="L61" s="133"/>
      <c r="M61" s="134"/>
      <c r="N61" s="138"/>
    </row>
    <row r="62" spans="12:14" ht="12.75">
      <c r="L62" s="136"/>
      <c r="M62" s="137"/>
      <c r="N62" s="139"/>
    </row>
  </sheetData>
  <sheetProtection selectLockedCells="1" selectUnlockedCells="1"/>
  <mergeCells count="11">
    <mergeCell ref="A1:L1"/>
    <mergeCell ref="A3:L3"/>
    <mergeCell ref="A4:L4"/>
    <mergeCell ref="A7:A9"/>
    <mergeCell ref="B7:B9"/>
    <mergeCell ref="C7:C9"/>
    <mergeCell ref="D7:D9"/>
    <mergeCell ref="E7:L7"/>
    <mergeCell ref="E8:I8"/>
    <mergeCell ref="J8:L8"/>
    <mergeCell ref="A34:C34"/>
  </mergeCells>
  <printOptions horizontalCentered="1" verticalCentered="1"/>
  <pageMargins left="0.25" right="0.25" top="0.75" bottom="0.75" header="0.3" footer="0.3"/>
  <pageSetup fitToHeight="1" fitToWidth="1" horizontalDpi="1200" verticalDpi="1200" orientation="landscape" paperSize="9" scale="53" r:id="rId1"/>
  <ignoredErrors>
    <ignoredError sqref="B11:B31 A10 A32:A33" twoDigitTextYear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M58"/>
  <sheetViews>
    <sheetView view="pageBreakPreview" zoomScale="85" zoomScaleNormal="85" zoomScaleSheetLayoutView="85" zoomScalePageLayoutView="0" workbookViewId="0" topLeftCell="A1">
      <selection activeCell="D16" sqref="D16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36.7109375" style="0" customWidth="1"/>
    <col min="4" max="12" width="14.57421875" style="0" customWidth="1"/>
  </cols>
  <sheetData>
    <row r="1" spans="1:12" ht="15.75">
      <c r="A1" s="172" t="s">
        <v>680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>
      <c r="A3" s="173" t="s">
        <v>681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ht="18">
      <c r="A4" s="219" t="s">
        <v>682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 t="s">
        <v>2</v>
      </c>
    </row>
    <row r="6" spans="1:12" ht="12.7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</row>
    <row r="7" spans="1:12" ht="12.75" customHeight="1">
      <c r="A7" s="174" t="s">
        <v>17</v>
      </c>
      <c r="B7" s="174" t="s">
        <v>177</v>
      </c>
      <c r="C7" s="175" t="s">
        <v>18</v>
      </c>
      <c r="D7" s="175" t="s">
        <v>19</v>
      </c>
      <c r="E7" s="213" t="s">
        <v>20</v>
      </c>
      <c r="F7" s="213"/>
      <c r="G7" s="213"/>
      <c r="H7" s="213"/>
      <c r="I7" s="213"/>
      <c r="J7" s="213"/>
      <c r="K7" s="213"/>
      <c r="L7" s="213"/>
    </row>
    <row r="8" spans="1:12" ht="12.75" customHeight="1">
      <c r="A8" s="174"/>
      <c r="B8" s="174"/>
      <c r="C8" s="175"/>
      <c r="D8" s="175"/>
      <c r="E8" s="213" t="s">
        <v>21</v>
      </c>
      <c r="F8" s="213"/>
      <c r="G8" s="213"/>
      <c r="H8" s="213"/>
      <c r="I8" s="213"/>
      <c r="J8" s="213" t="s">
        <v>22</v>
      </c>
      <c r="K8" s="213"/>
      <c r="L8" s="213"/>
    </row>
    <row r="9" spans="1:12" ht="68.25" customHeight="1">
      <c r="A9" s="174"/>
      <c r="B9" s="174"/>
      <c r="C9" s="175"/>
      <c r="D9" s="175"/>
      <c r="E9" s="10" t="s">
        <v>24</v>
      </c>
      <c r="F9" s="10" t="s">
        <v>25</v>
      </c>
      <c r="G9" s="10" t="s">
        <v>26</v>
      </c>
      <c r="H9" s="10" t="s">
        <v>27</v>
      </c>
      <c r="I9" s="10" t="s">
        <v>28</v>
      </c>
      <c r="J9" s="10" t="s">
        <v>29</v>
      </c>
      <c r="K9" s="10" t="s">
        <v>30</v>
      </c>
      <c r="L9" s="102" t="s">
        <v>31</v>
      </c>
    </row>
    <row r="10" spans="1:12" ht="18">
      <c r="A10" s="17" t="s">
        <v>137</v>
      </c>
      <c r="B10" s="17"/>
      <c r="C10" s="103" t="s">
        <v>35</v>
      </c>
      <c r="D10" s="24">
        <f aca="true" t="shared" si="0" ref="D10:D25">SUM(E10:L10)</f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24">
        <v>0</v>
      </c>
    </row>
    <row r="11" spans="1:12" ht="18">
      <c r="A11" s="17" t="s">
        <v>138</v>
      </c>
      <c r="B11" s="17"/>
      <c r="C11" s="103" t="s">
        <v>37</v>
      </c>
      <c r="D11" s="24">
        <f t="shared" si="0"/>
        <v>210905</v>
      </c>
      <c r="E11" s="116">
        <f>SUM(E12:E23)</f>
        <v>500</v>
      </c>
      <c r="F11" s="116">
        <f aca="true" t="shared" si="1" ref="F11:L11">SUM(F12:F23)</f>
        <v>1000</v>
      </c>
      <c r="G11" s="116">
        <f t="shared" si="1"/>
        <v>208405</v>
      </c>
      <c r="H11" s="116">
        <f t="shared" si="1"/>
        <v>0</v>
      </c>
      <c r="I11" s="116">
        <f t="shared" si="1"/>
        <v>1000</v>
      </c>
      <c r="J11" s="116">
        <f t="shared" si="1"/>
        <v>0</v>
      </c>
      <c r="K11" s="116">
        <f t="shared" si="1"/>
        <v>0</v>
      </c>
      <c r="L11" s="116">
        <f t="shared" si="1"/>
        <v>0</v>
      </c>
    </row>
    <row r="12" spans="1:12" ht="30">
      <c r="A12" s="17"/>
      <c r="B12" s="17" t="s">
        <v>683</v>
      </c>
      <c r="C12" s="18" t="s">
        <v>684</v>
      </c>
      <c r="D12" s="118">
        <f t="shared" si="0"/>
        <v>5000</v>
      </c>
      <c r="E12" s="119">
        <v>0</v>
      </c>
      <c r="F12" s="119">
        <v>0</v>
      </c>
      <c r="G12" s="119">
        <v>5000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</row>
    <row r="13" spans="1:12" ht="45">
      <c r="A13" s="17"/>
      <c r="B13" s="17" t="s">
        <v>685</v>
      </c>
      <c r="C13" s="18" t="s">
        <v>686</v>
      </c>
      <c r="D13" s="118">
        <f t="shared" si="0"/>
        <v>8000</v>
      </c>
      <c r="E13" s="119">
        <v>500</v>
      </c>
      <c r="F13" s="119">
        <v>1000</v>
      </c>
      <c r="G13" s="119">
        <v>5500</v>
      </c>
      <c r="H13" s="119">
        <v>0</v>
      </c>
      <c r="I13" s="119">
        <v>1000</v>
      </c>
      <c r="J13" s="119">
        <v>0</v>
      </c>
      <c r="K13" s="119">
        <v>0</v>
      </c>
      <c r="L13" s="119">
        <v>0</v>
      </c>
    </row>
    <row r="14" spans="1:12" ht="18">
      <c r="A14" s="17"/>
      <c r="B14" s="17" t="s">
        <v>687</v>
      </c>
      <c r="C14" s="18" t="s">
        <v>688</v>
      </c>
      <c r="D14" s="118">
        <f t="shared" si="0"/>
        <v>56000</v>
      </c>
      <c r="E14" s="119">
        <v>0</v>
      </c>
      <c r="F14" s="119">
        <v>0</v>
      </c>
      <c r="G14" s="119">
        <v>56000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</row>
    <row r="15" spans="1:12" ht="18">
      <c r="A15" s="17"/>
      <c r="B15" s="17" t="s">
        <v>689</v>
      </c>
      <c r="C15" s="18" t="s">
        <v>690</v>
      </c>
      <c r="D15" s="118">
        <f t="shared" si="0"/>
        <v>10000</v>
      </c>
      <c r="E15" s="119">
        <v>0</v>
      </c>
      <c r="F15" s="119">
        <v>0</v>
      </c>
      <c r="G15" s="119">
        <v>10000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</row>
    <row r="16" spans="1:12" ht="30">
      <c r="A16" s="17"/>
      <c r="B16" s="17" t="s">
        <v>691</v>
      </c>
      <c r="C16" s="18" t="s">
        <v>692</v>
      </c>
      <c r="D16" s="118">
        <f t="shared" si="0"/>
        <v>4070</v>
      </c>
      <c r="E16" s="119">
        <v>0</v>
      </c>
      <c r="F16" s="119">
        <v>0</v>
      </c>
      <c r="G16" s="119">
        <v>4070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</row>
    <row r="17" spans="1:12" ht="18">
      <c r="A17" s="17"/>
      <c r="B17" s="17" t="s">
        <v>693</v>
      </c>
      <c r="C17" s="18" t="s">
        <v>694</v>
      </c>
      <c r="D17" s="118">
        <f t="shared" si="0"/>
        <v>85000</v>
      </c>
      <c r="E17" s="119">
        <v>0</v>
      </c>
      <c r="F17" s="119">
        <v>0</v>
      </c>
      <c r="G17" s="119">
        <v>85000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</row>
    <row r="18" spans="1:12" ht="30">
      <c r="A18" s="17"/>
      <c r="B18" s="17" t="s">
        <v>695</v>
      </c>
      <c r="C18" s="18" t="s">
        <v>696</v>
      </c>
      <c r="D18" s="118">
        <f aca="true" t="shared" si="2" ref="D18:D23">SUM(E18:L18)</f>
        <v>3000</v>
      </c>
      <c r="E18" s="119">
        <v>0</v>
      </c>
      <c r="F18" s="119">
        <v>0</v>
      </c>
      <c r="G18" s="119">
        <v>3000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</row>
    <row r="19" spans="1:12" ht="30">
      <c r="A19" s="17"/>
      <c r="B19" s="17" t="s">
        <v>697</v>
      </c>
      <c r="C19" s="18" t="s">
        <v>698</v>
      </c>
      <c r="D19" s="118">
        <f t="shared" si="2"/>
        <v>7650</v>
      </c>
      <c r="E19" s="119">
        <v>0</v>
      </c>
      <c r="F19" s="119">
        <v>0</v>
      </c>
      <c r="G19" s="119">
        <v>7650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</row>
    <row r="20" spans="1:12" ht="18">
      <c r="A20" s="17"/>
      <c r="B20" s="17" t="s">
        <v>699</v>
      </c>
      <c r="C20" s="18" t="s">
        <v>700</v>
      </c>
      <c r="D20" s="118">
        <f t="shared" si="2"/>
        <v>10160</v>
      </c>
      <c r="E20" s="119">
        <v>0</v>
      </c>
      <c r="F20" s="119">
        <v>0</v>
      </c>
      <c r="G20" s="119">
        <v>10160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</row>
    <row r="21" spans="1:12" ht="30">
      <c r="A21" s="17"/>
      <c r="B21" s="17" t="s">
        <v>701</v>
      </c>
      <c r="C21" s="18" t="s">
        <v>702</v>
      </c>
      <c r="D21" s="118">
        <f t="shared" si="2"/>
        <v>5080</v>
      </c>
      <c r="E21" s="119">
        <v>0</v>
      </c>
      <c r="F21" s="119">
        <v>0</v>
      </c>
      <c r="G21" s="119">
        <v>5080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</row>
    <row r="22" spans="1:12" ht="18">
      <c r="A22" s="17"/>
      <c r="B22" s="17" t="s">
        <v>703</v>
      </c>
      <c r="C22" s="18" t="s">
        <v>704</v>
      </c>
      <c r="D22" s="118">
        <f t="shared" si="2"/>
        <v>4445</v>
      </c>
      <c r="E22" s="119">
        <v>0</v>
      </c>
      <c r="F22" s="119">
        <v>0</v>
      </c>
      <c r="G22" s="119">
        <v>4445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</row>
    <row r="23" spans="1:12" ht="18">
      <c r="A23" s="17"/>
      <c r="B23" s="17" t="s">
        <v>890</v>
      </c>
      <c r="C23" s="18" t="s">
        <v>886</v>
      </c>
      <c r="D23" s="118">
        <f t="shared" si="2"/>
        <v>12500</v>
      </c>
      <c r="E23" s="119">
        <v>0</v>
      </c>
      <c r="F23" s="119">
        <v>0</v>
      </c>
      <c r="G23" s="119">
        <v>12500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</row>
    <row r="24" spans="1:12" ht="18">
      <c r="A24" s="17" t="s">
        <v>139</v>
      </c>
      <c r="B24" s="17"/>
      <c r="C24" s="103" t="s">
        <v>39</v>
      </c>
      <c r="D24" s="24">
        <f t="shared" si="0"/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24">
        <v>0</v>
      </c>
    </row>
    <row r="25" spans="1:12" ht="18" customHeight="1">
      <c r="A25" s="214" t="s">
        <v>341</v>
      </c>
      <c r="B25" s="214"/>
      <c r="C25" s="214"/>
      <c r="D25" s="24">
        <f t="shared" si="0"/>
        <v>210905</v>
      </c>
      <c r="E25" s="116">
        <f aca="true" t="shared" si="3" ref="E25:L25">E10+E11+E24</f>
        <v>500</v>
      </c>
      <c r="F25" s="116">
        <f t="shared" si="3"/>
        <v>1000</v>
      </c>
      <c r="G25" s="116">
        <f t="shared" si="3"/>
        <v>208405</v>
      </c>
      <c r="H25" s="116">
        <f t="shared" si="3"/>
        <v>0</v>
      </c>
      <c r="I25" s="116">
        <f t="shared" si="3"/>
        <v>1000</v>
      </c>
      <c r="J25" s="116">
        <f t="shared" si="3"/>
        <v>0</v>
      </c>
      <c r="K25" s="116">
        <f t="shared" si="3"/>
        <v>0</v>
      </c>
      <c r="L25" s="116">
        <f t="shared" si="3"/>
        <v>0</v>
      </c>
    </row>
    <row r="28" spans="10:13" ht="12.75">
      <c r="J28" s="38"/>
      <c r="K28" s="38"/>
      <c r="L28" s="38"/>
      <c r="M28" s="38"/>
    </row>
    <row r="29" spans="10:13" ht="12.75">
      <c r="J29" s="38"/>
      <c r="K29" s="38"/>
      <c r="L29" s="38"/>
      <c r="M29" s="38"/>
    </row>
    <row r="30" spans="10:13" ht="12.75">
      <c r="J30" s="38"/>
      <c r="K30" s="38"/>
      <c r="L30" s="38"/>
      <c r="M30" s="38"/>
    </row>
    <row r="31" spans="10:13" ht="12.75">
      <c r="J31" s="38"/>
      <c r="K31" s="38"/>
      <c r="L31" s="38"/>
      <c r="M31" s="38"/>
    </row>
    <row r="32" spans="10:13" ht="12.75">
      <c r="J32" s="38"/>
      <c r="K32" s="38" t="s">
        <v>296</v>
      </c>
      <c r="L32" s="38"/>
      <c r="M32" s="38"/>
    </row>
    <row r="33" spans="10:13" ht="12.75">
      <c r="J33" s="38"/>
      <c r="K33" s="38"/>
      <c r="L33" s="38"/>
      <c r="M33" s="38"/>
    </row>
    <row r="34" spans="10:13" ht="12.75">
      <c r="J34" s="38"/>
      <c r="K34" s="38"/>
      <c r="L34" s="38"/>
      <c r="M34" s="38"/>
    </row>
    <row r="35" spans="10:13" ht="12.75">
      <c r="J35" s="38"/>
      <c r="K35" s="38"/>
      <c r="L35" s="38"/>
      <c r="M35" s="38"/>
    </row>
    <row r="36" spans="10:13" ht="12.75">
      <c r="J36" s="38"/>
      <c r="K36" s="38"/>
      <c r="L36" s="38"/>
      <c r="M36" s="38"/>
    </row>
    <row r="37" spans="10:13" ht="12.75">
      <c r="J37" s="38"/>
      <c r="K37" s="38"/>
      <c r="L37" s="38"/>
      <c r="M37" s="38"/>
    </row>
    <row r="38" spans="10:13" ht="12.75">
      <c r="J38" s="38"/>
      <c r="K38" s="38"/>
      <c r="L38" s="38"/>
      <c r="M38" s="38"/>
    </row>
    <row r="39" spans="10:13" ht="12.75">
      <c r="J39" s="38"/>
      <c r="K39" s="38"/>
      <c r="L39" s="38"/>
      <c r="M39" s="38"/>
    </row>
    <row r="40" spans="10:13" ht="12.75">
      <c r="J40" s="38"/>
      <c r="K40" s="38"/>
      <c r="L40" s="38"/>
      <c r="M40" s="38"/>
    </row>
    <row r="41" spans="10:13" ht="12.75">
      <c r="J41" s="38"/>
      <c r="K41" s="38"/>
      <c r="L41" s="38"/>
      <c r="M41" s="38"/>
    </row>
    <row r="42" spans="10:13" ht="12.75">
      <c r="J42" s="38"/>
      <c r="K42" s="38"/>
      <c r="L42" s="38"/>
      <c r="M42" s="38"/>
    </row>
    <row r="43" spans="10:13" ht="12.75">
      <c r="J43" s="38"/>
      <c r="K43" s="38"/>
      <c r="L43" s="38"/>
      <c r="M43" s="38"/>
    </row>
    <row r="44" spans="10:13" ht="12.75">
      <c r="J44" s="38"/>
      <c r="K44" s="38"/>
      <c r="L44" s="38"/>
      <c r="M44" s="38"/>
    </row>
    <row r="45" spans="10:13" ht="12.75">
      <c r="J45" s="38"/>
      <c r="K45" s="38"/>
      <c r="L45" s="38"/>
      <c r="M45" s="38"/>
    </row>
    <row r="46" spans="10:13" ht="12.75">
      <c r="J46" s="38"/>
      <c r="K46" s="38"/>
      <c r="L46" s="38"/>
      <c r="M46" s="38"/>
    </row>
    <row r="56" spans="11:13" ht="12.75">
      <c r="K56" s="131"/>
      <c r="L56" s="132"/>
      <c r="M56" s="135"/>
    </row>
    <row r="57" spans="11:13" ht="12.75">
      <c r="K57" s="133"/>
      <c r="L57" s="134"/>
      <c r="M57" s="138"/>
    </row>
    <row r="58" spans="11:13" ht="12.75">
      <c r="K58" s="136"/>
      <c r="L58" s="137"/>
      <c r="M58" s="139"/>
    </row>
  </sheetData>
  <sheetProtection selectLockedCells="1" selectUnlockedCells="1"/>
  <mergeCells count="11">
    <mergeCell ref="A1:L1"/>
    <mergeCell ref="A3:L3"/>
    <mergeCell ref="A4:L4"/>
    <mergeCell ref="A7:A9"/>
    <mergeCell ref="B7:B9"/>
    <mergeCell ref="C7:C9"/>
    <mergeCell ref="D7:D9"/>
    <mergeCell ref="E7:L7"/>
    <mergeCell ref="E8:I8"/>
    <mergeCell ref="J8:L8"/>
    <mergeCell ref="A25:C25"/>
  </mergeCells>
  <printOptions horizontalCentered="1" verticalCentered="1"/>
  <pageMargins left="0.25" right="0.25" top="0.75" bottom="0.75" header="0.3" footer="0.3"/>
  <pageSetup fitToHeight="1" fitToWidth="1" horizontalDpi="1200" verticalDpi="1200" orientation="landscape" paperSize="9" scale="77" r:id="rId1"/>
  <ignoredErrors>
    <ignoredError sqref="A10:A11 B12:B22 A24" twoDigitTextYear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M58"/>
  <sheetViews>
    <sheetView view="pageBreakPreview" zoomScale="85" zoomScaleNormal="85" zoomScaleSheetLayoutView="85" zoomScalePageLayoutView="0" workbookViewId="0" topLeftCell="A10">
      <selection activeCell="O8" sqref="O8:O9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36.7109375" style="0" customWidth="1"/>
    <col min="4" max="12" width="14.57421875" style="0" customWidth="1"/>
  </cols>
  <sheetData>
    <row r="1" spans="1:12" ht="15.75">
      <c r="A1" s="172" t="s">
        <v>705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>
      <c r="A3" s="173" t="s">
        <v>706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ht="18">
      <c r="A4" s="219" t="s">
        <v>707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 t="s">
        <v>2</v>
      </c>
    </row>
    <row r="6" spans="1:12" ht="12.7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</row>
    <row r="7" spans="1:12" ht="12.75" customHeight="1">
      <c r="A7" s="174" t="s">
        <v>17</v>
      </c>
      <c r="B7" s="174" t="s">
        <v>177</v>
      </c>
      <c r="C7" s="175" t="s">
        <v>18</v>
      </c>
      <c r="D7" s="175" t="s">
        <v>19</v>
      </c>
      <c r="E7" s="213" t="s">
        <v>20</v>
      </c>
      <c r="F7" s="213"/>
      <c r="G7" s="213"/>
      <c r="H7" s="213"/>
      <c r="I7" s="213"/>
      <c r="J7" s="213"/>
      <c r="K7" s="213"/>
      <c r="L7" s="213"/>
    </row>
    <row r="8" spans="1:12" ht="12.75" customHeight="1">
      <c r="A8" s="174"/>
      <c r="B8" s="174"/>
      <c r="C8" s="175"/>
      <c r="D8" s="175"/>
      <c r="E8" s="213" t="s">
        <v>21</v>
      </c>
      <c r="F8" s="213"/>
      <c r="G8" s="213"/>
      <c r="H8" s="213"/>
      <c r="I8" s="213"/>
      <c r="J8" s="213" t="s">
        <v>22</v>
      </c>
      <c r="K8" s="213"/>
      <c r="L8" s="213"/>
    </row>
    <row r="9" spans="1:12" ht="89.25">
      <c r="A9" s="174"/>
      <c r="B9" s="174"/>
      <c r="C9" s="175"/>
      <c r="D9" s="175"/>
      <c r="E9" s="10" t="s">
        <v>24</v>
      </c>
      <c r="F9" s="10" t="s">
        <v>25</v>
      </c>
      <c r="G9" s="10" t="s">
        <v>26</v>
      </c>
      <c r="H9" s="10" t="s">
        <v>27</v>
      </c>
      <c r="I9" s="10" t="s">
        <v>28</v>
      </c>
      <c r="J9" s="10" t="s">
        <v>29</v>
      </c>
      <c r="K9" s="10" t="s">
        <v>30</v>
      </c>
      <c r="L9" s="102" t="s">
        <v>31</v>
      </c>
    </row>
    <row r="10" spans="1:12" ht="18">
      <c r="A10" s="17" t="s">
        <v>142</v>
      </c>
      <c r="B10" s="17"/>
      <c r="C10" s="103" t="s">
        <v>35</v>
      </c>
      <c r="D10" s="24">
        <f>SUM(E10:L10)</f>
        <v>48118</v>
      </c>
      <c r="E10" s="116">
        <f>SUM(E11:E22)</f>
        <v>0</v>
      </c>
      <c r="F10" s="116">
        <f aca="true" t="shared" si="0" ref="F10:L10">SUM(F11:F22)</f>
        <v>0</v>
      </c>
      <c r="G10" s="116">
        <f t="shared" si="0"/>
        <v>43618</v>
      </c>
      <c r="H10" s="116">
        <f t="shared" si="0"/>
        <v>0</v>
      </c>
      <c r="I10" s="116">
        <f t="shared" si="0"/>
        <v>4500</v>
      </c>
      <c r="J10" s="116">
        <f t="shared" si="0"/>
        <v>0</v>
      </c>
      <c r="K10" s="116">
        <f t="shared" si="0"/>
        <v>0</v>
      </c>
      <c r="L10" s="116">
        <f t="shared" si="0"/>
        <v>0</v>
      </c>
    </row>
    <row r="11" spans="1:12" ht="18">
      <c r="A11" s="17"/>
      <c r="B11" s="17" t="s">
        <v>708</v>
      </c>
      <c r="C11" s="140" t="s">
        <v>709</v>
      </c>
      <c r="D11" s="118">
        <f aca="true" t="shared" si="1" ref="D11:D25">SUM(E11:L11)</f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</row>
    <row r="12" spans="1:12" ht="18">
      <c r="A12" s="17"/>
      <c r="B12" s="17" t="s">
        <v>710</v>
      </c>
      <c r="C12" s="140" t="s">
        <v>711</v>
      </c>
      <c r="D12" s="118">
        <f t="shared" si="1"/>
        <v>22171</v>
      </c>
      <c r="E12" s="119">
        <v>0</v>
      </c>
      <c r="F12" s="119">
        <v>0</v>
      </c>
      <c r="G12" s="119">
        <v>22171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</row>
    <row r="13" spans="1:12" ht="18">
      <c r="A13" s="17"/>
      <c r="B13" s="17" t="s">
        <v>712</v>
      </c>
      <c r="C13" s="140" t="s">
        <v>713</v>
      </c>
      <c r="D13" s="118">
        <f t="shared" si="1"/>
        <v>3000</v>
      </c>
      <c r="E13" s="119">
        <v>0</v>
      </c>
      <c r="F13" s="119">
        <v>0</v>
      </c>
      <c r="G13" s="119">
        <v>0</v>
      </c>
      <c r="H13" s="119">
        <v>0</v>
      </c>
      <c r="I13" s="119">
        <v>3000</v>
      </c>
      <c r="J13" s="119">
        <v>0</v>
      </c>
      <c r="K13" s="119">
        <v>0</v>
      </c>
      <c r="L13" s="119">
        <v>0</v>
      </c>
    </row>
    <row r="14" spans="1:12" ht="18">
      <c r="A14" s="17"/>
      <c r="B14" s="17" t="s">
        <v>714</v>
      </c>
      <c r="C14" s="140" t="s">
        <v>715</v>
      </c>
      <c r="D14" s="118">
        <f t="shared" si="1"/>
        <v>1500</v>
      </c>
      <c r="E14" s="119">
        <v>0</v>
      </c>
      <c r="F14" s="119">
        <v>0</v>
      </c>
      <c r="G14" s="119">
        <v>0</v>
      </c>
      <c r="H14" s="119">
        <v>0</v>
      </c>
      <c r="I14" s="119">
        <v>1500</v>
      </c>
      <c r="J14" s="119">
        <v>0</v>
      </c>
      <c r="K14" s="119">
        <v>0</v>
      </c>
      <c r="L14" s="119">
        <v>0</v>
      </c>
    </row>
    <row r="15" spans="1:12" ht="18">
      <c r="A15" s="17"/>
      <c r="B15" s="17" t="s">
        <v>716</v>
      </c>
      <c r="C15" s="140" t="s">
        <v>717</v>
      </c>
      <c r="D15" s="118">
        <f t="shared" si="1"/>
        <v>15435</v>
      </c>
      <c r="E15" s="119">
        <v>0</v>
      </c>
      <c r="F15" s="119">
        <v>0</v>
      </c>
      <c r="G15" s="119">
        <v>15435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</row>
    <row r="16" spans="1:12" ht="45">
      <c r="A16" s="17"/>
      <c r="B16" s="17" t="s">
        <v>718</v>
      </c>
      <c r="C16" s="129" t="s">
        <v>719</v>
      </c>
      <c r="D16" s="118">
        <f>SUM(E16:L16)</f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</row>
    <row r="17" spans="1:12" ht="90">
      <c r="A17" s="17"/>
      <c r="B17" s="17" t="s">
        <v>720</v>
      </c>
      <c r="C17" s="129" t="s">
        <v>721</v>
      </c>
      <c r="D17" s="118">
        <f t="shared" si="1"/>
        <v>0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</row>
    <row r="18" spans="1:12" ht="60">
      <c r="A18" s="17"/>
      <c r="B18" s="17" t="s">
        <v>722</v>
      </c>
      <c r="C18" s="129" t="s">
        <v>723</v>
      </c>
      <c r="D18" s="118">
        <f>SUM(E18:L18)</f>
        <v>0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</row>
    <row r="19" spans="1:12" ht="60">
      <c r="A19" s="17"/>
      <c r="B19" s="17" t="s">
        <v>724</v>
      </c>
      <c r="C19" s="18" t="s">
        <v>725</v>
      </c>
      <c r="D19" s="118">
        <f>SUM(E19:L19)</f>
        <v>0</v>
      </c>
      <c r="E19" s="119">
        <v>0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</row>
    <row r="20" spans="1:12" ht="90">
      <c r="A20" s="17"/>
      <c r="B20" s="17" t="s">
        <v>726</v>
      </c>
      <c r="C20" s="18" t="s">
        <v>727</v>
      </c>
      <c r="D20" s="118">
        <f>SUM(E20:L20)</f>
        <v>4012</v>
      </c>
      <c r="E20" s="119">
        <v>0</v>
      </c>
      <c r="F20" s="119">
        <v>0</v>
      </c>
      <c r="G20" s="119">
        <v>4012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</row>
    <row r="21" spans="1:12" ht="45">
      <c r="A21" s="17"/>
      <c r="B21" s="17" t="s">
        <v>728</v>
      </c>
      <c r="C21" s="18" t="s">
        <v>729</v>
      </c>
      <c r="D21" s="118">
        <f>SUM(E21:L21)</f>
        <v>2000</v>
      </c>
      <c r="E21" s="119">
        <v>0</v>
      </c>
      <c r="F21" s="119">
        <v>0</v>
      </c>
      <c r="G21" s="119">
        <v>2000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</row>
    <row r="22" spans="1:12" ht="30">
      <c r="A22" s="17"/>
      <c r="B22" s="17" t="s">
        <v>730</v>
      </c>
      <c r="C22" s="18" t="s">
        <v>731</v>
      </c>
      <c r="D22" s="118">
        <f>SUM(E22:L22)</f>
        <v>0</v>
      </c>
      <c r="E22" s="119">
        <v>0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</row>
    <row r="23" spans="1:12" ht="18">
      <c r="A23" s="17" t="s">
        <v>143</v>
      </c>
      <c r="B23" s="17"/>
      <c r="C23" s="103" t="s">
        <v>37</v>
      </c>
      <c r="D23" s="24">
        <f t="shared" si="1"/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</row>
    <row r="24" spans="1:12" ht="18">
      <c r="A24" s="17" t="s">
        <v>144</v>
      </c>
      <c r="B24" s="17"/>
      <c r="C24" s="103" t="s">
        <v>39</v>
      </c>
      <c r="D24" s="24">
        <f t="shared" si="1"/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24">
        <v>0</v>
      </c>
    </row>
    <row r="25" spans="1:12" ht="18" customHeight="1">
      <c r="A25" s="214" t="s">
        <v>341</v>
      </c>
      <c r="B25" s="214"/>
      <c r="C25" s="214"/>
      <c r="D25" s="24">
        <f t="shared" si="1"/>
        <v>48118</v>
      </c>
      <c r="E25" s="116">
        <f aca="true" t="shared" si="2" ref="E25:L25">E10+E23+E24</f>
        <v>0</v>
      </c>
      <c r="F25" s="116">
        <f t="shared" si="2"/>
        <v>0</v>
      </c>
      <c r="G25" s="116">
        <f t="shared" si="2"/>
        <v>43618</v>
      </c>
      <c r="H25" s="116">
        <f t="shared" si="2"/>
        <v>0</v>
      </c>
      <c r="I25" s="116">
        <f t="shared" si="2"/>
        <v>4500</v>
      </c>
      <c r="J25" s="116">
        <f t="shared" si="2"/>
        <v>0</v>
      </c>
      <c r="K25" s="116">
        <f t="shared" si="2"/>
        <v>0</v>
      </c>
      <c r="L25" s="116">
        <f t="shared" si="2"/>
        <v>0</v>
      </c>
    </row>
    <row r="28" spans="10:13" ht="12.75">
      <c r="J28" s="38"/>
      <c r="K28" s="38"/>
      <c r="L28" s="38"/>
      <c r="M28" s="38"/>
    </row>
    <row r="29" spans="10:13" ht="12.75">
      <c r="J29" s="38"/>
      <c r="K29" s="38"/>
      <c r="L29" s="38"/>
      <c r="M29" s="38"/>
    </row>
    <row r="30" spans="10:13" ht="12.75">
      <c r="J30" s="38"/>
      <c r="K30" s="38"/>
      <c r="L30" s="38"/>
      <c r="M30" s="38"/>
    </row>
    <row r="31" spans="10:13" ht="12.75">
      <c r="J31" s="38"/>
      <c r="K31" s="38"/>
      <c r="L31" s="38"/>
      <c r="M31" s="38"/>
    </row>
    <row r="32" spans="10:13" ht="12.75">
      <c r="J32" s="38"/>
      <c r="K32" s="38" t="s">
        <v>296</v>
      </c>
      <c r="L32" s="38"/>
      <c r="M32" s="38"/>
    </row>
    <row r="33" spans="10:13" ht="12.75">
      <c r="J33" s="38"/>
      <c r="K33" s="38"/>
      <c r="L33" s="38"/>
      <c r="M33" s="38"/>
    </row>
    <row r="34" spans="3:13" ht="12.75">
      <c r="C34" s="16"/>
      <c r="J34" s="38"/>
      <c r="K34" s="38"/>
      <c r="L34" s="38"/>
      <c r="M34" s="38"/>
    </row>
    <row r="35" spans="10:13" ht="12.75">
      <c r="J35" s="38"/>
      <c r="K35" s="38"/>
      <c r="L35" s="38"/>
      <c r="M35" s="38"/>
    </row>
    <row r="36" spans="10:13" ht="12.75">
      <c r="J36" s="38"/>
      <c r="K36" s="38"/>
      <c r="L36" s="38"/>
      <c r="M36" s="38"/>
    </row>
    <row r="37" spans="10:13" ht="12.75">
      <c r="J37" s="38"/>
      <c r="K37" s="38"/>
      <c r="L37" s="38"/>
      <c r="M37" s="38"/>
    </row>
    <row r="38" spans="10:13" ht="12.75">
      <c r="J38" s="38"/>
      <c r="K38" s="38"/>
      <c r="L38" s="38"/>
      <c r="M38" s="38"/>
    </row>
    <row r="39" spans="10:13" ht="12.75">
      <c r="J39" s="38"/>
      <c r="K39" s="38"/>
      <c r="L39" s="38"/>
      <c r="M39" s="38"/>
    </row>
    <row r="40" spans="10:13" ht="12.75">
      <c r="J40" s="38"/>
      <c r="K40" s="38"/>
      <c r="L40" s="38"/>
      <c r="M40" s="38"/>
    </row>
    <row r="41" spans="10:13" ht="12.75">
      <c r="J41" s="38"/>
      <c r="K41" s="38"/>
      <c r="L41" s="38"/>
      <c r="M41" s="38"/>
    </row>
    <row r="42" spans="10:13" ht="12.75">
      <c r="J42" s="38"/>
      <c r="K42" s="38"/>
      <c r="L42" s="38"/>
      <c r="M42" s="38"/>
    </row>
    <row r="43" spans="10:13" ht="12.75">
      <c r="J43" s="38"/>
      <c r="K43" s="38"/>
      <c r="L43" s="38"/>
      <c r="M43" s="38"/>
    </row>
    <row r="44" spans="10:13" ht="12.75">
      <c r="J44" s="38"/>
      <c r="K44" s="38"/>
      <c r="L44" s="38"/>
      <c r="M44" s="38"/>
    </row>
    <row r="45" spans="10:13" ht="12.75">
      <c r="J45" s="38"/>
      <c r="K45" s="38"/>
      <c r="L45" s="38"/>
      <c r="M45" s="38"/>
    </row>
    <row r="46" spans="10:13" ht="12.75">
      <c r="J46" s="38"/>
      <c r="K46" s="38"/>
      <c r="L46" s="38"/>
      <c r="M46" s="38"/>
    </row>
    <row r="56" spans="11:13" ht="12.75">
      <c r="K56" s="131"/>
      <c r="L56" s="132"/>
      <c r="M56" s="135"/>
    </row>
    <row r="57" spans="11:13" ht="12.75">
      <c r="K57" s="133"/>
      <c r="L57" s="134"/>
      <c r="M57" s="138"/>
    </row>
    <row r="58" spans="11:13" ht="12.75">
      <c r="K58" s="136"/>
      <c r="L58" s="137"/>
      <c r="M58" s="139"/>
    </row>
  </sheetData>
  <sheetProtection selectLockedCells="1" selectUnlockedCells="1"/>
  <mergeCells count="11">
    <mergeCell ref="A1:L1"/>
    <mergeCell ref="A3:L3"/>
    <mergeCell ref="A4:L4"/>
    <mergeCell ref="A7:A9"/>
    <mergeCell ref="B7:B9"/>
    <mergeCell ref="C7:C9"/>
    <mergeCell ref="D7:D9"/>
    <mergeCell ref="E7:L7"/>
    <mergeCell ref="E8:I8"/>
    <mergeCell ref="J8:L8"/>
    <mergeCell ref="A25:C25"/>
  </mergeCells>
  <printOptions horizontalCentered="1" verticalCentered="1"/>
  <pageMargins left="0.25" right="0.25" top="0.75" bottom="0.75" header="0.3" footer="0.3"/>
  <pageSetup fitToHeight="1" fitToWidth="1" horizontalDpi="1200" verticalDpi="1200" orientation="landscape" paperSize="9" scale="62" r:id="rId1"/>
  <ignoredErrors>
    <ignoredError sqref="B11:B20 B21:B22 A23:A24 A1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IH20"/>
  <sheetViews>
    <sheetView view="pageBreakPreview" zoomScaleNormal="48" zoomScaleSheetLayoutView="100" zoomScalePageLayoutView="0" workbookViewId="0" topLeftCell="E1">
      <selection activeCell="O8" sqref="O8:O9"/>
    </sheetView>
  </sheetViews>
  <sheetFormatPr defaultColWidth="9.140625" defaultRowHeight="12.75" customHeight="1"/>
  <cols>
    <col min="1" max="1" width="4.57421875" style="45" customWidth="1"/>
    <col min="2" max="2" width="5.57421875" style="45" customWidth="1"/>
    <col min="3" max="3" width="14.28125" style="45" customWidth="1"/>
    <col min="4" max="4" width="13.57421875" style="45" customWidth="1"/>
    <col min="5" max="5" width="15.28125" style="45" customWidth="1"/>
    <col min="6" max="6" width="11.57421875" style="45" customWidth="1"/>
    <col min="7" max="7" width="6.140625" style="45" customWidth="1"/>
    <col min="8" max="9" width="13.00390625" style="45" customWidth="1"/>
    <col min="10" max="10" width="12.421875" style="45" customWidth="1"/>
    <col min="11" max="12" width="9.8515625" style="45" customWidth="1"/>
    <col min="13" max="13" width="9.57421875" style="45" customWidth="1"/>
    <col min="14" max="14" width="11.140625" style="45" customWidth="1"/>
    <col min="15" max="15" width="13.57421875" style="45" customWidth="1"/>
    <col min="16" max="16" width="10.7109375" style="45" customWidth="1"/>
    <col min="17" max="17" width="15.7109375" style="45" customWidth="1"/>
    <col min="18" max="190" width="9.140625" style="45" customWidth="1"/>
    <col min="191" max="216" width="9.140625" style="46" customWidth="1"/>
  </cols>
  <sheetData>
    <row r="1" spans="1:242" ht="13.5" customHeight="1">
      <c r="A1" s="181" t="s">
        <v>169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B1" s="47"/>
      <c r="HC1" s="47"/>
      <c r="HD1" s="47"/>
      <c r="HE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</row>
    <row r="2" spans="1:242" ht="13.5" customHeight="1">
      <c r="A2" s="191" t="s">
        <v>872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B2" s="47"/>
      <c r="HC2" s="47"/>
      <c r="HD2" s="47"/>
      <c r="HE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</row>
    <row r="3" spans="1:242" ht="20.25" customHeight="1">
      <c r="A3" s="194" t="s">
        <v>170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B3" s="47"/>
      <c r="HC3" s="47"/>
      <c r="HD3" s="47"/>
      <c r="HE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</row>
    <row r="4" spans="1:17" s="47" customFormat="1" ht="20.25" customHeight="1">
      <c r="A4" s="195" t="s">
        <v>171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pans="3:17" s="47" customFormat="1" ht="13.5" customHeight="1"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60" t="s">
        <v>2</v>
      </c>
    </row>
    <row r="6" spans="1:17" ht="12.75" customHeight="1">
      <c r="A6" s="49" t="s">
        <v>3</v>
      </c>
      <c r="B6" s="49" t="s">
        <v>4</v>
      </c>
      <c r="C6" s="49" t="s">
        <v>5</v>
      </c>
      <c r="D6" s="49" t="s">
        <v>6</v>
      </c>
      <c r="E6" s="49" t="s">
        <v>7</v>
      </c>
      <c r="F6" s="49" t="s">
        <v>8</v>
      </c>
      <c r="G6" s="49" t="s">
        <v>9</v>
      </c>
      <c r="H6" s="49" t="s">
        <v>10</v>
      </c>
      <c r="I6" s="49" t="s">
        <v>11</v>
      </c>
      <c r="J6" s="49" t="s">
        <v>12</v>
      </c>
      <c r="K6" s="49" t="s">
        <v>13</v>
      </c>
      <c r="L6" s="49" t="s">
        <v>14</v>
      </c>
      <c r="M6" s="49" t="s">
        <v>15</v>
      </c>
      <c r="N6" s="49" t="s">
        <v>172</v>
      </c>
      <c r="O6" s="49" t="s">
        <v>173</v>
      </c>
      <c r="P6" s="49" t="s">
        <v>174</v>
      </c>
      <c r="Q6" s="49" t="s">
        <v>175</v>
      </c>
    </row>
    <row r="7" spans="1:17" ht="12.75" customHeight="1">
      <c r="A7" s="192" t="s">
        <v>177</v>
      </c>
      <c r="B7" s="192" t="s">
        <v>178</v>
      </c>
      <c r="C7" s="189" t="s">
        <v>179</v>
      </c>
      <c r="D7" s="189" t="s">
        <v>180</v>
      </c>
      <c r="E7" s="189" t="s">
        <v>181</v>
      </c>
      <c r="F7" s="189" t="s">
        <v>182</v>
      </c>
      <c r="G7" s="196" t="s">
        <v>183</v>
      </c>
      <c r="H7" s="189" t="s">
        <v>184</v>
      </c>
      <c r="I7" s="189" t="s">
        <v>185</v>
      </c>
      <c r="J7" s="190" t="s">
        <v>20</v>
      </c>
      <c r="K7" s="190"/>
      <c r="L7" s="190"/>
      <c r="M7" s="190"/>
      <c r="N7" s="190"/>
      <c r="O7" s="190"/>
      <c r="P7" s="190"/>
      <c r="Q7" s="190"/>
    </row>
    <row r="8" spans="1:17" ht="66" customHeight="1">
      <c r="A8" s="193"/>
      <c r="B8" s="193"/>
      <c r="C8" s="189"/>
      <c r="D8" s="189"/>
      <c r="E8" s="189"/>
      <c r="F8" s="189"/>
      <c r="G8" s="196"/>
      <c r="H8" s="189"/>
      <c r="I8" s="189"/>
      <c r="J8" s="189" t="s">
        <v>186</v>
      </c>
      <c r="K8" s="189"/>
      <c r="L8" s="189"/>
      <c r="M8" s="189"/>
      <c r="N8" s="189"/>
      <c r="O8" s="189" t="s">
        <v>187</v>
      </c>
      <c r="P8" s="189" t="s">
        <v>188</v>
      </c>
      <c r="Q8" s="189" t="s">
        <v>189</v>
      </c>
    </row>
    <row r="9" spans="1:17" s="52" customFormat="1" ht="24.75" customHeight="1">
      <c r="A9" s="193"/>
      <c r="B9" s="193"/>
      <c r="C9" s="189"/>
      <c r="D9" s="189"/>
      <c r="E9" s="189"/>
      <c r="F9" s="189"/>
      <c r="G9" s="196"/>
      <c r="H9" s="189"/>
      <c r="I9" s="189"/>
      <c r="J9" s="51" t="s">
        <v>190</v>
      </c>
      <c r="K9" s="51" t="s">
        <v>191</v>
      </c>
      <c r="L9" s="51" t="s">
        <v>192</v>
      </c>
      <c r="M9" s="50" t="s">
        <v>193</v>
      </c>
      <c r="N9" s="50" t="s">
        <v>194</v>
      </c>
      <c r="O9" s="189"/>
      <c r="P9" s="189"/>
      <c r="Q9" s="189"/>
    </row>
    <row r="10" spans="1:17" ht="15" customHeight="1">
      <c r="A10" s="54" t="s">
        <v>34</v>
      </c>
      <c r="B10" s="55"/>
      <c r="C10" s="186" t="s">
        <v>195</v>
      </c>
      <c r="D10" s="186"/>
      <c r="E10" s="186"/>
      <c r="F10" s="56"/>
      <c r="G10" s="57"/>
      <c r="H10" s="58">
        <f>SUM(H11:H11)</f>
        <v>589445</v>
      </c>
      <c r="I10" s="56"/>
      <c r="J10" s="59">
        <f aca="true" t="shared" si="0" ref="J10:Q10">SUM(J11:J11)</f>
        <v>0</v>
      </c>
      <c r="K10" s="59">
        <f t="shared" si="0"/>
        <v>0</v>
      </c>
      <c r="L10" s="59">
        <f t="shared" si="0"/>
        <v>0</v>
      </c>
      <c r="M10" s="59">
        <f t="shared" si="0"/>
        <v>0</v>
      </c>
      <c r="N10" s="59">
        <f t="shared" si="0"/>
        <v>0</v>
      </c>
      <c r="O10" s="59">
        <f t="shared" si="0"/>
        <v>30000</v>
      </c>
      <c r="P10" s="59">
        <f t="shared" si="0"/>
        <v>6875</v>
      </c>
      <c r="Q10" s="59">
        <f t="shared" si="0"/>
        <v>36875</v>
      </c>
    </row>
    <row r="11" spans="1:17" s="52" customFormat="1" ht="38.25" customHeight="1">
      <c r="A11" s="61"/>
      <c r="B11" s="61" t="s">
        <v>833</v>
      </c>
      <c r="C11" s="62" t="s">
        <v>196</v>
      </c>
      <c r="D11" s="63" t="s">
        <v>197</v>
      </c>
      <c r="E11" s="63">
        <v>40828</v>
      </c>
      <c r="F11" s="63">
        <v>42725</v>
      </c>
      <c r="G11" s="64" t="s">
        <v>198</v>
      </c>
      <c r="H11" s="146">
        <v>589445</v>
      </c>
      <c r="I11" s="147"/>
      <c r="J11" s="148"/>
      <c r="K11" s="146">
        <f>J11</f>
        <v>0</v>
      </c>
      <c r="L11" s="146">
        <f>K11</f>
        <v>0</v>
      </c>
      <c r="M11" s="146">
        <f>L11</f>
        <v>0</v>
      </c>
      <c r="N11" s="149">
        <f>SUM(J11:M11)</f>
        <v>0</v>
      </c>
      <c r="O11" s="148">
        <v>30000</v>
      </c>
      <c r="P11" s="148">
        <f>1375*5</f>
        <v>6875</v>
      </c>
      <c r="Q11" s="59">
        <f>SUM(N11:P11)</f>
        <v>36875</v>
      </c>
    </row>
    <row r="12" spans="1:17" ht="15" customHeight="1">
      <c r="A12" s="54" t="s">
        <v>36</v>
      </c>
      <c r="B12" s="54"/>
      <c r="C12" s="186" t="s">
        <v>199</v>
      </c>
      <c r="D12" s="186"/>
      <c r="E12" s="186"/>
      <c r="F12" s="56"/>
      <c r="G12" s="57"/>
      <c r="H12" s="59">
        <f>SUM(H13:H13)</f>
        <v>2500000</v>
      </c>
      <c r="I12" s="59"/>
      <c r="J12" s="59">
        <f>SUM(J13:J14)</f>
        <v>0</v>
      </c>
      <c r="K12" s="59">
        <f aca="true" t="shared" si="1" ref="K12:Q12">SUM(K13:K14)</f>
        <v>0</v>
      </c>
      <c r="L12" s="59">
        <f t="shared" si="1"/>
        <v>0</v>
      </c>
      <c r="M12" s="59">
        <f t="shared" si="1"/>
        <v>0</v>
      </c>
      <c r="N12" s="59">
        <f t="shared" si="1"/>
        <v>0</v>
      </c>
      <c r="O12" s="59">
        <f t="shared" si="1"/>
        <v>55000</v>
      </c>
      <c r="P12" s="59">
        <f t="shared" si="1"/>
        <v>5000</v>
      </c>
      <c r="Q12" s="59">
        <f t="shared" si="1"/>
        <v>60000</v>
      </c>
    </row>
    <row r="13" spans="1:17" s="52" customFormat="1" ht="26.25" customHeight="1">
      <c r="A13" s="61"/>
      <c r="B13" s="61" t="s">
        <v>200</v>
      </c>
      <c r="C13" s="65" t="s">
        <v>201</v>
      </c>
      <c r="D13" s="62" t="s">
        <v>202</v>
      </c>
      <c r="E13" s="159">
        <v>41631</v>
      </c>
      <c r="F13" s="63">
        <v>42004</v>
      </c>
      <c r="G13" s="64" t="s">
        <v>198</v>
      </c>
      <c r="H13" s="146">
        <v>2500000</v>
      </c>
      <c r="I13" s="146"/>
      <c r="J13" s="150"/>
      <c r="K13" s="146"/>
      <c r="L13" s="146"/>
      <c r="M13" s="146"/>
      <c r="N13" s="151">
        <v>0</v>
      </c>
      <c r="O13" s="152">
        <v>55000</v>
      </c>
      <c r="P13" s="146">
        <v>5000</v>
      </c>
      <c r="Q13" s="66">
        <f>N13+O13+P13</f>
        <v>60000</v>
      </c>
    </row>
    <row r="14" spans="1:17" s="52" customFormat="1" ht="26.25" customHeight="1">
      <c r="A14" s="61"/>
      <c r="B14" s="61" t="s">
        <v>822</v>
      </c>
      <c r="C14" s="65" t="s">
        <v>823</v>
      </c>
      <c r="D14" s="62" t="s">
        <v>202</v>
      </c>
      <c r="E14" s="159">
        <v>41641</v>
      </c>
      <c r="F14" s="63">
        <v>41912</v>
      </c>
      <c r="G14" s="64" t="s">
        <v>198</v>
      </c>
      <c r="H14" s="146">
        <v>400000</v>
      </c>
      <c r="I14" s="146"/>
      <c r="J14" s="150"/>
      <c r="K14" s="146"/>
      <c r="L14" s="146"/>
      <c r="M14" s="146"/>
      <c r="N14" s="151">
        <v>0</v>
      </c>
      <c r="O14" s="152"/>
      <c r="P14" s="146"/>
      <c r="Q14" s="66">
        <f>N14+O14+P14</f>
        <v>0</v>
      </c>
    </row>
    <row r="15" spans="1:17" ht="15" customHeight="1">
      <c r="A15" s="54" t="s">
        <v>38</v>
      </c>
      <c r="B15" s="54"/>
      <c r="C15" s="187" t="s">
        <v>203</v>
      </c>
      <c r="D15" s="187"/>
      <c r="E15" s="187"/>
      <c r="F15" s="59"/>
      <c r="G15" s="67"/>
      <c r="H15" s="59">
        <f>SUM(H16:H17)</f>
        <v>850000</v>
      </c>
      <c r="I15" s="59"/>
      <c r="J15" s="59">
        <f aca="true" t="shared" si="2" ref="J15:Q15">SUM(J16:J17)</f>
        <v>65032</v>
      </c>
      <c r="K15" s="59">
        <f t="shared" si="2"/>
        <v>17500</v>
      </c>
      <c r="L15" s="59">
        <f t="shared" si="2"/>
        <v>17468</v>
      </c>
      <c r="M15" s="59">
        <f t="shared" si="2"/>
        <v>17000</v>
      </c>
      <c r="N15" s="59">
        <f t="shared" si="2"/>
        <v>117000</v>
      </c>
      <c r="O15" s="59">
        <f t="shared" si="2"/>
        <v>0</v>
      </c>
      <c r="P15" s="59">
        <f t="shared" si="2"/>
        <v>0</v>
      </c>
      <c r="Q15" s="59">
        <f t="shared" si="2"/>
        <v>117000</v>
      </c>
    </row>
    <row r="16" spans="1:17" ht="26.25" customHeight="1">
      <c r="A16" s="61"/>
      <c r="B16" s="61" t="s">
        <v>832</v>
      </c>
      <c r="C16" s="185" t="s">
        <v>204</v>
      </c>
      <c r="D16" s="185"/>
      <c r="E16" s="185"/>
      <c r="F16" s="68" t="s">
        <v>205</v>
      </c>
      <c r="G16" s="69" t="s">
        <v>206</v>
      </c>
      <c r="H16" s="153">
        <v>400000</v>
      </c>
      <c r="I16" s="153"/>
      <c r="J16" s="153">
        <v>47000</v>
      </c>
      <c r="K16" s="153"/>
      <c r="L16" s="153"/>
      <c r="M16" s="153"/>
      <c r="N16" s="154">
        <f>SUM(J16:M16)</f>
        <v>47000</v>
      </c>
      <c r="O16" s="153"/>
      <c r="P16" s="153"/>
      <c r="Q16" s="66">
        <f>SUM(N16:P16)</f>
        <v>47000</v>
      </c>
    </row>
    <row r="17" spans="1:17" s="74" customFormat="1" ht="26.25" customHeight="1">
      <c r="A17" s="61"/>
      <c r="B17" s="61" t="s">
        <v>207</v>
      </c>
      <c r="C17" s="185" t="s">
        <v>208</v>
      </c>
      <c r="D17" s="185"/>
      <c r="E17" s="185"/>
      <c r="F17" s="72" t="s">
        <v>209</v>
      </c>
      <c r="G17" s="73" t="s">
        <v>210</v>
      </c>
      <c r="H17" s="153">
        <v>450000</v>
      </c>
      <c r="I17" s="153"/>
      <c r="J17" s="153">
        <v>18032</v>
      </c>
      <c r="K17" s="153">
        <v>17500</v>
      </c>
      <c r="L17" s="153">
        <v>17468</v>
      </c>
      <c r="M17" s="153">
        <v>17000</v>
      </c>
      <c r="N17" s="154">
        <f>SUM(J17:M17)</f>
        <v>70000</v>
      </c>
      <c r="O17" s="153"/>
      <c r="P17" s="153"/>
      <c r="Q17" s="66">
        <f>SUM(N17:P17)</f>
        <v>70000</v>
      </c>
    </row>
    <row r="18" spans="1:17" ht="26.25" customHeight="1">
      <c r="A18" s="75" t="s">
        <v>211</v>
      </c>
      <c r="B18" s="75"/>
      <c r="C18" s="188" t="s">
        <v>212</v>
      </c>
      <c r="D18" s="188"/>
      <c r="E18" s="188"/>
      <c r="F18" s="76"/>
      <c r="G18" s="77"/>
      <c r="H18" s="66"/>
      <c r="I18" s="66"/>
      <c r="J18" s="66"/>
      <c r="K18" s="66"/>
      <c r="L18" s="66"/>
      <c r="M18" s="66"/>
      <c r="N18" s="66">
        <f>SUM(N19:N19)</f>
        <v>0</v>
      </c>
      <c r="O18" s="66">
        <f>SUM(O19:O19)</f>
        <v>2750</v>
      </c>
      <c r="P18" s="66">
        <f>SUM(P19:P19)</f>
        <v>0</v>
      </c>
      <c r="Q18" s="66">
        <f>SUM(Q19:Q19)</f>
        <v>2750</v>
      </c>
    </row>
    <row r="19" spans="1:17" s="74" customFormat="1" ht="27" customHeight="1">
      <c r="A19" s="61"/>
      <c r="B19" s="61" t="s">
        <v>213</v>
      </c>
      <c r="C19" s="185" t="s">
        <v>214</v>
      </c>
      <c r="D19" s="185"/>
      <c r="E19" s="185"/>
      <c r="F19" s="185"/>
      <c r="G19" s="78"/>
      <c r="H19" s="154"/>
      <c r="I19" s="154"/>
      <c r="J19" s="154"/>
      <c r="K19" s="154"/>
      <c r="L19" s="154"/>
      <c r="M19" s="154"/>
      <c r="N19" s="154">
        <f>SUM(J19:M19)</f>
        <v>0</v>
      </c>
      <c r="O19" s="153">
        <v>2750</v>
      </c>
      <c r="P19" s="154"/>
      <c r="Q19" s="66">
        <f>SUM(O19:P19)</f>
        <v>2750</v>
      </c>
    </row>
    <row r="20" spans="1:17" ht="15" customHeight="1">
      <c r="A20" s="182" t="s">
        <v>215</v>
      </c>
      <c r="B20" s="183"/>
      <c r="C20" s="183"/>
      <c r="D20" s="183"/>
      <c r="E20" s="183"/>
      <c r="F20" s="184"/>
      <c r="G20" s="77"/>
      <c r="H20" s="66"/>
      <c r="I20" s="66">
        <f>SUM(I10,I12,I15,I18)</f>
        <v>0</v>
      </c>
      <c r="J20" s="66">
        <f aca="true" t="shared" si="3" ref="J20:Q20">SUM(J10,J12,J15,J18)</f>
        <v>65032</v>
      </c>
      <c r="K20" s="66">
        <f t="shared" si="3"/>
        <v>17500</v>
      </c>
      <c r="L20" s="66">
        <f t="shared" si="3"/>
        <v>17468</v>
      </c>
      <c r="M20" s="66">
        <f t="shared" si="3"/>
        <v>17000</v>
      </c>
      <c r="N20" s="66">
        <f t="shared" si="3"/>
        <v>117000</v>
      </c>
      <c r="O20" s="66">
        <f t="shared" si="3"/>
        <v>87750</v>
      </c>
      <c r="P20" s="66">
        <f t="shared" si="3"/>
        <v>11875</v>
      </c>
      <c r="Q20" s="66">
        <f t="shared" si="3"/>
        <v>216625</v>
      </c>
    </row>
  </sheetData>
  <sheetProtection selectLockedCells="1" selectUnlockedCells="1"/>
  <mergeCells count="26">
    <mergeCell ref="A2:Q2"/>
    <mergeCell ref="A7:A9"/>
    <mergeCell ref="B7:B9"/>
    <mergeCell ref="C7:C9"/>
    <mergeCell ref="D7:D9"/>
    <mergeCell ref="E7:E9"/>
    <mergeCell ref="A3:Q3"/>
    <mergeCell ref="A4:Q4"/>
    <mergeCell ref="G7:G9"/>
    <mergeCell ref="H7:H9"/>
    <mergeCell ref="I7:I9"/>
    <mergeCell ref="J7:Q7"/>
    <mergeCell ref="J8:N8"/>
    <mergeCell ref="O8:O9"/>
    <mergeCell ref="P8:P9"/>
    <mergeCell ref="Q8:Q9"/>
    <mergeCell ref="A1:Q1"/>
    <mergeCell ref="A20:F20"/>
    <mergeCell ref="C19:F19"/>
    <mergeCell ref="C10:E10"/>
    <mergeCell ref="C12:E12"/>
    <mergeCell ref="C15:E15"/>
    <mergeCell ref="C16:E16"/>
    <mergeCell ref="C17:E17"/>
    <mergeCell ref="C18:E18"/>
    <mergeCell ref="F7:F9"/>
  </mergeCells>
  <printOptions horizontalCentered="1" verticalCentered="1"/>
  <pageMargins left="0.25" right="0.25" top="0.75" bottom="0.75" header="0.3" footer="0.3"/>
  <pageSetup fitToHeight="1" fitToWidth="1" horizontalDpi="1200" verticalDpi="1200" orientation="landscape" paperSize="9" scale="75" r:id="rId1"/>
  <ignoredErrors>
    <ignoredError sqref="B13:B14 B16:B17 B19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AB40"/>
  <sheetViews>
    <sheetView view="pageBreakPreview" zoomScale="70" zoomScaleNormal="85" zoomScaleSheetLayoutView="70" zoomScalePageLayoutView="0" workbookViewId="0" topLeftCell="A1">
      <selection activeCell="O8" sqref="O8:O9"/>
    </sheetView>
  </sheetViews>
  <sheetFormatPr defaultColWidth="9.140625" defaultRowHeight="12.75"/>
  <cols>
    <col min="1" max="1" width="6.57421875" style="0" customWidth="1"/>
    <col min="2" max="2" width="7.8515625" style="0" customWidth="1"/>
    <col min="3" max="3" width="40.57421875" style="0" customWidth="1"/>
    <col min="4" max="12" width="14.57421875" style="0" customWidth="1"/>
  </cols>
  <sheetData>
    <row r="1" spans="1:12" ht="15.75">
      <c r="A1" s="172" t="s">
        <v>732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8" ht="18">
      <c r="A3" s="173" t="s">
        <v>733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</row>
    <row r="4" spans="1:12" ht="15">
      <c r="A4" s="220" t="s">
        <v>734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 t="s">
        <v>2</v>
      </c>
    </row>
    <row r="6" spans="1:12" ht="12.7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</row>
    <row r="7" spans="1:12" ht="12.75" customHeight="1">
      <c r="A7" s="174" t="s">
        <v>17</v>
      </c>
      <c r="B7" s="174" t="s">
        <v>177</v>
      </c>
      <c r="C7" s="175" t="s">
        <v>18</v>
      </c>
      <c r="D7" s="175" t="s">
        <v>19</v>
      </c>
      <c r="E7" s="213" t="s">
        <v>20</v>
      </c>
      <c r="F7" s="213"/>
      <c r="G7" s="213"/>
      <c r="H7" s="213"/>
      <c r="I7" s="213"/>
      <c r="J7" s="213"/>
      <c r="K7" s="213"/>
      <c r="L7" s="213"/>
    </row>
    <row r="8" spans="1:12" ht="12.75" customHeight="1">
      <c r="A8" s="174"/>
      <c r="B8" s="174"/>
      <c r="C8" s="175"/>
      <c r="D8" s="175"/>
      <c r="E8" s="213" t="s">
        <v>21</v>
      </c>
      <c r="F8" s="213"/>
      <c r="G8" s="213"/>
      <c r="H8" s="213"/>
      <c r="I8" s="213"/>
      <c r="J8" s="213" t="s">
        <v>22</v>
      </c>
      <c r="K8" s="213"/>
      <c r="L8" s="213"/>
    </row>
    <row r="9" spans="1:12" ht="89.25">
      <c r="A9" s="174"/>
      <c r="B9" s="174"/>
      <c r="C9" s="175"/>
      <c r="D9" s="175"/>
      <c r="E9" s="10" t="s">
        <v>24</v>
      </c>
      <c r="F9" s="10" t="s">
        <v>25</v>
      </c>
      <c r="G9" s="10" t="s">
        <v>26</v>
      </c>
      <c r="H9" s="10" t="s">
        <v>27</v>
      </c>
      <c r="I9" s="10" t="s">
        <v>28</v>
      </c>
      <c r="J9" s="10" t="s">
        <v>29</v>
      </c>
      <c r="K9" s="10" t="s">
        <v>30</v>
      </c>
      <c r="L9" s="102" t="s">
        <v>31</v>
      </c>
    </row>
    <row r="10" spans="1:12" ht="18">
      <c r="A10" s="17" t="s">
        <v>147</v>
      </c>
      <c r="B10" s="17"/>
      <c r="C10" s="141" t="s">
        <v>35</v>
      </c>
      <c r="D10" s="24">
        <f aca="true" t="shared" si="0" ref="D10:D32">SUM(E10:L10)</f>
        <v>1025720</v>
      </c>
      <c r="E10" s="116">
        <f>SUM(E11:E29)</f>
        <v>0</v>
      </c>
      <c r="F10" s="116">
        <f aca="true" t="shared" si="1" ref="F10:L10">SUM(F11:F29)</f>
        <v>0</v>
      </c>
      <c r="G10" s="116">
        <f t="shared" si="1"/>
        <v>336589</v>
      </c>
      <c r="H10" s="116">
        <f t="shared" si="1"/>
        <v>0</v>
      </c>
      <c r="I10" s="116">
        <f t="shared" si="1"/>
        <v>0</v>
      </c>
      <c r="J10" s="116">
        <f t="shared" si="1"/>
        <v>653136</v>
      </c>
      <c r="K10" s="116">
        <f t="shared" si="1"/>
        <v>23414</v>
      </c>
      <c r="L10" s="116">
        <f t="shared" si="1"/>
        <v>12581</v>
      </c>
    </row>
    <row r="11" spans="1:12" ht="18">
      <c r="A11" s="17"/>
      <c r="B11" s="17" t="s">
        <v>147</v>
      </c>
      <c r="C11" s="140" t="s">
        <v>735</v>
      </c>
      <c r="D11" s="118">
        <f t="shared" si="0"/>
        <v>121500</v>
      </c>
      <c r="E11" s="119">
        <v>0</v>
      </c>
      <c r="F11" s="119">
        <v>0</v>
      </c>
      <c r="G11" s="119">
        <v>121500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</row>
    <row r="12" spans="1:12" ht="18">
      <c r="A12" s="17"/>
      <c r="B12" s="17" t="s">
        <v>148</v>
      </c>
      <c r="C12" s="140" t="s">
        <v>736</v>
      </c>
      <c r="D12" s="118">
        <f t="shared" si="0"/>
        <v>20000</v>
      </c>
      <c r="E12" s="119">
        <v>0</v>
      </c>
      <c r="F12" s="119">
        <v>0</v>
      </c>
      <c r="G12" s="119">
        <v>20000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</row>
    <row r="13" spans="1:12" ht="30">
      <c r="A13" s="17"/>
      <c r="B13" s="17" t="s">
        <v>149</v>
      </c>
      <c r="C13" s="140" t="s">
        <v>737</v>
      </c>
      <c r="D13" s="118">
        <f t="shared" si="0"/>
        <v>21023</v>
      </c>
      <c r="E13" s="119">
        <v>0</v>
      </c>
      <c r="F13" s="119">
        <v>0</v>
      </c>
      <c r="G13" s="119">
        <v>21023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</row>
    <row r="14" spans="1:12" ht="18">
      <c r="A14" s="17"/>
      <c r="B14" s="17" t="s">
        <v>738</v>
      </c>
      <c r="C14" s="140" t="s">
        <v>739</v>
      </c>
      <c r="D14" s="118">
        <f t="shared" si="0"/>
        <v>4573</v>
      </c>
      <c r="E14" s="119">
        <v>0</v>
      </c>
      <c r="F14" s="119">
        <v>0</v>
      </c>
      <c r="G14" s="119">
        <v>4573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</row>
    <row r="15" spans="1:12" ht="30">
      <c r="A15" s="17"/>
      <c r="B15" s="17" t="s">
        <v>740</v>
      </c>
      <c r="C15" s="140" t="s">
        <v>741</v>
      </c>
      <c r="D15" s="118">
        <f t="shared" si="0"/>
        <v>690</v>
      </c>
      <c r="E15" s="119">
        <v>0</v>
      </c>
      <c r="F15" s="119">
        <v>0</v>
      </c>
      <c r="G15" s="119">
        <v>690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</row>
    <row r="16" spans="1:12" ht="18">
      <c r="A16" s="17"/>
      <c r="B16" s="17" t="s">
        <v>742</v>
      </c>
      <c r="C16" s="140" t="s">
        <v>743</v>
      </c>
      <c r="D16" s="118">
        <f t="shared" si="0"/>
        <v>88880</v>
      </c>
      <c r="E16" s="119">
        <v>0</v>
      </c>
      <c r="F16" s="119">
        <v>0</v>
      </c>
      <c r="G16" s="119">
        <v>88880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</row>
    <row r="17" spans="1:12" ht="30">
      <c r="A17" s="17"/>
      <c r="B17" s="17" t="s">
        <v>744</v>
      </c>
      <c r="C17" s="140" t="s">
        <v>745</v>
      </c>
      <c r="D17" s="118">
        <f t="shared" si="0"/>
        <v>12581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27">
        <v>12581</v>
      </c>
    </row>
    <row r="18" spans="1:12" ht="18">
      <c r="A18" s="17"/>
      <c r="B18" s="17" t="s">
        <v>746</v>
      </c>
      <c r="C18" s="140" t="s">
        <v>747</v>
      </c>
      <c r="D18" s="118">
        <f t="shared" si="0"/>
        <v>128446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128446</v>
      </c>
      <c r="K18" s="119">
        <v>0</v>
      </c>
      <c r="L18" s="127">
        <v>0</v>
      </c>
    </row>
    <row r="19" spans="1:12" ht="30">
      <c r="A19" s="17"/>
      <c r="B19" s="17" t="s">
        <v>748</v>
      </c>
      <c r="C19" s="140" t="s">
        <v>749</v>
      </c>
      <c r="D19" s="118">
        <f t="shared" si="0"/>
        <v>241000</v>
      </c>
      <c r="E19" s="119">
        <v>0</v>
      </c>
      <c r="F19" s="119">
        <v>0</v>
      </c>
      <c r="G19" s="119">
        <v>5000</v>
      </c>
      <c r="H19" s="119">
        <v>0</v>
      </c>
      <c r="I19" s="119">
        <v>0</v>
      </c>
      <c r="J19" s="119">
        <v>236000</v>
      </c>
      <c r="K19" s="119">
        <v>0</v>
      </c>
      <c r="L19" s="127">
        <v>0</v>
      </c>
    </row>
    <row r="20" spans="1:12" ht="60">
      <c r="A20" s="17"/>
      <c r="B20" s="17" t="s">
        <v>750</v>
      </c>
      <c r="C20" s="140" t="s">
        <v>751</v>
      </c>
      <c r="D20" s="118">
        <f t="shared" si="0"/>
        <v>2000</v>
      </c>
      <c r="E20" s="119">
        <v>0</v>
      </c>
      <c r="F20" s="119">
        <v>0</v>
      </c>
      <c r="G20" s="119">
        <v>0</v>
      </c>
      <c r="H20" s="119">
        <v>0</v>
      </c>
      <c r="I20" s="119">
        <v>0</v>
      </c>
      <c r="J20" s="119">
        <v>2000</v>
      </c>
      <c r="K20" s="119">
        <v>0</v>
      </c>
      <c r="L20" s="127">
        <v>0</v>
      </c>
    </row>
    <row r="21" spans="1:12" ht="18">
      <c r="A21" s="17"/>
      <c r="B21" s="17" t="s">
        <v>752</v>
      </c>
      <c r="C21" s="140" t="s">
        <v>753</v>
      </c>
      <c r="D21" s="118">
        <f t="shared" si="0"/>
        <v>58734</v>
      </c>
      <c r="E21" s="119">
        <v>0</v>
      </c>
      <c r="F21" s="119">
        <v>0</v>
      </c>
      <c r="G21" s="119">
        <v>58734</v>
      </c>
      <c r="H21" s="119">
        <v>0</v>
      </c>
      <c r="I21" s="119">
        <v>0</v>
      </c>
      <c r="J21" s="119">
        <v>0</v>
      </c>
      <c r="K21" s="119">
        <v>0</v>
      </c>
      <c r="L21" s="127">
        <v>0</v>
      </c>
    </row>
    <row r="22" spans="1:12" ht="60">
      <c r="A22" s="17"/>
      <c r="B22" s="17" t="s">
        <v>754</v>
      </c>
      <c r="C22" s="140" t="s">
        <v>755</v>
      </c>
      <c r="D22" s="118">
        <f t="shared" si="0"/>
        <v>14189</v>
      </c>
      <c r="E22" s="119">
        <v>0</v>
      </c>
      <c r="F22" s="119">
        <v>0</v>
      </c>
      <c r="G22" s="119">
        <v>14189</v>
      </c>
      <c r="H22" s="119">
        <v>0</v>
      </c>
      <c r="I22" s="119">
        <v>0</v>
      </c>
      <c r="J22" s="119">
        <v>0</v>
      </c>
      <c r="K22" s="119">
        <v>0</v>
      </c>
      <c r="L22" s="127">
        <v>0</v>
      </c>
    </row>
    <row r="23" spans="1:12" ht="30">
      <c r="A23" s="17"/>
      <c r="B23" s="17" t="s">
        <v>756</v>
      </c>
      <c r="C23" s="140" t="s">
        <v>757</v>
      </c>
      <c r="D23" s="118">
        <f t="shared" si="0"/>
        <v>8014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  <c r="J23" s="119">
        <v>0</v>
      </c>
      <c r="K23" s="119">
        <v>8014</v>
      </c>
      <c r="L23" s="127">
        <v>0</v>
      </c>
    </row>
    <row r="24" spans="1:12" ht="18">
      <c r="A24" s="17"/>
      <c r="B24" s="17" t="s">
        <v>758</v>
      </c>
      <c r="C24" s="140" t="s">
        <v>759</v>
      </c>
      <c r="D24" s="118">
        <f t="shared" si="0"/>
        <v>0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27">
        <v>0</v>
      </c>
    </row>
    <row r="25" spans="1:12" ht="30">
      <c r="A25" s="17"/>
      <c r="B25" s="17" t="s">
        <v>760</v>
      </c>
      <c r="C25" s="140" t="s">
        <v>761</v>
      </c>
      <c r="D25" s="118">
        <f>SUM(E25:L25)</f>
        <v>275000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19">
        <v>275000</v>
      </c>
      <c r="K25" s="119">
        <v>0</v>
      </c>
      <c r="L25" s="127">
        <v>0</v>
      </c>
    </row>
    <row r="26" spans="1:12" ht="18">
      <c r="A26" s="17"/>
      <c r="B26" s="17" t="s">
        <v>762</v>
      </c>
      <c r="C26" s="140" t="s">
        <v>763</v>
      </c>
      <c r="D26" s="118">
        <f>SUM(E26:L26)</f>
        <v>15400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15400</v>
      </c>
      <c r="L26" s="127">
        <v>0</v>
      </c>
    </row>
    <row r="27" spans="1:12" ht="18">
      <c r="A27" s="17"/>
      <c r="B27" s="17" t="s">
        <v>764</v>
      </c>
      <c r="C27" s="140" t="s">
        <v>765</v>
      </c>
      <c r="D27" s="118">
        <f>SUM(E27:L27)</f>
        <v>7000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7000</v>
      </c>
      <c r="K27" s="119">
        <v>0</v>
      </c>
      <c r="L27" s="127">
        <v>0</v>
      </c>
    </row>
    <row r="28" spans="1:12" ht="30">
      <c r="A28" s="17"/>
      <c r="B28" s="17" t="s">
        <v>766</v>
      </c>
      <c r="C28" s="140" t="s">
        <v>767</v>
      </c>
      <c r="D28" s="118">
        <f>SUM(E28:L28)</f>
        <v>2000</v>
      </c>
      <c r="E28" s="119">
        <v>0</v>
      </c>
      <c r="F28" s="119">
        <v>0</v>
      </c>
      <c r="G28" s="119">
        <v>2000</v>
      </c>
      <c r="H28" s="119">
        <v>0</v>
      </c>
      <c r="I28" s="119">
        <v>0</v>
      </c>
      <c r="J28" s="119">
        <v>0</v>
      </c>
      <c r="K28" s="119">
        <v>0</v>
      </c>
      <c r="L28" s="127">
        <v>0</v>
      </c>
    </row>
    <row r="29" spans="1:12" ht="30">
      <c r="A29" s="17"/>
      <c r="B29" s="17" t="s">
        <v>768</v>
      </c>
      <c r="C29" s="140" t="s">
        <v>769</v>
      </c>
      <c r="D29" s="118">
        <f>SUM(E29:L29)</f>
        <v>4690</v>
      </c>
      <c r="E29" s="119">
        <v>0</v>
      </c>
      <c r="F29" s="119">
        <v>0</v>
      </c>
      <c r="G29" s="119">
        <v>0</v>
      </c>
      <c r="H29" s="119">
        <v>0</v>
      </c>
      <c r="I29" s="119">
        <v>0</v>
      </c>
      <c r="J29" s="119">
        <v>4690</v>
      </c>
      <c r="K29" s="119">
        <v>0</v>
      </c>
      <c r="L29" s="127">
        <v>0</v>
      </c>
    </row>
    <row r="30" spans="1:12" ht="18">
      <c r="A30" s="17" t="s">
        <v>148</v>
      </c>
      <c r="B30" s="17"/>
      <c r="C30" s="103" t="s">
        <v>37</v>
      </c>
      <c r="D30" s="24">
        <f t="shared" si="0"/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24">
        <v>0</v>
      </c>
    </row>
    <row r="31" spans="1:12" ht="18">
      <c r="A31" s="17" t="s">
        <v>149</v>
      </c>
      <c r="B31" s="17"/>
      <c r="C31" s="103" t="s">
        <v>39</v>
      </c>
      <c r="D31" s="24">
        <f t="shared" si="0"/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24">
        <v>0</v>
      </c>
    </row>
    <row r="32" spans="1:12" ht="18" customHeight="1">
      <c r="A32" s="214" t="s">
        <v>341</v>
      </c>
      <c r="B32" s="214"/>
      <c r="C32" s="214"/>
      <c r="D32" s="24">
        <f t="shared" si="0"/>
        <v>1025720</v>
      </c>
      <c r="E32" s="116">
        <f aca="true" t="shared" si="2" ref="E32:L32">E10+E30+E31</f>
        <v>0</v>
      </c>
      <c r="F32" s="116">
        <f t="shared" si="2"/>
        <v>0</v>
      </c>
      <c r="G32" s="116">
        <f t="shared" si="2"/>
        <v>336589</v>
      </c>
      <c r="H32" s="116">
        <f t="shared" si="2"/>
        <v>0</v>
      </c>
      <c r="I32" s="116">
        <f t="shared" si="2"/>
        <v>0</v>
      </c>
      <c r="J32" s="116">
        <f t="shared" si="2"/>
        <v>653136</v>
      </c>
      <c r="K32" s="116">
        <f t="shared" si="2"/>
        <v>23414</v>
      </c>
      <c r="L32" s="116">
        <f t="shared" si="2"/>
        <v>12581</v>
      </c>
    </row>
    <row r="35" spans="11:15" ht="12.75">
      <c r="K35" s="38"/>
      <c r="L35" s="38"/>
      <c r="M35" s="38"/>
      <c r="N35" s="38"/>
      <c r="O35" s="38"/>
    </row>
    <row r="36" spans="11:15" ht="12.75">
      <c r="K36" s="38"/>
      <c r="L36" s="38"/>
      <c r="M36" s="38"/>
      <c r="N36" s="38"/>
      <c r="O36" s="38"/>
    </row>
    <row r="37" spans="11:15" ht="12.75">
      <c r="K37" s="38"/>
      <c r="L37" s="38"/>
      <c r="M37" s="38"/>
      <c r="N37" s="38"/>
      <c r="O37" s="38"/>
    </row>
    <row r="38" spans="11:15" ht="12.75">
      <c r="K38" s="38"/>
      <c r="L38" s="38"/>
      <c r="M38" s="38"/>
      <c r="N38" s="38"/>
      <c r="O38" s="38"/>
    </row>
    <row r="39" spans="11:15" ht="12.75">
      <c r="K39" s="38"/>
      <c r="L39" s="38"/>
      <c r="M39" s="38"/>
      <c r="N39" s="38"/>
      <c r="O39" s="38"/>
    </row>
    <row r="40" spans="11:15" ht="12.75">
      <c r="K40" s="38"/>
      <c r="L40" s="38" t="s">
        <v>296</v>
      </c>
      <c r="M40" s="38"/>
      <c r="N40" s="38"/>
      <c r="O40" s="38"/>
    </row>
  </sheetData>
  <sheetProtection selectLockedCells="1" selectUnlockedCells="1"/>
  <mergeCells count="11">
    <mergeCell ref="A1:L1"/>
    <mergeCell ref="A3:L3"/>
    <mergeCell ref="A4:L4"/>
    <mergeCell ref="A7:A9"/>
    <mergeCell ref="B7:B9"/>
    <mergeCell ref="C7:C9"/>
    <mergeCell ref="D7:D9"/>
    <mergeCell ref="E7:L7"/>
    <mergeCell ref="E8:I8"/>
    <mergeCell ref="J8:L8"/>
    <mergeCell ref="A32:C32"/>
  </mergeCells>
  <printOptions horizontalCentered="1" verticalCentered="1"/>
  <pageMargins left="0.25" right="0.25" top="0.75" bottom="0.75" header="0.3" footer="0.3"/>
  <pageSetup fitToHeight="1" fitToWidth="1" horizontalDpi="1200" verticalDpi="1200" orientation="landscape" paperSize="9" scale="62" r:id="rId1"/>
  <ignoredErrors>
    <ignoredError sqref="B11:B29 A10 A30:A31" twoDigitTextYear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N35"/>
  <sheetViews>
    <sheetView view="pageBreakPreview" zoomScale="85" zoomScaleNormal="85" zoomScaleSheetLayoutView="85" zoomScalePageLayoutView="0" workbookViewId="0" topLeftCell="A1">
      <selection activeCell="O8" sqref="O8:O9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33.57421875" style="0" customWidth="1"/>
    <col min="4" max="12" width="14.57421875" style="0" customWidth="1"/>
  </cols>
  <sheetData>
    <row r="1" spans="1:12" ht="15.75">
      <c r="A1" s="172" t="s">
        <v>770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>
      <c r="A3" s="173" t="s">
        <v>771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ht="18">
      <c r="A4" s="219" t="s">
        <v>772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 t="s">
        <v>2</v>
      </c>
    </row>
    <row r="6" spans="1:12" ht="12.7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</row>
    <row r="7" spans="1:12" ht="12.75" customHeight="1">
      <c r="A7" s="174" t="s">
        <v>17</v>
      </c>
      <c r="B7" s="174" t="s">
        <v>177</v>
      </c>
      <c r="C7" s="175" t="s">
        <v>18</v>
      </c>
      <c r="D7" s="175" t="s">
        <v>19</v>
      </c>
      <c r="E7" s="213" t="s">
        <v>20</v>
      </c>
      <c r="F7" s="213"/>
      <c r="G7" s="213"/>
      <c r="H7" s="213"/>
      <c r="I7" s="213"/>
      <c r="J7" s="213"/>
      <c r="K7" s="213"/>
      <c r="L7" s="213"/>
    </row>
    <row r="8" spans="1:12" ht="12.75" customHeight="1">
      <c r="A8" s="174"/>
      <c r="B8" s="174"/>
      <c r="C8" s="175"/>
      <c r="D8" s="175"/>
      <c r="E8" s="213" t="s">
        <v>21</v>
      </c>
      <c r="F8" s="213"/>
      <c r="G8" s="213"/>
      <c r="H8" s="213"/>
      <c r="I8" s="213"/>
      <c r="J8" s="213" t="s">
        <v>22</v>
      </c>
      <c r="K8" s="213"/>
      <c r="L8" s="213"/>
    </row>
    <row r="9" spans="1:12" ht="68.25" customHeight="1">
      <c r="A9" s="174"/>
      <c r="B9" s="174"/>
      <c r="C9" s="175"/>
      <c r="D9" s="175"/>
      <c r="E9" s="10" t="s">
        <v>24</v>
      </c>
      <c r="F9" s="10" t="s">
        <v>25</v>
      </c>
      <c r="G9" s="10" t="s">
        <v>26</v>
      </c>
      <c r="H9" s="10" t="s">
        <v>27</v>
      </c>
      <c r="I9" s="10" t="s">
        <v>28</v>
      </c>
      <c r="J9" s="10" t="s">
        <v>29</v>
      </c>
      <c r="K9" s="10" t="s">
        <v>30</v>
      </c>
      <c r="L9" s="102" t="s">
        <v>31</v>
      </c>
    </row>
    <row r="10" spans="1:12" ht="18">
      <c r="A10" s="17" t="s">
        <v>152</v>
      </c>
      <c r="B10" s="17"/>
      <c r="C10" s="142" t="s">
        <v>35</v>
      </c>
      <c r="D10" s="143">
        <f aca="true" t="shared" si="0" ref="D10:D17">SUM(E10:L10)</f>
        <v>0</v>
      </c>
      <c r="E10" s="144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</row>
    <row r="11" spans="1:12" ht="18">
      <c r="A11" s="17" t="s">
        <v>153</v>
      </c>
      <c r="B11" s="17"/>
      <c r="C11" s="103" t="s">
        <v>37</v>
      </c>
      <c r="D11" s="19">
        <f t="shared" si="0"/>
        <v>9000</v>
      </c>
      <c r="E11" s="116">
        <f aca="true" t="shared" si="1" ref="E11:L11">SUM(E12:E17)</f>
        <v>0</v>
      </c>
      <c r="F11" s="116">
        <f t="shared" si="1"/>
        <v>0</v>
      </c>
      <c r="G11" s="116">
        <f t="shared" si="1"/>
        <v>0</v>
      </c>
      <c r="H11" s="116">
        <f t="shared" si="1"/>
        <v>0</v>
      </c>
      <c r="I11" s="116">
        <f t="shared" si="1"/>
        <v>9000</v>
      </c>
      <c r="J11" s="116">
        <f t="shared" si="1"/>
        <v>0</v>
      </c>
      <c r="K11" s="116">
        <f t="shared" si="1"/>
        <v>0</v>
      </c>
      <c r="L11" s="116">
        <f t="shared" si="1"/>
        <v>0</v>
      </c>
    </row>
    <row r="12" spans="1:12" ht="45">
      <c r="A12" s="17"/>
      <c r="B12" s="17" t="s">
        <v>773</v>
      </c>
      <c r="C12" s="129" t="s">
        <v>774</v>
      </c>
      <c r="D12" s="118">
        <f t="shared" si="0"/>
        <v>1000</v>
      </c>
      <c r="E12" s="119">
        <v>0</v>
      </c>
      <c r="F12" s="119">
        <v>0</v>
      </c>
      <c r="G12" s="119">
        <v>0</v>
      </c>
      <c r="H12" s="119">
        <v>0</v>
      </c>
      <c r="I12" s="119">
        <v>1000</v>
      </c>
      <c r="J12" s="119">
        <v>0</v>
      </c>
      <c r="K12" s="119">
        <v>0</v>
      </c>
      <c r="L12" s="119">
        <v>0</v>
      </c>
    </row>
    <row r="13" spans="1:12" ht="45">
      <c r="A13" s="17"/>
      <c r="B13" s="17" t="s">
        <v>775</v>
      </c>
      <c r="C13" s="129" t="s">
        <v>776</v>
      </c>
      <c r="D13" s="118">
        <f t="shared" si="0"/>
        <v>4000</v>
      </c>
      <c r="E13" s="119">
        <v>0</v>
      </c>
      <c r="F13" s="119">
        <v>0</v>
      </c>
      <c r="G13" s="119">
        <v>0</v>
      </c>
      <c r="H13" s="119">
        <v>0</v>
      </c>
      <c r="I13" s="119">
        <v>4000</v>
      </c>
      <c r="J13" s="119">
        <v>0</v>
      </c>
      <c r="K13" s="119">
        <v>0</v>
      </c>
      <c r="L13" s="119">
        <v>0</v>
      </c>
    </row>
    <row r="14" spans="1:12" ht="45">
      <c r="A14" s="17"/>
      <c r="B14" s="17" t="s">
        <v>777</v>
      </c>
      <c r="C14" s="129" t="s">
        <v>778</v>
      </c>
      <c r="D14" s="118">
        <f t="shared" si="0"/>
        <v>1000</v>
      </c>
      <c r="E14" s="119">
        <v>0</v>
      </c>
      <c r="F14" s="119">
        <v>0</v>
      </c>
      <c r="G14" s="119">
        <v>0</v>
      </c>
      <c r="H14" s="119">
        <v>0</v>
      </c>
      <c r="I14" s="119">
        <v>1000</v>
      </c>
      <c r="J14" s="119">
        <v>0</v>
      </c>
      <c r="K14" s="119">
        <v>0</v>
      </c>
      <c r="L14" s="119">
        <v>0</v>
      </c>
    </row>
    <row r="15" spans="1:12" ht="45">
      <c r="A15" s="17"/>
      <c r="B15" s="17" t="s">
        <v>779</v>
      </c>
      <c r="C15" s="129" t="s">
        <v>780</v>
      </c>
      <c r="D15" s="118">
        <f t="shared" si="0"/>
        <v>1000</v>
      </c>
      <c r="E15" s="119">
        <v>0</v>
      </c>
      <c r="F15" s="119">
        <v>0</v>
      </c>
      <c r="G15" s="119">
        <v>0</v>
      </c>
      <c r="H15" s="119">
        <v>0</v>
      </c>
      <c r="I15" s="119">
        <v>1000</v>
      </c>
      <c r="J15" s="119">
        <v>0</v>
      </c>
      <c r="K15" s="119">
        <v>0</v>
      </c>
      <c r="L15" s="119">
        <v>0</v>
      </c>
    </row>
    <row r="16" spans="1:12" ht="45">
      <c r="A16" s="17"/>
      <c r="B16" s="17" t="s">
        <v>781</v>
      </c>
      <c r="C16" s="129" t="s">
        <v>782</v>
      </c>
      <c r="D16" s="118">
        <f t="shared" si="0"/>
        <v>1000</v>
      </c>
      <c r="E16" s="119">
        <v>0</v>
      </c>
      <c r="F16" s="119">
        <v>0</v>
      </c>
      <c r="G16" s="119">
        <v>0</v>
      </c>
      <c r="H16" s="119">
        <v>0</v>
      </c>
      <c r="I16" s="119">
        <v>1000</v>
      </c>
      <c r="J16" s="119">
        <v>0</v>
      </c>
      <c r="K16" s="119">
        <v>0</v>
      </c>
      <c r="L16" s="119">
        <v>0</v>
      </c>
    </row>
    <row r="17" spans="1:12" ht="45">
      <c r="A17" s="17"/>
      <c r="B17" s="17" t="s">
        <v>783</v>
      </c>
      <c r="C17" s="129" t="s">
        <v>784</v>
      </c>
      <c r="D17" s="118">
        <f t="shared" si="0"/>
        <v>1000</v>
      </c>
      <c r="E17" s="119">
        <v>0</v>
      </c>
      <c r="F17" s="119">
        <v>0</v>
      </c>
      <c r="G17" s="119">
        <v>0</v>
      </c>
      <c r="H17" s="119">
        <v>0</v>
      </c>
      <c r="I17" s="119">
        <v>1000</v>
      </c>
      <c r="J17" s="119">
        <v>0</v>
      </c>
      <c r="K17" s="119">
        <v>0</v>
      </c>
      <c r="L17" s="119">
        <v>0</v>
      </c>
    </row>
    <row r="18" spans="1:12" ht="18">
      <c r="A18" s="17" t="s">
        <v>154</v>
      </c>
      <c r="B18" s="17"/>
      <c r="C18" s="103" t="s">
        <v>39</v>
      </c>
      <c r="D18" s="24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24">
        <v>0</v>
      </c>
    </row>
    <row r="19" spans="1:12" ht="18" customHeight="1">
      <c r="A19" s="214" t="s">
        <v>341</v>
      </c>
      <c r="B19" s="214"/>
      <c r="C19" s="214"/>
      <c r="D19" s="24">
        <f>SUM(E19:L19)</f>
        <v>9000</v>
      </c>
      <c r="E19" s="116">
        <f aca="true" t="shared" si="2" ref="E19:L19">E10+E11+E18</f>
        <v>0</v>
      </c>
      <c r="F19" s="116">
        <f t="shared" si="2"/>
        <v>0</v>
      </c>
      <c r="G19" s="116">
        <f t="shared" si="2"/>
        <v>0</v>
      </c>
      <c r="H19" s="116">
        <f t="shared" si="2"/>
        <v>0</v>
      </c>
      <c r="I19" s="116">
        <f t="shared" si="2"/>
        <v>9000</v>
      </c>
      <c r="J19" s="116">
        <f t="shared" si="2"/>
        <v>0</v>
      </c>
      <c r="K19" s="116">
        <f t="shared" si="2"/>
        <v>0</v>
      </c>
      <c r="L19" s="116">
        <f t="shared" si="2"/>
        <v>0</v>
      </c>
    </row>
    <row r="30" spans="11:14" ht="12.75">
      <c r="K30" s="38"/>
      <c r="L30" s="38"/>
      <c r="M30" s="38"/>
      <c r="N30" s="38"/>
    </row>
    <row r="31" spans="11:14" ht="12.75">
      <c r="K31" s="38"/>
      <c r="L31" s="38"/>
      <c r="M31" s="38"/>
      <c r="N31" s="38"/>
    </row>
    <row r="32" spans="11:14" ht="12.75">
      <c r="K32" s="38"/>
      <c r="L32" s="38"/>
      <c r="M32" s="38"/>
      <c r="N32" s="38"/>
    </row>
    <row r="33" spans="11:14" ht="12.75">
      <c r="K33" s="38"/>
      <c r="L33" s="38"/>
      <c r="M33" s="38"/>
      <c r="N33" s="38"/>
    </row>
    <row r="34" spans="11:14" ht="12.75">
      <c r="K34" s="38"/>
      <c r="L34" s="38"/>
      <c r="M34" s="38"/>
      <c r="N34" s="38"/>
    </row>
    <row r="35" spans="11:14" ht="12.75">
      <c r="K35" s="38"/>
      <c r="L35" s="38" t="s">
        <v>296</v>
      </c>
      <c r="M35" s="38"/>
      <c r="N35" s="38"/>
    </row>
  </sheetData>
  <sheetProtection selectLockedCells="1" selectUnlockedCells="1"/>
  <mergeCells count="11">
    <mergeCell ref="A1:L1"/>
    <mergeCell ref="A3:L3"/>
    <mergeCell ref="A4:L4"/>
    <mergeCell ref="A7:A9"/>
    <mergeCell ref="B7:B9"/>
    <mergeCell ref="C7:C9"/>
    <mergeCell ref="D7:D9"/>
    <mergeCell ref="E7:L7"/>
    <mergeCell ref="E8:I8"/>
    <mergeCell ref="J8:L8"/>
    <mergeCell ref="A19:C19"/>
  </mergeCells>
  <printOptions horizontalCentered="1" verticalCentered="1"/>
  <pageMargins left="0.25" right="0.25" top="0.75" bottom="0.75" header="0.3" footer="0.3"/>
  <pageSetup fitToHeight="1" fitToWidth="1" horizontalDpi="1200" verticalDpi="1200" orientation="landscape" paperSize="9" scale="80" r:id="rId1"/>
  <ignoredErrors>
    <ignoredError sqref="B12:B17 A10:A11 A18" twoDigitTextYear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N31"/>
  <sheetViews>
    <sheetView view="pageBreakPreview" zoomScale="85" zoomScaleNormal="85" zoomScaleSheetLayoutView="85" zoomScalePageLayoutView="0" workbookViewId="0" topLeftCell="C10">
      <selection activeCell="J22" sqref="J22"/>
    </sheetView>
  </sheetViews>
  <sheetFormatPr defaultColWidth="9.140625" defaultRowHeight="12.75"/>
  <cols>
    <col min="1" max="1" width="6.421875" style="0" customWidth="1"/>
    <col min="2" max="2" width="8.57421875" style="0" customWidth="1"/>
    <col min="3" max="3" width="11.28125" style="0" customWidth="1"/>
    <col min="4" max="4" width="53.28125" style="0" customWidth="1"/>
    <col min="5" max="13" width="14.57421875" style="0" customWidth="1"/>
  </cols>
  <sheetData>
    <row r="1" spans="1:13" ht="15.75">
      <c r="A1" s="172" t="s">
        <v>785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>
      <c r="A3" s="173" t="s">
        <v>786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8">
      <c r="A4" s="219" t="s">
        <v>787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 t="s">
        <v>2</v>
      </c>
    </row>
    <row r="6" spans="1:13" ht="12.7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</row>
    <row r="7" spans="1:13" ht="12.75" customHeight="1">
      <c r="A7" s="174" t="s">
        <v>17</v>
      </c>
      <c r="B7" s="174" t="s">
        <v>177</v>
      </c>
      <c r="C7" s="174" t="s">
        <v>345</v>
      </c>
      <c r="D7" s="175" t="s">
        <v>18</v>
      </c>
      <c r="E7" s="175" t="s">
        <v>19</v>
      </c>
      <c r="F7" s="213" t="s">
        <v>20</v>
      </c>
      <c r="G7" s="213"/>
      <c r="H7" s="213"/>
      <c r="I7" s="213"/>
      <c r="J7" s="213"/>
      <c r="K7" s="213"/>
      <c r="L7" s="213"/>
      <c r="M7" s="213"/>
    </row>
    <row r="8" spans="1:13" ht="12.75" customHeight="1">
      <c r="A8" s="174"/>
      <c r="B8" s="174"/>
      <c r="C8" s="174"/>
      <c r="D8" s="175"/>
      <c r="E8" s="175"/>
      <c r="F8" s="213" t="s">
        <v>21</v>
      </c>
      <c r="G8" s="213"/>
      <c r="H8" s="213"/>
      <c r="I8" s="213"/>
      <c r="J8" s="213"/>
      <c r="K8" s="213" t="s">
        <v>22</v>
      </c>
      <c r="L8" s="213"/>
      <c r="M8" s="213"/>
    </row>
    <row r="9" spans="1:13" ht="89.25">
      <c r="A9" s="174"/>
      <c r="B9" s="174"/>
      <c r="C9" s="174"/>
      <c r="D9" s="175"/>
      <c r="E9" s="175"/>
      <c r="F9" s="10" t="s">
        <v>24</v>
      </c>
      <c r="G9" s="10" t="s">
        <v>25</v>
      </c>
      <c r="H9" s="10" t="s">
        <v>26</v>
      </c>
      <c r="I9" s="10" t="s">
        <v>27</v>
      </c>
      <c r="J9" s="10" t="s">
        <v>28</v>
      </c>
      <c r="K9" s="10" t="s">
        <v>29</v>
      </c>
      <c r="L9" s="10" t="s">
        <v>30</v>
      </c>
      <c r="M9" s="102" t="s">
        <v>31</v>
      </c>
    </row>
    <row r="10" spans="1:13" ht="18">
      <c r="A10" s="17" t="s">
        <v>162</v>
      </c>
      <c r="B10" s="17"/>
      <c r="C10" s="17"/>
      <c r="D10" s="103" t="s">
        <v>35</v>
      </c>
      <c r="E10" s="24">
        <f>SUM(F10:M10)</f>
        <v>345202</v>
      </c>
      <c r="F10" s="116">
        <f>F11+F25</f>
        <v>0</v>
      </c>
      <c r="G10" s="116">
        <f aca="true" t="shared" si="0" ref="G10:M10">G11+G25</f>
        <v>0</v>
      </c>
      <c r="H10" s="116">
        <f t="shared" si="0"/>
        <v>0</v>
      </c>
      <c r="I10" s="116">
        <f t="shared" si="0"/>
        <v>0</v>
      </c>
      <c r="J10" s="116">
        <f t="shared" si="0"/>
        <v>345202</v>
      </c>
      <c r="K10" s="116">
        <f t="shared" si="0"/>
        <v>0</v>
      </c>
      <c r="L10" s="116">
        <f t="shared" si="0"/>
        <v>0</v>
      </c>
      <c r="M10" s="116">
        <f t="shared" si="0"/>
        <v>0</v>
      </c>
    </row>
    <row r="11" spans="1:13" ht="30">
      <c r="A11" s="17"/>
      <c r="B11" s="17" t="s">
        <v>788</v>
      </c>
      <c r="C11" s="17"/>
      <c r="D11" s="18" t="s">
        <v>789</v>
      </c>
      <c r="E11" s="118">
        <f>SUM(F11:M11)</f>
        <v>208202</v>
      </c>
      <c r="F11" s="116">
        <f>SUM(F12:F24)</f>
        <v>0</v>
      </c>
      <c r="G11" s="116">
        <f aca="true" t="shared" si="1" ref="G11:M11">SUM(G12:G24)</f>
        <v>0</v>
      </c>
      <c r="H11" s="116">
        <f t="shared" si="1"/>
        <v>0</v>
      </c>
      <c r="I11" s="116">
        <f t="shared" si="1"/>
        <v>0</v>
      </c>
      <c r="J11" s="116">
        <f t="shared" si="1"/>
        <v>208202</v>
      </c>
      <c r="K11" s="116">
        <f t="shared" si="1"/>
        <v>0</v>
      </c>
      <c r="L11" s="116">
        <f t="shared" si="1"/>
        <v>0</v>
      </c>
      <c r="M11" s="116">
        <f t="shared" si="1"/>
        <v>0</v>
      </c>
    </row>
    <row r="12" spans="1:13" ht="30">
      <c r="A12" s="17"/>
      <c r="B12" s="17"/>
      <c r="C12" s="145" t="s">
        <v>790</v>
      </c>
      <c r="D12" s="18" t="s">
        <v>791</v>
      </c>
      <c r="E12" s="118">
        <f>SUM(F12:M12)</f>
        <v>3000</v>
      </c>
      <c r="F12" s="119">
        <v>0</v>
      </c>
      <c r="G12" s="119">
        <v>0</v>
      </c>
      <c r="H12" s="119">
        <v>0</v>
      </c>
      <c r="I12" s="119">
        <v>0</v>
      </c>
      <c r="J12" s="119">
        <v>3000</v>
      </c>
      <c r="K12" s="119">
        <v>0</v>
      </c>
      <c r="L12" s="119">
        <v>0</v>
      </c>
      <c r="M12" s="119">
        <v>0</v>
      </c>
    </row>
    <row r="13" spans="1:13" ht="18">
      <c r="A13" s="17"/>
      <c r="B13" s="17"/>
      <c r="C13" s="145" t="s">
        <v>792</v>
      </c>
      <c r="D13" s="18" t="s">
        <v>793</v>
      </c>
      <c r="E13" s="118">
        <f>SUM(F13:M13)</f>
        <v>1000</v>
      </c>
      <c r="F13" s="119">
        <v>0</v>
      </c>
      <c r="G13" s="119">
        <v>0</v>
      </c>
      <c r="H13" s="119">
        <v>0</v>
      </c>
      <c r="I13" s="119">
        <v>0</v>
      </c>
      <c r="J13" s="119">
        <v>1000</v>
      </c>
      <c r="K13" s="119">
        <v>0</v>
      </c>
      <c r="L13" s="119">
        <v>0</v>
      </c>
      <c r="M13" s="119">
        <v>0</v>
      </c>
    </row>
    <row r="14" spans="1:13" ht="18">
      <c r="A14" s="17"/>
      <c r="B14" s="17"/>
      <c r="C14" s="145" t="s">
        <v>794</v>
      </c>
      <c r="D14" s="18" t="s">
        <v>795</v>
      </c>
      <c r="E14" s="118">
        <f>SUM(F14:M14)</f>
        <v>1000</v>
      </c>
      <c r="F14" s="119">
        <v>0</v>
      </c>
      <c r="G14" s="119">
        <v>0</v>
      </c>
      <c r="H14" s="119">
        <v>0</v>
      </c>
      <c r="I14" s="119">
        <v>0</v>
      </c>
      <c r="J14" s="119">
        <v>1000</v>
      </c>
      <c r="K14" s="119">
        <v>0</v>
      </c>
      <c r="L14" s="119">
        <v>0</v>
      </c>
      <c r="M14" s="119">
        <v>0</v>
      </c>
    </row>
    <row r="15" spans="1:13" ht="18">
      <c r="A15" s="17"/>
      <c r="B15" s="17"/>
      <c r="C15" s="145" t="s">
        <v>796</v>
      </c>
      <c r="D15" s="18" t="s">
        <v>797</v>
      </c>
      <c r="E15" s="118">
        <f aca="true" t="shared" si="2" ref="E15:E20">SUM(F15:M15)</f>
        <v>4000</v>
      </c>
      <c r="F15" s="119">
        <v>0</v>
      </c>
      <c r="G15" s="119">
        <v>0</v>
      </c>
      <c r="H15" s="119">
        <v>0</v>
      </c>
      <c r="I15" s="119">
        <v>0</v>
      </c>
      <c r="J15" s="119">
        <v>4000</v>
      </c>
      <c r="K15" s="119">
        <v>0</v>
      </c>
      <c r="L15" s="119">
        <v>0</v>
      </c>
      <c r="M15" s="119">
        <v>0</v>
      </c>
    </row>
    <row r="16" spans="1:13" ht="30">
      <c r="A16" s="17"/>
      <c r="B16" s="17"/>
      <c r="C16" s="145" t="s">
        <v>798</v>
      </c>
      <c r="D16" s="18" t="s">
        <v>799</v>
      </c>
      <c r="E16" s="118">
        <f t="shared" si="2"/>
        <v>36179</v>
      </c>
      <c r="F16" s="119">
        <v>0</v>
      </c>
      <c r="G16" s="119">
        <v>0</v>
      </c>
      <c r="H16" s="119">
        <v>0</v>
      </c>
      <c r="I16" s="119">
        <v>0</v>
      </c>
      <c r="J16" s="119">
        <v>36179</v>
      </c>
      <c r="K16" s="119">
        <v>0</v>
      </c>
      <c r="L16" s="119">
        <v>0</v>
      </c>
      <c r="M16" s="119">
        <v>0</v>
      </c>
    </row>
    <row r="17" spans="1:13" ht="18">
      <c r="A17" s="17"/>
      <c r="B17" s="17"/>
      <c r="C17" s="145" t="s">
        <v>800</v>
      </c>
      <c r="D17" s="18" t="s">
        <v>801</v>
      </c>
      <c r="E17" s="118">
        <f t="shared" si="2"/>
        <v>18484</v>
      </c>
      <c r="F17" s="119">
        <v>0</v>
      </c>
      <c r="G17" s="119">
        <v>0</v>
      </c>
      <c r="H17" s="119">
        <v>0</v>
      </c>
      <c r="I17" s="119">
        <v>0</v>
      </c>
      <c r="J17" s="119">
        <v>18484</v>
      </c>
      <c r="K17" s="119">
        <v>0</v>
      </c>
      <c r="L17" s="119">
        <v>0</v>
      </c>
      <c r="M17" s="119">
        <v>0</v>
      </c>
    </row>
    <row r="18" spans="1:13" ht="18">
      <c r="A18" s="17"/>
      <c r="B18" s="17"/>
      <c r="C18" s="145" t="s">
        <v>802</v>
      </c>
      <c r="D18" s="18" t="s">
        <v>803</v>
      </c>
      <c r="E18" s="118">
        <f t="shared" si="2"/>
        <v>2500</v>
      </c>
      <c r="F18" s="119">
        <v>0</v>
      </c>
      <c r="G18" s="119">
        <v>0</v>
      </c>
      <c r="H18" s="119">
        <v>0</v>
      </c>
      <c r="I18" s="119">
        <v>0</v>
      </c>
      <c r="J18" s="119">
        <v>2500</v>
      </c>
      <c r="K18" s="119">
        <v>0</v>
      </c>
      <c r="L18" s="119">
        <v>0</v>
      </c>
      <c r="M18" s="119">
        <v>0</v>
      </c>
    </row>
    <row r="19" spans="1:13" ht="18">
      <c r="A19" s="17"/>
      <c r="B19" s="17"/>
      <c r="C19" s="145" t="s">
        <v>804</v>
      </c>
      <c r="D19" s="18" t="s">
        <v>805</v>
      </c>
      <c r="E19" s="118">
        <f t="shared" si="2"/>
        <v>7400</v>
      </c>
      <c r="F19" s="119">
        <v>0</v>
      </c>
      <c r="G19" s="119">
        <v>0</v>
      </c>
      <c r="H19" s="119">
        <v>0</v>
      </c>
      <c r="I19" s="119">
        <v>0</v>
      </c>
      <c r="J19" s="119">
        <v>7400</v>
      </c>
      <c r="K19" s="119">
        <v>0</v>
      </c>
      <c r="L19" s="119">
        <v>0</v>
      </c>
      <c r="M19" s="119">
        <v>0</v>
      </c>
    </row>
    <row r="20" spans="1:13" ht="18">
      <c r="A20" s="17"/>
      <c r="B20" s="17"/>
      <c r="C20" s="145" t="s">
        <v>806</v>
      </c>
      <c r="D20" s="18" t="s">
        <v>807</v>
      </c>
      <c r="E20" s="118">
        <f t="shared" si="2"/>
        <v>1400</v>
      </c>
      <c r="F20" s="119">
        <v>0</v>
      </c>
      <c r="G20" s="119">
        <v>0</v>
      </c>
      <c r="H20" s="119">
        <v>0</v>
      </c>
      <c r="I20" s="119">
        <v>0</v>
      </c>
      <c r="J20" s="119">
        <v>1400</v>
      </c>
      <c r="K20" s="119">
        <v>0</v>
      </c>
      <c r="L20" s="119">
        <v>0</v>
      </c>
      <c r="M20" s="119">
        <v>0</v>
      </c>
    </row>
    <row r="21" spans="1:13" ht="30">
      <c r="A21" s="17"/>
      <c r="B21" s="17"/>
      <c r="C21" s="145" t="s">
        <v>808</v>
      </c>
      <c r="D21" s="18" t="s">
        <v>809</v>
      </c>
      <c r="E21" s="118">
        <f aca="true" t="shared" si="3" ref="E21:E31">SUM(F21:M21)</f>
        <v>77227</v>
      </c>
      <c r="F21" s="119">
        <v>0</v>
      </c>
      <c r="G21" s="119">
        <v>0</v>
      </c>
      <c r="H21" s="119">
        <v>0</v>
      </c>
      <c r="I21" s="119">
        <v>0</v>
      </c>
      <c r="J21" s="119">
        <v>77227</v>
      </c>
      <c r="K21" s="119">
        <v>0</v>
      </c>
      <c r="L21" s="119">
        <v>0</v>
      </c>
      <c r="M21" s="119">
        <v>0</v>
      </c>
    </row>
    <row r="22" spans="1:13" ht="30">
      <c r="A22" s="17"/>
      <c r="B22" s="17"/>
      <c r="C22" s="145" t="s">
        <v>810</v>
      </c>
      <c r="D22" s="18" t="s">
        <v>811</v>
      </c>
      <c r="E22" s="118">
        <f t="shared" si="3"/>
        <v>5500</v>
      </c>
      <c r="F22" s="119">
        <v>0</v>
      </c>
      <c r="G22" s="119">
        <v>0</v>
      </c>
      <c r="H22" s="119">
        <v>0</v>
      </c>
      <c r="I22" s="119">
        <v>0</v>
      </c>
      <c r="J22" s="119">
        <v>5500</v>
      </c>
      <c r="K22" s="119">
        <v>0</v>
      </c>
      <c r="L22" s="119">
        <v>0</v>
      </c>
      <c r="M22" s="119">
        <v>0</v>
      </c>
    </row>
    <row r="23" spans="1:13" ht="18">
      <c r="A23" s="17"/>
      <c r="B23" s="17"/>
      <c r="C23" s="145" t="s">
        <v>812</v>
      </c>
      <c r="D23" s="18" t="s">
        <v>813</v>
      </c>
      <c r="E23" s="118">
        <f aca="true" t="shared" si="4" ref="E23:E28">SUM(F23:M23)</f>
        <v>10000</v>
      </c>
      <c r="F23" s="119">
        <v>0</v>
      </c>
      <c r="G23" s="119">
        <v>0</v>
      </c>
      <c r="H23" s="119">
        <v>0</v>
      </c>
      <c r="I23" s="119">
        <v>0</v>
      </c>
      <c r="J23" s="119">
        <v>10000</v>
      </c>
      <c r="K23" s="119">
        <v>0</v>
      </c>
      <c r="L23" s="119">
        <v>0</v>
      </c>
      <c r="M23" s="119">
        <v>0</v>
      </c>
    </row>
    <row r="24" spans="1:13" ht="18">
      <c r="A24" s="17"/>
      <c r="B24" s="17"/>
      <c r="C24" s="145" t="s">
        <v>824</v>
      </c>
      <c r="D24" s="18" t="s">
        <v>825</v>
      </c>
      <c r="E24" s="118">
        <f t="shared" si="4"/>
        <v>40512</v>
      </c>
      <c r="F24" s="119">
        <v>0</v>
      </c>
      <c r="G24" s="119">
        <v>0</v>
      </c>
      <c r="H24" s="119">
        <v>0</v>
      </c>
      <c r="I24" s="119">
        <v>0</v>
      </c>
      <c r="J24" s="119">
        <v>40512</v>
      </c>
      <c r="K24" s="119">
        <v>0</v>
      </c>
      <c r="L24" s="119">
        <v>0</v>
      </c>
      <c r="M24" s="119">
        <v>0</v>
      </c>
    </row>
    <row r="25" spans="1:13" ht="18">
      <c r="A25" s="17"/>
      <c r="B25" s="17" t="s">
        <v>814</v>
      </c>
      <c r="C25" s="145"/>
      <c r="D25" s="18" t="s">
        <v>815</v>
      </c>
      <c r="E25" s="24">
        <f t="shared" si="4"/>
        <v>137000</v>
      </c>
      <c r="F25" s="117">
        <f>SUM(F26:F28)</f>
        <v>0</v>
      </c>
      <c r="G25" s="117">
        <f aca="true" t="shared" si="5" ref="G25:M25">SUM(G26:G28)</f>
        <v>0</v>
      </c>
      <c r="H25" s="117">
        <f t="shared" si="5"/>
        <v>0</v>
      </c>
      <c r="I25" s="117">
        <f t="shared" si="5"/>
        <v>0</v>
      </c>
      <c r="J25" s="117">
        <f t="shared" si="5"/>
        <v>137000</v>
      </c>
      <c r="K25" s="117">
        <f t="shared" si="5"/>
        <v>0</v>
      </c>
      <c r="L25" s="117">
        <f t="shared" si="5"/>
        <v>0</v>
      </c>
      <c r="M25" s="117">
        <f t="shared" si="5"/>
        <v>0</v>
      </c>
    </row>
    <row r="26" spans="1:14" ht="30">
      <c r="A26" s="17"/>
      <c r="B26" s="17"/>
      <c r="C26" s="145" t="s">
        <v>816</v>
      </c>
      <c r="D26" s="18" t="s">
        <v>817</v>
      </c>
      <c r="E26" s="118">
        <f t="shared" si="4"/>
        <v>82000</v>
      </c>
      <c r="F26" s="119">
        <v>0</v>
      </c>
      <c r="G26" s="119">
        <v>0</v>
      </c>
      <c r="H26" s="119">
        <v>0</v>
      </c>
      <c r="I26" s="119">
        <v>0</v>
      </c>
      <c r="J26" s="119">
        <v>82000</v>
      </c>
      <c r="K26" s="119">
        <v>0</v>
      </c>
      <c r="L26" s="119">
        <v>0</v>
      </c>
      <c r="M26" s="119">
        <v>0</v>
      </c>
      <c r="N26" s="120"/>
    </row>
    <row r="27" spans="1:13" ht="18">
      <c r="A27" s="17"/>
      <c r="B27" s="17"/>
      <c r="C27" s="145" t="s">
        <v>818</v>
      </c>
      <c r="D27" s="18" t="s">
        <v>819</v>
      </c>
      <c r="E27" s="118">
        <f t="shared" si="4"/>
        <v>45000</v>
      </c>
      <c r="F27" s="119">
        <v>0</v>
      </c>
      <c r="G27" s="119">
        <v>0</v>
      </c>
      <c r="H27" s="119">
        <v>0</v>
      </c>
      <c r="I27" s="119">
        <v>0</v>
      </c>
      <c r="J27" s="119">
        <v>45000</v>
      </c>
      <c r="K27" s="119">
        <v>0</v>
      </c>
      <c r="L27" s="119">
        <v>0</v>
      </c>
      <c r="M27" s="119">
        <v>0</v>
      </c>
    </row>
    <row r="28" spans="1:13" ht="30">
      <c r="A28" s="17"/>
      <c r="B28" s="17"/>
      <c r="C28" s="145" t="s">
        <v>820</v>
      </c>
      <c r="D28" s="18" t="s">
        <v>821</v>
      </c>
      <c r="E28" s="118">
        <f t="shared" si="4"/>
        <v>10000</v>
      </c>
      <c r="F28" s="119">
        <v>0</v>
      </c>
      <c r="G28" s="119">
        <v>0</v>
      </c>
      <c r="H28" s="119">
        <v>0</v>
      </c>
      <c r="I28" s="119">
        <v>0</v>
      </c>
      <c r="J28" s="119">
        <v>10000</v>
      </c>
      <c r="K28" s="119">
        <v>0</v>
      </c>
      <c r="L28" s="119">
        <v>0</v>
      </c>
      <c r="M28" s="119">
        <v>0</v>
      </c>
    </row>
    <row r="29" spans="1:13" ht="18">
      <c r="A29" s="17" t="s">
        <v>163</v>
      </c>
      <c r="B29" s="17"/>
      <c r="C29" s="145"/>
      <c r="D29" s="103" t="s">
        <v>37</v>
      </c>
      <c r="E29" s="24">
        <f t="shared" si="3"/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</row>
    <row r="30" spans="1:13" ht="18">
      <c r="A30" s="17" t="s">
        <v>164</v>
      </c>
      <c r="B30" s="17"/>
      <c r="C30" s="17"/>
      <c r="D30" s="103" t="s">
        <v>39</v>
      </c>
      <c r="E30" s="24">
        <f t="shared" si="3"/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24">
        <v>0</v>
      </c>
    </row>
    <row r="31" spans="1:13" ht="18" customHeight="1">
      <c r="A31" s="214" t="s">
        <v>341</v>
      </c>
      <c r="B31" s="214"/>
      <c r="C31" s="214"/>
      <c r="D31" s="214"/>
      <c r="E31" s="24">
        <f t="shared" si="3"/>
        <v>345202</v>
      </c>
      <c r="F31" s="116">
        <f aca="true" t="shared" si="6" ref="F31:M31">F10+F29+F30</f>
        <v>0</v>
      </c>
      <c r="G31" s="116">
        <f t="shared" si="6"/>
        <v>0</v>
      </c>
      <c r="H31" s="116">
        <f t="shared" si="6"/>
        <v>0</v>
      </c>
      <c r="I31" s="116">
        <f t="shared" si="6"/>
        <v>0</v>
      </c>
      <c r="J31" s="116">
        <f t="shared" si="6"/>
        <v>345202</v>
      </c>
      <c r="K31" s="116">
        <f t="shared" si="6"/>
        <v>0</v>
      </c>
      <c r="L31" s="116">
        <f t="shared" si="6"/>
        <v>0</v>
      </c>
      <c r="M31" s="116">
        <f t="shared" si="6"/>
        <v>0</v>
      </c>
    </row>
  </sheetData>
  <sheetProtection selectLockedCells="1" selectUnlockedCells="1"/>
  <mergeCells count="12">
    <mergeCell ref="F7:M7"/>
    <mergeCell ref="F8:J8"/>
    <mergeCell ref="K8:M8"/>
    <mergeCell ref="A31:D31"/>
    <mergeCell ref="A1:M1"/>
    <mergeCell ref="A3:M3"/>
    <mergeCell ref="A4:M4"/>
    <mergeCell ref="A7:A9"/>
    <mergeCell ref="B7:B9"/>
    <mergeCell ref="C7:C9"/>
    <mergeCell ref="D7:D9"/>
    <mergeCell ref="E7:E9"/>
  </mergeCells>
  <printOptions horizontalCentered="1" verticalCentered="1"/>
  <pageMargins left="0.25" right="0.25" top="0.75" bottom="0.75" header="0.3" footer="0.3"/>
  <pageSetup fitToHeight="1" fitToWidth="1" horizontalDpi="1200" verticalDpi="1200" orientation="landscape" paperSize="9" scale="68" r:id="rId1"/>
  <ignoredErrors>
    <ignoredError sqref="B25 A29:A3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II15"/>
  <sheetViews>
    <sheetView view="pageBreakPreview" zoomScale="85" zoomScaleNormal="85" zoomScaleSheetLayoutView="85" zoomScalePageLayoutView="0" workbookViewId="0" topLeftCell="A1">
      <selection activeCell="O8" sqref="O8:O9"/>
    </sheetView>
  </sheetViews>
  <sheetFormatPr defaultColWidth="9.140625" defaultRowHeight="12.75" customHeight="1"/>
  <cols>
    <col min="1" max="1" width="3.28125" style="45" customWidth="1"/>
    <col min="2" max="2" width="4.57421875" style="45" customWidth="1"/>
    <col min="3" max="3" width="5.57421875" style="45" customWidth="1"/>
    <col min="4" max="4" width="14.28125" style="45" customWidth="1"/>
    <col min="5" max="5" width="13.57421875" style="45" customWidth="1"/>
    <col min="6" max="6" width="15.28125" style="45" customWidth="1"/>
    <col min="7" max="7" width="11.57421875" style="45" customWidth="1"/>
    <col min="8" max="8" width="6.140625" style="45" customWidth="1"/>
    <col min="9" max="10" width="13.00390625" style="45" customWidth="1"/>
    <col min="11" max="11" width="12.421875" style="45" customWidth="1"/>
    <col min="12" max="13" width="9.8515625" style="45" customWidth="1"/>
    <col min="14" max="14" width="9.57421875" style="45" customWidth="1"/>
    <col min="15" max="15" width="11.140625" style="45" customWidth="1"/>
    <col min="16" max="16" width="13.57421875" style="45" customWidth="1"/>
    <col min="17" max="17" width="10.7109375" style="45" customWidth="1"/>
    <col min="18" max="18" width="15.7109375" style="45" customWidth="1"/>
    <col min="19" max="191" width="9.140625" style="45" customWidth="1"/>
    <col min="192" max="217" width="9.140625" style="46" customWidth="1"/>
  </cols>
  <sheetData>
    <row r="1" spans="1:243" ht="13.5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C1" s="47"/>
      <c r="HD1" s="47"/>
      <c r="HE1" s="47"/>
      <c r="HF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</row>
    <row r="2" spans="1:243" ht="13.5" customHeight="1">
      <c r="A2" s="201" t="s">
        <v>873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C2" s="47"/>
      <c r="HD2" s="47"/>
      <c r="HE2" s="47"/>
      <c r="HF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</row>
    <row r="3" spans="1:243" ht="15.75" customHeight="1">
      <c r="A3" s="194" t="s">
        <v>170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C3" s="47"/>
      <c r="HD3" s="47"/>
      <c r="HE3" s="47"/>
      <c r="HF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</row>
    <row r="4" spans="1:18" s="47" customFormat="1" ht="20.25" customHeight="1">
      <c r="A4" s="202" t="s">
        <v>216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</row>
    <row r="5" spans="4:18" s="47" customFormat="1" ht="13.5" customHeight="1"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161" t="s">
        <v>2</v>
      </c>
    </row>
    <row r="6" spans="1:18" ht="12.75" customHeight="1">
      <c r="A6" s="49" t="s">
        <v>3</v>
      </c>
      <c r="B6" s="49" t="s">
        <v>4</v>
      </c>
      <c r="C6" s="49" t="s">
        <v>5</v>
      </c>
      <c r="D6" s="49" t="s">
        <v>6</v>
      </c>
      <c r="E6" s="49" t="s">
        <v>7</v>
      </c>
      <c r="F6" s="49" t="s">
        <v>8</v>
      </c>
      <c r="G6" s="49" t="s">
        <v>9</v>
      </c>
      <c r="H6" s="49" t="s">
        <v>10</v>
      </c>
      <c r="I6" s="49" t="s">
        <v>11</v>
      </c>
      <c r="J6" s="49" t="s">
        <v>12</v>
      </c>
      <c r="K6" s="49" t="s">
        <v>13</v>
      </c>
      <c r="L6" s="49" t="s">
        <v>14</v>
      </c>
      <c r="M6" s="49" t="s">
        <v>15</v>
      </c>
      <c r="N6" s="49" t="s">
        <v>172</v>
      </c>
      <c r="O6" s="49" t="s">
        <v>173</v>
      </c>
      <c r="P6" s="49" t="s">
        <v>174</v>
      </c>
      <c r="Q6" s="49" t="s">
        <v>175</v>
      </c>
      <c r="R6" s="49" t="s">
        <v>176</v>
      </c>
    </row>
    <row r="7" spans="1:18" ht="12.75" customHeight="1">
      <c r="A7" s="203" t="s">
        <v>16</v>
      </c>
      <c r="B7" s="204" t="s">
        <v>177</v>
      </c>
      <c r="C7" s="204" t="s">
        <v>178</v>
      </c>
      <c r="D7" s="198" t="s">
        <v>179</v>
      </c>
      <c r="E7" s="198" t="s">
        <v>180</v>
      </c>
      <c r="F7" s="198" t="s">
        <v>181</v>
      </c>
      <c r="G7" s="198" t="s">
        <v>182</v>
      </c>
      <c r="H7" s="199" t="s">
        <v>183</v>
      </c>
      <c r="I7" s="198" t="s">
        <v>184</v>
      </c>
      <c r="J7" s="198" t="s">
        <v>185</v>
      </c>
      <c r="K7" s="200" t="s">
        <v>20</v>
      </c>
      <c r="L7" s="200"/>
      <c r="M7" s="200"/>
      <c r="N7" s="200"/>
      <c r="O7" s="200"/>
      <c r="P7" s="200"/>
      <c r="Q7" s="200"/>
      <c r="R7" s="200"/>
    </row>
    <row r="8" spans="1:18" ht="66" customHeight="1">
      <c r="A8" s="203"/>
      <c r="B8" s="203"/>
      <c r="C8" s="203"/>
      <c r="D8" s="198"/>
      <c r="E8" s="198"/>
      <c r="F8" s="198"/>
      <c r="G8" s="198"/>
      <c r="H8" s="199"/>
      <c r="I8" s="198"/>
      <c r="J8" s="198"/>
      <c r="K8" s="198" t="s">
        <v>186</v>
      </c>
      <c r="L8" s="198"/>
      <c r="M8" s="198"/>
      <c r="N8" s="198"/>
      <c r="O8" s="198"/>
      <c r="P8" s="198" t="s">
        <v>187</v>
      </c>
      <c r="Q8" s="198" t="s">
        <v>188</v>
      </c>
      <c r="R8" s="198" t="s">
        <v>189</v>
      </c>
    </row>
    <row r="9" spans="1:18" s="52" customFormat="1" ht="24.75" customHeight="1">
      <c r="A9" s="203"/>
      <c r="B9" s="203"/>
      <c r="C9" s="203"/>
      <c r="D9" s="198"/>
      <c r="E9" s="198"/>
      <c r="F9" s="198"/>
      <c r="G9" s="198"/>
      <c r="H9" s="199"/>
      <c r="I9" s="198"/>
      <c r="J9" s="198"/>
      <c r="K9" s="80" t="s">
        <v>190</v>
      </c>
      <c r="L9" s="80" t="s">
        <v>191</v>
      </c>
      <c r="M9" s="80" t="s">
        <v>192</v>
      </c>
      <c r="N9" s="79" t="s">
        <v>193</v>
      </c>
      <c r="O9" s="79" t="s">
        <v>194</v>
      </c>
      <c r="P9" s="198"/>
      <c r="Q9" s="198"/>
      <c r="R9" s="198"/>
    </row>
    <row r="10" spans="1:18" ht="15" customHeight="1">
      <c r="A10" s="53"/>
      <c r="B10" s="54" t="s">
        <v>217</v>
      </c>
      <c r="C10" s="55"/>
      <c r="D10" s="186" t="s">
        <v>195</v>
      </c>
      <c r="E10" s="186"/>
      <c r="F10" s="186"/>
      <c r="G10" s="56"/>
      <c r="H10" s="57"/>
      <c r="I10" s="58">
        <f>SUM(I11:I11)</f>
        <v>589445</v>
      </c>
      <c r="J10" s="56"/>
      <c r="K10" s="59">
        <f aca="true" t="shared" si="0" ref="K10:R10">SUM(K11:K11)</f>
        <v>0</v>
      </c>
      <c r="L10" s="59">
        <f t="shared" si="0"/>
        <v>0</v>
      </c>
      <c r="M10" s="59">
        <f t="shared" si="0"/>
        <v>0</v>
      </c>
      <c r="N10" s="59">
        <f t="shared" si="0"/>
        <v>0</v>
      </c>
      <c r="O10" s="59">
        <f t="shared" si="0"/>
        <v>0</v>
      </c>
      <c r="P10" s="59">
        <f t="shared" si="0"/>
        <v>30000</v>
      </c>
      <c r="Q10" s="59">
        <f t="shared" si="0"/>
        <v>6875</v>
      </c>
      <c r="R10" s="59">
        <f t="shared" si="0"/>
        <v>36875</v>
      </c>
    </row>
    <row r="11" spans="1:18" s="52" customFormat="1" ht="38.25" customHeight="1">
      <c r="A11" s="60"/>
      <c r="B11" s="61"/>
      <c r="C11" s="61" t="s">
        <v>833</v>
      </c>
      <c r="D11" s="62" t="s">
        <v>196</v>
      </c>
      <c r="E11" s="63" t="s">
        <v>197</v>
      </c>
      <c r="F11" s="63">
        <v>40828</v>
      </c>
      <c r="G11" s="63">
        <v>42725</v>
      </c>
      <c r="H11" s="64" t="s">
        <v>198</v>
      </c>
      <c r="I11" s="146">
        <v>589445</v>
      </c>
      <c r="J11" s="147"/>
      <c r="K11" s="148"/>
      <c r="L11" s="146">
        <f>K11</f>
        <v>0</v>
      </c>
      <c r="M11" s="146">
        <f>L11</f>
        <v>0</v>
      </c>
      <c r="N11" s="146">
        <f>M11</f>
        <v>0</v>
      </c>
      <c r="O11" s="149">
        <f>SUM(K11:N11)</f>
        <v>0</v>
      </c>
      <c r="P11" s="148">
        <v>30000</v>
      </c>
      <c r="Q11" s="148">
        <f>1375*5</f>
        <v>6875</v>
      </c>
      <c r="R11" s="59">
        <f>SUM(O11:Q11)</f>
        <v>36875</v>
      </c>
    </row>
    <row r="12" spans="1:18" ht="15" customHeight="1">
      <c r="A12" s="53"/>
      <c r="B12" s="54" t="s">
        <v>218</v>
      </c>
      <c r="C12" s="54"/>
      <c r="D12" s="186" t="s">
        <v>199</v>
      </c>
      <c r="E12" s="186"/>
      <c r="F12" s="186"/>
      <c r="G12" s="56"/>
      <c r="H12" s="57"/>
      <c r="I12" s="59">
        <f>SUM(I13:I14)</f>
        <v>2900000</v>
      </c>
      <c r="J12" s="59">
        <f aca="true" t="shared" si="1" ref="J12:R12">SUM(J13:J14)</f>
        <v>0</v>
      </c>
      <c r="K12" s="59">
        <f t="shared" si="1"/>
        <v>0</v>
      </c>
      <c r="L12" s="59">
        <f>SUM(L13:L14)</f>
        <v>0</v>
      </c>
      <c r="M12" s="59">
        <f t="shared" si="1"/>
        <v>0</v>
      </c>
      <c r="N12" s="59">
        <f t="shared" si="1"/>
        <v>0</v>
      </c>
      <c r="O12" s="59">
        <f t="shared" si="1"/>
        <v>0</v>
      </c>
      <c r="P12" s="59">
        <f t="shared" si="1"/>
        <v>55000</v>
      </c>
      <c r="Q12" s="59">
        <f t="shared" si="1"/>
        <v>5000</v>
      </c>
      <c r="R12" s="59">
        <f t="shared" si="1"/>
        <v>60000</v>
      </c>
    </row>
    <row r="13" spans="1:18" s="52" customFormat="1" ht="26.25" customHeight="1">
      <c r="A13" s="60"/>
      <c r="B13" s="61"/>
      <c r="C13" s="61" t="s">
        <v>219</v>
      </c>
      <c r="D13" s="65" t="s">
        <v>201</v>
      </c>
      <c r="E13" s="62" t="s">
        <v>202</v>
      </c>
      <c r="F13" s="159">
        <v>41631</v>
      </c>
      <c r="G13" s="63">
        <v>42004</v>
      </c>
      <c r="H13" s="64" t="s">
        <v>198</v>
      </c>
      <c r="I13" s="146">
        <v>2500000</v>
      </c>
      <c r="J13" s="146"/>
      <c r="K13" s="150"/>
      <c r="L13" s="146"/>
      <c r="M13" s="146"/>
      <c r="N13" s="146"/>
      <c r="O13" s="151">
        <v>0</v>
      </c>
      <c r="P13" s="152">
        <v>55000</v>
      </c>
      <c r="Q13" s="146">
        <v>5000</v>
      </c>
      <c r="R13" s="66">
        <f>O13+P13+Q13</f>
        <v>60000</v>
      </c>
    </row>
    <row r="14" spans="1:18" s="52" customFormat="1" ht="26.25" customHeight="1">
      <c r="A14" s="60"/>
      <c r="B14" s="61"/>
      <c r="C14" s="61" t="s">
        <v>822</v>
      </c>
      <c r="D14" s="65" t="s">
        <v>823</v>
      </c>
      <c r="E14" s="62" t="s">
        <v>202</v>
      </c>
      <c r="F14" s="159">
        <v>41641</v>
      </c>
      <c r="G14" s="63">
        <v>41912</v>
      </c>
      <c r="H14" s="64" t="s">
        <v>198</v>
      </c>
      <c r="I14" s="146">
        <v>400000</v>
      </c>
      <c r="J14" s="146"/>
      <c r="K14" s="150"/>
      <c r="L14" s="146"/>
      <c r="M14" s="146"/>
      <c r="N14" s="146"/>
      <c r="O14" s="151">
        <v>0</v>
      </c>
      <c r="P14" s="152"/>
      <c r="Q14" s="146"/>
      <c r="R14" s="66">
        <f>O14+P14+Q14</f>
        <v>0</v>
      </c>
    </row>
    <row r="15" spans="1:18" ht="15" customHeight="1">
      <c r="A15" s="197" t="s">
        <v>215</v>
      </c>
      <c r="B15" s="197"/>
      <c r="C15" s="197"/>
      <c r="D15" s="197"/>
      <c r="E15" s="197"/>
      <c r="F15" s="197"/>
      <c r="G15" s="197"/>
      <c r="H15" s="77"/>
      <c r="I15" s="66"/>
      <c r="J15" s="66"/>
      <c r="K15" s="66">
        <f aca="true" t="shared" si="2" ref="K15:R15">K10+K12</f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66">
        <f t="shared" si="2"/>
        <v>85000</v>
      </c>
      <c r="Q15" s="66">
        <f t="shared" si="2"/>
        <v>11875</v>
      </c>
      <c r="R15" s="66">
        <f t="shared" si="2"/>
        <v>96875</v>
      </c>
    </row>
  </sheetData>
  <sheetProtection selectLockedCells="1" selectUnlockedCells="1"/>
  <mergeCells count="22">
    <mergeCell ref="A1:R1"/>
    <mergeCell ref="A2:R2"/>
    <mergeCell ref="A3:R3"/>
    <mergeCell ref="A4:R4"/>
    <mergeCell ref="A7:A9"/>
    <mergeCell ref="B7:B9"/>
    <mergeCell ref="C7:C9"/>
    <mergeCell ref="D7:D9"/>
    <mergeCell ref="E7:E9"/>
    <mergeCell ref="F7:F9"/>
    <mergeCell ref="J7:J9"/>
    <mergeCell ref="K7:R7"/>
    <mergeCell ref="K8:O8"/>
    <mergeCell ref="P8:P9"/>
    <mergeCell ref="Q8:Q9"/>
    <mergeCell ref="R8:R9"/>
    <mergeCell ref="D10:F10"/>
    <mergeCell ref="D12:F12"/>
    <mergeCell ref="A15:G15"/>
    <mergeCell ref="G7:G9"/>
    <mergeCell ref="H7:H9"/>
    <mergeCell ref="I7:I9"/>
  </mergeCells>
  <printOptions horizontalCentered="1" verticalCentered="1"/>
  <pageMargins left="0.25" right="0.25" top="0.75" bottom="0.75" header="0.3" footer="0.3"/>
  <pageSetup fitToHeight="1" fitToWidth="1" horizontalDpi="1200" verticalDpi="1200" orientation="landscape" paperSize="9" scale="74" r:id="rId1"/>
  <ignoredErrors>
    <ignoredError sqref="C11 C14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IG21"/>
  <sheetViews>
    <sheetView view="pageBreakPreview" zoomScale="85" zoomScaleNormal="85" zoomScaleSheetLayoutView="85" zoomScalePageLayoutView="0" workbookViewId="0" topLeftCell="A1">
      <selection activeCell="O8" sqref="O8:O9"/>
    </sheetView>
  </sheetViews>
  <sheetFormatPr defaultColWidth="9.140625" defaultRowHeight="12.75" customHeight="1"/>
  <cols>
    <col min="1" max="1" width="5.57421875" style="45" customWidth="1"/>
    <col min="2" max="2" width="14.28125" style="45" customWidth="1"/>
    <col min="3" max="3" width="13.57421875" style="45" customWidth="1"/>
    <col min="4" max="4" width="15.28125" style="45" customWidth="1"/>
    <col min="5" max="5" width="11.57421875" style="45" customWidth="1"/>
    <col min="6" max="6" width="6.140625" style="45" customWidth="1"/>
    <col min="7" max="8" width="13.00390625" style="45" customWidth="1"/>
    <col min="9" max="9" width="12.421875" style="45" customWidth="1"/>
    <col min="10" max="11" width="9.8515625" style="45" customWidth="1"/>
    <col min="12" max="12" width="9.57421875" style="45" customWidth="1"/>
    <col min="13" max="13" width="11.140625" style="45" customWidth="1"/>
    <col min="14" max="14" width="13.57421875" style="45" customWidth="1"/>
    <col min="15" max="15" width="10.7109375" style="45" customWidth="1"/>
    <col min="16" max="16" width="15.7109375" style="45" customWidth="1"/>
    <col min="17" max="189" width="9.140625" style="45" customWidth="1"/>
    <col min="190" max="215" width="9.140625" style="46" customWidth="1"/>
  </cols>
  <sheetData>
    <row r="1" spans="1:241" ht="13.5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HA1" s="47"/>
      <c r="HB1" s="47"/>
      <c r="HC1" s="47"/>
      <c r="HD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</row>
    <row r="2" spans="1:241" ht="13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164" t="s">
        <v>874</v>
      </c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HA2" s="47"/>
      <c r="HB2" s="47"/>
      <c r="HC2" s="47"/>
      <c r="HD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</row>
    <row r="3" spans="1:241" ht="15.75" customHeight="1">
      <c r="A3" s="194" t="s">
        <v>170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HA3" s="47"/>
      <c r="HB3" s="47"/>
      <c r="HC3" s="47"/>
      <c r="HD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</row>
    <row r="4" spans="1:16" s="47" customFormat="1" ht="20.25" customHeight="1">
      <c r="A4" s="202" t="s">
        <v>220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spans="2:16" s="47" customFormat="1" ht="13.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162" t="s">
        <v>2</v>
      </c>
    </row>
    <row r="6" spans="1:16" ht="12.75" customHeight="1">
      <c r="A6" s="49" t="s">
        <v>3</v>
      </c>
      <c r="B6" s="49" t="s">
        <v>4</v>
      </c>
      <c r="C6" s="49" t="s">
        <v>5</v>
      </c>
      <c r="D6" s="49" t="s">
        <v>6</v>
      </c>
      <c r="E6" s="49" t="s">
        <v>7</v>
      </c>
      <c r="F6" s="49" t="s">
        <v>8</v>
      </c>
      <c r="G6" s="49" t="s">
        <v>9</v>
      </c>
      <c r="H6" s="49" t="s">
        <v>10</v>
      </c>
      <c r="I6" s="49" t="s">
        <v>11</v>
      </c>
      <c r="J6" s="49" t="s">
        <v>12</v>
      </c>
      <c r="K6" s="49" t="s">
        <v>13</v>
      </c>
      <c r="L6" s="49" t="s">
        <v>14</v>
      </c>
      <c r="M6" s="49" t="s">
        <v>15</v>
      </c>
      <c r="N6" s="49" t="s">
        <v>172</v>
      </c>
      <c r="O6" s="49" t="s">
        <v>173</v>
      </c>
      <c r="P6" s="49" t="s">
        <v>174</v>
      </c>
    </row>
    <row r="7" spans="1:16" ht="12.75" customHeight="1">
      <c r="A7" s="204" t="s">
        <v>178</v>
      </c>
      <c r="B7" s="198" t="s">
        <v>179</v>
      </c>
      <c r="C7" s="198" t="s">
        <v>180</v>
      </c>
      <c r="D7" s="198" t="s">
        <v>181</v>
      </c>
      <c r="E7" s="198" t="s">
        <v>182</v>
      </c>
      <c r="F7" s="199" t="s">
        <v>183</v>
      </c>
      <c r="G7" s="198" t="s">
        <v>184</v>
      </c>
      <c r="H7" s="198" t="s">
        <v>185</v>
      </c>
      <c r="I7" s="200" t="s">
        <v>20</v>
      </c>
      <c r="J7" s="200"/>
      <c r="K7" s="200"/>
      <c r="L7" s="200"/>
      <c r="M7" s="200"/>
      <c r="N7" s="200"/>
      <c r="O7" s="200"/>
      <c r="P7" s="200"/>
    </row>
    <row r="8" spans="1:16" ht="66" customHeight="1">
      <c r="A8" s="203"/>
      <c r="B8" s="198"/>
      <c r="C8" s="198"/>
      <c r="D8" s="198"/>
      <c r="E8" s="198"/>
      <c r="F8" s="199"/>
      <c r="G8" s="198"/>
      <c r="H8" s="198"/>
      <c r="I8" s="198" t="s">
        <v>186</v>
      </c>
      <c r="J8" s="198"/>
      <c r="K8" s="198"/>
      <c r="L8" s="198"/>
      <c r="M8" s="198"/>
      <c r="N8" s="198" t="s">
        <v>187</v>
      </c>
      <c r="O8" s="198" t="s">
        <v>188</v>
      </c>
      <c r="P8" s="198" t="s">
        <v>189</v>
      </c>
    </row>
    <row r="9" spans="1:16" s="52" customFormat="1" ht="24.75" customHeight="1">
      <c r="A9" s="203"/>
      <c r="B9" s="198"/>
      <c r="C9" s="198"/>
      <c r="D9" s="198"/>
      <c r="E9" s="198"/>
      <c r="F9" s="199"/>
      <c r="G9" s="198"/>
      <c r="H9" s="198"/>
      <c r="I9" s="80" t="s">
        <v>190</v>
      </c>
      <c r="J9" s="80" t="s">
        <v>191</v>
      </c>
      <c r="K9" s="80" t="s">
        <v>192</v>
      </c>
      <c r="L9" s="79" t="s">
        <v>193</v>
      </c>
      <c r="M9" s="79" t="s">
        <v>194</v>
      </c>
      <c r="N9" s="198"/>
      <c r="O9" s="198"/>
      <c r="P9" s="198"/>
    </row>
    <row r="10" spans="1:16" ht="26.25" customHeight="1">
      <c r="A10" s="61" t="s">
        <v>221</v>
      </c>
      <c r="B10" s="185" t="s">
        <v>204</v>
      </c>
      <c r="C10" s="185"/>
      <c r="D10" s="185"/>
      <c r="E10" s="68" t="s">
        <v>205</v>
      </c>
      <c r="F10" s="69" t="s">
        <v>206</v>
      </c>
      <c r="G10" s="153">
        <v>400000</v>
      </c>
      <c r="H10" s="153"/>
      <c r="I10" s="153">
        <v>47000</v>
      </c>
      <c r="J10" s="153"/>
      <c r="K10" s="153"/>
      <c r="L10" s="153"/>
      <c r="M10" s="154">
        <f>SUM(I10:L10)</f>
        <v>47000</v>
      </c>
      <c r="N10" s="70"/>
      <c r="O10" s="70"/>
      <c r="P10" s="66">
        <f>SUM(M10:O10)</f>
        <v>47000</v>
      </c>
    </row>
    <row r="11" spans="1:16" s="74" customFormat="1" ht="26.25" customHeight="1">
      <c r="A11" s="61" t="s">
        <v>222</v>
      </c>
      <c r="B11" s="185" t="s">
        <v>208</v>
      </c>
      <c r="C11" s="185"/>
      <c r="D11" s="185"/>
      <c r="E11" s="72" t="s">
        <v>209</v>
      </c>
      <c r="F11" s="73" t="s">
        <v>210</v>
      </c>
      <c r="G11" s="153">
        <v>450000</v>
      </c>
      <c r="H11" s="153"/>
      <c r="I11" s="153">
        <v>18032</v>
      </c>
      <c r="J11" s="153">
        <v>17500</v>
      </c>
      <c r="K11" s="153">
        <v>17468</v>
      </c>
      <c r="L11" s="153">
        <v>17000</v>
      </c>
      <c r="M11" s="154">
        <f>SUM(I11:L11)</f>
        <v>70000</v>
      </c>
      <c r="N11" s="70"/>
      <c r="O11" s="70"/>
      <c r="P11" s="66">
        <f>SUM(M11:O11)</f>
        <v>70000</v>
      </c>
    </row>
    <row r="12" spans="1:16" ht="15" customHeight="1">
      <c r="A12" s="205" t="s">
        <v>215</v>
      </c>
      <c r="B12" s="206"/>
      <c r="C12" s="206"/>
      <c r="D12" s="206"/>
      <c r="E12" s="207"/>
      <c r="F12" s="77"/>
      <c r="G12" s="66"/>
      <c r="H12" s="66"/>
      <c r="I12" s="66">
        <f aca="true" t="shared" si="0" ref="I12:P12">SUM(I10:I11)</f>
        <v>65032</v>
      </c>
      <c r="J12" s="66">
        <f t="shared" si="0"/>
        <v>17500</v>
      </c>
      <c r="K12" s="66">
        <f t="shared" si="0"/>
        <v>17468</v>
      </c>
      <c r="L12" s="66">
        <f t="shared" si="0"/>
        <v>17000</v>
      </c>
      <c r="M12" s="66">
        <f t="shared" si="0"/>
        <v>117000</v>
      </c>
      <c r="N12" s="66">
        <f t="shared" si="0"/>
        <v>0</v>
      </c>
      <c r="O12" s="66">
        <f t="shared" si="0"/>
        <v>0</v>
      </c>
      <c r="P12" s="66">
        <f t="shared" si="0"/>
        <v>117000</v>
      </c>
    </row>
    <row r="14" spans="1:16" ht="18" customHeight="1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</row>
    <row r="15" ht="12.75" customHeight="1">
      <c r="P15" s="163" t="s">
        <v>2</v>
      </c>
    </row>
    <row r="16" spans="1:16" ht="12.75" customHeight="1">
      <c r="A16" s="49" t="s">
        <v>3</v>
      </c>
      <c r="B16" s="49" t="s">
        <v>4</v>
      </c>
      <c r="C16" s="49" t="s">
        <v>5</v>
      </c>
      <c r="D16" s="49" t="s">
        <v>6</v>
      </c>
      <c r="E16" s="49" t="s">
        <v>7</v>
      </c>
      <c r="F16" s="49" t="s">
        <v>8</v>
      </c>
      <c r="G16" s="49" t="s">
        <v>9</v>
      </c>
      <c r="H16" s="49" t="s">
        <v>10</v>
      </c>
      <c r="I16" s="49" t="s">
        <v>11</v>
      </c>
      <c r="J16" s="49" t="s">
        <v>12</v>
      </c>
      <c r="K16" s="49" t="s">
        <v>13</v>
      </c>
      <c r="L16" s="49" t="s">
        <v>14</v>
      </c>
      <c r="M16" s="49" t="s">
        <v>15</v>
      </c>
      <c r="N16" s="49" t="s">
        <v>172</v>
      </c>
      <c r="O16" s="49" t="s">
        <v>173</v>
      </c>
      <c r="P16" s="49" t="s">
        <v>174</v>
      </c>
    </row>
    <row r="17" spans="1:16" ht="12.75" customHeight="1">
      <c r="A17" s="204" t="s">
        <v>178</v>
      </c>
      <c r="B17" s="198" t="s">
        <v>179</v>
      </c>
      <c r="C17" s="198" t="s">
        <v>180</v>
      </c>
      <c r="D17" s="198" t="s">
        <v>181</v>
      </c>
      <c r="E17" s="198" t="s">
        <v>182</v>
      </c>
      <c r="F17" s="199" t="s">
        <v>183</v>
      </c>
      <c r="G17" s="198" t="s">
        <v>184</v>
      </c>
      <c r="H17" s="198" t="s">
        <v>185</v>
      </c>
      <c r="I17" s="200" t="s">
        <v>20</v>
      </c>
      <c r="J17" s="200"/>
      <c r="K17" s="200"/>
      <c r="L17" s="200"/>
      <c r="M17" s="200"/>
      <c r="N17" s="200"/>
      <c r="O17" s="200"/>
      <c r="P17" s="200"/>
    </row>
    <row r="18" spans="1:16" ht="66" customHeight="1">
      <c r="A18" s="203"/>
      <c r="B18" s="198"/>
      <c r="C18" s="198"/>
      <c r="D18" s="198"/>
      <c r="E18" s="198"/>
      <c r="F18" s="199"/>
      <c r="G18" s="198"/>
      <c r="H18" s="198"/>
      <c r="I18" s="198" t="s">
        <v>186</v>
      </c>
      <c r="J18" s="198"/>
      <c r="K18" s="198"/>
      <c r="L18" s="198"/>
      <c r="M18" s="198"/>
      <c r="N18" s="198" t="s">
        <v>187</v>
      </c>
      <c r="O18" s="198" t="s">
        <v>188</v>
      </c>
      <c r="P18" s="198" t="s">
        <v>189</v>
      </c>
    </row>
    <row r="19" spans="1:16" s="52" customFormat="1" ht="24.75" customHeight="1">
      <c r="A19" s="203"/>
      <c r="B19" s="198"/>
      <c r="C19" s="198"/>
      <c r="D19" s="198"/>
      <c r="E19" s="198"/>
      <c r="F19" s="199"/>
      <c r="G19" s="198"/>
      <c r="H19" s="198"/>
      <c r="I19" s="80" t="s">
        <v>190</v>
      </c>
      <c r="J19" s="80" t="s">
        <v>191</v>
      </c>
      <c r="K19" s="80" t="s">
        <v>192</v>
      </c>
      <c r="L19" s="79" t="s">
        <v>193</v>
      </c>
      <c r="M19" s="79" t="s">
        <v>194</v>
      </c>
      <c r="N19" s="198"/>
      <c r="O19" s="198"/>
      <c r="P19" s="198"/>
    </row>
    <row r="20" spans="1:16" s="74" customFormat="1" ht="27" customHeight="1">
      <c r="A20" s="61" t="s">
        <v>223</v>
      </c>
      <c r="B20" s="185" t="s">
        <v>214</v>
      </c>
      <c r="C20" s="185"/>
      <c r="D20" s="185"/>
      <c r="E20" s="185"/>
      <c r="F20" s="78"/>
      <c r="G20" s="71"/>
      <c r="H20" s="71"/>
      <c r="I20" s="154"/>
      <c r="J20" s="154"/>
      <c r="K20" s="154"/>
      <c r="L20" s="154"/>
      <c r="M20" s="154">
        <f>SUM(I20:L20)</f>
        <v>0</v>
      </c>
      <c r="N20" s="153">
        <v>2750</v>
      </c>
      <c r="O20" s="154"/>
      <c r="P20" s="66">
        <f>SUM(N20:O20)</f>
        <v>2750</v>
      </c>
    </row>
    <row r="21" spans="1:16" ht="15" customHeight="1">
      <c r="A21" s="205" t="s">
        <v>215</v>
      </c>
      <c r="B21" s="206"/>
      <c r="C21" s="206"/>
      <c r="D21" s="206"/>
      <c r="E21" s="207"/>
      <c r="F21" s="77"/>
      <c r="G21" s="66"/>
      <c r="H21" s="66"/>
      <c r="I21" s="66">
        <f aca="true" t="shared" si="1" ref="I21:P21">SUM(I20)</f>
        <v>0</v>
      </c>
      <c r="J21" s="66">
        <f t="shared" si="1"/>
        <v>0</v>
      </c>
      <c r="K21" s="66">
        <f t="shared" si="1"/>
        <v>0</v>
      </c>
      <c r="L21" s="66">
        <f t="shared" si="1"/>
        <v>0</v>
      </c>
      <c r="M21" s="66">
        <f t="shared" si="1"/>
        <v>0</v>
      </c>
      <c r="N21" s="66">
        <f t="shared" si="1"/>
        <v>2750</v>
      </c>
      <c r="O21" s="66">
        <f t="shared" si="1"/>
        <v>0</v>
      </c>
      <c r="P21" s="66">
        <f t="shared" si="1"/>
        <v>2750</v>
      </c>
    </row>
  </sheetData>
  <sheetProtection selectLockedCells="1" selectUnlockedCells="1"/>
  <mergeCells count="35">
    <mergeCell ref="N8:N9"/>
    <mergeCell ref="O8:O9"/>
    <mergeCell ref="P8:P9"/>
    <mergeCell ref="A7:A9"/>
    <mergeCell ref="B7:B9"/>
    <mergeCell ref="C7:C9"/>
    <mergeCell ref="D7:D9"/>
    <mergeCell ref="B10:D10"/>
    <mergeCell ref="B11:D11"/>
    <mergeCell ref="A14:P14"/>
    <mergeCell ref="D17:D19"/>
    <mergeCell ref="E7:E9"/>
    <mergeCell ref="F7:F9"/>
    <mergeCell ref="G7:G9"/>
    <mergeCell ref="H7:H9"/>
    <mergeCell ref="I7:P7"/>
    <mergeCell ref="I8:M8"/>
    <mergeCell ref="A17:A19"/>
    <mergeCell ref="B17:B19"/>
    <mergeCell ref="C17:C19"/>
    <mergeCell ref="I17:P17"/>
    <mergeCell ref="I18:M18"/>
    <mergeCell ref="N18:N19"/>
    <mergeCell ref="O18:O19"/>
    <mergeCell ref="P18:P19"/>
    <mergeCell ref="A1:P1"/>
    <mergeCell ref="A3:P3"/>
    <mergeCell ref="A4:P4"/>
    <mergeCell ref="A21:E21"/>
    <mergeCell ref="A12:E12"/>
    <mergeCell ref="B20:E20"/>
    <mergeCell ref="E17:E19"/>
    <mergeCell ref="F17:F19"/>
    <mergeCell ref="G17:G19"/>
    <mergeCell ref="H17:H19"/>
  </mergeCells>
  <printOptions horizontalCentered="1" verticalCentered="1"/>
  <pageMargins left="0.25" right="0.25" top="0.75" bottom="0.75" header="0.3" footer="0.3"/>
  <pageSetup fitToHeight="1" fitToWidth="1" horizontalDpi="1200" verticalDpi="12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HT17"/>
  <sheetViews>
    <sheetView view="pageBreakPreview" zoomScale="85" zoomScaleNormal="85" zoomScaleSheetLayoutView="85" zoomScalePageLayoutView="0" workbookViewId="0" topLeftCell="B1">
      <selection activeCell="O8" sqref="O8:O9"/>
    </sheetView>
  </sheetViews>
  <sheetFormatPr defaultColWidth="9.140625" defaultRowHeight="12.75" customHeight="1"/>
  <cols>
    <col min="1" max="1" width="16.00390625" style="81" customWidth="1"/>
    <col min="2" max="2" width="18.140625" style="82" customWidth="1"/>
    <col min="3" max="3" width="11.140625" style="82" customWidth="1"/>
    <col min="4" max="4" width="4.7109375" style="82" customWidth="1"/>
    <col min="5" max="16" width="12.7109375" style="82" customWidth="1"/>
    <col min="17" max="229" width="9.140625" style="82" customWidth="1"/>
  </cols>
  <sheetData>
    <row r="1" spans="1:22" ht="15.75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83"/>
      <c r="R1" s="83"/>
      <c r="S1" s="84"/>
      <c r="T1" s="84"/>
      <c r="U1" s="84"/>
      <c r="V1" s="84"/>
    </row>
    <row r="2" spans="1:16" ht="15.7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95" t="s">
        <v>875</v>
      </c>
    </row>
    <row r="3" spans="1:228" ht="15.75" customHeight="1">
      <c r="A3" s="210" t="s">
        <v>224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P3" s="87"/>
      <c r="HQ3" s="87"/>
      <c r="HR3" s="87"/>
      <c r="HS3" s="87"/>
      <c r="HT3" s="87"/>
    </row>
    <row r="4" spans="1:228" ht="15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P4" s="87"/>
      <c r="HQ4" s="87"/>
      <c r="HR4" s="87"/>
      <c r="HS4" s="87"/>
      <c r="HT4" s="87"/>
    </row>
    <row r="5" spans="1:16" s="87" customFormat="1" ht="13.5" customHeight="1">
      <c r="A5" s="211" t="s">
        <v>2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</row>
    <row r="6" spans="1:16" s="87" customFormat="1" ht="15.75" customHeight="1">
      <c r="A6" s="89" t="s">
        <v>3</v>
      </c>
      <c r="B6" s="89" t="s">
        <v>4</v>
      </c>
      <c r="C6" s="89" t="s">
        <v>5</v>
      </c>
      <c r="D6" s="89" t="s">
        <v>6</v>
      </c>
      <c r="E6" s="89" t="s">
        <v>13</v>
      </c>
      <c r="F6" s="89" t="s">
        <v>14</v>
      </c>
      <c r="G6" s="89" t="s">
        <v>15</v>
      </c>
      <c r="H6" s="89" t="s">
        <v>172</v>
      </c>
      <c r="I6" s="89" t="s">
        <v>173</v>
      </c>
      <c r="J6" s="89" t="s">
        <v>174</v>
      </c>
      <c r="K6" s="89" t="s">
        <v>175</v>
      </c>
      <c r="L6" s="89" t="s">
        <v>176</v>
      </c>
      <c r="M6" s="89" t="s">
        <v>225</v>
      </c>
      <c r="N6" s="89" t="s">
        <v>226</v>
      </c>
      <c r="O6" s="89" t="s">
        <v>227</v>
      </c>
      <c r="P6" s="89" t="s">
        <v>228</v>
      </c>
    </row>
    <row r="7" spans="1:16" ht="105.75" customHeight="1">
      <c r="A7" s="90" t="s">
        <v>229</v>
      </c>
      <c r="B7" s="91" t="s">
        <v>179</v>
      </c>
      <c r="C7" s="92" t="s">
        <v>181</v>
      </c>
      <c r="D7" s="92" t="s">
        <v>183</v>
      </c>
      <c r="E7" s="212">
        <v>2014</v>
      </c>
      <c r="F7" s="212" t="s">
        <v>230</v>
      </c>
      <c r="G7" s="212" t="s">
        <v>231</v>
      </c>
      <c r="H7" s="212">
        <v>2015</v>
      </c>
      <c r="I7" s="212"/>
      <c r="J7" s="212"/>
      <c r="K7" s="212">
        <v>2016</v>
      </c>
      <c r="L7" s="212" t="s">
        <v>232</v>
      </c>
      <c r="M7" s="212"/>
      <c r="N7" s="212">
        <v>2017</v>
      </c>
      <c r="O7" s="212"/>
      <c r="P7" s="212"/>
    </row>
    <row r="8" spans="1:16" ht="15.75" customHeight="1">
      <c r="A8" s="93"/>
      <c r="B8" s="91"/>
      <c r="C8" s="91"/>
      <c r="D8" s="92"/>
      <c r="E8" s="91" t="s">
        <v>233</v>
      </c>
      <c r="F8" s="91" t="s">
        <v>234</v>
      </c>
      <c r="G8" s="91" t="s">
        <v>235</v>
      </c>
      <c r="H8" s="91" t="s">
        <v>233</v>
      </c>
      <c r="I8" s="91" t="s">
        <v>234</v>
      </c>
      <c r="J8" s="91" t="s">
        <v>235</v>
      </c>
      <c r="K8" s="91" t="s">
        <v>233</v>
      </c>
      <c r="L8" s="91" t="s">
        <v>234</v>
      </c>
      <c r="M8" s="91" t="s">
        <v>235</v>
      </c>
      <c r="N8" s="91" t="s">
        <v>233</v>
      </c>
      <c r="O8" s="91" t="s">
        <v>234</v>
      </c>
      <c r="P8" s="91" t="s">
        <v>235</v>
      </c>
    </row>
    <row r="9" spans="1:16" s="95" customFormat="1" ht="18" customHeight="1">
      <c r="A9" s="186" t="s">
        <v>236</v>
      </c>
      <c r="B9" s="186"/>
      <c r="C9" s="186"/>
      <c r="D9" s="57"/>
      <c r="E9" s="94">
        <f aca="true" t="shared" si="0" ref="E9:P9">SUM(E10:E10)</f>
        <v>0</v>
      </c>
      <c r="F9" s="94">
        <f t="shared" si="0"/>
        <v>36875</v>
      </c>
      <c r="G9" s="94">
        <f t="shared" si="0"/>
        <v>36875</v>
      </c>
      <c r="H9" s="94">
        <f t="shared" si="0"/>
        <v>0</v>
      </c>
      <c r="I9" s="94">
        <f t="shared" si="0"/>
        <v>36875</v>
      </c>
      <c r="J9" s="94">
        <f t="shared" si="0"/>
        <v>36875</v>
      </c>
      <c r="K9" s="94">
        <f t="shared" si="0"/>
        <v>587969</v>
      </c>
      <c r="L9" s="94">
        <f t="shared" si="0"/>
        <v>36875</v>
      </c>
      <c r="M9" s="94">
        <f t="shared" si="0"/>
        <v>624844</v>
      </c>
      <c r="N9" s="94">
        <f t="shared" si="0"/>
        <v>0</v>
      </c>
      <c r="O9" s="94">
        <f t="shared" si="0"/>
        <v>0</v>
      </c>
      <c r="P9" s="94">
        <f t="shared" si="0"/>
        <v>0</v>
      </c>
    </row>
    <row r="10" spans="1:16" s="87" customFormat="1" ht="36.75" customHeight="1">
      <c r="A10" s="63" t="s">
        <v>197</v>
      </c>
      <c r="B10" s="62" t="s">
        <v>237</v>
      </c>
      <c r="C10" s="63">
        <v>42725</v>
      </c>
      <c r="D10" s="64" t="s">
        <v>198</v>
      </c>
      <c r="E10" s="155"/>
      <c r="F10" s="156">
        <v>36875</v>
      </c>
      <c r="G10" s="66">
        <f>SUM(E10:F10)</f>
        <v>36875</v>
      </c>
      <c r="H10" s="157"/>
      <c r="I10" s="157">
        <v>36875</v>
      </c>
      <c r="J10" s="66">
        <f>SUM(H10:I10)</f>
        <v>36875</v>
      </c>
      <c r="K10" s="157">
        <v>587969</v>
      </c>
      <c r="L10" s="157">
        <v>36875</v>
      </c>
      <c r="M10" s="66">
        <f>SUM(K10:L10)</f>
        <v>624844</v>
      </c>
      <c r="N10" s="157">
        <v>0</v>
      </c>
      <c r="O10" s="157">
        <v>0</v>
      </c>
      <c r="P10" s="66">
        <f>SUM(N10:O10)</f>
        <v>0</v>
      </c>
    </row>
    <row r="11" spans="1:16" s="87" customFormat="1" ht="18" customHeight="1">
      <c r="A11" s="186" t="s">
        <v>238</v>
      </c>
      <c r="B11" s="186"/>
      <c r="C11" s="186"/>
      <c r="D11" s="57"/>
      <c r="E11" s="59"/>
      <c r="F11" s="59">
        <f>SUM(F12)</f>
        <v>60000</v>
      </c>
      <c r="G11" s="59">
        <f>SUM(G12)</f>
        <v>60000</v>
      </c>
      <c r="H11" s="59"/>
      <c r="I11" s="59"/>
      <c r="J11" s="59"/>
      <c r="K11" s="59"/>
      <c r="L11" s="59"/>
      <c r="M11" s="59"/>
      <c r="N11" s="59"/>
      <c r="O11" s="59"/>
      <c r="P11" s="59"/>
    </row>
    <row r="12" spans="1:16" s="87" customFormat="1" ht="36.75" customHeight="1">
      <c r="A12" s="63" t="s">
        <v>202</v>
      </c>
      <c r="B12" s="62" t="s">
        <v>239</v>
      </c>
      <c r="C12" s="96">
        <v>41631</v>
      </c>
      <c r="D12" s="64" t="s">
        <v>198</v>
      </c>
      <c r="E12" s="156"/>
      <c r="F12" s="156">
        <v>60000</v>
      </c>
      <c r="G12" s="66">
        <f>SUM(F12)</f>
        <v>60000</v>
      </c>
      <c r="H12" s="156"/>
      <c r="I12" s="156"/>
      <c r="J12" s="66"/>
      <c r="K12" s="156"/>
      <c r="L12" s="156"/>
      <c r="M12" s="66"/>
      <c r="N12" s="156"/>
      <c r="O12" s="156"/>
      <c r="P12" s="66"/>
    </row>
    <row r="13" spans="1:16" s="95" customFormat="1" ht="18" customHeight="1">
      <c r="A13" s="186" t="s">
        <v>240</v>
      </c>
      <c r="B13" s="186"/>
      <c r="C13" s="186"/>
      <c r="D13" s="67"/>
      <c r="E13" s="94">
        <f>SUM(E14:E15)</f>
        <v>117000</v>
      </c>
      <c r="F13" s="94">
        <f aca="true" t="shared" si="1" ref="F13:P13">SUM(F14:F15)</f>
        <v>2750</v>
      </c>
      <c r="G13" s="94">
        <f t="shared" si="1"/>
        <v>119750</v>
      </c>
      <c r="H13" s="94">
        <f t="shared" si="1"/>
        <v>70000</v>
      </c>
      <c r="I13" s="94">
        <f t="shared" si="1"/>
        <v>1557</v>
      </c>
      <c r="J13" s="94">
        <f t="shared" si="1"/>
        <v>71557</v>
      </c>
      <c r="K13" s="94">
        <f t="shared" si="1"/>
        <v>70000</v>
      </c>
      <c r="L13" s="94">
        <f t="shared" si="1"/>
        <v>862</v>
      </c>
      <c r="M13" s="94">
        <f t="shared" si="1"/>
        <v>70862</v>
      </c>
      <c r="N13" s="94">
        <f t="shared" si="1"/>
        <v>17217.1006</v>
      </c>
      <c r="O13" s="94">
        <f t="shared" si="1"/>
        <v>172</v>
      </c>
      <c r="P13" s="94">
        <f t="shared" si="1"/>
        <v>17389.1006</v>
      </c>
    </row>
    <row r="14" spans="1:16" ht="36.75" customHeight="1">
      <c r="A14" s="209" t="s">
        <v>204</v>
      </c>
      <c r="B14" s="209"/>
      <c r="C14" s="97"/>
      <c r="D14" s="69" t="s">
        <v>206</v>
      </c>
      <c r="E14" s="158">
        <v>47000</v>
      </c>
      <c r="F14" s="158">
        <v>0</v>
      </c>
      <c r="G14" s="66">
        <f>SUM(E14:F14)</f>
        <v>47000</v>
      </c>
      <c r="H14" s="156"/>
      <c r="I14" s="156"/>
      <c r="J14" s="66">
        <f>SUM(H14:I14)</f>
        <v>0</v>
      </c>
      <c r="K14" s="156"/>
      <c r="L14" s="156"/>
      <c r="M14" s="66">
        <v>0</v>
      </c>
      <c r="N14" s="156"/>
      <c r="O14" s="156"/>
      <c r="P14" s="66">
        <v>0</v>
      </c>
    </row>
    <row r="15" spans="1:16" ht="36.75" customHeight="1">
      <c r="A15" s="209" t="s">
        <v>208</v>
      </c>
      <c r="B15" s="209"/>
      <c r="C15" s="97"/>
      <c r="D15" s="73" t="s">
        <v>210</v>
      </c>
      <c r="E15" s="158">
        <v>70000</v>
      </c>
      <c r="F15" s="158">
        <v>2750</v>
      </c>
      <c r="G15" s="66">
        <f>SUM(E15:F15)</f>
        <v>72750</v>
      </c>
      <c r="H15" s="158">
        <f>E15</f>
        <v>70000</v>
      </c>
      <c r="I15" s="158">
        <v>1557</v>
      </c>
      <c r="J15" s="66">
        <f>SUM(H15:I15)</f>
        <v>71557</v>
      </c>
      <c r="K15" s="158">
        <f>H15</f>
        <v>70000</v>
      </c>
      <c r="L15" s="158">
        <v>862</v>
      </c>
      <c r="M15" s="66">
        <f>SUM(K15:L15)</f>
        <v>70862</v>
      </c>
      <c r="N15" s="158">
        <v>17217.1006</v>
      </c>
      <c r="O15" s="158">
        <v>172</v>
      </c>
      <c r="P15" s="66">
        <f>SUM(N15:O15)</f>
        <v>17389.1006</v>
      </c>
    </row>
    <row r="16" spans="1:16" ht="18" customHeight="1">
      <c r="A16" s="197" t="s">
        <v>241</v>
      </c>
      <c r="B16" s="197"/>
      <c r="C16" s="197"/>
      <c r="D16" s="77"/>
      <c r="E16" s="66">
        <f aca="true" t="shared" si="2" ref="E16:P16">E13+E9+E11</f>
        <v>117000</v>
      </c>
      <c r="F16" s="66">
        <f t="shared" si="2"/>
        <v>99625</v>
      </c>
      <c r="G16" s="66">
        <f t="shared" si="2"/>
        <v>216625</v>
      </c>
      <c r="H16" s="66">
        <f t="shared" si="2"/>
        <v>70000</v>
      </c>
      <c r="I16" s="66">
        <f t="shared" si="2"/>
        <v>38432</v>
      </c>
      <c r="J16" s="66">
        <f t="shared" si="2"/>
        <v>108432</v>
      </c>
      <c r="K16" s="66">
        <f t="shared" si="2"/>
        <v>657969</v>
      </c>
      <c r="L16" s="66">
        <f t="shared" si="2"/>
        <v>37737</v>
      </c>
      <c r="M16" s="66">
        <f t="shared" si="2"/>
        <v>695706</v>
      </c>
      <c r="N16" s="66">
        <f t="shared" si="2"/>
        <v>17217.1006</v>
      </c>
      <c r="O16" s="66">
        <f t="shared" si="2"/>
        <v>172</v>
      </c>
      <c r="P16" s="66">
        <f t="shared" si="2"/>
        <v>17389.1006</v>
      </c>
    </row>
    <row r="17" spans="1:4" ht="15.75" customHeight="1">
      <c r="A17" s="208" t="s">
        <v>242</v>
      </c>
      <c r="B17" s="208"/>
      <c r="C17" s="208"/>
      <c r="D17" s="208"/>
    </row>
  </sheetData>
  <sheetProtection selectLockedCells="1" selectUnlockedCells="1"/>
  <mergeCells count="14">
    <mergeCell ref="A1:P1"/>
    <mergeCell ref="A3:P3"/>
    <mergeCell ref="A5:P5"/>
    <mergeCell ref="E7:G7"/>
    <mergeCell ref="H7:J7"/>
    <mergeCell ref="K7:M7"/>
    <mergeCell ref="N7:P7"/>
    <mergeCell ref="A17:D17"/>
    <mergeCell ref="A9:C9"/>
    <mergeCell ref="A11:C11"/>
    <mergeCell ref="A13:C13"/>
    <mergeCell ref="A14:B14"/>
    <mergeCell ref="A15:B15"/>
    <mergeCell ref="A16:C16"/>
  </mergeCells>
  <printOptions horizontalCentered="1" verticalCentered="1"/>
  <pageMargins left="0.25" right="0.25" top="0.75" bottom="0.75" header="0.3" footer="0.3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O61"/>
  <sheetViews>
    <sheetView view="pageBreakPreview" zoomScale="70" zoomScaleNormal="85" zoomScaleSheetLayoutView="70" zoomScalePageLayoutView="0" workbookViewId="0" topLeftCell="A7">
      <selection activeCell="G23" sqref="G23"/>
    </sheetView>
  </sheetViews>
  <sheetFormatPr defaultColWidth="9.140625" defaultRowHeight="12.75"/>
  <cols>
    <col min="1" max="1" width="5.140625" style="98" customWidth="1"/>
    <col min="2" max="2" width="9.8515625" style="98" customWidth="1"/>
    <col min="3" max="3" width="39.8515625" style="98" customWidth="1"/>
    <col min="4" max="12" width="14.57421875" style="98" customWidth="1"/>
    <col min="13" max="16384" width="9.140625" style="98" customWidth="1"/>
  </cols>
  <sheetData>
    <row r="1" spans="1:12" ht="15.75" customHeight="1">
      <c r="A1" s="215" t="s">
        <v>243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15.7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8" customHeight="1">
      <c r="A3" s="216" t="s">
        <v>244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5" customHeight="1">
      <c r="A4" s="217" t="s">
        <v>245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12" ht="12.7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 t="s">
        <v>2</v>
      </c>
    </row>
    <row r="6" spans="1:12" ht="12.75">
      <c r="A6" s="101" t="s">
        <v>3</v>
      </c>
      <c r="B6" s="101" t="s">
        <v>4</v>
      </c>
      <c r="C6" s="101" t="s">
        <v>5</v>
      </c>
      <c r="D6" s="101" t="s">
        <v>6</v>
      </c>
      <c r="E6" s="101" t="s">
        <v>7</v>
      </c>
      <c r="F6" s="101" t="s">
        <v>8</v>
      </c>
      <c r="G6" s="101" t="s">
        <v>9</v>
      </c>
      <c r="H6" s="101" t="s">
        <v>10</v>
      </c>
      <c r="I6" s="101" t="s">
        <v>11</v>
      </c>
      <c r="J6" s="101" t="s">
        <v>12</v>
      </c>
      <c r="K6" s="101" t="s">
        <v>13</v>
      </c>
      <c r="L6" s="101" t="s">
        <v>14</v>
      </c>
    </row>
    <row r="7" spans="1:12" ht="12.75" customHeight="1">
      <c r="A7" s="218" t="s">
        <v>17</v>
      </c>
      <c r="B7" s="218" t="s">
        <v>177</v>
      </c>
      <c r="C7" s="175" t="s">
        <v>18</v>
      </c>
      <c r="D7" s="175" t="s">
        <v>19</v>
      </c>
      <c r="E7" s="213" t="s">
        <v>20</v>
      </c>
      <c r="F7" s="213"/>
      <c r="G7" s="213"/>
      <c r="H7" s="213"/>
      <c r="I7" s="213"/>
      <c r="J7" s="213"/>
      <c r="K7" s="213"/>
      <c r="L7" s="213"/>
    </row>
    <row r="8" spans="1:12" ht="12.75" customHeight="1">
      <c r="A8" s="218"/>
      <c r="B8" s="218"/>
      <c r="C8" s="175"/>
      <c r="D8" s="175"/>
      <c r="E8" s="213" t="s">
        <v>21</v>
      </c>
      <c r="F8" s="213"/>
      <c r="G8" s="213"/>
      <c r="H8" s="213"/>
      <c r="I8" s="213"/>
      <c r="J8" s="213" t="s">
        <v>22</v>
      </c>
      <c r="K8" s="213"/>
      <c r="L8" s="213"/>
    </row>
    <row r="9" spans="1:12" ht="89.25">
      <c r="A9" s="218"/>
      <c r="B9" s="218"/>
      <c r="C9" s="175"/>
      <c r="D9" s="175"/>
      <c r="E9" s="10" t="s">
        <v>24</v>
      </c>
      <c r="F9" s="10" t="s">
        <v>25</v>
      </c>
      <c r="G9" s="10" t="s">
        <v>26</v>
      </c>
      <c r="H9" s="10" t="s">
        <v>27</v>
      </c>
      <c r="I9" s="10" t="s">
        <v>28</v>
      </c>
      <c r="J9" s="10" t="s">
        <v>29</v>
      </c>
      <c r="K9" s="10" t="s">
        <v>30</v>
      </c>
      <c r="L9" s="102" t="s">
        <v>31</v>
      </c>
    </row>
    <row r="10" spans="1:12" ht="18">
      <c r="A10" s="17" t="s">
        <v>47</v>
      </c>
      <c r="B10" s="17"/>
      <c r="C10" s="103" t="s">
        <v>35</v>
      </c>
      <c r="D10" s="104">
        <f aca="true" t="shared" si="0" ref="D10:D44">SUM(E10:L10)</f>
        <v>1657800</v>
      </c>
      <c r="E10" s="105">
        <f>SUM(E11:E42)</f>
        <v>0</v>
      </c>
      <c r="F10" s="105">
        <f aca="true" t="shared" si="1" ref="F10:L10">SUM(F11:F42)</f>
        <v>0</v>
      </c>
      <c r="G10" s="105">
        <f t="shared" si="1"/>
        <v>1650300</v>
      </c>
      <c r="H10" s="105">
        <f t="shared" si="1"/>
        <v>0</v>
      </c>
      <c r="I10" s="105">
        <f t="shared" si="1"/>
        <v>7500</v>
      </c>
      <c r="J10" s="105">
        <f t="shared" si="1"/>
        <v>0</v>
      </c>
      <c r="K10" s="105">
        <f t="shared" si="1"/>
        <v>0</v>
      </c>
      <c r="L10" s="105">
        <f t="shared" si="1"/>
        <v>0</v>
      </c>
    </row>
    <row r="11" spans="1:12" ht="18">
      <c r="A11" s="17"/>
      <c r="B11" s="17" t="s">
        <v>246</v>
      </c>
      <c r="C11" s="106" t="s">
        <v>247</v>
      </c>
      <c r="D11" s="107">
        <f t="shared" si="0"/>
        <v>9500</v>
      </c>
      <c r="E11" s="108">
        <v>0</v>
      </c>
      <c r="F11" s="108">
        <v>0</v>
      </c>
      <c r="G11" s="108">
        <v>9500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</row>
    <row r="12" spans="1:12" ht="18">
      <c r="A12" s="17"/>
      <c r="B12" s="17" t="s">
        <v>248</v>
      </c>
      <c r="C12" s="106" t="s">
        <v>249</v>
      </c>
      <c r="D12" s="107">
        <f t="shared" si="0"/>
        <v>15000</v>
      </c>
      <c r="E12" s="108">
        <v>0</v>
      </c>
      <c r="F12" s="108">
        <v>0</v>
      </c>
      <c r="G12" s="108">
        <v>15000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</row>
    <row r="13" spans="1:12" ht="30">
      <c r="A13" s="17"/>
      <c r="B13" s="17" t="s">
        <v>250</v>
      </c>
      <c r="C13" s="106" t="s">
        <v>251</v>
      </c>
      <c r="D13" s="107">
        <f t="shared" si="0"/>
        <v>9500</v>
      </c>
      <c r="E13" s="108">
        <v>0</v>
      </c>
      <c r="F13" s="108">
        <v>0</v>
      </c>
      <c r="G13" s="108">
        <v>9500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</row>
    <row r="14" spans="1:12" ht="18">
      <c r="A14" s="17"/>
      <c r="B14" s="17" t="s">
        <v>252</v>
      </c>
      <c r="C14" s="106" t="s">
        <v>253</v>
      </c>
      <c r="D14" s="107">
        <f t="shared" si="0"/>
        <v>9000</v>
      </c>
      <c r="E14" s="108">
        <v>0</v>
      </c>
      <c r="F14" s="108">
        <v>0</v>
      </c>
      <c r="G14" s="108">
        <v>9000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</row>
    <row r="15" spans="1:12" ht="30">
      <c r="A15" s="17"/>
      <c r="B15" s="17" t="s">
        <v>254</v>
      </c>
      <c r="C15" s="106" t="s">
        <v>255</v>
      </c>
      <c r="D15" s="107">
        <f t="shared" si="0"/>
        <v>9500</v>
      </c>
      <c r="E15" s="108">
        <v>0</v>
      </c>
      <c r="F15" s="108">
        <v>0</v>
      </c>
      <c r="G15" s="108">
        <v>9500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</row>
    <row r="16" spans="1:12" ht="18">
      <c r="A16" s="17"/>
      <c r="B16" s="17" t="s">
        <v>256</v>
      </c>
      <c r="C16" s="106" t="s">
        <v>257</v>
      </c>
      <c r="D16" s="107">
        <f t="shared" si="0"/>
        <v>4000</v>
      </c>
      <c r="E16" s="108">
        <v>0</v>
      </c>
      <c r="F16" s="108">
        <v>0</v>
      </c>
      <c r="G16" s="108">
        <v>4000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</row>
    <row r="17" spans="1:12" ht="18">
      <c r="A17" s="17"/>
      <c r="B17" s="17" t="s">
        <v>258</v>
      </c>
      <c r="C17" s="106" t="s">
        <v>259</v>
      </c>
      <c r="D17" s="107">
        <f t="shared" si="0"/>
        <v>2500</v>
      </c>
      <c r="E17" s="108">
        <v>0</v>
      </c>
      <c r="F17" s="108">
        <v>0</v>
      </c>
      <c r="G17" s="108">
        <v>2500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</row>
    <row r="18" spans="1:12" ht="18">
      <c r="A18" s="17"/>
      <c r="B18" s="17" t="s">
        <v>260</v>
      </c>
      <c r="C18" s="106" t="s">
        <v>261</v>
      </c>
      <c r="D18" s="107">
        <f t="shared" si="0"/>
        <v>6000</v>
      </c>
      <c r="E18" s="108">
        <v>0</v>
      </c>
      <c r="F18" s="108">
        <v>0</v>
      </c>
      <c r="G18" s="108">
        <v>6000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</row>
    <row r="19" spans="1:12" ht="18">
      <c r="A19" s="17"/>
      <c r="B19" s="17" t="s">
        <v>262</v>
      </c>
      <c r="C19" s="106" t="s">
        <v>263</v>
      </c>
      <c r="D19" s="107">
        <f t="shared" si="0"/>
        <v>550000</v>
      </c>
      <c r="E19" s="108">
        <v>0</v>
      </c>
      <c r="F19" s="108">
        <v>0</v>
      </c>
      <c r="G19" s="108">
        <v>550000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</row>
    <row r="20" spans="1:12" ht="18">
      <c r="A20" s="17"/>
      <c r="B20" s="17" t="s">
        <v>264</v>
      </c>
      <c r="C20" s="109" t="s">
        <v>265</v>
      </c>
      <c r="D20" s="107">
        <f t="shared" si="0"/>
        <v>329500</v>
      </c>
      <c r="E20" s="108">
        <v>0</v>
      </c>
      <c r="F20" s="108">
        <v>0</v>
      </c>
      <c r="G20" s="108">
        <v>329500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</row>
    <row r="21" spans="1:12" ht="18">
      <c r="A21" s="17"/>
      <c r="B21" s="17" t="s">
        <v>266</v>
      </c>
      <c r="C21" s="109" t="s">
        <v>267</v>
      </c>
      <c r="D21" s="107">
        <f t="shared" si="0"/>
        <v>10000</v>
      </c>
      <c r="E21" s="108">
        <v>0</v>
      </c>
      <c r="F21" s="108">
        <v>0</v>
      </c>
      <c r="G21" s="108">
        <v>10000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</row>
    <row r="22" spans="1:12" ht="30">
      <c r="A22" s="17"/>
      <c r="B22" s="17" t="s">
        <v>268</v>
      </c>
      <c r="C22" s="106" t="s">
        <v>269</v>
      </c>
      <c r="D22" s="107">
        <f t="shared" si="0"/>
        <v>30000</v>
      </c>
      <c r="E22" s="108">
        <v>0</v>
      </c>
      <c r="F22" s="108">
        <v>0</v>
      </c>
      <c r="G22" s="108">
        <v>22500</v>
      </c>
      <c r="H22" s="108">
        <v>0</v>
      </c>
      <c r="I22" s="108">
        <v>7500</v>
      </c>
      <c r="J22" s="108">
        <v>0</v>
      </c>
      <c r="K22" s="108">
        <v>0</v>
      </c>
      <c r="L22" s="108">
        <v>0</v>
      </c>
    </row>
    <row r="23" spans="1:12" ht="18">
      <c r="A23" s="17"/>
      <c r="B23" s="17" t="s">
        <v>270</v>
      </c>
      <c r="C23" s="106" t="s">
        <v>271</v>
      </c>
      <c r="D23" s="107">
        <f t="shared" si="0"/>
        <v>200</v>
      </c>
      <c r="E23" s="108">
        <v>0</v>
      </c>
      <c r="F23" s="108">
        <v>0</v>
      </c>
      <c r="G23" s="108">
        <v>200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</row>
    <row r="24" spans="1:12" ht="30">
      <c r="A24" s="17"/>
      <c r="B24" s="17" t="s">
        <v>272</v>
      </c>
      <c r="C24" s="109" t="s">
        <v>273</v>
      </c>
      <c r="D24" s="107">
        <f t="shared" si="0"/>
        <v>150000</v>
      </c>
      <c r="E24" s="108">
        <v>0</v>
      </c>
      <c r="F24" s="108">
        <v>0</v>
      </c>
      <c r="G24" s="108">
        <v>150000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</row>
    <row r="25" spans="1:12" ht="18">
      <c r="A25" s="17"/>
      <c r="B25" s="17" t="s">
        <v>274</v>
      </c>
      <c r="C25" s="109" t="s">
        <v>275</v>
      </c>
      <c r="D25" s="107">
        <f t="shared" si="0"/>
        <v>90000</v>
      </c>
      <c r="E25" s="108">
        <v>0</v>
      </c>
      <c r="F25" s="108">
        <v>0</v>
      </c>
      <c r="G25" s="108">
        <v>90000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</row>
    <row r="26" spans="1:12" ht="30">
      <c r="A26" s="17"/>
      <c r="B26" s="17" t="s">
        <v>276</v>
      </c>
      <c r="C26" s="109" t="s">
        <v>277</v>
      </c>
      <c r="D26" s="107">
        <f t="shared" si="0"/>
        <v>13000</v>
      </c>
      <c r="E26" s="108">
        <v>0</v>
      </c>
      <c r="F26" s="108">
        <v>0</v>
      </c>
      <c r="G26" s="108">
        <v>13000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</row>
    <row r="27" spans="1:12" ht="18">
      <c r="A27" s="17"/>
      <c r="B27" s="17" t="s">
        <v>278</v>
      </c>
      <c r="C27" s="110" t="s">
        <v>279</v>
      </c>
      <c r="D27" s="107">
        <f t="shared" si="0"/>
        <v>205000</v>
      </c>
      <c r="E27" s="108">
        <v>0</v>
      </c>
      <c r="F27" s="108">
        <v>0</v>
      </c>
      <c r="G27" s="108">
        <v>205000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</row>
    <row r="28" spans="1:12" ht="18">
      <c r="A28" s="17"/>
      <c r="B28" s="17" t="s">
        <v>280</v>
      </c>
      <c r="C28" s="109" t="s">
        <v>281</v>
      </c>
      <c r="D28" s="107">
        <f t="shared" si="0"/>
        <v>36500</v>
      </c>
      <c r="E28" s="108">
        <v>0</v>
      </c>
      <c r="F28" s="108">
        <v>0</v>
      </c>
      <c r="G28" s="108">
        <v>36500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</row>
    <row r="29" spans="1:12" ht="18">
      <c r="A29" s="17"/>
      <c r="B29" s="17" t="s">
        <v>282</v>
      </c>
      <c r="C29" s="109" t="s">
        <v>283</v>
      </c>
      <c r="D29" s="107">
        <f t="shared" si="0"/>
        <v>53000</v>
      </c>
      <c r="E29" s="108">
        <v>0</v>
      </c>
      <c r="F29" s="108">
        <v>0</v>
      </c>
      <c r="G29" s="108">
        <v>53000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</row>
    <row r="30" spans="1:12" ht="18">
      <c r="A30" s="17"/>
      <c r="B30" s="17" t="s">
        <v>284</v>
      </c>
      <c r="C30" s="109" t="s">
        <v>285</v>
      </c>
      <c r="D30" s="107">
        <f t="shared" si="0"/>
        <v>30000</v>
      </c>
      <c r="E30" s="108">
        <v>0</v>
      </c>
      <c r="F30" s="108">
        <v>0</v>
      </c>
      <c r="G30" s="108">
        <v>30000</v>
      </c>
      <c r="H30" s="108">
        <v>0</v>
      </c>
      <c r="I30" s="108">
        <v>0</v>
      </c>
      <c r="J30" s="108">
        <v>0</v>
      </c>
      <c r="K30" s="108">
        <v>0</v>
      </c>
      <c r="L30" s="108">
        <v>0</v>
      </c>
    </row>
    <row r="31" spans="1:15" ht="30">
      <c r="A31" s="17"/>
      <c r="B31" s="17" t="s">
        <v>286</v>
      </c>
      <c r="C31" s="109" t="s">
        <v>287</v>
      </c>
      <c r="D31" s="107">
        <f t="shared" si="0"/>
        <v>35000</v>
      </c>
      <c r="E31" s="108">
        <v>0</v>
      </c>
      <c r="F31" s="108">
        <v>0</v>
      </c>
      <c r="G31" s="108">
        <v>35000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11"/>
      <c r="N31" s="111"/>
      <c r="O31" s="111"/>
    </row>
    <row r="32" spans="1:15" ht="30">
      <c r="A32" s="17"/>
      <c r="B32" s="17" t="s">
        <v>288</v>
      </c>
      <c r="C32" s="109" t="s">
        <v>289</v>
      </c>
      <c r="D32" s="107">
        <f t="shared" si="0"/>
        <v>9000</v>
      </c>
      <c r="E32" s="108">
        <v>0</v>
      </c>
      <c r="F32" s="108">
        <v>0</v>
      </c>
      <c r="G32" s="108">
        <v>9000</v>
      </c>
      <c r="H32" s="108">
        <v>0</v>
      </c>
      <c r="I32" s="108">
        <v>0</v>
      </c>
      <c r="J32" s="108">
        <v>0</v>
      </c>
      <c r="K32" s="108">
        <v>0</v>
      </c>
      <c r="L32" s="108">
        <v>0</v>
      </c>
      <c r="M32" s="111"/>
      <c r="N32" s="111"/>
      <c r="O32" s="111"/>
    </row>
    <row r="33" spans="1:15" ht="18">
      <c r="A33" s="17"/>
      <c r="B33" s="17" t="s">
        <v>290</v>
      </c>
      <c r="C33" s="112" t="s">
        <v>291</v>
      </c>
      <c r="D33" s="107">
        <f t="shared" si="0"/>
        <v>500</v>
      </c>
      <c r="E33" s="108">
        <v>0</v>
      </c>
      <c r="F33" s="108">
        <v>0</v>
      </c>
      <c r="G33" s="108">
        <v>500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11"/>
      <c r="N33" s="111"/>
      <c r="O33" s="111"/>
    </row>
    <row r="34" spans="1:15" ht="18">
      <c r="A34" s="17"/>
      <c r="B34" s="17" t="s">
        <v>292</v>
      </c>
      <c r="C34" s="112" t="s">
        <v>293</v>
      </c>
      <c r="D34" s="107">
        <f t="shared" si="0"/>
        <v>3500</v>
      </c>
      <c r="E34" s="108">
        <v>0</v>
      </c>
      <c r="F34" s="108">
        <v>0</v>
      </c>
      <c r="G34" s="108">
        <v>3500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11"/>
      <c r="N34" s="111"/>
      <c r="O34" s="111"/>
    </row>
    <row r="35" spans="1:12" ht="30">
      <c r="A35" s="17"/>
      <c r="B35" s="17" t="s">
        <v>294</v>
      </c>
      <c r="C35" s="112" t="s">
        <v>295</v>
      </c>
      <c r="D35" s="107">
        <f t="shared" si="0"/>
        <v>17000</v>
      </c>
      <c r="E35" s="108">
        <v>0</v>
      </c>
      <c r="F35" s="108">
        <v>0</v>
      </c>
      <c r="G35" s="108">
        <v>17000</v>
      </c>
      <c r="H35" s="108">
        <v>0</v>
      </c>
      <c r="I35" s="108">
        <v>0</v>
      </c>
      <c r="J35" s="108">
        <v>0</v>
      </c>
      <c r="K35" s="108">
        <v>0</v>
      </c>
      <c r="L35" s="108" t="s">
        <v>296</v>
      </c>
    </row>
    <row r="36" spans="1:12" ht="18">
      <c r="A36" s="17"/>
      <c r="B36" s="17" t="s">
        <v>297</v>
      </c>
      <c r="C36" s="109" t="s">
        <v>298</v>
      </c>
      <c r="D36" s="107">
        <f aca="true" t="shared" si="2" ref="D36:D42">SUM(E36:L36)</f>
        <v>1000</v>
      </c>
      <c r="E36" s="108">
        <v>0</v>
      </c>
      <c r="F36" s="108">
        <v>0</v>
      </c>
      <c r="G36" s="108">
        <v>1000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</row>
    <row r="37" spans="1:12" ht="18">
      <c r="A37" s="17"/>
      <c r="B37" s="17" t="s">
        <v>299</v>
      </c>
      <c r="C37" s="109" t="s">
        <v>300</v>
      </c>
      <c r="D37" s="107">
        <f t="shared" si="2"/>
        <v>9500</v>
      </c>
      <c r="E37" s="108">
        <v>0</v>
      </c>
      <c r="F37" s="108">
        <v>0</v>
      </c>
      <c r="G37" s="108">
        <v>9500</v>
      </c>
      <c r="H37" s="108">
        <v>0</v>
      </c>
      <c r="I37" s="108">
        <v>0</v>
      </c>
      <c r="J37" s="108">
        <v>0</v>
      </c>
      <c r="K37" s="108">
        <v>0</v>
      </c>
      <c r="L37" s="108">
        <v>0</v>
      </c>
    </row>
    <row r="38" spans="1:12" ht="18">
      <c r="A38" s="17"/>
      <c r="B38" s="17" t="s">
        <v>301</v>
      </c>
      <c r="C38" s="109" t="s">
        <v>302</v>
      </c>
      <c r="D38" s="107">
        <f t="shared" si="2"/>
        <v>1000</v>
      </c>
      <c r="E38" s="108">
        <v>0</v>
      </c>
      <c r="F38" s="108">
        <v>0</v>
      </c>
      <c r="G38" s="108">
        <v>1000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</row>
    <row r="39" spans="1:15" ht="18">
      <c r="A39" s="17"/>
      <c r="B39" s="17" t="s">
        <v>303</v>
      </c>
      <c r="C39" s="109" t="s">
        <v>304</v>
      </c>
      <c r="D39" s="107">
        <f t="shared" si="2"/>
        <v>500</v>
      </c>
      <c r="E39" s="108">
        <v>0</v>
      </c>
      <c r="F39" s="108">
        <v>0</v>
      </c>
      <c r="G39" s="108">
        <v>500</v>
      </c>
      <c r="H39" s="108">
        <v>0</v>
      </c>
      <c r="I39" s="108">
        <v>0</v>
      </c>
      <c r="J39" s="108">
        <v>0</v>
      </c>
      <c r="K39" s="108">
        <v>0</v>
      </c>
      <c r="L39" s="108">
        <v>0</v>
      </c>
      <c r="M39" s="113"/>
      <c r="N39" s="111"/>
      <c r="O39" s="111"/>
    </row>
    <row r="40" spans="1:15" ht="30">
      <c r="A40" s="17"/>
      <c r="B40" s="17" t="s">
        <v>305</v>
      </c>
      <c r="C40" s="114" t="s">
        <v>306</v>
      </c>
      <c r="D40" s="107">
        <f t="shared" si="2"/>
        <v>100</v>
      </c>
      <c r="E40" s="108">
        <v>0</v>
      </c>
      <c r="F40" s="108">
        <v>0</v>
      </c>
      <c r="G40" s="108">
        <v>100</v>
      </c>
      <c r="H40" s="108">
        <v>0</v>
      </c>
      <c r="I40" s="108">
        <v>0</v>
      </c>
      <c r="J40" s="108">
        <v>0</v>
      </c>
      <c r="K40" s="108">
        <v>0</v>
      </c>
      <c r="L40" s="108">
        <v>0</v>
      </c>
      <c r="M40" s="113"/>
      <c r="N40" s="111"/>
      <c r="O40" s="111"/>
    </row>
    <row r="41" spans="1:12" ht="18">
      <c r="A41" s="17"/>
      <c r="B41" s="17" t="s">
        <v>307</v>
      </c>
      <c r="C41" s="112" t="s">
        <v>308</v>
      </c>
      <c r="D41" s="107">
        <f t="shared" si="2"/>
        <v>2000</v>
      </c>
      <c r="E41" s="108">
        <v>0</v>
      </c>
      <c r="F41" s="108">
        <v>0</v>
      </c>
      <c r="G41" s="108">
        <v>2000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</row>
    <row r="42" spans="1:12" ht="18">
      <c r="A42" s="17"/>
      <c r="B42" s="17" t="s">
        <v>309</v>
      </c>
      <c r="C42" s="112" t="s">
        <v>310</v>
      </c>
      <c r="D42" s="107">
        <f t="shared" si="2"/>
        <v>16500</v>
      </c>
      <c r="E42" s="108">
        <v>0</v>
      </c>
      <c r="F42" s="108">
        <v>0</v>
      </c>
      <c r="G42" s="108">
        <v>16500</v>
      </c>
      <c r="H42" s="108">
        <v>0</v>
      </c>
      <c r="I42" s="108">
        <v>0</v>
      </c>
      <c r="J42" s="108">
        <v>0</v>
      </c>
      <c r="K42" s="108">
        <v>0</v>
      </c>
      <c r="L42" s="108">
        <v>0</v>
      </c>
    </row>
    <row r="43" spans="1:12" ht="18">
      <c r="A43" s="17" t="s">
        <v>48</v>
      </c>
      <c r="B43" s="17"/>
      <c r="C43" s="103" t="s">
        <v>37</v>
      </c>
      <c r="D43" s="104">
        <f t="shared" si="0"/>
        <v>405910</v>
      </c>
      <c r="E43" s="105">
        <f>SUM(E44:E58)</f>
        <v>0</v>
      </c>
      <c r="F43" s="105">
        <f aca="true" t="shared" si="3" ref="F43:L43">SUM(F44:F58)</f>
        <v>0</v>
      </c>
      <c r="G43" s="105">
        <f>SUM(G44:G58)</f>
        <v>405360</v>
      </c>
      <c r="H43" s="105">
        <f t="shared" si="3"/>
        <v>0</v>
      </c>
      <c r="I43" s="105">
        <f t="shared" si="3"/>
        <v>550</v>
      </c>
      <c r="J43" s="105">
        <f t="shared" si="3"/>
        <v>0</v>
      </c>
      <c r="K43" s="105">
        <f t="shared" si="3"/>
        <v>0</v>
      </c>
      <c r="L43" s="105">
        <f t="shared" si="3"/>
        <v>0</v>
      </c>
    </row>
    <row r="44" spans="1:12" ht="18">
      <c r="A44" s="17"/>
      <c r="B44" s="17" t="s">
        <v>311</v>
      </c>
      <c r="C44" s="106" t="s">
        <v>312</v>
      </c>
      <c r="D44" s="107">
        <f t="shared" si="0"/>
        <v>129910</v>
      </c>
      <c r="E44" s="108">
        <v>0</v>
      </c>
      <c r="F44" s="108">
        <v>0</v>
      </c>
      <c r="G44" s="108">
        <v>129910</v>
      </c>
      <c r="H44" s="108">
        <v>0</v>
      </c>
      <c r="I44" s="108">
        <v>0</v>
      </c>
      <c r="J44" s="108">
        <v>0</v>
      </c>
      <c r="K44" s="108">
        <v>0</v>
      </c>
      <c r="L44" s="108">
        <v>0</v>
      </c>
    </row>
    <row r="45" spans="1:15" ht="18">
      <c r="A45" s="17"/>
      <c r="B45" s="17" t="s">
        <v>313</v>
      </c>
      <c r="C45" s="109" t="s">
        <v>314</v>
      </c>
      <c r="D45" s="107">
        <f aca="true" t="shared" si="4" ref="D45:D61">SUM(E45:L45)</f>
        <v>1000</v>
      </c>
      <c r="E45" s="108">
        <v>0</v>
      </c>
      <c r="F45" s="108">
        <v>0</v>
      </c>
      <c r="G45" s="108">
        <v>1000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113"/>
      <c r="N45" s="111"/>
      <c r="O45" s="111"/>
    </row>
    <row r="46" spans="1:15" ht="30">
      <c r="A46" s="17"/>
      <c r="B46" s="17" t="s">
        <v>315</v>
      </c>
      <c r="C46" s="109" t="s">
        <v>316</v>
      </c>
      <c r="D46" s="107">
        <f t="shared" si="4"/>
        <v>35000</v>
      </c>
      <c r="E46" s="108">
        <v>0</v>
      </c>
      <c r="F46" s="108">
        <v>0</v>
      </c>
      <c r="G46" s="108">
        <v>35000</v>
      </c>
      <c r="H46" s="108">
        <v>0</v>
      </c>
      <c r="I46" s="108">
        <v>0</v>
      </c>
      <c r="J46" s="108">
        <v>0</v>
      </c>
      <c r="K46" s="108">
        <v>0</v>
      </c>
      <c r="L46" s="108">
        <v>0</v>
      </c>
      <c r="M46" s="113"/>
      <c r="N46" s="111"/>
      <c r="O46" s="111"/>
    </row>
    <row r="47" spans="1:12" ht="18">
      <c r="A47" s="17"/>
      <c r="B47" s="17" t="s">
        <v>317</v>
      </c>
      <c r="C47" s="112" t="s">
        <v>318</v>
      </c>
      <c r="D47" s="107">
        <f t="shared" si="4"/>
        <v>19000</v>
      </c>
      <c r="E47" s="108">
        <v>0</v>
      </c>
      <c r="F47" s="108">
        <v>0</v>
      </c>
      <c r="G47" s="108">
        <v>19000</v>
      </c>
      <c r="H47" s="108">
        <v>0</v>
      </c>
      <c r="I47" s="108">
        <v>0</v>
      </c>
      <c r="J47" s="108">
        <v>0</v>
      </c>
      <c r="K47" s="108">
        <v>0</v>
      </c>
      <c r="L47" s="108">
        <v>0</v>
      </c>
    </row>
    <row r="48" spans="1:12" ht="30">
      <c r="A48" s="17"/>
      <c r="B48" s="17" t="s">
        <v>319</v>
      </c>
      <c r="C48" s="112" t="s">
        <v>320</v>
      </c>
      <c r="D48" s="107">
        <f t="shared" si="4"/>
        <v>500</v>
      </c>
      <c r="E48" s="108">
        <v>0</v>
      </c>
      <c r="F48" s="108">
        <v>0</v>
      </c>
      <c r="G48" s="108">
        <v>500</v>
      </c>
      <c r="H48" s="108">
        <v>0</v>
      </c>
      <c r="I48" s="108">
        <v>0</v>
      </c>
      <c r="J48" s="108">
        <v>0</v>
      </c>
      <c r="K48" s="108">
        <v>0</v>
      </c>
      <c r="L48" s="108">
        <v>0</v>
      </c>
    </row>
    <row r="49" spans="1:12" ht="30">
      <c r="A49" s="17"/>
      <c r="B49" s="17" t="s">
        <v>321</v>
      </c>
      <c r="C49" s="112" t="s">
        <v>322</v>
      </c>
      <c r="D49" s="107">
        <f t="shared" si="4"/>
        <v>1400</v>
      </c>
      <c r="E49" s="108">
        <v>0</v>
      </c>
      <c r="F49" s="108">
        <v>0</v>
      </c>
      <c r="G49" s="108">
        <v>1400</v>
      </c>
      <c r="H49" s="108">
        <v>0</v>
      </c>
      <c r="I49" s="108">
        <v>0</v>
      </c>
      <c r="J49" s="108">
        <v>0</v>
      </c>
      <c r="K49" s="108">
        <v>0</v>
      </c>
      <c r="L49" s="108">
        <v>0</v>
      </c>
    </row>
    <row r="50" spans="1:12" ht="18">
      <c r="A50" s="17"/>
      <c r="B50" s="17" t="s">
        <v>323</v>
      </c>
      <c r="C50" s="112" t="s">
        <v>324</v>
      </c>
      <c r="D50" s="107">
        <f t="shared" si="4"/>
        <v>400</v>
      </c>
      <c r="E50" s="108">
        <v>0</v>
      </c>
      <c r="F50" s="108">
        <v>0</v>
      </c>
      <c r="G50" s="108">
        <v>400</v>
      </c>
      <c r="H50" s="108">
        <v>0</v>
      </c>
      <c r="I50" s="108">
        <v>0</v>
      </c>
      <c r="J50" s="108">
        <v>0</v>
      </c>
      <c r="K50" s="108">
        <v>0</v>
      </c>
      <c r="L50" s="108">
        <v>0</v>
      </c>
    </row>
    <row r="51" spans="1:12" ht="18">
      <c r="A51" s="17"/>
      <c r="B51" s="17" t="s">
        <v>325</v>
      </c>
      <c r="C51" s="112" t="s">
        <v>326</v>
      </c>
      <c r="D51" s="107">
        <f t="shared" si="4"/>
        <v>8000</v>
      </c>
      <c r="E51" s="108">
        <v>0</v>
      </c>
      <c r="F51" s="108">
        <v>0</v>
      </c>
      <c r="G51" s="108">
        <v>8000</v>
      </c>
      <c r="H51" s="108">
        <v>0</v>
      </c>
      <c r="I51" s="108">
        <v>0</v>
      </c>
      <c r="J51" s="108">
        <v>0</v>
      </c>
      <c r="K51" s="108">
        <v>0</v>
      </c>
      <c r="L51" s="108">
        <v>0</v>
      </c>
    </row>
    <row r="52" spans="1:12" ht="18">
      <c r="A52" s="17"/>
      <c r="B52" s="17" t="s">
        <v>327</v>
      </c>
      <c r="C52" s="112" t="s">
        <v>328</v>
      </c>
      <c r="D52" s="107">
        <f t="shared" si="4"/>
        <v>500</v>
      </c>
      <c r="E52" s="108">
        <v>0</v>
      </c>
      <c r="F52" s="108">
        <v>0</v>
      </c>
      <c r="G52" s="108">
        <v>500</v>
      </c>
      <c r="H52" s="108">
        <v>0</v>
      </c>
      <c r="I52" s="108">
        <v>0</v>
      </c>
      <c r="J52" s="108">
        <v>0</v>
      </c>
      <c r="K52" s="108">
        <v>0</v>
      </c>
      <c r="L52" s="108">
        <v>0</v>
      </c>
    </row>
    <row r="53" spans="1:12" ht="19.5" customHeight="1">
      <c r="A53" s="17"/>
      <c r="B53" s="17" t="s">
        <v>329</v>
      </c>
      <c r="C53" s="112" t="s">
        <v>330</v>
      </c>
      <c r="D53" s="107">
        <f t="shared" si="4"/>
        <v>12000</v>
      </c>
      <c r="E53" s="108">
        <v>0</v>
      </c>
      <c r="F53" s="108">
        <v>0</v>
      </c>
      <c r="G53" s="108">
        <v>11950</v>
      </c>
      <c r="H53" s="108">
        <v>0</v>
      </c>
      <c r="I53" s="108">
        <v>50</v>
      </c>
      <c r="J53" s="108">
        <v>0</v>
      </c>
      <c r="K53" s="108">
        <v>0</v>
      </c>
      <c r="L53" s="108">
        <v>0</v>
      </c>
    </row>
    <row r="54" spans="1:12" ht="18">
      <c r="A54" s="17"/>
      <c r="B54" s="17" t="s">
        <v>331</v>
      </c>
      <c r="C54" s="112" t="s">
        <v>332</v>
      </c>
      <c r="D54" s="107">
        <f>SUM(E54:L54)</f>
        <v>2000</v>
      </c>
      <c r="E54" s="108">
        <v>0</v>
      </c>
      <c r="F54" s="108">
        <v>0</v>
      </c>
      <c r="G54" s="108">
        <v>2000</v>
      </c>
      <c r="H54" s="108">
        <v>0</v>
      </c>
      <c r="I54" s="108">
        <v>0</v>
      </c>
      <c r="J54" s="108">
        <v>0</v>
      </c>
      <c r="K54" s="108">
        <v>0</v>
      </c>
      <c r="L54" s="108">
        <v>0</v>
      </c>
    </row>
    <row r="55" spans="1:12" ht="18">
      <c r="A55" s="17"/>
      <c r="B55" s="17" t="s">
        <v>333</v>
      </c>
      <c r="C55" s="114" t="s">
        <v>334</v>
      </c>
      <c r="D55" s="107">
        <f>SUM(E55:L55)</f>
        <v>500</v>
      </c>
      <c r="E55" s="108">
        <v>0</v>
      </c>
      <c r="F55" s="108">
        <v>0</v>
      </c>
      <c r="G55" s="108">
        <v>0</v>
      </c>
      <c r="H55" s="108">
        <v>0</v>
      </c>
      <c r="I55" s="108">
        <v>500</v>
      </c>
      <c r="J55" s="108">
        <v>0</v>
      </c>
      <c r="K55" s="108">
        <v>0</v>
      </c>
      <c r="L55" s="108">
        <v>0</v>
      </c>
    </row>
    <row r="56" spans="1:12" ht="18">
      <c r="A56" s="17"/>
      <c r="B56" s="17" t="s">
        <v>335</v>
      </c>
      <c r="C56" s="112" t="s">
        <v>336</v>
      </c>
      <c r="D56" s="107">
        <f>SUM(E56:L56)</f>
        <v>700</v>
      </c>
      <c r="E56" s="108">
        <v>0</v>
      </c>
      <c r="F56" s="108">
        <v>0</v>
      </c>
      <c r="G56" s="108">
        <v>700</v>
      </c>
      <c r="H56" s="108">
        <v>0</v>
      </c>
      <c r="I56" s="108">
        <v>0</v>
      </c>
      <c r="J56" s="108">
        <v>0</v>
      </c>
      <c r="K56" s="108">
        <v>0</v>
      </c>
      <c r="L56" s="108">
        <v>0</v>
      </c>
    </row>
    <row r="57" spans="1:12" ht="18">
      <c r="A57" s="17"/>
      <c r="B57" s="17" t="s">
        <v>337</v>
      </c>
      <c r="C57" s="109" t="s">
        <v>338</v>
      </c>
      <c r="D57" s="107">
        <f>SUM(E57:L57)</f>
        <v>150000</v>
      </c>
      <c r="E57" s="108">
        <v>0</v>
      </c>
      <c r="F57" s="108">
        <v>0</v>
      </c>
      <c r="G57" s="108">
        <v>150000</v>
      </c>
      <c r="H57" s="108">
        <v>0</v>
      </c>
      <c r="I57" s="108">
        <v>0</v>
      </c>
      <c r="J57" s="108">
        <v>0</v>
      </c>
      <c r="K57" s="108">
        <v>0</v>
      </c>
      <c r="L57" s="108">
        <v>0</v>
      </c>
    </row>
    <row r="58" spans="1:12" ht="18">
      <c r="A58" s="17"/>
      <c r="B58" s="17" t="s">
        <v>891</v>
      </c>
      <c r="C58" s="109" t="s">
        <v>892</v>
      </c>
      <c r="D58" s="107">
        <f>SUM(E58:L58)</f>
        <v>45000</v>
      </c>
      <c r="E58" s="108">
        <v>0</v>
      </c>
      <c r="F58" s="108">
        <v>0</v>
      </c>
      <c r="G58" s="108">
        <v>45000</v>
      </c>
      <c r="H58" s="108">
        <v>0</v>
      </c>
      <c r="I58" s="108">
        <v>0</v>
      </c>
      <c r="J58" s="108">
        <v>0</v>
      </c>
      <c r="K58" s="108">
        <v>0</v>
      </c>
      <c r="L58" s="108">
        <v>0</v>
      </c>
    </row>
    <row r="59" spans="1:12" ht="18">
      <c r="A59" s="17" t="s">
        <v>49</v>
      </c>
      <c r="B59" s="17"/>
      <c r="C59" s="103" t="s">
        <v>39</v>
      </c>
      <c r="D59" s="104">
        <f t="shared" si="4"/>
        <v>5790</v>
      </c>
      <c r="E59" s="105">
        <f>SUM(E60)</f>
        <v>0</v>
      </c>
      <c r="F59" s="105">
        <f aca="true" t="shared" si="5" ref="F59:L59">SUM(F60)</f>
        <v>0</v>
      </c>
      <c r="G59" s="105">
        <f t="shared" si="5"/>
        <v>5790</v>
      </c>
      <c r="H59" s="105">
        <f t="shared" si="5"/>
        <v>0</v>
      </c>
      <c r="I59" s="105">
        <f t="shared" si="5"/>
        <v>0</v>
      </c>
      <c r="J59" s="105">
        <f t="shared" si="5"/>
        <v>0</v>
      </c>
      <c r="K59" s="105">
        <f t="shared" si="5"/>
        <v>0</v>
      </c>
      <c r="L59" s="105">
        <f t="shared" si="5"/>
        <v>0</v>
      </c>
    </row>
    <row r="60" spans="1:15" ht="30">
      <c r="A60" s="17"/>
      <c r="B60" s="17" t="s">
        <v>339</v>
      </c>
      <c r="C60" s="18" t="s">
        <v>340</v>
      </c>
      <c r="D60" s="107">
        <f t="shared" si="4"/>
        <v>5790</v>
      </c>
      <c r="E60" s="108">
        <v>0</v>
      </c>
      <c r="F60" s="108">
        <v>0</v>
      </c>
      <c r="G60" s="108">
        <v>5790</v>
      </c>
      <c r="H60" s="108">
        <v>0</v>
      </c>
      <c r="I60" s="108">
        <v>0</v>
      </c>
      <c r="J60" s="108">
        <v>0</v>
      </c>
      <c r="K60" s="108">
        <v>0</v>
      </c>
      <c r="L60" s="115">
        <v>0</v>
      </c>
      <c r="M60" s="111"/>
      <c r="N60" s="111"/>
      <c r="O60" s="111"/>
    </row>
    <row r="61" spans="1:15" ht="18" customHeight="1">
      <c r="A61" s="214" t="s">
        <v>341</v>
      </c>
      <c r="B61" s="214"/>
      <c r="C61" s="214"/>
      <c r="D61" s="104">
        <f t="shared" si="4"/>
        <v>2069500</v>
      </c>
      <c r="E61" s="105">
        <f aca="true" t="shared" si="6" ref="E61:L61">E10+E43+E59</f>
        <v>0</v>
      </c>
      <c r="F61" s="105">
        <f t="shared" si="6"/>
        <v>0</v>
      </c>
      <c r="G61" s="105">
        <f t="shared" si="6"/>
        <v>2061450</v>
      </c>
      <c r="H61" s="105">
        <f t="shared" si="6"/>
        <v>0</v>
      </c>
      <c r="I61" s="105">
        <f t="shared" si="6"/>
        <v>8050</v>
      </c>
      <c r="J61" s="105">
        <f t="shared" si="6"/>
        <v>0</v>
      </c>
      <c r="K61" s="105">
        <f t="shared" si="6"/>
        <v>0</v>
      </c>
      <c r="L61" s="105">
        <f t="shared" si="6"/>
        <v>0</v>
      </c>
      <c r="M61" s="111"/>
      <c r="N61" s="111"/>
      <c r="O61" s="111"/>
    </row>
  </sheetData>
  <sheetProtection selectLockedCells="1" selectUnlockedCells="1"/>
  <mergeCells count="11">
    <mergeCell ref="A1:L1"/>
    <mergeCell ref="A3:L3"/>
    <mergeCell ref="A4:L4"/>
    <mergeCell ref="A7:A9"/>
    <mergeCell ref="B7:B9"/>
    <mergeCell ref="C7:C9"/>
    <mergeCell ref="D7:D9"/>
    <mergeCell ref="E7:L7"/>
    <mergeCell ref="E8:I8"/>
    <mergeCell ref="J8:L8"/>
    <mergeCell ref="A61:C61"/>
  </mergeCells>
  <printOptions horizontalCentered="1" verticalCentered="1"/>
  <pageMargins left="0.25" right="0.25" top="0.75" bottom="0.75" header="0.3" footer="0.3"/>
  <pageSetup fitToHeight="1" fitToWidth="1" horizontalDpi="1200" verticalDpi="12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O67"/>
  <sheetViews>
    <sheetView view="pageBreakPreview" zoomScale="70" zoomScaleNormal="85" zoomScaleSheetLayoutView="70" zoomScalePageLayoutView="0" workbookViewId="0" topLeftCell="A43">
      <selection activeCell="K63" sqref="K63"/>
    </sheetView>
  </sheetViews>
  <sheetFormatPr defaultColWidth="9.140625" defaultRowHeight="12.75"/>
  <cols>
    <col min="1" max="1" width="5.140625" style="0" customWidth="1"/>
    <col min="2" max="2" width="8.140625" style="0" customWidth="1"/>
    <col min="3" max="3" width="10.8515625" style="0" customWidth="1"/>
    <col min="4" max="4" width="60.00390625" style="0" customWidth="1"/>
    <col min="5" max="13" width="14.57421875" style="0" customWidth="1"/>
  </cols>
  <sheetData>
    <row r="1" spans="1:13" ht="15.75">
      <c r="A1" s="172" t="s">
        <v>342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>
      <c r="A3" s="173" t="s">
        <v>343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8">
      <c r="A4" s="219" t="s">
        <v>344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 t="s">
        <v>2</v>
      </c>
    </row>
    <row r="6" spans="1:13" ht="12.7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</row>
    <row r="7" spans="1:13" ht="12.75" customHeight="1">
      <c r="A7" s="174" t="s">
        <v>17</v>
      </c>
      <c r="B7" s="174" t="s">
        <v>177</v>
      </c>
      <c r="C7" s="174" t="s">
        <v>345</v>
      </c>
      <c r="D7" s="175" t="s">
        <v>18</v>
      </c>
      <c r="E7" s="175" t="s">
        <v>19</v>
      </c>
      <c r="F7" s="213" t="s">
        <v>20</v>
      </c>
      <c r="G7" s="213"/>
      <c r="H7" s="213"/>
      <c r="I7" s="213"/>
      <c r="J7" s="213"/>
      <c r="K7" s="213"/>
      <c r="L7" s="213"/>
      <c r="M7" s="213"/>
    </row>
    <row r="8" spans="1:13" ht="12.75" customHeight="1">
      <c r="A8" s="174"/>
      <c r="B8" s="174"/>
      <c r="C8" s="174"/>
      <c r="D8" s="175"/>
      <c r="E8" s="175"/>
      <c r="F8" s="213" t="s">
        <v>21</v>
      </c>
      <c r="G8" s="213"/>
      <c r="H8" s="213"/>
      <c r="I8" s="213"/>
      <c r="J8" s="213"/>
      <c r="K8" s="213" t="s">
        <v>22</v>
      </c>
      <c r="L8" s="213"/>
      <c r="M8" s="213"/>
    </row>
    <row r="9" spans="1:13" ht="89.25">
      <c r="A9" s="174"/>
      <c r="B9" s="174"/>
      <c r="C9" s="174"/>
      <c r="D9" s="175"/>
      <c r="E9" s="175"/>
      <c r="F9" s="10" t="s">
        <v>24</v>
      </c>
      <c r="G9" s="10" t="s">
        <v>25</v>
      </c>
      <c r="H9" s="10" t="s">
        <v>26</v>
      </c>
      <c r="I9" s="10" t="s">
        <v>27</v>
      </c>
      <c r="J9" s="10" t="s">
        <v>28</v>
      </c>
      <c r="K9" s="10" t="s">
        <v>29</v>
      </c>
      <c r="L9" s="10" t="s">
        <v>30</v>
      </c>
      <c r="M9" s="102" t="s">
        <v>31</v>
      </c>
    </row>
    <row r="10" spans="1:13" ht="18">
      <c r="A10" s="17" t="s">
        <v>52</v>
      </c>
      <c r="B10" s="17"/>
      <c r="C10" s="17"/>
      <c r="D10" s="103" t="s">
        <v>35</v>
      </c>
      <c r="E10" s="24">
        <f>SUM(F10:M10)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24">
        <v>0</v>
      </c>
    </row>
    <row r="11" spans="1:13" ht="18">
      <c r="A11" s="17" t="s">
        <v>53</v>
      </c>
      <c r="B11" s="17"/>
      <c r="C11" s="17"/>
      <c r="D11" s="103" t="s">
        <v>37</v>
      </c>
      <c r="E11" s="24">
        <f>SUM(F11:M11)</f>
        <v>4423711</v>
      </c>
      <c r="F11" s="116">
        <f aca="true" t="shared" si="0" ref="F11:M11">F12+F48</f>
        <v>0</v>
      </c>
      <c r="G11" s="116">
        <f t="shared" si="0"/>
        <v>1059</v>
      </c>
      <c r="H11" s="116">
        <f t="shared" si="0"/>
        <v>18773</v>
      </c>
      <c r="I11" s="116">
        <f t="shared" si="0"/>
        <v>0</v>
      </c>
      <c r="J11" s="116">
        <f t="shared" si="0"/>
        <v>0</v>
      </c>
      <c r="K11" s="116">
        <f t="shared" si="0"/>
        <v>3247064</v>
      </c>
      <c r="L11" s="116">
        <f t="shared" si="0"/>
        <v>76830</v>
      </c>
      <c r="M11" s="116">
        <f t="shared" si="0"/>
        <v>1079985</v>
      </c>
    </row>
    <row r="12" spans="1:13" ht="18">
      <c r="A12" s="17"/>
      <c r="B12" s="17" t="s">
        <v>346</v>
      </c>
      <c r="C12" s="17"/>
      <c r="D12" s="18" t="s">
        <v>347</v>
      </c>
      <c r="E12" s="24">
        <f>SUM(F12:M12)</f>
        <v>4006622</v>
      </c>
      <c r="F12" s="117">
        <f aca="true" t="shared" si="1" ref="F12:M12">SUM(F13:F47)</f>
        <v>0</v>
      </c>
      <c r="G12" s="117">
        <f t="shared" si="1"/>
        <v>1059</v>
      </c>
      <c r="H12" s="117">
        <f t="shared" si="1"/>
        <v>4273</v>
      </c>
      <c r="I12" s="117">
        <f t="shared" si="1"/>
        <v>0</v>
      </c>
      <c r="J12" s="117">
        <f t="shared" si="1"/>
        <v>0</v>
      </c>
      <c r="K12" s="117">
        <f t="shared" si="1"/>
        <v>2870064</v>
      </c>
      <c r="L12" s="117">
        <f t="shared" si="1"/>
        <v>76830</v>
      </c>
      <c r="M12" s="117">
        <f t="shared" si="1"/>
        <v>1054396</v>
      </c>
    </row>
    <row r="13" spans="1:13" ht="30">
      <c r="A13" s="17"/>
      <c r="B13" s="17"/>
      <c r="C13" s="17" t="s">
        <v>348</v>
      </c>
      <c r="D13" s="18" t="s">
        <v>349</v>
      </c>
      <c r="E13" s="118">
        <f>SUM(F13:M13)</f>
        <v>1195977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404240</v>
      </c>
      <c r="L13" s="119">
        <v>69996</v>
      </c>
      <c r="M13" s="119">
        <v>721741</v>
      </c>
    </row>
    <row r="14" spans="1:13" ht="30">
      <c r="A14" s="17"/>
      <c r="B14" s="17"/>
      <c r="C14" s="17" t="s">
        <v>350</v>
      </c>
      <c r="D14" s="18" t="s">
        <v>351</v>
      </c>
      <c r="E14" s="118">
        <f aca="true" t="shared" si="2" ref="E14:E47">SUM(F14:M14)</f>
        <v>30780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30780</v>
      </c>
      <c r="L14" s="119">
        <v>0</v>
      </c>
      <c r="M14" s="119">
        <v>0</v>
      </c>
    </row>
    <row r="15" spans="1:13" ht="30">
      <c r="A15" s="17"/>
      <c r="B15" s="17"/>
      <c r="C15" s="17" t="s">
        <v>352</v>
      </c>
      <c r="D15" s="18" t="s">
        <v>353</v>
      </c>
      <c r="E15" s="118">
        <f t="shared" si="2"/>
        <v>251394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251394</v>
      </c>
    </row>
    <row r="16" spans="1:13" ht="18">
      <c r="A16" s="17"/>
      <c r="B16" s="17"/>
      <c r="C16" s="17" t="s">
        <v>354</v>
      </c>
      <c r="D16" s="18" t="s">
        <v>355</v>
      </c>
      <c r="E16" s="118">
        <f t="shared" si="2"/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</row>
    <row r="17" spans="1:13" ht="18">
      <c r="A17" s="17"/>
      <c r="B17" s="17"/>
      <c r="C17" s="17" t="s">
        <v>356</v>
      </c>
      <c r="D17" s="18" t="s">
        <v>357</v>
      </c>
      <c r="E17" s="118">
        <f t="shared" si="2"/>
        <v>98594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>
        <v>98594</v>
      </c>
      <c r="L17" s="119">
        <v>0</v>
      </c>
      <c r="M17" s="119">
        <v>0</v>
      </c>
    </row>
    <row r="18" spans="1:13" ht="18">
      <c r="A18" s="17"/>
      <c r="B18" s="17"/>
      <c r="C18" s="17" t="s">
        <v>358</v>
      </c>
      <c r="D18" s="18" t="s">
        <v>359</v>
      </c>
      <c r="E18" s="118">
        <f t="shared" si="2"/>
        <v>22709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22709</v>
      </c>
      <c r="L18" s="119">
        <v>0</v>
      </c>
      <c r="M18" s="119">
        <v>0</v>
      </c>
    </row>
    <row r="19" spans="1:13" ht="30">
      <c r="A19" s="17"/>
      <c r="B19" s="17"/>
      <c r="C19" s="17" t="s">
        <v>360</v>
      </c>
      <c r="D19" s="18" t="s">
        <v>361</v>
      </c>
      <c r="E19" s="118">
        <f t="shared" si="2"/>
        <v>355219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>
        <v>355219</v>
      </c>
      <c r="L19" s="119">
        <v>0</v>
      </c>
      <c r="M19" s="119">
        <v>0</v>
      </c>
    </row>
    <row r="20" spans="1:13" ht="18">
      <c r="A20" s="17"/>
      <c r="B20" s="17"/>
      <c r="C20" s="17" t="s">
        <v>362</v>
      </c>
      <c r="D20" s="18" t="s">
        <v>363</v>
      </c>
      <c r="E20" s="118">
        <f t="shared" si="2"/>
        <v>4877</v>
      </c>
      <c r="F20" s="119">
        <v>0</v>
      </c>
      <c r="G20" s="119">
        <v>0</v>
      </c>
      <c r="H20" s="119">
        <v>0</v>
      </c>
      <c r="I20" s="119">
        <v>0</v>
      </c>
      <c r="J20" s="119">
        <v>0</v>
      </c>
      <c r="K20" s="119">
        <v>4877</v>
      </c>
      <c r="L20" s="119">
        <v>0</v>
      </c>
      <c r="M20" s="119">
        <v>0</v>
      </c>
    </row>
    <row r="21" spans="1:13" ht="18">
      <c r="A21" s="17"/>
      <c r="B21" s="17"/>
      <c r="C21" s="17" t="s">
        <v>364</v>
      </c>
      <c r="D21" s="18" t="s">
        <v>365</v>
      </c>
      <c r="E21" s="118">
        <f t="shared" si="2"/>
        <v>57328</v>
      </c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19">
        <v>57328</v>
      </c>
      <c r="L21" s="119">
        <v>0</v>
      </c>
      <c r="M21" s="119">
        <v>0</v>
      </c>
    </row>
    <row r="22" spans="1:13" ht="18">
      <c r="A22" s="17"/>
      <c r="B22" s="17"/>
      <c r="C22" s="17" t="s">
        <v>366</v>
      </c>
      <c r="D22" s="18" t="s">
        <v>367</v>
      </c>
      <c r="E22" s="118">
        <f t="shared" si="2"/>
        <v>52000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/>
      <c r="L22" s="119">
        <v>0</v>
      </c>
      <c r="M22" s="119">
        <v>52000</v>
      </c>
    </row>
    <row r="23" spans="1:15" ht="45">
      <c r="A23" s="17"/>
      <c r="B23" s="17"/>
      <c r="C23" s="17" t="s">
        <v>368</v>
      </c>
      <c r="D23" s="18" t="s">
        <v>372</v>
      </c>
      <c r="E23" s="118">
        <f t="shared" si="2"/>
        <v>422627</v>
      </c>
      <c r="F23" s="119">
        <v>0</v>
      </c>
      <c r="G23" s="119">
        <v>0</v>
      </c>
      <c r="H23" s="119">
        <v>0</v>
      </c>
      <c r="I23" s="119">
        <v>0</v>
      </c>
      <c r="J23" s="119">
        <v>0</v>
      </c>
      <c r="K23" s="119">
        <v>422627</v>
      </c>
      <c r="L23" s="119">
        <v>0</v>
      </c>
      <c r="M23" s="119">
        <v>0</v>
      </c>
      <c r="N23" s="120"/>
      <c r="O23" s="38"/>
    </row>
    <row r="24" spans="1:15" ht="30">
      <c r="A24" s="17"/>
      <c r="B24" s="17"/>
      <c r="C24" s="17" t="s">
        <v>369</v>
      </c>
      <c r="D24" s="18" t="s">
        <v>374</v>
      </c>
      <c r="E24" s="118">
        <f t="shared" si="2"/>
        <v>443689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443689</v>
      </c>
      <c r="L24" s="119">
        <v>0</v>
      </c>
      <c r="M24" s="119">
        <v>0</v>
      </c>
      <c r="N24" s="120"/>
      <c r="O24" s="38"/>
    </row>
    <row r="25" spans="1:13" ht="30">
      <c r="A25" s="17"/>
      <c r="B25" s="17"/>
      <c r="C25" s="17" t="s">
        <v>370</v>
      </c>
      <c r="D25" s="18" t="s">
        <v>376</v>
      </c>
      <c r="E25" s="118">
        <f t="shared" si="2"/>
        <v>500000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500000</v>
      </c>
      <c r="L25" s="119">
        <v>0</v>
      </c>
      <c r="M25" s="119">
        <v>0</v>
      </c>
    </row>
    <row r="26" spans="1:14" ht="30">
      <c r="A26" s="17"/>
      <c r="B26" s="17"/>
      <c r="C26" s="17" t="s">
        <v>371</v>
      </c>
      <c r="D26" s="18" t="s">
        <v>378</v>
      </c>
      <c r="E26" s="118">
        <f t="shared" si="2"/>
        <v>82417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82417</v>
      </c>
      <c r="L26" s="119">
        <v>0</v>
      </c>
      <c r="M26" s="119">
        <v>0</v>
      </c>
      <c r="N26" s="120"/>
    </row>
    <row r="27" spans="1:14" ht="18">
      <c r="A27" s="17"/>
      <c r="B27" s="17"/>
      <c r="C27" s="17" t="s">
        <v>373</v>
      </c>
      <c r="D27" s="18" t="s">
        <v>380</v>
      </c>
      <c r="E27" s="118">
        <f t="shared" si="2"/>
        <v>28345</v>
      </c>
      <c r="F27" s="119">
        <v>0</v>
      </c>
      <c r="G27" s="119">
        <v>1059</v>
      </c>
      <c r="H27" s="119">
        <v>0</v>
      </c>
      <c r="I27" s="119">
        <v>0</v>
      </c>
      <c r="J27" s="119">
        <v>0</v>
      </c>
      <c r="K27" s="119">
        <v>27286</v>
      </c>
      <c r="L27" s="119">
        <v>0</v>
      </c>
      <c r="M27" s="119">
        <v>0</v>
      </c>
      <c r="N27" s="120"/>
    </row>
    <row r="28" spans="1:14" ht="18">
      <c r="A28" s="17"/>
      <c r="B28" s="17"/>
      <c r="C28" s="17" t="s">
        <v>375</v>
      </c>
      <c r="D28" s="18" t="s">
        <v>382</v>
      </c>
      <c r="E28" s="118">
        <f t="shared" si="2"/>
        <v>68074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68074</v>
      </c>
      <c r="L28" s="119">
        <v>0</v>
      </c>
      <c r="M28" s="119">
        <v>0</v>
      </c>
      <c r="N28" s="120"/>
    </row>
    <row r="29" spans="1:14" ht="18">
      <c r="A29" s="17"/>
      <c r="B29" s="17"/>
      <c r="C29" s="17" t="s">
        <v>377</v>
      </c>
      <c r="D29" s="18" t="s">
        <v>384</v>
      </c>
      <c r="E29" s="118">
        <f t="shared" si="2"/>
        <v>108738</v>
      </c>
      <c r="F29" s="119">
        <v>0</v>
      </c>
      <c r="G29" s="119">
        <v>0</v>
      </c>
      <c r="H29" s="119">
        <v>0</v>
      </c>
      <c r="I29" s="119">
        <v>0</v>
      </c>
      <c r="J29" s="119">
        <v>0</v>
      </c>
      <c r="K29" s="119">
        <v>108738</v>
      </c>
      <c r="L29" s="119">
        <v>0</v>
      </c>
      <c r="M29" s="119">
        <v>0</v>
      </c>
      <c r="N29" s="120"/>
    </row>
    <row r="30" spans="1:14" ht="18">
      <c r="A30" s="17"/>
      <c r="B30" s="17"/>
      <c r="C30" s="17" t="s">
        <v>379</v>
      </c>
      <c r="D30" s="18" t="s">
        <v>386</v>
      </c>
      <c r="E30" s="118">
        <f t="shared" si="2"/>
        <v>163628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163628</v>
      </c>
      <c r="L30" s="119">
        <v>0</v>
      </c>
      <c r="M30" s="119">
        <v>0</v>
      </c>
      <c r="N30" s="120"/>
    </row>
    <row r="31" spans="1:14" ht="30">
      <c r="A31" s="17"/>
      <c r="B31" s="17"/>
      <c r="C31" s="17" t="s">
        <v>381</v>
      </c>
      <c r="D31" s="18" t="s">
        <v>388</v>
      </c>
      <c r="E31" s="118">
        <f t="shared" si="2"/>
        <v>11572</v>
      </c>
      <c r="F31" s="119">
        <v>0</v>
      </c>
      <c r="G31" s="119">
        <v>0</v>
      </c>
      <c r="H31" s="119">
        <v>0</v>
      </c>
      <c r="I31" s="119">
        <v>0</v>
      </c>
      <c r="J31" s="119">
        <v>0</v>
      </c>
      <c r="K31" s="119">
        <v>11572</v>
      </c>
      <c r="L31" s="119">
        <v>0</v>
      </c>
      <c r="M31" s="119">
        <v>0</v>
      </c>
      <c r="N31" s="120"/>
    </row>
    <row r="32" spans="1:14" ht="30">
      <c r="A32" s="17"/>
      <c r="B32" s="17"/>
      <c r="C32" s="17" t="s">
        <v>383</v>
      </c>
      <c r="D32" s="18" t="s">
        <v>390</v>
      </c>
      <c r="E32" s="118">
        <f t="shared" si="2"/>
        <v>7624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119">
        <v>7624</v>
      </c>
      <c r="L32" s="119">
        <v>0</v>
      </c>
      <c r="M32" s="119">
        <v>0</v>
      </c>
      <c r="N32" s="120"/>
    </row>
    <row r="33" spans="1:14" ht="30">
      <c r="A33" s="17"/>
      <c r="B33" s="17"/>
      <c r="C33" s="17" t="s">
        <v>385</v>
      </c>
      <c r="D33" s="18" t="s">
        <v>392</v>
      </c>
      <c r="E33" s="118">
        <f t="shared" si="2"/>
        <v>5833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5833</v>
      </c>
      <c r="L33" s="119">
        <v>0</v>
      </c>
      <c r="M33" s="119">
        <v>0</v>
      </c>
      <c r="N33" s="120"/>
    </row>
    <row r="34" spans="1:14" ht="30">
      <c r="A34" s="17"/>
      <c r="B34" s="17"/>
      <c r="C34" s="17" t="s">
        <v>387</v>
      </c>
      <c r="D34" s="18" t="s">
        <v>394</v>
      </c>
      <c r="E34" s="118">
        <f t="shared" si="2"/>
        <v>9590</v>
      </c>
      <c r="F34" s="119">
        <v>0</v>
      </c>
      <c r="G34" s="119">
        <v>0</v>
      </c>
      <c r="H34" s="119">
        <v>0</v>
      </c>
      <c r="I34" s="119">
        <v>0</v>
      </c>
      <c r="J34" s="119">
        <v>0</v>
      </c>
      <c r="K34" s="119">
        <v>9590</v>
      </c>
      <c r="L34" s="119">
        <v>0</v>
      </c>
      <c r="M34" s="119">
        <v>0</v>
      </c>
      <c r="N34" s="120"/>
    </row>
    <row r="35" spans="1:14" ht="30">
      <c r="A35" s="17"/>
      <c r="B35" s="17"/>
      <c r="C35" s="17" t="s">
        <v>389</v>
      </c>
      <c r="D35" s="18" t="s">
        <v>396</v>
      </c>
      <c r="E35" s="118">
        <f t="shared" si="2"/>
        <v>6629</v>
      </c>
      <c r="F35" s="119">
        <v>0</v>
      </c>
      <c r="G35" s="119">
        <v>0</v>
      </c>
      <c r="H35" s="119">
        <v>0</v>
      </c>
      <c r="I35" s="119">
        <v>0</v>
      </c>
      <c r="J35" s="119">
        <v>0</v>
      </c>
      <c r="K35" s="119">
        <v>6629</v>
      </c>
      <c r="L35" s="119">
        <v>0</v>
      </c>
      <c r="M35" s="119">
        <v>0</v>
      </c>
      <c r="N35" s="120"/>
    </row>
    <row r="36" spans="1:14" ht="30">
      <c r="A36" s="17"/>
      <c r="B36" s="17"/>
      <c r="C36" s="17" t="s">
        <v>391</v>
      </c>
      <c r="D36" s="18" t="s">
        <v>398</v>
      </c>
      <c r="E36" s="118">
        <f t="shared" si="2"/>
        <v>8782</v>
      </c>
      <c r="F36" s="119">
        <v>0</v>
      </c>
      <c r="G36" s="119">
        <v>0</v>
      </c>
      <c r="H36" s="119">
        <v>0</v>
      </c>
      <c r="I36" s="119">
        <v>0</v>
      </c>
      <c r="J36" s="119">
        <v>0</v>
      </c>
      <c r="K36" s="119">
        <v>8782</v>
      </c>
      <c r="L36" s="119">
        <v>0</v>
      </c>
      <c r="M36" s="119">
        <v>0</v>
      </c>
      <c r="N36" s="120"/>
    </row>
    <row r="37" spans="1:14" ht="30">
      <c r="A37" s="17"/>
      <c r="B37" s="17"/>
      <c r="C37" s="17" t="s">
        <v>393</v>
      </c>
      <c r="D37" s="18" t="s">
        <v>400</v>
      </c>
      <c r="E37" s="118">
        <f t="shared" si="2"/>
        <v>8203</v>
      </c>
      <c r="F37" s="119">
        <v>0</v>
      </c>
      <c r="G37" s="119">
        <v>0</v>
      </c>
      <c r="H37" s="119">
        <v>0</v>
      </c>
      <c r="I37" s="119">
        <v>0</v>
      </c>
      <c r="J37" s="119">
        <v>0</v>
      </c>
      <c r="K37" s="119">
        <v>8203</v>
      </c>
      <c r="L37" s="119">
        <v>0</v>
      </c>
      <c r="M37" s="119">
        <v>0</v>
      </c>
      <c r="N37" s="120"/>
    </row>
    <row r="38" spans="1:14" ht="30">
      <c r="A38" s="17"/>
      <c r="B38" s="17"/>
      <c r="C38" s="17" t="s">
        <v>395</v>
      </c>
      <c r="D38" s="18" t="s">
        <v>402</v>
      </c>
      <c r="E38" s="118">
        <f t="shared" si="2"/>
        <v>0</v>
      </c>
      <c r="F38" s="119"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19">
        <v>0</v>
      </c>
      <c r="M38" s="119">
        <v>0</v>
      </c>
      <c r="N38" s="120"/>
    </row>
    <row r="39" spans="1:14" ht="30">
      <c r="A39" s="17"/>
      <c r="B39" s="17"/>
      <c r="C39" s="17" t="s">
        <v>397</v>
      </c>
      <c r="D39" s="18" t="s">
        <v>404</v>
      </c>
      <c r="E39" s="118">
        <f t="shared" si="2"/>
        <v>0</v>
      </c>
      <c r="F39" s="119">
        <v>0</v>
      </c>
      <c r="G39" s="119">
        <v>0</v>
      </c>
      <c r="H39" s="119">
        <v>0</v>
      </c>
      <c r="I39" s="119">
        <v>0</v>
      </c>
      <c r="J39" s="119">
        <v>0</v>
      </c>
      <c r="K39" s="119">
        <v>0</v>
      </c>
      <c r="L39" s="119">
        <v>0</v>
      </c>
      <c r="M39" s="119">
        <v>0</v>
      </c>
      <c r="N39" s="120"/>
    </row>
    <row r="40" spans="1:14" ht="30">
      <c r="A40" s="17"/>
      <c r="B40" s="17"/>
      <c r="C40" s="17" t="s">
        <v>399</v>
      </c>
      <c r="D40" s="18" t="s">
        <v>406</v>
      </c>
      <c r="E40" s="118">
        <f t="shared" si="2"/>
        <v>3051</v>
      </c>
      <c r="F40" s="119"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3051</v>
      </c>
      <c r="M40" s="119">
        <v>0</v>
      </c>
      <c r="N40" s="120"/>
    </row>
    <row r="41" spans="1:14" ht="30">
      <c r="A41" s="17"/>
      <c r="B41" s="17"/>
      <c r="C41" s="17" t="s">
        <v>401</v>
      </c>
      <c r="D41" s="18" t="s">
        <v>408</v>
      </c>
      <c r="E41" s="118">
        <f t="shared" si="2"/>
        <v>3783</v>
      </c>
      <c r="F41" s="119">
        <v>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19">
        <v>3783</v>
      </c>
      <c r="M41" s="119">
        <v>0</v>
      </c>
      <c r="N41" s="120"/>
    </row>
    <row r="42" spans="1:14" ht="30">
      <c r="A42" s="17"/>
      <c r="B42" s="17"/>
      <c r="C42" s="17" t="s">
        <v>403</v>
      </c>
      <c r="D42" s="18" t="s">
        <v>410</v>
      </c>
      <c r="E42" s="118">
        <f t="shared" si="2"/>
        <v>38261</v>
      </c>
      <c r="F42" s="119">
        <v>0</v>
      </c>
      <c r="G42" s="119">
        <v>0</v>
      </c>
      <c r="H42" s="119">
        <v>0</v>
      </c>
      <c r="I42" s="119">
        <v>0</v>
      </c>
      <c r="J42" s="119">
        <v>0</v>
      </c>
      <c r="K42" s="119">
        <v>9000</v>
      </c>
      <c r="L42" s="119">
        <v>0</v>
      </c>
      <c r="M42" s="119">
        <v>29261</v>
      </c>
      <c r="N42" s="120"/>
    </row>
    <row r="43" spans="1:14" ht="30">
      <c r="A43" s="17"/>
      <c r="B43" s="17"/>
      <c r="C43" s="17" t="s">
        <v>405</v>
      </c>
      <c r="D43" s="18" t="s">
        <v>412</v>
      </c>
      <c r="E43" s="118">
        <f t="shared" si="2"/>
        <v>4273</v>
      </c>
      <c r="F43" s="119">
        <v>0</v>
      </c>
      <c r="G43" s="119">
        <v>0</v>
      </c>
      <c r="H43" s="119">
        <v>4273</v>
      </c>
      <c r="I43" s="119">
        <v>0</v>
      </c>
      <c r="J43" s="119">
        <v>0</v>
      </c>
      <c r="K43" s="119"/>
      <c r="L43" s="119">
        <v>0</v>
      </c>
      <c r="M43" s="119">
        <v>0</v>
      </c>
      <c r="N43" s="120"/>
    </row>
    <row r="44" spans="1:14" ht="18">
      <c r="A44" s="17"/>
      <c r="B44" s="17"/>
      <c r="C44" s="17" t="s">
        <v>407</v>
      </c>
      <c r="D44" s="18" t="s">
        <v>414</v>
      </c>
      <c r="E44" s="118">
        <f t="shared" si="2"/>
        <v>12625</v>
      </c>
      <c r="F44" s="119">
        <v>0</v>
      </c>
      <c r="G44" s="119">
        <v>0</v>
      </c>
      <c r="H44" s="119">
        <v>0</v>
      </c>
      <c r="I44" s="119">
        <v>0</v>
      </c>
      <c r="J44" s="119">
        <v>0</v>
      </c>
      <c r="K44" s="119">
        <v>12625</v>
      </c>
      <c r="L44" s="119">
        <v>0</v>
      </c>
      <c r="M44" s="119">
        <v>0</v>
      </c>
      <c r="N44" s="120"/>
    </row>
    <row r="45" spans="1:14" ht="30">
      <c r="A45" s="17"/>
      <c r="B45" s="17"/>
      <c r="C45" s="17" t="s">
        <v>409</v>
      </c>
      <c r="D45" s="18" t="s">
        <v>415</v>
      </c>
      <c r="E45" s="118">
        <f t="shared" si="2"/>
        <v>0</v>
      </c>
      <c r="F45" s="119">
        <v>0</v>
      </c>
      <c r="G45" s="119">
        <v>0</v>
      </c>
      <c r="H45" s="119">
        <v>0</v>
      </c>
      <c r="I45" s="119">
        <v>0</v>
      </c>
      <c r="J45" s="119">
        <v>0</v>
      </c>
      <c r="K45" s="119">
        <v>0</v>
      </c>
      <c r="L45" s="119">
        <v>0</v>
      </c>
      <c r="M45" s="119">
        <v>0</v>
      </c>
      <c r="N45" s="120"/>
    </row>
    <row r="46" spans="1:14" ht="18">
      <c r="A46" s="17"/>
      <c r="B46" s="17"/>
      <c r="C46" s="17" t="s">
        <v>411</v>
      </c>
      <c r="D46" s="18" t="s">
        <v>416</v>
      </c>
      <c r="E46" s="118">
        <f t="shared" si="2"/>
        <v>0</v>
      </c>
      <c r="F46" s="119">
        <v>0</v>
      </c>
      <c r="G46" s="119">
        <v>0</v>
      </c>
      <c r="H46" s="119">
        <v>0</v>
      </c>
      <c r="I46" s="119">
        <v>0</v>
      </c>
      <c r="J46" s="119">
        <v>0</v>
      </c>
      <c r="K46" s="119">
        <v>0</v>
      </c>
      <c r="L46" s="119">
        <v>0</v>
      </c>
      <c r="M46" s="119">
        <v>0</v>
      </c>
      <c r="N46" s="120"/>
    </row>
    <row r="47" spans="1:14" ht="30">
      <c r="A47" s="17"/>
      <c r="B47" s="17"/>
      <c r="C47" s="17" t="s">
        <v>413</v>
      </c>
      <c r="D47" s="18" t="s">
        <v>417</v>
      </c>
      <c r="E47" s="118">
        <f t="shared" si="2"/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  <c r="M47" s="119">
        <v>0</v>
      </c>
      <c r="N47" s="120"/>
    </row>
    <row r="48" spans="1:14" ht="18">
      <c r="A48" s="17"/>
      <c r="B48" s="17" t="s">
        <v>418</v>
      </c>
      <c r="C48" s="17"/>
      <c r="D48" s="18" t="s">
        <v>419</v>
      </c>
      <c r="E48" s="24">
        <f>SUM(F48:M48)</f>
        <v>417089</v>
      </c>
      <c r="F48" s="117">
        <f aca="true" t="shared" si="3" ref="F48:M48">SUM(F49:F65)</f>
        <v>0</v>
      </c>
      <c r="G48" s="117">
        <f t="shared" si="3"/>
        <v>0</v>
      </c>
      <c r="H48" s="117">
        <f t="shared" si="3"/>
        <v>14500</v>
      </c>
      <c r="I48" s="117">
        <f t="shared" si="3"/>
        <v>0</v>
      </c>
      <c r="J48" s="117">
        <f t="shared" si="3"/>
        <v>0</v>
      </c>
      <c r="K48" s="117">
        <f t="shared" si="3"/>
        <v>377000</v>
      </c>
      <c r="L48" s="117">
        <f t="shared" si="3"/>
        <v>0</v>
      </c>
      <c r="M48" s="117">
        <f t="shared" si="3"/>
        <v>25589</v>
      </c>
      <c r="N48" s="120"/>
    </row>
    <row r="49" spans="1:14" ht="30">
      <c r="A49" s="17"/>
      <c r="B49" s="17"/>
      <c r="C49" s="17" t="s">
        <v>420</v>
      </c>
      <c r="D49" s="18" t="s">
        <v>421</v>
      </c>
      <c r="E49" s="118">
        <f>SUM(F49:M49)</f>
        <v>19000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  <c r="K49" s="119">
        <v>19000</v>
      </c>
      <c r="L49" s="119">
        <v>0</v>
      </c>
      <c r="M49" s="119">
        <v>0</v>
      </c>
      <c r="N49" s="120"/>
    </row>
    <row r="50" spans="1:14" ht="18">
      <c r="A50" s="17"/>
      <c r="B50" s="17"/>
      <c r="C50" s="17" t="s">
        <v>422</v>
      </c>
      <c r="D50" s="18" t="s">
        <v>423</v>
      </c>
      <c r="E50" s="118">
        <f aca="true" t="shared" si="4" ref="E50:E65">SUM(F50:M50)</f>
        <v>32000</v>
      </c>
      <c r="F50" s="119">
        <v>0</v>
      </c>
      <c r="G50" s="119">
        <v>0</v>
      </c>
      <c r="H50" s="119">
        <v>10000</v>
      </c>
      <c r="I50" s="119"/>
      <c r="J50" s="119"/>
      <c r="K50" s="119">
        <v>22000</v>
      </c>
      <c r="L50" s="119">
        <v>0</v>
      </c>
      <c r="M50" s="119">
        <v>0</v>
      </c>
      <c r="N50" s="120"/>
    </row>
    <row r="51" spans="1:14" ht="18">
      <c r="A51" s="17"/>
      <c r="B51" s="17"/>
      <c r="C51" s="17" t="s">
        <v>424</v>
      </c>
      <c r="D51" s="18" t="s">
        <v>425</v>
      </c>
      <c r="E51" s="118">
        <f t="shared" si="4"/>
        <v>25589</v>
      </c>
      <c r="F51" s="119">
        <v>0</v>
      </c>
      <c r="G51" s="119">
        <v>0</v>
      </c>
      <c r="H51" s="119">
        <v>0</v>
      </c>
      <c r="I51" s="119">
        <v>0</v>
      </c>
      <c r="J51" s="119">
        <v>0</v>
      </c>
      <c r="K51" s="119">
        <v>0</v>
      </c>
      <c r="L51" s="119">
        <v>0</v>
      </c>
      <c r="M51" s="119">
        <v>25589</v>
      </c>
      <c r="N51" s="120"/>
    </row>
    <row r="52" spans="1:14" ht="18">
      <c r="A52" s="17"/>
      <c r="B52" s="17"/>
      <c r="C52" s="17" t="s">
        <v>426</v>
      </c>
      <c r="D52" s="18" t="s">
        <v>427</v>
      </c>
      <c r="E52" s="118">
        <f t="shared" si="4"/>
        <v>77000</v>
      </c>
      <c r="F52" s="119">
        <v>0</v>
      </c>
      <c r="G52" s="119">
        <v>0</v>
      </c>
      <c r="H52" s="119">
        <v>0</v>
      </c>
      <c r="I52" s="119">
        <v>0</v>
      </c>
      <c r="J52" s="119">
        <v>0</v>
      </c>
      <c r="K52" s="119">
        <v>77000</v>
      </c>
      <c r="L52" s="119">
        <v>0</v>
      </c>
      <c r="M52" s="119">
        <v>0</v>
      </c>
      <c r="N52" s="120"/>
    </row>
    <row r="53" spans="1:14" ht="45">
      <c r="A53" s="17"/>
      <c r="B53" s="17"/>
      <c r="C53" s="17" t="s">
        <v>428</v>
      </c>
      <c r="D53" s="18" t="s">
        <v>429</v>
      </c>
      <c r="E53" s="118">
        <f t="shared" si="4"/>
        <v>115000</v>
      </c>
      <c r="F53" s="119">
        <v>0</v>
      </c>
      <c r="G53" s="119">
        <v>0</v>
      </c>
      <c r="H53" s="119">
        <v>0</v>
      </c>
      <c r="I53" s="119">
        <v>0</v>
      </c>
      <c r="J53" s="119">
        <v>0</v>
      </c>
      <c r="K53" s="119">
        <v>115000</v>
      </c>
      <c r="L53" s="119">
        <v>0</v>
      </c>
      <c r="M53" s="119">
        <v>0</v>
      </c>
      <c r="N53" s="120"/>
    </row>
    <row r="54" spans="1:14" ht="18">
      <c r="A54" s="17"/>
      <c r="B54" s="17"/>
      <c r="C54" s="17" t="s">
        <v>430</v>
      </c>
      <c r="D54" s="18" t="s">
        <v>431</v>
      </c>
      <c r="E54" s="118">
        <f t="shared" si="4"/>
        <v>14000</v>
      </c>
      <c r="F54" s="119">
        <v>0</v>
      </c>
      <c r="G54" s="119">
        <v>0</v>
      </c>
      <c r="H54" s="119">
        <v>0</v>
      </c>
      <c r="I54" s="119">
        <v>0</v>
      </c>
      <c r="J54" s="119">
        <v>0</v>
      </c>
      <c r="K54" s="119">
        <v>14000</v>
      </c>
      <c r="L54" s="119">
        <v>0</v>
      </c>
      <c r="M54" s="119">
        <v>0</v>
      </c>
      <c r="N54" s="120"/>
    </row>
    <row r="55" spans="1:14" ht="30">
      <c r="A55" s="17"/>
      <c r="B55" s="17"/>
      <c r="C55" s="17" t="s">
        <v>432</v>
      </c>
      <c r="D55" s="18" t="s">
        <v>433</v>
      </c>
      <c r="E55" s="118">
        <f t="shared" si="4"/>
        <v>45000</v>
      </c>
      <c r="F55" s="119">
        <v>0</v>
      </c>
      <c r="G55" s="119">
        <v>0</v>
      </c>
      <c r="H55" s="119">
        <v>0</v>
      </c>
      <c r="I55" s="119">
        <v>0</v>
      </c>
      <c r="J55" s="119">
        <v>0</v>
      </c>
      <c r="K55" s="119">
        <v>45000</v>
      </c>
      <c r="L55" s="119">
        <v>0</v>
      </c>
      <c r="M55" s="119">
        <v>0</v>
      </c>
      <c r="N55" s="120"/>
    </row>
    <row r="56" spans="1:14" ht="30">
      <c r="A56" s="17"/>
      <c r="B56" s="17"/>
      <c r="C56" s="17" t="s">
        <v>434</v>
      </c>
      <c r="D56" s="18" t="s">
        <v>435</v>
      </c>
      <c r="E56" s="118">
        <f t="shared" si="4"/>
        <v>16000</v>
      </c>
      <c r="F56" s="119">
        <v>0</v>
      </c>
      <c r="G56" s="119">
        <v>0</v>
      </c>
      <c r="H56" s="119">
        <v>0</v>
      </c>
      <c r="I56" s="119">
        <v>0</v>
      </c>
      <c r="J56" s="119">
        <v>0</v>
      </c>
      <c r="K56" s="119">
        <v>16000</v>
      </c>
      <c r="L56" s="119">
        <v>0</v>
      </c>
      <c r="M56" s="119">
        <v>0</v>
      </c>
      <c r="N56" s="120"/>
    </row>
    <row r="57" spans="1:14" ht="18">
      <c r="A57" s="17"/>
      <c r="B57" s="17"/>
      <c r="C57" s="17" t="s">
        <v>436</v>
      </c>
      <c r="D57" s="18" t="s">
        <v>437</v>
      </c>
      <c r="E57" s="118">
        <f t="shared" si="4"/>
        <v>15000</v>
      </c>
      <c r="F57" s="119">
        <v>0</v>
      </c>
      <c r="G57" s="119">
        <v>0</v>
      </c>
      <c r="H57" s="119">
        <v>0</v>
      </c>
      <c r="I57" s="119">
        <v>0</v>
      </c>
      <c r="J57" s="119">
        <v>0</v>
      </c>
      <c r="K57" s="119">
        <v>15000</v>
      </c>
      <c r="L57" s="119">
        <v>0</v>
      </c>
      <c r="M57" s="119">
        <v>0</v>
      </c>
      <c r="N57" s="120"/>
    </row>
    <row r="58" spans="1:14" ht="30">
      <c r="A58" s="17"/>
      <c r="B58" s="17"/>
      <c r="C58" s="17" t="s">
        <v>438</v>
      </c>
      <c r="D58" s="18" t="s">
        <v>439</v>
      </c>
      <c r="E58" s="118">
        <f t="shared" si="4"/>
        <v>2500</v>
      </c>
      <c r="F58" s="119">
        <v>0</v>
      </c>
      <c r="G58" s="119">
        <v>0</v>
      </c>
      <c r="H58" s="119">
        <v>2500</v>
      </c>
      <c r="I58" s="119">
        <v>0</v>
      </c>
      <c r="J58" s="119">
        <v>0</v>
      </c>
      <c r="K58" s="119">
        <v>0</v>
      </c>
      <c r="L58" s="119">
        <v>0</v>
      </c>
      <c r="M58" s="119">
        <v>0</v>
      </c>
      <c r="N58" s="38"/>
    </row>
    <row r="59" spans="1:14" ht="18">
      <c r="A59" s="17"/>
      <c r="B59" s="17"/>
      <c r="C59" s="17" t="s">
        <v>440</v>
      </c>
      <c r="D59" s="18" t="s">
        <v>441</v>
      </c>
      <c r="E59" s="118">
        <f t="shared" si="4"/>
        <v>27500</v>
      </c>
      <c r="F59" s="119">
        <v>0</v>
      </c>
      <c r="G59" s="119">
        <v>0</v>
      </c>
      <c r="H59" s="119">
        <v>0</v>
      </c>
      <c r="I59" s="119">
        <v>0</v>
      </c>
      <c r="J59" s="119">
        <v>0</v>
      </c>
      <c r="K59" s="119">
        <v>27500</v>
      </c>
      <c r="L59" s="119">
        <v>0</v>
      </c>
      <c r="M59" s="119">
        <v>0</v>
      </c>
      <c r="N59" s="38"/>
    </row>
    <row r="60" spans="1:14" ht="18">
      <c r="A60" s="17"/>
      <c r="B60" s="17"/>
      <c r="C60" s="17" t="s">
        <v>442</v>
      </c>
      <c r="D60" s="18" t="s">
        <v>443</v>
      </c>
      <c r="E60" s="118">
        <f t="shared" si="4"/>
        <v>0</v>
      </c>
      <c r="F60" s="119">
        <v>0</v>
      </c>
      <c r="G60" s="119">
        <v>0</v>
      </c>
      <c r="H60" s="119">
        <v>0</v>
      </c>
      <c r="I60" s="119">
        <v>0</v>
      </c>
      <c r="J60" s="119">
        <v>0</v>
      </c>
      <c r="K60" s="119">
        <v>0</v>
      </c>
      <c r="L60" s="119">
        <v>0</v>
      </c>
      <c r="M60" s="119">
        <v>0</v>
      </c>
      <c r="N60" s="38"/>
    </row>
    <row r="61" spans="1:14" ht="18">
      <c r="A61" s="17"/>
      <c r="B61" s="17"/>
      <c r="C61" s="17" t="s">
        <v>444</v>
      </c>
      <c r="D61" s="18" t="s">
        <v>445</v>
      </c>
      <c r="E61" s="118">
        <f t="shared" si="4"/>
        <v>0</v>
      </c>
      <c r="F61" s="119">
        <v>0</v>
      </c>
      <c r="G61" s="119">
        <v>0</v>
      </c>
      <c r="H61" s="119">
        <v>0</v>
      </c>
      <c r="I61" s="119">
        <v>0</v>
      </c>
      <c r="J61" s="119">
        <v>0</v>
      </c>
      <c r="K61" s="119">
        <v>0</v>
      </c>
      <c r="L61" s="119">
        <v>0</v>
      </c>
      <c r="M61" s="119">
        <v>0</v>
      </c>
      <c r="N61" s="38"/>
    </row>
    <row r="62" spans="1:14" ht="18">
      <c r="A62" s="17"/>
      <c r="B62" s="17"/>
      <c r="C62" s="17" t="s">
        <v>446</v>
      </c>
      <c r="D62" s="18" t="s">
        <v>447</v>
      </c>
      <c r="E62" s="118">
        <f t="shared" si="4"/>
        <v>17000</v>
      </c>
      <c r="F62" s="119">
        <v>0</v>
      </c>
      <c r="G62" s="119">
        <v>0</v>
      </c>
      <c r="H62" s="119">
        <v>0</v>
      </c>
      <c r="I62" s="119">
        <v>0</v>
      </c>
      <c r="J62" s="119">
        <v>0</v>
      </c>
      <c r="K62" s="119">
        <v>17000</v>
      </c>
      <c r="L62" s="119">
        <v>0</v>
      </c>
      <c r="M62" s="119">
        <v>0</v>
      </c>
      <c r="N62" s="38"/>
    </row>
    <row r="63" spans="1:14" ht="30">
      <c r="A63" s="17"/>
      <c r="B63" s="17"/>
      <c r="C63" s="17" t="s">
        <v>448</v>
      </c>
      <c r="D63" s="18" t="s">
        <v>449</v>
      </c>
      <c r="E63" s="118">
        <f t="shared" si="4"/>
        <v>0</v>
      </c>
      <c r="F63" s="119">
        <v>0</v>
      </c>
      <c r="G63" s="119">
        <v>0</v>
      </c>
      <c r="H63" s="119">
        <v>0</v>
      </c>
      <c r="I63" s="119">
        <v>0</v>
      </c>
      <c r="J63" s="119">
        <v>0</v>
      </c>
      <c r="K63" s="119">
        <v>0</v>
      </c>
      <c r="L63" s="119">
        <v>0</v>
      </c>
      <c r="M63" s="119">
        <v>0</v>
      </c>
      <c r="N63" s="38"/>
    </row>
    <row r="64" spans="1:14" ht="18">
      <c r="A64" s="17"/>
      <c r="B64" s="17"/>
      <c r="C64" s="17" t="s">
        <v>450</v>
      </c>
      <c r="D64" s="18" t="s">
        <v>451</v>
      </c>
      <c r="E64" s="118">
        <f t="shared" si="4"/>
        <v>9500</v>
      </c>
      <c r="F64" s="119">
        <v>0</v>
      </c>
      <c r="G64" s="119">
        <v>0</v>
      </c>
      <c r="H64" s="119">
        <v>0</v>
      </c>
      <c r="I64" s="119">
        <v>0</v>
      </c>
      <c r="J64" s="119">
        <v>0</v>
      </c>
      <c r="K64" s="119">
        <v>9500</v>
      </c>
      <c r="L64" s="119">
        <v>0</v>
      </c>
      <c r="M64" s="119">
        <v>0</v>
      </c>
      <c r="N64" s="38"/>
    </row>
    <row r="65" spans="1:14" ht="18">
      <c r="A65" s="17"/>
      <c r="B65" s="17"/>
      <c r="C65" s="17" t="s">
        <v>452</v>
      </c>
      <c r="D65" s="18" t="s">
        <v>453</v>
      </c>
      <c r="E65" s="118">
        <f t="shared" si="4"/>
        <v>2000</v>
      </c>
      <c r="F65" s="119">
        <v>0</v>
      </c>
      <c r="G65" s="119">
        <v>0</v>
      </c>
      <c r="H65" s="119">
        <v>2000</v>
      </c>
      <c r="I65" s="119">
        <v>0</v>
      </c>
      <c r="J65" s="119">
        <v>0</v>
      </c>
      <c r="K65" s="119">
        <v>0</v>
      </c>
      <c r="L65" s="119">
        <v>0</v>
      </c>
      <c r="M65" s="119">
        <v>0</v>
      </c>
      <c r="N65" s="38"/>
    </row>
    <row r="66" spans="1:13" ht="18">
      <c r="A66" s="17" t="s">
        <v>54</v>
      </c>
      <c r="B66" s="17"/>
      <c r="C66" s="17"/>
      <c r="D66" s="103" t="s">
        <v>39</v>
      </c>
      <c r="E66" s="24">
        <f>SUM(F66:M66)</f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v>0</v>
      </c>
      <c r="M66" s="118">
        <v>0</v>
      </c>
    </row>
    <row r="67" spans="1:13" ht="18" customHeight="1">
      <c r="A67" s="214" t="s">
        <v>341</v>
      </c>
      <c r="B67" s="214"/>
      <c r="C67" s="214"/>
      <c r="D67" s="214"/>
      <c r="E67" s="24">
        <f>SUM(F67:M67)</f>
        <v>4423711</v>
      </c>
      <c r="F67" s="116">
        <f aca="true" t="shared" si="5" ref="F67:M67">F10+F11+F66</f>
        <v>0</v>
      </c>
      <c r="G67" s="116">
        <f t="shared" si="5"/>
        <v>1059</v>
      </c>
      <c r="H67" s="116">
        <f t="shared" si="5"/>
        <v>18773</v>
      </c>
      <c r="I67" s="116">
        <f t="shared" si="5"/>
        <v>0</v>
      </c>
      <c r="J67" s="116">
        <f t="shared" si="5"/>
        <v>0</v>
      </c>
      <c r="K67" s="116">
        <f t="shared" si="5"/>
        <v>3247064</v>
      </c>
      <c r="L67" s="116">
        <f t="shared" si="5"/>
        <v>76830</v>
      </c>
      <c r="M67" s="116">
        <f t="shared" si="5"/>
        <v>1079985</v>
      </c>
    </row>
  </sheetData>
  <sheetProtection selectLockedCells="1" selectUnlockedCells="1"/>
  <mergeCells count="12">
    <mergeCell ref="F7:M7"/>
    <mergeCell ref="F8:J8"/>
    <mergeCell ref="K8:M8"/>
    <mergeCell ref="A67:D67"/>
    <mergeCell ref="A1:M1"/>
    <mergeCell ref="A3:M3"/>
    <mergeCell ref="A4:M4"/>
    <mergeCell ref="A7:A9"/>
    <mergeCell ref="B7:B9"/>
    <mergeCell ref="C7:C9"/>
    <mergeCell ref="D7:D9"/>
    <mergeCell ref="E7:E9"/>
  </mergeCells>
  <printOptions horizontalCentered="1" verticalCentered="1"/>
  <pageMargins left="0.25" right="0.25" top="0.75" bottom="0.75" header="0.3" footer="0.3"/>
  <pageSetup fitToHeight="1" fitToWidth="1" horizontalDpi="1200" verticalDpi="12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L19"/>
  <sheetViews>
    <sheetView view="pageBreakPreview" zoomScale="85" zoomScaleNormal="85" zoomScaleSheetLayoutView="85" zoomScalePageLayoutView="0" workbookViewId="0" topLeftCell="A1">
      <selection activeCell="O8" sqref="O8:O9"/>
    </sheetView>
  </sheetViews>
  <sheetFormatPr defaultColWidth="9.140625" defaultRowHeight="18" customHeight="1"/>
  <cols>
    <col min="1" max="1" width="7.00390625" style="122" customWidth="1"/>
    <col min="2" max="2" width="10.7109375" style="122" customWidth="1"/>
    <col min="3" max="3" width="33.57421875" style="122" customWidth="1"/>
    <col min="4" max="12" width="14.57421875" style="122" customWidth="1"/>
    <col min="13" max="16384" width="9.140625" style="122" customWidth="1"/>
  </cols>
  <sheetData>
    <row r="1" spans="1:12" ht="15.75" customHeight="1">
      <c r="A1" s="172" t="s">
        <v>454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 customHeight="1">
      <c r="A3" s="173" t="s">
        <v>56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ht="18" customHeight="1">
      <c r="A4" s="219" t="s">
        <v>455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ht="12.7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 t="s">
        <v>2</v>
      </c>
    </row>
    <row r="6" spans="1:12" ht="12.75" customHeight="1">
      <c r="A6" s="124" t="s">
        <v>3</v>
      </c>
      <c r="B6" s="124" t="s">
        <v>4</v>
      </c>
      <c r="C6" s="124" t="s">
        <v>5</v>
      </c>
      <c r="D6" s="124" t="s">
        <v>6</v>
      </c>
      <c r="E6" s="124" t="s">
        <v>7</v>
      </c>
      <c r="F6" s="124" t="s">
        <v>8</v>
      </c>
      <c r="G6" s="124" t="s">
        <v>9</v>
      </c>
      <c r="H6" s="124" t="s">
        <v>10</v>
      </c>
      <c r="I6" s="124" t="s">
        <v>11</v>
      </c>
      <c r="J6" s="124" t="s">
        <v>12</v>
      </c>
      <c r="K6" s="124" t="s">
        <v>13</v>
      </c>
      <c r="L6" s="124" t="s">
        <v>14</v>
      </c>
    </row>
    <row r="7" spans="1:12" ht="12.75" customHeight="1">
      <c r="A7" s="174" t="s">
        <v>17</v>
      </c>
      <c r="B7" s="174" t="s">
        <v>177</v>
      </c>
      <c r="C7" s="175" t="s">
        <v>18</v>
      </c>
      <c r="D7" s="175" t="s">
        <v>19</v>
      </c>
      <c r="E7" s="213" t="s">
        <v>20</v>
      </c>
      <c r="F7" s="213"/>
      <c r="G7" s="213"/>
      <c r="H7" s="213"/>
      <c r="I7" s="213"/>
      <c r="J7" s="213"/>
      <c r="K7" s="213"/>
      <c r="L7" s="213"/>
    </row>
    <row r="8" spans="1:12" ht="12.75" customHeight="1">
      <c r="A8" s="174"/>
      <c r="B8" s="174"/>
      <c r="C8" s="175"/>
      <c r="D8" s="175"/>
      <c r="E8" s="213" t="s">
        <v>21</v>
      </c>
      <c r="F8" s="213"/>
      <c r="G8" s="213"/>
      <c r="H8" s="213"/>
      <c r="I8" s="213"/>
      <c r="J8" s="213" t="s">
        <v>22</v>
      </c>
      <c r="K8" s="213"/>
      <c r="L8" s="213"/>
    </row>
    <row r="9" spans="1:12" ht="76.5" customHeight="1">
      <c r="A9" s="174"/>
      <c r="B9" s="174"/>
      <c r="C9" s="175"/>
      <c r="D9" s="175"/>
      <c r="E9" s="10" t="s">
        <v>24</v>
      </c>
      <c r="F9" s="10" t="s">
        <v>25</v>
      </c>
      <c r="G9" s="10" t="s">
        <v>26</v>
      </c>
      <c r="H9" s="10" t="s">
        <v>27</v>
      </c>
      <c r="I9" s="10" t="s">
        <v>28</v>
      </c>
      <c r="J9" s="10" t="s">
        <v>29</v>
      </c>
      <c r="K9" s="10" t="s">
        <v>30</v>
      </c>
      <c r="L9" s="102" t="s">
        <v>31</v>
      </c>
    </row>
    <row r="10" spans="1:12" ht="20.25" customHeight="1">
      <c r="A10" s="125" t="s">
        <v>57</v>
      </c>
      <c r="B10" s="17"/>
      <c r="C10" s="126" t="s">
        <v>35</v>
      </c>
      <c r="D10" s="24">
        <f aca="true" t="shared" si="0" ref="D10:D19">SUM(E10:L10)</f>
        <v>177400</v>
      </c>
      <c r="E10" s="116">
        <f>SUM(E11:E16)</f>
        <v>0</v>
      </c>
      <c r="F10" s="116">
        <f aca="true" t="shared" si="1" ref="F10:L10">SUM(F11:F16)</f>
        <v>0</v>
      </c>
      <c r="G10" s="116">
        <f t="shared" si="1"/>
        <v>77000</v>
      </c>
      <c r="H10" s="116">
        <f t="shared" si="1"/>
        <v>0</v>
      </c>
      <c r="I10" s="116">
        <f t="shared" si="1"/>
        <v>0</v>
      </c>
      <c r="J10" s="116">
        <f t="shared" si="1"/>
        <v>0</v>
      </c>
      <c r="K10" s="116">
        <f t="shared" si="1"/>
        <v>100400</v>
      </c>
      <c r="L10" s="116">
        <f t="shared" si="1"/>
        <v>0</v>
      </c>
    </row>
    <row r="11" spans="1:12" ht="30" customHeight="1">
      <c r="A11" s="17"/>
      <c r="B11" s="17" t="s">
        <v>456</v>
      </c>
      <c r="C11" s="18" t="s">
        <v>457</v>
      </c>
      <c r="D11" s="118">
        <f t="shared" si="0"/>
        <v>20000</v>
      </c>
      <c r="E11" s="119">
        <v>0</v>
      </c>
      <c r="F11" s="119">
        <v>0</v>
      </c>
      <c r="G11" s="119">
        <v>20000</v>
      </c>
      <c r="H11" s="119">
        <v>0</v>
      </c>
      <c r="I11" s="119">
        <v>0</v>
      </c>
      <c r="J11" s="119">
        <v>0</v>
      </c>
      <c r="K11" s="119">
        <v>0</v>
      </c>
      <c r="L11" s="127">
        <v>0</v>
      </c>
    </row>
    <row r="12" spans="1:12" ht="30" customHeight="1">
      <c r="A12" s="17"/>
      <c r="B12" s="17" t="s">
        <v>458</v>
      </c>
      <c r="C12" s="18" t="s">
        <v>459</v>
      </c>
      <c r="D12" s="118">
        <f t="shared" si="0"/>
        <v>62000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62000</v>
      </c>
      <c r="L12" s="127">
        <v>0</v>
      </c>
    </row>
    <row r="13" spans="1:12" ht="45" customHeight="1">
      <c r="A13" s="17"/>
      <c r="B13" s="17" t="s">
        <v>460</v>
      </c>
      <c r="C13" s="18" t="s">
        <v>461</v>
      </c>
      <c r="D13" s="118">
        <f t="shared" si="0"/>
        <v>14000</v>
      </c>
      <c r="E13" s="119">
        <v>0</v>
      </c>
      <c r="F13" s="119">
        <v>0</v>
      </c>
      <c r="G13" s="119">
        <v>14000</v>
      </c>
      <c r="H13" s="119">
        <v>0</v>
      </c>
      <c r="I13" s="119">
        <v>0</v>
      </c>
      <c r="J13" s="119">
        <v>0</v>
      </c>
      <c r="K13" s="119">
        <v>0</v>
      </c>
      <c r="L13" s="127">
        <v>0</v>
      </c>
    </row>
    <row r="14" spans="1:12" ht="30" customHeight="1">
      <c r="A14" s="17"/>
      <c r="B14" s="17" t="s">
        <v>462</v>
      </c>
      <c r="C14" s="18" t="s">
        <v>463</v>
      </c>
      <c r="D14" s="118">
        <f t="shared" si="0"/>
        <v>38400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38400</v>
      </c>
      <c r="L14" s="127">
        <v>0</v>
      </c>
    </row>
    <row r="15" spans="1:12" ht="45" customHeight="1">
      <c r="A15" s="17"/>
      <c r="B15" s="17" t="s">
        <v>464</v>
      </c>
      <c r="C15" s="18" t="s">
        <v>465</v>
      </c>
      <c r="D15" s="118">
        <f t="shared" si="0"/>
        <v>43000</v>
      </c>
      <c r="E15" s="119">
        <v>0</v>
      </c>
      <c r="F15" s="119">
        <v>0</v>
      </c>
      <c r="G15" s="119">
        <v>43000</v>
      </c>
      <c r="H15" s="119">
        <v>0</v>
      </c>
      <c r="I15" s="119">
        <v>0</v>
      </c>
      <c r="J15" s="119">
        <v>0</v>
      </c>
      <c r="K15" s="119">
        <v>0</v>
      </c>
      <c r="L15" s="127">
        <v>0</v>
      </c>
    </row>
    <row r="16" spans="1:12" ht="18" customHeight="1">
      <c r="A16" s="17"/>
      <c r="B16" s="17" t="s">
        <v>466</v>
      </c>
      <c r="C16" s="18" t="s">
        <v>467</v>
      </c>
      <c r="D16" s="118">
        <f>SUM(E16:L16)</f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27">
        <v>0</v>
      </c>
    </row>
    <row r="17" spans="1:12" ht="18" customHeight="1">
      <c r="A17" s="128" t="s">
        <v>58</v>
      </c>
      <c r="B17" s="17"/>
      <c r="C17" s="126" t="s">
        <v>37</v>
      </c>
      <c r="D17" s="24">
        <f t="shared" si="0"/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</row>
    <row r="18" spans="1:12" ht="31.5" customHeight="1">
      <c r="A18" s="125" t="s">
        <v>59</v>
      </c>
      <c r="B18" s="17"/>
      <c r="C18" s="126" t="s">
        <v>39</v>
      </c>
      <c r="D18" s="24">
        <f t="shared" si="0"/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24">
        <v>0</v>
      </c>
    </row>
    <row r="19" spans="1:12" ht="37.5" customHeight="1">
      <c r="A19" s="214" t="s">
        <v>341</v>
      </c>
      <c r="B19" s="214"/>
      <c r="C19" s="214"/>
      <c r="D19" s="24">
        <f t="shared" si="0"/>
        <v>177400</v>
      </c>
      <c r="E19" s="116">
        <f aca="true" t="shared" si="2" ref="E19:L19">E10+E17+E18</f>
        <v>0</v>
      </c>
      <c r="F19" s="116">
        <f t="shared" si="2"/>
        <v>0</v>
      </c>
      <c r="G19" s="116">
        <f t="shared" si="2"/>
        <v>77000</v>
      </c>
      <c r="H19" s="116">
        <f t="shared" si="2"/>
        <v>0</v>
      </c>
      <c r="I19" s="116">
        <f t="shared" si="2"/>
        <v>0</v>
      </c>
      <c r="J19" s="116">
        <f t="shared" si="2"/>
        <v>0</v>
      </c>
      <c r="K19" s="116">
        <f t="shared" si="2"/>
        <v>100400</v>
      </c>
      <c r="L19" s="116">
        <f t="shared" si="2"/>
        <v>0</v>
      </c>
    </row>
  </sheetData>
  <sheetProtection selectLockedCells="1" selectUnlockedCells="1"/>
  <mergeCells count="11">
    <mergeCell ref="A1:L1"/>
    <mergeCell ref="A3:L3"/>
    <mergeCell ref="A4:L4"/>
    <mergeCell ref="A7:A9"/>
    <mergeCell ref="B7:B9"/>
    <mergeCell ref="C7:C9"/>
    <mergeCell ref="D7:D9"/>
    <mergeCell ref="E7:L7"/>
    <mergeCell ref="E8:I8"/>
    <mergeCell ref="J8:L8"/>
    <mergeCell ref="A19:C19"/>
  </mergeCells>
  <printOptions horizontalCentered="1" verticalCentered="1"/>
  <pageMargins left="0.25" right="0.25" top="0.75" bottom="0.75" header="0.3" footer="0.3"/>
  <pageSetup fitToHeight="1" fitToWidth="1" horizontalDpi="1200" verticalDpi="12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N27"/>
  <sheetViews>
    <sheetView view="pageBreakPreview" zoomScale="80" zoomScaleNormal="85" zoomScaleSheetLayoutView="80" zoomScalePageLayoutView="0" workbookViewId="0" topLeftCell="A13">
      <selection activeCell="C24" sqref="C24"/>
    </sheetView>
  </sheetViews>
  <sheetFormatPr defaultColWidth="9.140625" defaultRowHeight="12.75"/>
  <cols>
    <col min="1" max="1" width="5.57421875" style="0" customWidth="1"/>
    <col min="3" max="3" width="52.7109375" style="0" customWidth="1"/>
    <col min="4" max="12" width="14.57421875" style="0" customWidth="1"/>
  </cols>
  <sheetData>
    <row r="1" spans="1:12" ht="15.75">
      <c r="A1" s="172" t="s">
        <v>468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>
      <c r="A3" s="173" t="s">
        <v>469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ht="18">
      <c r="A4" s="219" t="s">
        <v>470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 t="s">
        <v>2</v>
      </c>
    </row>
    <row r="6" spans="1:12" ht="12.7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</row>
    <row r="7" spans="1:12" ht="12.75" customHeight="1">
      <c r="A7" s="174" t="s">
        <v>17</v>
      </c>
      <c r="B7" s="174" t="s">
        <v>177</v>
      </c>
      <c r="C7" s="175" t="s">
        <v>18</v>
      </c>
      <c r="D7" s="175" t="s">
        <v>19</v>
      </c>
      <c r="E7" s="213" t="s">
        <v>20</v>
      </c>
      <c r="F7" s="213"/>
      <c r="G7" s="213"/>
      <c r="H7" s="213"/>
      <c r="I7" s="213"/>
      <c r="J7" s="213"/>
      <c r="K7" s="213"/>
      <c r="L7" s="213"/>
    </row>
    <row r="8" spans="1:12" ht="12.75" customHeight="1">
      <c r="A8" s="174"/>
      <c r="B8" s="174"/>
      <c r="C8" s="175"/>
      <c r="D8" s="175"/>
      <c r="E8" s="213" t="s">
        <v>21</v>
      </c>
      <c r="F8" s="213"/>
      <c r="G8" s="213"/>
      <c r="H8" s="213"/>
      <c r="I8" s="213"/>
      <c r="J8" s="213" t="s">
        <v>22</v>
      </c>
      <c r="K8" s="213"/>
      <c r="L8" s="213"/>
    </row>
    <row r="9" spans="1:12" ht="78.75" customHeight="1">
      <c r="A9" s="174"/>
      <c r="B9" s="174"/>
      <c r="C9" s="175"/>
      <c r="D9" s="175"/>
      <c r="E9" s="10" t="s">
        <v>24</v>
      </c>
      <c r="F9" s="10" t="s">
        <v>25</v>
      </c>
      <c r="G9" s="10" t="s">
        <v>26</v>
      </c>
      <c r="H9" s="10" t="s">
        <v>27</v>
      </c>
      <c r="I9" s="10" t="s">
        <v>28</v>
      </c>
      <c r="J9" s="10" t="s">
        <v>29</v>
      </c>
      <c r="K9" s="10" t="s">
        <v>30</v>
      </c>
      <c r="L9" s="102" t="s">
        <v>31</v>
      </c>
    </row>
    <row r="10" spans="1:12" ht="18">
      <c r="A10" s="17" t="s">
        <v>67</v>
      </c>
      <c r="B10" s="17"/>
      <c r="C10" s="103" t="s">
        <v>35</v>
      </c>
      <c r="D10" s="24">
        <f aca="true" t="shared" si="0" ref="D10:D26">SUM(E10:L10)</f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24">
        <v>0</v>
      </c>
    </row>
    <row r="11" spans="1:12" ht="18">
      <c r="A11" s="17" t="s">
        <v>68</v>
      </c>
      <c r="B11" s="17"/>
      <c r="C11" s="103" t="s">
        <v>37</v>
      </c>
      <c r="D11" s="24">
        <f>SUM(E11:L11)</f>
        <v>1264000</v>
      </c>
      <c r="E11" s="116">
        <f>SUM(E12:E25)</f>
        <v>0</v>
      </c>
      <c r="F11" s="116">
        <f aca="true" t="shared" si="1" ref="F11:L11">SUM(F12:F25)</f>
        <v>0</v>
      </c>
      <c r="G11" s="116">
        <f t="shared" si="1"/>
        <v>20242</v>
      </c>
      <c r="H11" s="116">
        <f t="shared" si="1"/>
        <v>0</v>
      </c>
      <c r="I11" s="116">
        <f t="shared" si="1"/>
        <v>18000</v>
      </c>
      <c r="J11" s="116">
        <f t="shared" si="1"/>
        <v>1225758</v>
      </c>
      <c r="K11" s="116">
        <f t="shared" si="1"/>
        <v>0</v>
      </c>
      <c r="L11" s="116">
        <f t="shared" si="1"/>
        <v>0</v>
      </c>
    </row>
    <row r="12" spans="1:12" ht="30">
      <c r="A12" s="17"/>
      <c r="B12" s="17" t="s">
        <v>471</v>
      </c>
      <c r="C12" s="18" t="s">
        <v>472</v>
      </c>
      <c r="D12" s="118">
        <f>SUM(E12:L12)</f>
        <v>91384</v>
      </c>
      <c r="E12" s="119">
        <v>0</v>
      </c>
      <c r="F12" s="119">
        <v>0</v>
      </c>
      <c r="G12" s="119">
        <v>0</v>
      </c>
      <c r="H12" s="119">
        <v>0</v>
      </c>
      <c r="I12" s="119">
        <v>18000</v>
      </c>
      <c r="J12" s="119">
        <v>73384</v>
      </c>
      <c r="K12" s="119">
        <v>0</v>
      </c>
      <c r="L12" s="119">
        <v>0</v>
      </c>
    </row>
    <row r="13" spans="1:12" ht="18">
      <c r="A13" s="17"/>
      <c r="B13" s="17" t="s">
        <v>473</v>
      </c>
      <c r="C13" s="18" t="s">
        <v>474</v>
      </c>
      <c r="D13" s="118">
        <f t="shared" si="0"/>
        <v>229011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229011</v>
      </c>
      <c r="K13" s="119">
        <v>0</v>
      </c>
      <c r="L13" s="119">
        <v>0</v>
      </c>
    </row>
    <row r="14" spans="1:12" ht="35.25" customHeight="1">
      <c r="A14" s="17"/>
      <c r="B14" s="17" t="s">
        <v>475</v>
      </c>
      <c r="C14" s="18" t="s">
        <v>476</v>
      </c>
      <c r="D14" s="118">
        <f t="shared" si="0"/>
        <v>173400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173400</v>
      </c>
      <c r="K14" s="119">
        <v>0</v>
      </c>
      <c r="L14" s="119">
        <v>0</v>
      </c>
    </row>
    <row r="15" spans="1:12" ht="30">
      <c r="A15" s="17"/>
      <c r="B15" s="17" t="s">
        <v>477</v>
      </c>
      <c r="C15" s="18" t="s">
        <v>478</v>
      </c>
      <c r="D15" s="118">
        <f t="shared" si="0"/>
        <v>500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500</v>
      </c>
      <c r="K15" s="119">
        <v>0</v>
      </c>
      <c r="L15" s="119">
        <v>0</v>
      </c>
    </row>
    <row r="16" spans="1:12" ht="30">
      <c r="A16" s="17"/>
      <c r="B16" s="17" t="s">
        <v>479</v>
      </c>
      <c r="C16" s="18" t="s">
        <v>480</v>
      </c>
      <c r="D16" s="118">
        <f t="shared" si="0"/>
        <v>498101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498101</v>
      </c>
      <c r="K16" s="119">
        <v>0</v>
      </c>
      <c r="L16" s="119">
        <v>0</v>
      </c>
    </row>
    <row r="17" spans="1:12" ht="30">
      <c r="A17" s="17"/>
      <c r="B17" s="17" t="s">
        <v>481</v>
      </c>
      <c r="C17" s="18" t="s">
        <v>482</v>
      </c>
      <c r="D17" s="118">
        <f t="shared" si="0"/>
        <v>132400</v>
      </c>
      <c r="E17" s="119">
        <v>0</v>
      </c>
      <c r="F17" s="119">
        <v>0</v>
      </c>
      <c r="G17" s="119">
        <v>12000</v>
      </c>
      <c r="H17" s="119">
        <v>0</v>
      </c>
      <c r="I17" s="119">
        <v>0</v>
      </c>
      <c r="J17" s="119">
        <f>74400+46000</f>
        <v>120400</v>
      </c>
      <c r="K17" s="119">
        <v>0</v>
      </c>
      <c r="L17" s="119">
        <v>0</v>
      </c>
    </row>
    <row r="18" spans="1:12" ht="30">
      <c r="A18" s="17"/>
      <c r="B18" s="17" t="s">
        <v>483</v>
      </c>
      <c r="C18" s="18" t="s">
        <v>484</v>
      </c>
      <c r="D18" s="118">
        <f t="shared" si="0"/>
        <v>0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</row>
    <row r="19" spans="1:12" ht="30">
      <c r="A19" s="17"/>
      <c r="B19" s="17" t="s">
        <v>485</v>
      </c>
      <c r="C19" s="18" t="s">
        <v>486</v>
      </c>
      <c r="D19" s="118">
        <f t="shared" si="0"/>
        <v>242</v>
      </c>
      <c r="E19" s="119">
        <v>0</v>
      </c>
      <c r="F19" s="119">
        <v>0</v>
      </c>
      <c r="G19" s="119">
        <v>242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</row>
    <row r="20" spans="1:12" ht="30">
      <c r="A20" s="17"/>
      <c r="B20" s="17" t="s">
        <v>487</v>
      </c>
      <c r="C20" s="18" t="s">
        <v>488</v>
      </c>
      <c r="D20" s="118">
        <f t="shared" si="0"/>
        <v>1830</v>
      </c>
      <c r="E20" s="119">
        <v>0</v>
      </c>
      <c r="F20" s="119">
        <v>0</v>
      </c>
      <c r="G20" s="119">
        <v>0</v>
      </c>
      <c r="H20" s="119">
        <v>0</v>
      </c>
      <c r="I20" s="119">
        <v>0</v>
      </c>
      <c r="J20" s="119">
        <v>1830</v>
      </c>
      <c r="K20" s="119">
        <v>0</v>
      </c>
      <c r="L20" s="119">
        <v>0</v>
      </c>
    </row>
    <row r="21" spans="1:14" ht="18">
      <c r="A21" s="17"/>
      <c r="B21" s="17" t="s">
        <v>489</v>
      </c>
      <c r="C21" s="18" t="s">
        <v>490</v>
      </c>
      <c r="D21" s="118">
        <f t="shared" si="0"/>
        <v>26500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19">
        <v>26500</v>
      </c>
      <c r="K21" s="119">
        <v>0</v>
      </c>
      <c r="L21" s="119">
        <v>0</v>
      </c>
      <c r="M21" s="120"/>
      <c r="N21" s="38"/>
    </row>
    <row r="22" spans="1:14" ht="30">
      <c r="A22" s="17"/>
      <c r="B22" s="17" t="s">
        <v>491</v>
      </c>
      <c r="C22" s="18" t="s">
        <v>492</v>
      </c>
      <c r="D22" s="118">
        <f>SUM(E22:L22)</f>
        <v>14632</v>
      </c>
      <c r="E22" s="119">
        <v>0</v>
      </c>
      <c r="F22" s="119">
        <v>0</v>
      </c>
      <c r="G22" s="119">
        <v>0</v>
      </c>
      <c r="H22" s="119">
        <v>0</v>
      </c>
      <c r="I22" s="119">
        <v>0</v>
      </c>
      <c r="J22" s="119">
        <v>14632</v>
      </c>
      <c r="K22" s="119">
        <v>0</v>
      </c>
      <c r="L22" s="119">
        <v>0</v>
      </c>
      <c r="M22" s="120"/>
      <c r="N22" s="38"/>
    </row>
    <row r="23" spans="1:14" ht="18">
      <c r="A23" s="17"/>
      <c r="B23" s="17" t="s">
        <v>878</v>
      </c>
      <c r="C23" s="18" t="s">
        <v>879</v>
      </c>
      <c r="D23" s="118">
        <f>SUM(E23:L23)</f>
        <v>8000</v>
      </c>
      <c r="E23" s="119">
        <v>0</v>
      </c>
      <c r="F23" s="119">
        <v>0</v>
      </c>
      <c r="G23" s="119">
        <v>8000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38"/>
      <c r="N23" s="38"/>
    </row>
    <row r="24" spans="1:14" ht="18">
      <c r="A24" s="17"/>
      <c r="B24" s="17" t="s">
        <v>880</v>
      </c>
      <c r="C24" s="18" t="s">
        <v>893</v>
      </c>
      <c r="D24" s="118">
        <f>SUM(E24:L24)</f>
        <v>54000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  <c r="J24" s="119">
        <v>54000</v>
      </c>
      <c r="K24" s="119">
        <v>0</v>
      </c>
      <c r="L24" s="119">
        <v>0</v>
      </c>
      <c r="M24" s="38"/>
      <c r="N24" s="38"/>
    </row>
    <row r="25" spans="1:14" ht="18">
      <c r="A25" s="17"/>
      <c r="B25" s="17" t="s">
        <v>881</v>
      </c>
      <c r="C25" s="18" t="s">
        <v>882</v>
      </c>
      <c r="D25" s="118">
        <f>SUM(E25:L25)</f>
        <v>34000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19">
        <v>34000</v>
      </c>
      <c r="K25" s="119">
        <v>0</v>
      </c>
      <c r="L25" s="119">
        <v>0</v>
      </c>
      <c r="M25" s="38"/>
      <c r="N25" s="38"/>
    </row>
    <row r="26" spans="1:12" ht="18">
      <c r="A26" s="17" t="s">
        <v>69</v>
      </c>
      <c r="B26" s="17"/>
      <c r="C26" s="103" t="s">
        <v>39</v>
      </c>
      <c r="D26" s="24">
        <f t="shared" si="0"/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24">
        <v>0</v>
      </c>
    </row>
    <row r="27" spans="1:13" ht="18" customHeight="1">
      <c r="A27" s="214" t="s">
        <v>341</v>
      </c>
      <c r="B27" s="214"/>
      <c r="C27" s="214"/>
      <c r="D27" s="24">
        <f>SUM(E27:L27)</f>
        <v>1264000</v>
      </c>
      <c r="E27" s="116">
        <f aca="true" t="shared" si="2" ref="E27:L27">E10+E11+E26</f>
        <v>0</v>
      </c>
      <c r="F27" s="116">
        <f t="shared" si="2"/>
        <v>0</v>
      </c>
      <c r="G27" s="116">
        <f t="shared" si="2"/>
        <v>20242</v>
      </c>
      <c r="H27" s="116">
        <f t="shared" si="2"/>
        <v>0</v>
      </c>
      <c r="I27" s="116">
        <f t="shared" si="2"/>
        <v>18000</v>
      </c>
      <c r="J27" s="116">
        <f t="shared" si="2"/>
        <v>1225758</v>
      </c>
      <c r="K27" s="116">
        <f t="shared" si="2"/>
        <v>0</v>
      </c>
      <c r="L27" s="116">
        <f t="shared" si="2"/>
        <v>0</v>
      </c>
      <c r="M27" s="38"/>
    </row>
  </sheetData>
  <sheetProtection selectLockedCells="1" selectUnlockedCells="1"/>
  <mergeCells count="11">
    <mergeCell ref="A1:L1"/>
    <mergeCell ref="A3:L3"/>
    <mergeCell ref="A4:L4"/>
    <mergeCell ref="A7:A9"/>
    <mergeCell ref="B7:B9"/>
    <mergeCell ref="C7:C9"/>
    <mergeCell ref="D7:D9"/>
    <mergeCell ref="E7:L7"/>
    <mergeCell ref="E8:I8"/>
    <mergeCell ref="J8:L8"/>
    <mergeCell ref="A27:C27"/>
  </mergeCells>
  <printOptions horizontalCentered="1" verticalCentered="1"/>
  <pageMargins left="0.25" right="0.25" top="0.75" bottom="0.75" header="0.3" footer="0.3"/>
  <pageSetup fitToHeight="1" fitToWidth="1" horizontalDpi="1200" verticalDpi="1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Battyányi Tamás Dr.</cp:lastModifiedBy>
  <cp:lastPrinted>2014-02-27T13:18:43Z</cp:lastPrinted>
  <dcterms:modified xsi:type="dcterms:W3CDTF">2014-02-27T13:21:47Z</dcterms:modified>
  <cp:category/>
  <cp:version/>
  <cp:contentType/>
  <cp:contentStatus/>
</cp:coreProperties>
</file>