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'Munka1'!$A$1:$G$145</definedName>
  </definedNames>
  <calcPr fullCalcOnLoad="1"/>
</workbook>
</file>

<file path=xl/sharedStrings.xml><?xml version="1.0" encoding="utf-8"?>
<sst xmlns="http://schemas.openxmlformats.org/spreadsheetml/2006/main" count="181" uniqueCount="119">
  <si>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</si>
  <si>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</si>
  <si>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</si>
  <si>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</si>
  <si>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</si>
  <si>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</si>
  <si>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</si>
  <si>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</si>
  <si>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</si>
  <si>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</si>
  <si>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</si>
  <si>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</si>
  <si>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</si>
  <si>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</si>
  <si>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</si>
  <si>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</si>
  <si>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</si>
  <si>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</si>
  <si>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</si>
  <si>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</si>
  <si>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</si>
  <si>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</si>
  <si>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</si>
  <si>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</si>
  <si>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</si>
  <si>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</si>
  <si>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</si>
  <si>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</si>
  <si>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</si>
  <si>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</si>
  <si>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</si>
  <si>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</si>
  <si>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</si>
  <si>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</si>
  <si>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</si>
  <si>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</si>
  <si>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</si>
  <si>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</si>
  <si>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</si>
  <si>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</si>
  <si>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</si>
  <si>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</si>
  <si>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</si>
  <si>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</si>
  <si>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</si>
  <si>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</si>
  <si>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</si>
  <si>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</si>
  <si>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</si>
  <si>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</si>
  <si>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</si>
  <si>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</si>
  <si>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</si>
  <si>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</si>
  <si>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</si>
  <si>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</si>
  <si>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</si>
  <si>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</si>
  <si>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</si>
  <si>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</si>
  <si>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</si>
  <si>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</si>
  <si>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</si>
  <si>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</si>
  <si>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</si>
  <si>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</si>
  <si>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</si>
  <si>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</si>
  <si>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</si>
  <si>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</si>
  <si>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</si>
  <si>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</si>
  <si>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</si>
  <si>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</si>
  <si>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</si>
  <si>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</si>
  <si>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</si>
  <si>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</si>
  <si>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</si>
  <si>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</si>
  <si>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</si>
  <si>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</si>
  <si>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841191-1</t>
  </si>
  <si>
    <t>Nemzeti ünnepek programjai</t>
  </si>
  <si>
    <t>862301-1</t>
  </si>
  <si>
    <t>Fogorvosi alapellátás</t>
  </si>
  <si>
    <t>egyéb működési kiadás</t>
  </si>
  <si>
    <t>882129-1</t>
  </si>
  <si>
    <t>Egyéb eseti pénzbeli</t>
  </si>
  <si>
    <t>Önkormányzati elszámolás</t>
  </si>
  <si>
    <t>841901-9</t>
  </si>
  <si>
    <t>Egyéb működési kiadások</t>
  </si>
  <si>
    <t>Egyéb működési célú kiadás</t>
  </si>
  <si>
    <t>Épületfelújítás áfával</t>
  </si>
  <si>
    <t>különbözet</t>
  </si>
  <si>
    <t>D</t>
  </si>
  <si>
    <t>E</t>
  </si>
  <si>
    <t xml:space="preserve"> </t>
  </si>
  <si>
    <t>Felhalmozási kiadás</t>
  </si>
  <si>
    <t>Önk. És társuláso által végz.tev.</t>
  </si>
  <si>
    <t>Intézményi beruházások</t>
  </si>
  <si>
    <t>841402-1</t>
  </si>
  <si>
    <t>Pénzeszk.betétbe helyezése</t>
  </si>
  <si>
    <t>841154-1</t>
  </si>
  <si>
    <t>Önk.vagyongazdálkodás</t>
  </si>
  <si>
    <t>Rászorultságtól függő normatív támogatás</t>
  </si>
  <si>
    <t>842541-1</t>
  </si>
  <si>
    <t>Ár- és belvízvédelem</t>
  </si>
  <si>
    <t>dologi kiadás</t>
  </si>
  <si>
    <t>841907-9</t>
  </si>
  <si>
    <t>Mód. Ei.</t>
  </si>
  <si>
    <t>Üdülői szálláshely-szolg.</t>
  </si>
  <si>
    <t>Személyi jellegű juttatások</t>
  </si>
  <si>
    <t>Munkaadói jár.</t>
  </si>
  <si>
    <t>Felújítások</t>
  </si>
  <si>
    <t>Államháztartási megelőlegezések</t>
  </si>
  <si>
    <t>EFOP költségei</t>
  </si>
  <si>
    <t>Kiadások előirányzata feladatonként, tevékenységenként 2019. év módosított</t>
  </si>
  <si>
    <t>4.b melléklet a 9/2019. (X. 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</si>
</sst>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35" borderId="12" xfId="0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5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3" fillId="35" borderId="12" xfId="0" applyNumberFormat="1" applyFont="1" applyFill="1" applyBorder="1" applyAlignment="1">
      <alignment/>
    </xf>
    <xf numFmtId="0" fontId="2" fillId="0" borderId="29" xfId="0" applyFont="1" applyBorder="1" applyAlignment="1">
      <alignment wrapText="1"/>
    </xf>
    <xf numFmtId="3" fontId="0" fillId="35" borderId="12" xfId="0" applyNumberFormat="1" applyFont="1" applyFill="1" applyBorder="1" applyAlignment="1">
      <alignment/>
    </xf>
    <xf numFmtId="49" fontId="3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0" fillId="35" borderId="36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3" fontId="0" fillId="35" borderId="20" xfId="0" applyNumberFormat="1" applyFill="1" applyBorder="1" applyAlignment="1">
      <alignment/>
    </xf>
    <xf numFmtId="0" fontId="0" fillId="35" borderId="0" xfId="0" applyFill="1" applyAlignment="1">
      <alignment/>
    </xf>
    <xf numFmtId="0" fontId="3" fillId="33" borderId="32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9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2.00390625" style="0" bestFit="1" customWidth="1"/>
    <col min="7" max="7" width="13.7109375" style="0" bestFit="1" customWidth="1"/>
    <col min="19" max="19" width="43.7109375" style="0" bestFit="1" customWidth="1"/>
  </cols>
  <sheetData>
    <row r="1" spans="1:5" ht="12.75">
      <c r="A1" s="91" t="s">
        <v>118</v>
      </c>
      <c r="B1" s="92"/>
      <c r="C1" s="92"/>
      <c r="D1" s="92"/>
      <c r="E1" s="92"/>
    </row>
    <row r="2" spans="1:5" ht="12.75">
      <c r="A2" s="1"/>
      <c r="B2" s="1"/>
      <c r="C2" s="1"/>
      <c r="D2" s="1"/>
      <c r="E2" s="1"/>
    </row>
    <row r="3" spans="1:5" ht="15" customHeight="1">
      <c r="A3" s="93" t="s">
        <v>117</v>
      </c>
      <c r="B3" s="93"/>
      <c r="C3" s="93"/>
      <c r="D3" s="93"/>
      <c r="E3" s="93"/>
    </row>
    <row r="4" spans="1:5" ht="23.25" customHeight="1">
      <c r="A4" s="93"/>
      <c r="B4" s="93"/>
      <c r="C4" s="93"/>
      <c r="D4" s="93"/>
      <c r="E4" s="93"/>
    </row>
    <row r="5" spans="1:5" ht="15.75" thickBot="1">
      <c r="A5" s="2"/>
      <c r="B5" s="2"/>
      <c r="C5" s="2"/>
      <c r="D5" s="2"/>
      <c r="E5" s="2"/>
    </row>
    <row r="6" spans="1:7" ht="16.5" thickBot="1">
      <c r="A6" s="31"/>
      <c r="B6" s="32"/>
      <c r="C6" s="33" t="s">
        <v>0</v>
      </c>
      <c r="D6" s="33" t="s">
        <v>1</v>
      </c>
      <c r="E6" s="33" t="s">
        <v>2</v>
      </c>
      <c r="F6" s="29" t="s">
        <v>95</v>
      </c>
      <c r="G6" s="30" t="s">
        <v>96</v>
      </c>
    </row>
    <row r="7" spans="1:7" ht="16.5" thickBot="1">
      <c r="A7" s="34"/>
      <c r="B7" s="35" t="s">
        <v>3</v>
      </c>
      <c r="C7" s="35" t="s">
        <v>4</v>
      </c>
      <c r="D7" s="35" t="s">
        <v>5</v>
      </c>
      <c r="E7" s="35" t="s">
        <v>6</v>
      </c>
      <c r="F7" s="26" t="s">
        <v>110</v>
      </c>
      <c r="G7" s="27" t="s">
        <v>94</v>
      </c>
    </row>
    <row r="8" spans="1:7" ht="15">
      <c r="A8" s="3"/>
      <c r="B8" s="4"/>
      <c r="C8" s="4"/>
      <c r="D8" s="4"/>
      <c r="E8" s="36"/>
      <c r="F8" s="8"/>
      <c r="G8" s="28"/>
    </row>
    <row r="9" spans="1:7" ht="15.75">
      <c r="A9" s="37"/>
      <c r="B9" s="38"/>
      <c r="C9" s="94" t="s">
        <v>7</v>
      </c>
      <c r="D9" s="95"/>
      <c r="E9" s="5">
        <f>SUM(E11,E14,E24,E27,E29,E20,E32,E37,E45,E63,E68,E71,E73,E79,E81,E86,E89,E91,E96,E103,E106,E111,E117,E119,E57,E59,E109)</f>
        <v>644586</v>
      </c>
      <c r="F9" s="5">
        <f>SUM(F11,F14,F24,F27,F29,F20,F32,F37,F45,F63,F68,F71,F73,F79,F81,F86,F89,F91,F96,F103,F106,F111,F117,F119,F57,F59,F109,F40)</f>
        <v>1569722</v>
      </c>
      <c r="G9" s="21">
        <f aca="true" t="shared" si="0" ref="G9:G48">F9-E9</f>
        <v>925136</v>
      </c>
    </row>
    <row r="10" spans="1:7" ht="15">
      <c r="A10" s="39"/>
      <c r="B10" s="40"/>
      <c r="C10" s="40"/>
      <c r="D10" s="41"/>
      <c r="E10" s="6"/>
      <c r="F10" s="8"/>
      <c r="G10" s="21">
        <f t="shared" si="0"/>
        <v>0</v>
      </c>
    </row>
    <row r="11" spans="1:11" ht="15">
      <c r="A11" s="39"/>
      <c r="B11" s="42" t="s">
        <v>8</v>
      </c>
      <c r="C11" s="42" t="s">
        <v>9</v>
      </c>
      <c r="D11" s="43"/>
      <c r="E11" s="45">
        <f>SUM(E12:E13)</f>
        <v>254</v>
      </c>
      <c r="F11" s="7">
        <f>SUM(F12:F13)</f>
        <v>254</v>
      </c>
      <c r="G11" s="21">
        <f t="shared" si="0"/>
        <v>0</v>
      </c>
      <c r="K11" t="s">
        <v>97</v>
      </c>
    </row>
    <row r="12" spans="1:7" ht="15">
      <c r="A12" s="39"/>
      <c r="B12" s="40"/>
      <c r="C12" s="40"/>
      <c r="D12" s="41" t="s">
        <v>10</v>
      </c>
      <c r="E12" s="44">
        <v>254</v>
      </c>
      <c r="F12" s="8">
        <v>254</v>
      </c>
      <c r="G12" s="21">
        <f t="shared" si="0"/>
        <v>0</v>
      </c>
    </row>
    <row r="13" spans="1:7" ht="15">
      <c r="A13" s="39"/>
      <c r="B13" s="40"/>
      <c r="C13" s="40"/>
      <c r="D13" s="41" t="s">
        <v>23</v>
      </c>
      <c r="E13" s="44">
        <v>0</v>
      </c>
      <c r="F13" s="8">
        <v>0</v>
      </c>
      <c r="G13" s="21">
        <f t="shared" si="0"/>
        <v>0</v>
      </c>
    </row>
    <row r="14" spans="1:7" ht="15">
      <c r="A14" s="39"/>
      <c r="B14" s="42">
        <v>81071</v>
      </c>
      <c r="C14" s="42" t="s">
        <v>111</v>
      </c>
      <c r="D14" s="43"/>
      <c r="E14" s="45">
        <f>SUM(E17+E18+E19+E16+E15)</f>
        <v>5000</v>
      </c>
      <c r="F14" s="45">
        <f>SUM(F17+F18+F19+F16+F15)</f>
        <v>5000</v>
      </c>
      <c r="G14" s="21">
        <f t="shared" si="0"/>
        <v>0</v>
      </c>
    </row>
    <row r="15" spans="1:7" s="79" customFormat="1" ht="14.25">
      <c r="A15" s="76"/>
      <c r="B15" s="77"/>
      <c r="C15" s="77"/>
      <c r="D15" s="80" t="s">
        <v>112</v>
      </c>
      <c r="E15" s="81"/>
      <c r="F15" s="78"/>
      <c r="G15" s="21">
        <f t="shared" si="0"/>
        <v>0</v>
      </c>
    </row>
    <row r="16" spans="1:7" s="79" customFormat="1" ht="14.25">
      <c r="A16" s="76"/>
      <c r="B16" s="77"/>
      <c r="C16" s="77"/>
      <c r="D16" s="80" t="s">
        <v>113</v>
      </c>
      <c r="E16" s="81"/>
      <c r="F16" s="78"/>
      <c r="G16" s="21">
        <f t="shared" si="0"/>
        <v>0</v>
      </c>
    </row>
    <row r="17" spans="1:7" ht="15">
      <c r="A17" s="39"/>
      <c r="B17" s="40"/>
      <c r="C17" s="40"/>
      <c r="D17" s="41" t="s">
        <v>10</v>
      </c>
      <c r="E17" s="44">
        <v>5000</v>
      </c>
      <c r="F17" s="8">
        <v>5000</v>
      </c>
      <c r="G17" s="21">
        <f t="shared" si="0"/>
        <v>0</v>
      </c>
    </row>
    <row r="18" spans="1:15" ht="15">
      <c r="A18" s="39"/>
      <c r="B18" s="40"/>
      <c r="C18" s="40"/>
      <c r="D18" s="41" t="s">
        <v>23</v>
      </c>
      <c r="E18" s="44"/>
      <c r="F18" s="8"/>
      <c r="G18" s="21">
        <f t="shared" si="0"/>
        <v>0</v>
      </c>
      <c r="O18" s="84"/>
    </row>
    <row r="19" spans="1:7" ht="15">
      <c r="A19" s="39"/>
      <c r="B19" s="40"/>
      <c r="C19" s="40"/>
      <c r="D19" s="41" t="s">
        <v>114</v>
      </c>
      <c r="E19" s="44"/>
      <c r="F19" s="8"/>
      <c r="G19" s="21">
        <f t="shared" si="0"/>
        <v>0</v>
      </c>
    </row>
    <row r="20" spans="1:15" ht="15">
      <c r="A20" s="39"/>
      <c r="B20" s="42" t="s">
        <v>11</v>
      </c>
      <c r="C20" s="42" t="s">
        <v>70</v>
      </c>
      <c r="D20" s="43"/>
      <c r="E20" s="45">
        <f>SUM(E21:E23)</f>
        <v>5715</v>
      </c>
      <c r="F20" s="7">
        <f>SUM(F21:F22)</f>
        <v>5715</v>
      </c>
      <c r="G20" s="21">
        <f t="shared" si="0"/>
        <v>0</v>
      </c>
      <c r="O20" s="84"/>
    </row>
    <row r="21" spans="1:7" ht="15">
      <c r="A21" s="39"/>
      <c r="B21" s="42"/>
      <c r="C21" s="42"/>
      <c r="D21" s="41" t="s">
        <v>10</v>
      </c>
      <c r="E21" s="46">
        <v>5715</v>
      </c>
      <c r="F21" s="8">
        <v>5715</v>
      </c>
      <c r="G21" s="21">
        <f t="shared" si="0"/>
        <v>0</v>
      </c>
    </row>
    <row r="22" spans="1:7" ht="15">
      <c r="A22" s="39"/>
      <c r="B22" s="40"/>
      <c r="C22" s="40"/>
      <c r="D22" s="41" t="s">
        <v>92</v>
      </c>
      <c r="E22" s="44"/>
      <c r="F22" s="8">
        <v>0</v>
      </c>
      <c r="G22" s="21">
        <f t="shared" si="0"/>
        <v>0</v>
      </c>
    </row>
    <row r="23" spans="1:7" ht="15">
      <c r="A23" s="39"/>
      <c r="B23" s="40"/>
      <c r="C23" s="40"/>
      <c r="D23" s="41" t="s">
        <v>98</v>
      </c>
      <c r="E23" s="44"/>
      <c r="F23" s="7">
        <v>0</v>
      </c>
      <c r="G23" s="21">
        <f t="shared" si="0"/>
        <v>0</v>
      </c>
    </row>
    <row r="24" spans="1:7" ht="15">
      <c r="A24" s="39"/>
      <c r="B24" s="42" t="s">
        <v>13</v>
      </c>
      <c r="C24" s="42" t="s">
        <v>14</v>
      </c>
      <c r="D24" s="43"/>
      <c r="E24" s="45">
        <f>SUM(E25+E26)</f>
        <v>6960</v>
      </c>
      <c r="F24" s="45">
        <f>SUM(F25+F26)</f>
        <v>6960</v>
      </c>
      <c r="G24" s="21">
        <f t="shared" si="0"/>
        <v>0</v>
      </c>
    </row>
    <row r="25" spans="1:7" ht="15">
      <c r="A25" s="39"/>
      <c r="B25" s="40"/>
      <c r="C25" s="40"/>
      <c r="D25" s="41" t="s">
        <v>10</v>
      </c>
      <c r="E25" s="44">
        <v>6960</v>
      </c>
      <c r="F25" s="8">
        <v>6960</v>
      </c>
      <c r="G25" s="21">
        <f t="shared" si="0"/>
        <v>0</v>
      </c>
    </row>
    <row r="26" spans="1:7" ht="15">
      <c r="A26" s="39"/>
      <c r="B26" s="40"/>
      <c r="C26" s="40"/>
      <c r="D26" s="41" t="s">
        <v>98</v>
      </c>
      <c r="E26" s="44"/>
      <c r="F26" s="9"/>
      <c r="G26" s="21">
        <f t="shared" si="0"/>
        <v>0</v>
      </c>
    </row>
    <row r="27" spans="1:7" ht="15">
      <c r="A27" s="39"/>
      <c r="B27" s="42" t="s">
        <v>82</v>
      </c>
      <c r="C27" s="42" t="s">
        <v>83</v>
      </c>
      <c r="D27" s="43"/>
      <c r="E27" s="45">
        <f>SUM(E28)</f>
        <v>648</v>
      </c>
      <c r="F27" s="45">
        <f>SUM(F28)</f>
        <v>648</v>
      </c>
      <c r="G27" s="21">
        <f t="shared" si="0"/>
        <v>0</v>
      </c>
    </row>
    <row r="28" spans="1:7" ht="15">
      <c r="A28" s="39"/>
      <c r="B28" s="40"/>
      <c r="C28" s="40"/>
      <c r="D28" s="41" t="s">
        <v>43</v>
      </c>
      <c r="E28" s="44">
        <v>648</v>
      </c>
      <c r="F28" s="9">
        <v>648</v>
      </c>
      <c r="G28" s="21">
        <f t="shared" si="0"/>
        <v>0</v>
      </c>
    </row>
    <row r="29" spans="1:7" ht="15">
      <c r="A29" s="39"/>
      <c r="B29" s="42" t="s">
        <v>15</v>
      </c>
      <c r="C29" s="42" t="s">
        <v>16</v>
      </c>
      <c r="D29" s="43"/>
      <c r="E29" s="45">
        <f>SUM(E30:E31)</f>
        <v>1461</v>
      </c>
      <c r="F29" s="45">
        <f>SUM(F30:F31)</f>
        <v>1461</v>
      </c>
      <c r="G29" s="21">
        <f t="shared" si="0"/>
        <v>0</v>
      </c>
    </row>
    <row r="30" spans="1:7" ht="15">
      <c r="A30" s="39"/>
      <c r="B30" s="40"/>
      <c r="C30" s="40"/>
      <c r="D30" s="41" t="s">
        <v>10</v>
      </c>
      <c r="E30" s="44">
        <v>1461</v>
      </c>
      <c r="F30" s="8">
        <v>1461</v>
      </c>
      <c r="G30" s="21">
        <f t="shared" si="0"/>
        <v>0</v>
      </c>
    </row>
    <row r="31" spans="1:7" ht="15">
      <c r="A31" s="39"/>
      <c r="B31" s="40"/>
      <c r="C31" s="40"/>
      <c r="D31" s="41" t="s">
        <v>23</v>
      </c>
      <c r="E31" s="44"/>
      <c r="F31" s="7"/>
      <c r="G31" s="21">
        <f t="shared" si="0"/>
        <v>0</v>
      </c>
    </row>
    <row r="32" spans="1:7" ht="15">
      <c r="A32" s="39"/>
      <c r="B32" s="42" t="s">
        <v>56</v>
      </c>
      <c r="C32" s="42" t="s">
        <v>99</v>
      </c>
      <c r="D32" s="43"/>
      <c r="E32" s="45">
        <f>+E33+E34+E35+E36</f>
        <v>17752</v>
      </c>
      <c r="F32" s="45">
        <f>+F33+F34+F35+F36</f>
        <v>17752</v>
      </c>
      <c r="G32" s="21">
        <f t="shared" si="0"/>
        <v>0</v>
      </c>
    </row>
    <row r="33" spans="1:7" ht="15">
      <c r="A33" s="39"/>
      <c r="B33" s="42"/>
      <c r="C33" s="42"/>
      <c r="D33" s="41" t="s">
        <v>20</v>
      </c>
      <c r="E33" s="46">
        <v>14976</v>
      </c>
      <c r="F33" s="8">
        <v>14976</v>
      </c>
      <c r="G33" s="21">
        <f t="shared" si="0"/>
        <v>0</v>
      </c>
    </row>
    <row r="34" spans="1:7" ht="15">
      <c r="A34" s="39"/>
      <c r="B34" s="42"/>
      <c r="C34" s="42"/>
      <c r="D34" s="41" t="s">
        <v>21</v>
      </c>
      <c r="E34" s="46">
        <v>2776</v>
      </c>
      <c r="F34" s="8">
        <v>2776</v>
      </c>
      <c r="G34" s="21">
        <f t="shared" si="0"/>
        <v>0</v>
      </c>
    </row>
    <row r="35" spans="1:7" ht="15">
      <c r="A35" s="39"/>
      <c r="B35" s="40"/>
      <c r="C35" s="40"/>
      <c r="D35" s="41" t="s">
        <v>10</v>
      </c>
      <c r="E35" s="44"/>
      <c r="F35" s="9"/>
      <c r="G35" s="21">
        <f t="shared" si="0"/>
        <v>0</v>
      </c>
    </row>
    <row r="36" spans="1:7" ht="15">
      <c r="A36" s="39"/>
      <c r="B36" s="40"/>
      <c r="C36" s="40"/>
      <c r="D36" s="41" t="s">
        <v>100</v>
      </c>
      <c r="E36" s="44"/>
      <c r="F36" s="8"/>
      <c r="G36" s="21">
        <f t="shared" si="0"/>
        <v>0</v>
      </c>
    </row>
    <row r="37" spans="1:7" ht="15">
      <c r="A37" s="39"/>
      <c r="B37" s="42" t="s">
        <v>17</v>
      </c>
      <c r="C37" s="42" t="s">
        <v>18</v>
      </c>
      <c r="D37" s="43"/>
      <c r="E37" s="45">
        <f>SUM(E38:E39)</f>
        <v>8382</v>
      </c>
      <c r="F37" s="45">
        <f>SUM(F38:F39)</f>
        <v>8382</v>
      </c>
      <c r="G37" s="21">
        <f t="shared" si="0"/>
        <v>0</v>
      </c>
    </row>
    <row r="38" spans="1:7" ht="15">
      <c r="A38" s="39"/>
      <c r="B38" s="40"/>
      <c r="C38" s="40"/>
      <c r="D38" s="41" t="s">
        <v>10</v>
      </c>
      <c r="E38" s="44">
        <v>8382</v>
      </c>
      <c r="F38" s="9">
        <v>8382</v>
      </c>
      <c r="G38" s="21">
        <f t="shared" si="0"/>
        <v>0</v>
      </c>
    </row>
    <row r="39" spans="1:7" s="89" customFormat="1" ht="15">
      <c r="A39" s="85"/>
      <c r="B39" s="86"/>
      <c r="C39" s="86"/>
      <c r="D39" s="87" t="s">
        <v>23</v>
      </c>
      <c r="E39" s="44"/>
      <c r="F39" s="44"/>
      <c r="G39" s="88">
        <f t="shared" si="0"/>
        <v>0</v>
      </c>
    </row>
    <row r="40" spans="1:7" ht="15.75">
      <c r="A40" s="39"/>
      <c r="B40" s="40"/>
      <c r="C40" s="99" t="s">
        <v>116</v>
      </c>
      <c r="D40" s="100"/>
      <c r="E40" s="44"/>
      <c r="F40" s="5">
        <f>+F41+F42+F43+F44</f>
        <v>0</v>
      </c>
      <c r="G40" s="83">
        <f t="shared" si="0"/>
        <v>0</v>
      </c>
    </row>
    <row r="41" spans="1:7" ht="15">
      <c r="A41" s="39"/>
      <c r="B41" s="40"/>
      <c r="C41" s="40"/>
      <c r="D41" s="41" t="s">
        <v>20</v>
      </c>
      <c r="E41" s="44"/>
      <c r="F41" s="82"/>
      <c r="G41" s="21">
        <f t="shared" si="0"/>
        <v>0</v>
      </c>
    </row>
    <row r="42" spans="1:7" ht="15">
      <c r="A42" s="39"/>
      <c r="B42" s="40"/>
      <c r="C42" s="40"/>
      <c r="D42" s="41" t="s">
        <v>21</v>
      </c>
      <c r="E42" s="44"/>
      <c r="F42" s="82"/>
      <c r="G42" s="21">
        <f t="shared" si="0"/>
        <v>0</v>
      </c>
    </row>
    <row r="43" spans="1:7" ht="15">
      <c r="A43" s="39"/>
      <c r="B43" s="40"/>
      <c r="C43" s="40"/>
      <c r="D43" s="41" t="s">
        <v>10</v>
      </c>
      <c r="E43" s="44"/>
      <c r="F43" s="82"/>
      <c r="G43" s="21">
        <f t="shared" si="0"/>
        <v>0</v>
      </c>
    </row>
    <row r="44" spans="1:7" ht="15">
      <c r="A44" s="39"/>
      <c r="B44" s="40"/>
      <c r="C44" s="40"/>
      <c r="D44" s="41" t="s">
        <v>79</v>
      </c>
      <c r="E44" s="44"/>
      <c r="F44" s="82"/>
      <c r="G44" s="21">
        <f t="shared" si="0"/>
        <v>0</v>
      </c>
    </row>
    <row r="45" spans="1:7" ht="15">
      <c r="A45" s="39"/>
      <c r="B45" s="42" t="s">
        <v>101</v>
      </c>
      <c r="C45" s="42" t="s">
        <v>19</v>
      </c>
      <c r="D45" s="43"/>
      <c r="E45" s="45">
        <f>SUM(E46:E56)</f>
        <v>308245</v>
      </c>
      <c r="F45" s="45">
        <f>SUM(F46:F56)</f>
        <v>1222208</v>
      </c>
      <c r="G45" s="21">
        <f t="shared" si="0"/>
        <v>913963</v>
      </c>
    </row>
    <row r="46" spans="1:7" ht="15">
      <c r="A46" s="39"/>
      <c r="B46" s="47"/>
      <c r="C46" s="47"/>
      <c r="D46" s="41" t="s">
        <v>20</v>
      </c>
      <c r="E46" s="44">
        <v>14527</v>
      </c>
      <c r="F46" s="8">
        <f>14527+124</f>
        <v>14651</v>
      </c>
      <c r="G46" s="21">
        <f t="shared" si="0"/>
        <v>124</v>
      </c>
    </row>
    <row r="47" spans="1:7" ht="15">
      <c r="A47" s="39"/>
      <c r="B47" s="40"/>
      <c r="C47" s="40"/>
      <c r="D47" s="41" t="s">
        <v>21</v>
      </c>
      <c r="E47" s="44">
        <v>3038</v>
      </c>
      <c r="F47" s="8">
        <v>3038</v>
      </c>
      <c r="G47" s="21">
        <f t="shared" si="0"/>
        <v>0</v>
      </c>
    </row>
    <row r="48" spans="1:7" ht="15">
      <c r="A48" s="39"/>
      <c r="B48" s="40"/>
      <c r="C48" s="40"/>
      <c r="D48" s="41" t="s">
        <v>10</v>
      </c>
      <c r="E48" s="44">
        <v>42404</v>
      </c>
      <c r="F48" s="8">
        <f>42404+133025+68473</f>
        <v>243902</v>
      </c>
      <c r="G48" s="21">
        <f t="shared" si="0"/>
        <v>201498</v>
      </c>
    </row>
    <row r="49" spans="1:7" ht="15">
      <c r="A49" s="39"/>
      <c r="B49" s="40"/>
      <c r="C49" s="40"/>
      <c r="D49" s="41" t="s">
        <v>12</v>
      </c>
      <c r="E49" s="44">
        <v>570</v>
      </c>
      <c r="F49" s="8">
        <v>570</v>
      </c>
      <c r="G49" s="21">
        <f aca="true" t="shared" si="1" ref="G49:G81">F49-E49</f>
        <v>0</v>
      </c>
    </row>
    <row r="50" spans="1:7" ht="15">
      <c r="A50" s="39"/>
      <c r="B50" s="40"/>
      <c r="C50" s="40"/>
      <c r="D50" s="41" t="s">
        <v>22</v>
      </c>
      <c r="E50" s="44">
        <v>9100</v>
      </c>
      <c r="F50" s="8">
        <v>9100</v>
      </c>
      <c r="G50" s="21">
        <f t="shared" si="1"/>
        <v>0</v>
      </c>
    </row>
    <row r="51" spans="1:7" ht="15">
      <c r="A51" s="39"/>
      <c r="B51" s="40"/>
      <c r="C51" s="40"/>
      <c r="D51" s="41" t="s">
        <v>102</v>
      </c>
      <c r="E51" s="44">
        <v>0</v>
      </c>
      <c r="F51" s="8">
        <v>0</v>
      </c>
      <c r="G51" s="21">
        <f t="shared" si="1"/>
        <v>0</v>
      </c>
    </row>
    <row r="52" spans="1:7" ht="15">
      <c r="A52" s="39"/>
      <c r="B52" s="40"/>
      <c r="C52" s="40"/>
      <c r="D52" s="41" t="s">
        <v>79</v>
      </c>
      <c r="E52" s="44">
        <v>231406</v>
      </c>
      <c r="F52" s="8">
        <f>231406+704724+505+32</f>
        <v>936667</v>
      </c>
      <c r="G52" s="21">
        <f t="shared" si="1"/>
        <v>705261</v>
      </c>
    </row>
    <row r="53" spans="1:7" ht="15">
      <c r="A53" s="39"/>
      <c r="B53" s="40"/>
      <c r="C53" s="40"/>
      <c r="D53" s="41" t="s">
        <v>93</v>
      </c>
      <c r="E53" s="44"/>
      <c r="F53" s="8"/>
      <c r="G53" s="21">
        <f t="shared" si="1"/>
        <v>0</v>
      </c>
    </row>
    <row r="54" spans="1:7" ht="15">
      <c r="A54" s="39"/>
      <c r="B54" s="40"/>
      <c r="C54" s="40"/>
      <c r="D54" s="41" t="s">
        <v>71</v>
      </c>
      <c r="E54" s="44">
        <v>7200</v>
      </c>
      <c r="F54" s="9">
        <v>7390</v>
      </c>
      <c r="G54" s="21">
        <f t="shared" si="1"/>
        <v>190</v>
      </c>
    </row>
    <row r="55" spans="1:7" ht="15">
      <c r="A55" s="39"/>
      <c r="B55" s="40"/>
      <c r="C55" s="40"/>
      <c r="D55" s="41" t="s">
        <v>115</v>
      </c>
      <c r="E55" s="44"/>
      <c r="F55" s="9">
        <v>6890</v>
      </c>
      <c r="G55" s="21">
        <f t="shared" si="1"/>
        <v>6890</v>
      </c>
    </row>
    <row r="56" spans="1:7" ht="15">
      <c r="A56" s="39"/>
      <c r="B56" s="40"/>
      <c r="C56" s="40"/>
      <c r="D56" s="41" t="s">
        <v>24</v>
      </c>
      <c r="E56" s="44"/>
      <c r="F56" s="8"/>
      <c r="G56" s="21">
        <f t="shared" si="1"/>
        <v>0</v>
      </c>
    </row>
    <row r="57" spans="1:7" ht="15">
      <c r="A57" s="39"/>
      <c r="B57" s="42" t="s">
        <v>103</v>
      </c>
      <c r="C57" s="42" t="s">
        <v>104</v>
      </c>
      <c r="D57" s="43"/>
      <c r="E57" s="45">
        <f>SUM(E58:E58)</f>
        <v>0</v>
      </c>
      <c r="F57" s="45">
        <f>SUM(F58:F58)</f>
        <v>0</v>
      </c>
      <c r="G57" s="21">
        <f t="shared" si="1"/>
        <v>0</v>
      </c>
    </row>
    <row r="58" spans="1:7" ht="15">
      <c r="A58" s="39"/>
      <c r="B58" s="40"/>
      <c r="C58" s="40"/>
      <c r="D58" s="41" t="s">
        <v>10</v>
      </c>
      <c r="E58" s="44"/>
      <c r="F58" s="8"/>
      <c r="G58" s="21">
        <f t="shared" si="1"/>
        <v>0</v>
      </c>
    </row>
    <row r="59" spans="1:7" ht="15">
      <c r="A59" s="39"/>
      <c r="B59" s="42" t="s">
        <v>26</v>
      </c>
      <c r="C59" s="42" t="s">
        <v>78</v>
      </c>
      <c r="D59" s="43"/>
      <c r="E59" s="45">
        <f>+E60+E61+E62</f>
        <v>2945</v>
      </c>
      <c r="F59" s="45">
        <f>+F60+F61+F62</f>
        <v>2945</v>
      </c>
      <c r="G59" s="21">
        <f t="shared" si="1"/>
        <v>0</v>
      </c>
    </row>
    <row r="60" spans="1:7" ht="15">
      <c r="A60" s="39"/>
      <c r="B60" s="40"/>
      <c r="C60" s="40"/>
      <c r="D60" s="41" t="s">
        <v>10</v>
      </c>
      <c r="E60" s="44">
        <v>2945</v>
      </c>
      <c r="F60" s="8">
        <v>2945</v>
      </c>
      <c r="G60" s="21">
        <f t="shared" si="1"/>
        <v>0</v>
      </c>
    </row>
    <row r="61" spans="1:7" ht="15">
      <c r="A61" s="39"/>
      <c r="B61" s="40"/>
      <c r="C61" s="40"/>
      <c r="D61" s="41" t="s">
        <v>12</v>
      </c>
      <c r="E61" s="44"/>
      <c r="F61" s="7"/>
      <c r="G61" s="21">
        <f t="shared" si="1"/>
        <v>0</v>
      </c>
    </row>
    <row r="62" spans="1:7" ht="15">
      <c r="A62" s="39"/>
      <c r="B62" s="40"/>
      <c r="C62" s="40"/>
      <c r="D62" s="41" t="s">
        <v>23</v>
      </c>
      <c r="E62" s="44"/>
      <c r="F62" s="8"/>
      <c r="G62" s="21">
        <f t="shared" si="1"/>
        <v>0</v>
      </c>
    </row>
    <row r="63" spans="1:7" ht="15">
      <c r="A63" s="39"/>
      <c r="B63" s="42" t="s">
        <v>27</v>
      </c>
      <c r="C63" s="42" t="s">
        <v>28</v>
      </c>
      <c r="D63" s="43"/>
      <c r="E63" s="45">
        <f>SUM(E64:E67)</f>
        <v>19300</v>
      </c>
      <c r="F63" s="45">
        <f>SUM(F64:F67)</f>
        <v>19300</v>
      </c>
      <c r="G63" s="21">
        <f t="shared" si="1"/>
        <v>0</v>
      </c>
    </row>
    <row r="64" spans="1:7" ht="15">
      <c r="A64" s="39"/>
      <c r="B64" s="40"/>
      <c r="C64" s="40"/>
      <c r="D64" s="41" t="s">
        <v>20</v>
      </c>
      <c r="E64" s="44">
        <v>14150</v>
      </c>
      <c r="F64" s="8">
        <v>14150</v>
      </c>
      <c r="G64" s="21">
        <f t="shared" si="1"/>
        <v>0</v>
      </c>
    </row>
    <row r="65" spans="1:7" ht="15">
      <c r="A65" s="39"/>
      <c r="B65" s="40"/>
      <c r="C65" s="40"/>
      <c r="D65" s="41" t="s">
        <v>21</v>
      </c>
      <c r="E65" s="44">
        <v>2251</v>
      </c>
      <c r="F65" s="8">
        <v>2251</v>
      </c>
      <c r="G65" s="21">
        <f t="shared" si="1"/>
        <v>0</v>
      </c>
    </row>
    <row r="66" spans="1:7" ht="15">
      <c r="A66" s="39"/>
      <c r="B66" s="40"/>
      <c r="C66" s="40"/>
      <c r="D66" s="41" t="s">
        <v>10</v>
      </c>
      <c r="E66" s="44">
        <v>2899</v>
      </c>
      <c r="F66" s="9">
        <v>2899</v>
      </c>
      <c r="G66" s="21">
        <f t="shared" si="1"/>
        <v>0</v>
      </c>
    </row>
    <row r="67" spans="1:7" ht="15">
      <c r="A67" s="39"/>
      <c r="B67" s="40"/>
      <c r="C67" s="40"/>
      <c r="D67" s="41" t="s">
        <v>23</v>
      </c>
      <c r="E67" s="44"/>
      <c r="F67" s="8"/>
      <c r="G67" s="21">
        <f t="shared" si="1"/>
        <v>0</v>
      </c>
    </row>
    <row r="68" spans="1:7" ht="15">
      <c r="A68" s="39"/>
      <c r="B68" s="42" t="s">
        <v>84</v>
      </c>
      <c r="C68" s="42" t="s">
        <v>85</v>
      </c>
      <c r="D68" s="43"/>
      <c r="E68" s="45">
        <f>+E69+E70</f>
        <v>5381</v>
      </c>
      <c r="F68" s="45">
        <f>+F69+F70</f>
        <v>5381</v>
      </c>
      <c r="G68" s="21">
        <f t="shared" si="1"/>
        <v>0</v>
      </c>
    </row>
    <row r="69" spans="1:7" ht="15">
      <c r="A69" s="39"/>
      <c r="B69" s="40"/>
      <c r="C69" s="40"/>
      <c r="D69" s="41" t="s">
        <v>10</v>
      </c>
      <c r="E69" s="44">
        <v>1181</v>
      </c>
      <c r="F69" s="9">
        <v>1181</v>
      </c>
      <c r="G69" s="21">
        <f t="shared" si="1"/>
        <v>0</v>
      </c>
    </row>
    <row r="70" spans="1:7" ht="15">
      <c r="A70" s="39"/>
      <c r="B70" s="40"/>
      <c r="C70" s="40"/>
      <c r="D70" s="41" t="s">
        <v>86</v>
      </c>
      <c r="E70" s="44">
        <v>4200</v>
      </c>
      <c r="F70" s="8">
        <v>4200</v>
      </c>
      <c r="G70" s="21">
        <f t="shared" si="1"/>
        <v>0</v>
      </c>
    </row>
    <row r="71" spans="1:7" ht="15">
      <c r="A71" s="39"/>
      <c r="B71" s="42" t="s">
        <v>29</v>
      </c>
      <c r="C71" s="42" t="s">
        <v>30</v>
      </c>
      <c r="D71" s="43"/>
      <c r="E71" s="45">
        <f>SUM(E72)</f>
        <v>0</v>
      </c>
      <c r="F71" s="45">
        <f>SUM(F72)</f>
        <v>0</v>
      </c>
      <c r="G71" s="21">
        <f t="shared" si="1"/>
        <v>0</v>
      </c>
    </row>
    <row r="72" spans="1:7" ht="15">
      <c r="A72" s="39"/>
      <c r="B72" s="40"/>
      <c r="C72" s="40"/>
      <c r="D72" s="41" t="s">
        <v>10</v>
      </c>
      <c r="E72" s="44">
        <v>0</v>
      </c>
      <c r="F72" s="8">
        <v>0</v>
      </c>
      <c r="G72" s="21">
        <f t="shared" si="1"/>
        <v>0</v>
      </c>
    </row>
    <row r="73" spans="1:7" ht="15">
      <c r="A73" s="39"/>
      <c r="B73" s="42" t="s">
        <v>31</v>
      </c>
      <c r="C73" s="42" t="s">
        <v>32</v>
      </c>
      <c r="D73" s="43"/>
      <c r="E73" s="45">
        <f>SUM(E74:E78)</f>
        <v>12219</v>
      </c>
      <c r="F73" s="45">
        <f>SUM(F74:F78)</f>
        <v>12219</v>
      </c>
      <c r="G73" s="21">
        <f t="shared" si="1"/>
        <v>0</v>
      </c>
    </row>
    <row r="74" spans="1:7" ht="15">
      <c r="A74" s="39"/>
      <c r="B74" s="40"/>
      <c r="C74" s="40"/>
      <c r="D74" s="41" t="s">
        <v>20</v>
      </c>
      <c r="E74" s="44">
        <v>8353</v>
      </c>
      <c r="F74" s="8">
        <v>8353</v>
      </c>
      <c r="G74" s="21">
        <f t="shared" si="1"/>
        <v>0</v>
      </c>
    </row>
    <row r="75" spans="1:7" ht="15">
      <c r="A75" s="39"/>
      <c r="B75" s="40"/>
      <c r="C75" s="40"/>
      <c r="D75" s="41" t="s">
        <v>21</v>
      </c>
      <c r="E75" s="44">
        <v>3004</v>
      </c>
      <c r="F75" s="8">
        <v>3004</v>
      </c>
      <c r="G75" s="21">
        <f t="shared" si="1"/>
        <v>0</v>
      </c>
    </row>
    <row r="76" spans="1:7" ht="15">
      <c r="A76" s="39"/>
      <c r="B76" s="40"/>
      <c r="C76" s="40"/>
      <c r="D76" s="41" t="s">
        <v>10</v>
      </c>
      <c r="E76" s="44">
        <v>861</v>
      </c>
      <c r="F76" s="9">
        <v>861</v>
      </c>
      <c r="G76" s="21">
        <f t="shared" si="1"/>
        <v>0</v>
      </c>
    </row>
    <row r="77" spans="1:7" ht="15">
      <c r="A77" s="39"/>
      <c r="B77" s="40"/>
      <c r="C77" s="40"/>
      <c r="D77" s="41" t="s">
        <v>23</v>
      </c>
      <c r="E77" s="44"/>
      <c r="F77" s="8"/>
      <c r="G77" s="21">
        <f t="shared" si="1"/>
        <v>0</v>
      </c>
    </row>
    <row r="78" spans="1:7" ht="15">
      <c r="A78" s="39"/>
      <c r="B78" s="40"/>
      <c r="C78" s="40"/>
      <c r="D78" s="41" t="s">
        <v>12</v>
      </c>
      <c r="E78" s="44">
        <v>1</v>
      </c>
      <c r="F78" s="75">
        <v>1</v>
      </c>
      <c r="G78" s="21">
        <f t="shared" si="1"/>
        <v>0</v>
      </c>
    </row>
    <row r="79" spans="1:7" ht="15">
      <c r="A79" s="39"/>
      <c r="B79" s="42" t="s">
        <v>33</v>
      </c>
      <c r="C79" s="42" t="s">
        <v>34</v>
      </c>
      <c r="D79" s="43"/>
      <c r="E79" s="45">
        <f>SUM(E80)</f>
        <v>3000</v>
      </c>
      <c r="F79" s="45">
        <f>SUM(F80)</f>
        <v>3000</v>
      </c>
      <c r="G79" s="21">
        <f t="shared" si="1"/>
        <v>0</v>
      </c>
    </row>
    <row r="80" spans="1:7" ht="15">
      <c r="A80" s="39"/>
      <c r="B80" s="40"/>
      <c r="C80" s="40"/>
      <c r="D80" s="41" t="s">
        <v>35</v>
      </c>
      <c r="E80" s="44">
        <v>3000</v>
      </c>
      <c r="F80" s="9">
        <v>3000</v>
      </c>
      <c r="G80" s="21">
        <f t="shared" si="1"/>
        <v>0</v>
      </c>
    </row>
    <row r="81" spans="1:7" ht="15">
      <c r="A81" s="39"/>
      <c r="B81" s="42" t="s">
        <v>36</v>
      </c>
      <c r="C81" s="42" t="s">
        <v>74</v>
      </c>
      <c r="D81" s="43"/>
      <c r="E81" s="45">
        <f>SUM(E82:E85)</f>
        <v>10792</v>
      </c>
      <c r="F81" s="45">
        <f>SUM(F82:F85)</f>
        <v>10792</v>
      </c>
      <c r="G81" s="21">
        <f t="shared" si="1"/>
        <v>0</v>
      </c>
    </row>
    <row r="82" spans="1:7" ht="15">
      <c r="A82" s="39"/>
      <c r="B82" s="40"/>
      <c r="C82" s="40"/>
      <c r="D82" s="41" t="s">
        <v>20</v>
      </c>
      <c r="E82" s="44">
        <v>8805</v>
      </c>
      <c r="F82" s="8">
        <v>8805</v>
      </c>
      <c r="G82" s="21">
        <f aca="true" t="shared" si="2" ref="G82:G113">F82-E82</f>
        <v>0</v>
      </c>
    </row>
    <row r="83" spans="1:7" ht="15">
      <c r="A83" s="39"/>
      <c r="B83" s="40"/>
      <c r="C83" s="40"/>
      <c r="D83" s="41" t="s">
        <v>21</v>
      </c>
      <c r="E83" s="44">
        <v>1717</v>
      </c>
      <c r="F83" s="8">
        <v>1717</v>
      </c>
      <c r="G83" s="21">
        <f t="shared" si="2"/>
        <v>0</v>
      </c>
    </row>
    <row r="84" spans="1:7" ht="15">
      <c r="A84" s="39"/>
      <c r="B84" s="40"/>
      <c r="C84" s="40"/>
      <c r="D84" s="41" t="s">
        <v>10</v>
      </c>
      <c r="E84" s="44">
        <v>270</v>
      </c>
      <c r="F84" s="8">
        <v>270</v>
      </c>
      <c r="G84" s="21">
        <f t="shared" si="2"/>
        <v>0</v>
      </c>
    </row>
    <row r="85" spans="1:7" ht="15">
      <c r="A85" s="39"/>
      <c r="B85" s="40"/>
      <c r="C85" s="40"/>
      <c r="D85" s="41" t="s">
        <v>23</v>
      </c>
      <c r="E85" s="44"/>
      <c r="F85" s="7"/>
      <c r="G85" s="21">
        <f t="shared" si="2"/>
        <v>0</v>
      </c>
    </row>
    <row r="86" spans="1:7" ht="15.75">
      <c r="A86" s="39"/>
      <c r="B86" s="38" t="s">
        <v>72</v>
      </c>
      <c r="C86" s="38" t="s">
        <v>73</v>
      </c>
      <c r="D86" s="48"/>
      <c r="E86" s="45">
        <f>SUM(E87:E88)</f>
        <v>21590</v>
      </c>
      <c r="F86" s="45">
        <f>SUM(F87:F88)</f>
        <v>21590</v>
      </c>
      <c r="G86" s="21">
        <f t="shared" si="2"/>
        <v>0</v>
      </c>
    </row>
    <row r="87" spans="1:7" ht="15.75">
      <c r="A87" s="39"/>
      <c r="B87" s="38"/>
      <c r="C87" s="38"/>
      <c r="D87" s="41" t="s">
        <v>105</v>
      </c>
      <c r="E87" s="46"/>
      <c r="F87" s="7"/>
      <c r="G87" s="21">
        <f t="shared" si="2"/>
        <v>0</v>
      </c>
    </row>
    <row r="88" spans="1:7" ht="15">
      <c r="A88" s="39"/>
      <c r="B88" s="40"/>
      <c r="C88" s="40"/>
      <c r="D88" s="41" t="s">
        <v>10</v>
      </c>
      <c r="E88" s="44">
        <v>21590</v>
      </c>
      <c r="F88" s="8">
        <v>21590</v>
      </c>
      <c r="G88" s="21">
        <f t="shared" si="2"/>
        <v>0</v>
      </c>
    </row>
    <row r="89" spans="1:7" ht="15">
      <c r="A89" s="39"/>
      <c r="B89" s="42" t="s">
        <v>90</v>
      </c>
      <c r="C89" s="42" t="s">
        <v>89</v>
      </c>
      <c r="D89" s="43"/>
      <c r="E89" s="45">
        <f>SUM(E90)</f>
        <v>0</v>
      </c>
      <c r="F89" s="45">
        <f>SUM(F90)</f>
        <v>0</v>
      </c>
      <c r="G89" s="21">
        <f t="shared" si="2"/>
        <v>0</v>
      </c>
    </row>
    <row r="90" spans="1:7" ht="15">
      <c r="A90" s="39"/>
      <c r="B90" s="40"/>
      <c r="C90" s="40"/>
      <c r="D90" s="41" t="s">
        <v>91</v>
      </c>
      <c r="E90" s="44"/>
      <c r="F90" s="8"/>
      <c r="G90" s="21">
        <f t="shared" si="2"/>
        <v>0</v>
      </c>
    </row>
    <row r="91" spans="1:7" ht="15">
      <c r="A91" s="39"/>
      <c r="B91" s="42" t="s">
        <v>37</v>
      </c>
      <c r="C91" s="42" t="s">
        <v>38</v>
      </c>
      <c r="D91" s="43"/>
      <c r="E91" s="45">
        <f>SUM(E92:E95)</f>
        <v>4543</v>
      </c>
      <c r="F91" s="45">
        <f>SUM(F92:F95)</f>
        <v>4543</v>
      </c>
      <c r="G91" s="21">
        <f t="shared" si="2"/>
        <v>0</v>
      </c>
    </row>
    <row r="92" spans="1:7" ht="15">
      <c r="A92" s="39"/>
      <c r="B92" s="40"/>
      <c r="C92" s="49"/>
      <c r="D92" s="50" t="s">
        <v>20</v>
      </c>
      <c r="E92" s="44">
        <v>2923</v>
      </c>
      <c r="F92" s="8">
        <v>2923</v>
      </c>
      <c r="G92" s="21">
        <f t="shared" si="2"/>
        <v>0</v>
      </c>
    </row>
    <row r="93" spans="1:7" ht="15">
      <c r="A93" s="39"/>
      <c r="B93" s="40"/>
      <c r="C93" s="40"/>
      <c r="D93" s="41" t="s">
        <v>21</v>
      </c>
      <c r="E93" s="44">
        <v>622</v>
      </c>
      <c r="F93" s="8">
        <v>622</v>
      </c>
      <c r="G93" s="21">
        <f t="shared" si="2"/>
        <v>0</v>
      </c>
    </row>
    <row r="94" spans="1:7" ht="15">
      <c r="A94" s="39"/>
      <c r="B94" s="40"/>
      <c r="C94" s="40"/>
      <c r="D94" s="41" t="s">
        <v>10</v>
      </c>
      <c r="E94" s="44">
        <v>998</v>
      </c>
      <c r="F94" s="9">
        <v>998</v>
      </c>
      <c r="G94" s="21">
        <f t="shared" si="2"/>
        <v>0</v>
      </c>
    </row>
    <row r="95" spans="1:7" ht="15">
      <c r="A95" s="39"/>
      <c r="B95" s="40"/>
      <c r="C95" s="40"/>
      <c r="D95" s="41" t="s">
        <v>23</v>
      </c>
      <c r="E95" s="44"/>
      <c r="F95" s="8"/>
      <c r="G95" s="21">
        <f t="shared" si="2"/>
        <v>0</v>
      </c>
    </row>
    <row r="96" spans="1:7" ht="15">
      <c r="A96" s="39"/>
      <c r="B96" s="42" t="s">
        <v>39</v>
      </c>
      <c r="C96" s="42" t="s">
        <v>40</v>
      </c>
      <c r="D96" s="43"/>
      <c r="E96" s="45">
        <f>SUM(E97:E102)</f>
        <v>8650</v>
      </c>
      <c r="F96" s="45">
        <f>SUM(F97:F102)</f>
        <v>8650</v>
      </c>
      <c r="G96" s="21">
        <f t="shared" si="2"/>
        <v>0</v>
      </c>
    </row>
    <row r="97" spans="1:7" ht="15">
      <c r="A97" s="39"/>
      <c r="B97" s="40"/>
      <c r="C97" s="40"/>
      <c r="D97" s="41" t="s">
        <v>41</v>
      </c>
      <c r="E97" s="44">
        <v>2924</v>
      </c>
      <c r="F97" s="8">
        <v>2924</v>
      </c>
      <c r="G97" s="21">
        <f t="shared" si="2"/>
        <v>0</v>
      </c>
    </row>
    <row r="98" spans="1:7" ht="15">
      <c r="A98" s="39"/>
      <c r="B98" s="40"/>
      <c r="C98" s="40"/>
      <c r="D98" s="41" t="s">
        <v>42</v>
      </c>
      <c r="E98" s="44">
        <v>622</v>
      </c>
      <c r="F98" s="8">
        <v>622</v>
      </c>
      <c r="G98" s="21">
        <f t="shared" si="2"/>
        <v>0</v>
      </c>
    </row>
    <row r="99" spans="1:7" ht="15">
      <c r="A99" s="39"/>
      <c r="B99" s="40"/>
      <c r="C99" s="40"/>
      <c r="D99" s="41" t="s">
        <v>43</v>
      </c>
      <c r="E99" s="44">
        <v>5074</v>
      </c>
      <c r="F99" s="8">
        <v>5074</v>
      </c>
      <c r="G99" s="21">
        <f t="shared" si="2"/>
        <v>0</v>
      </c>
    </row>
    <row r="100" spans="1:7" ht="15">
      <c r="A100" s="39"/>
      <c r="B100" s="40"/>
      <c r="C100" s="40"/>
      <c r="D100" s="41" t="s">
        <v>81</v>
      </c>
      <c r="E100" s="44">
        <v>30</v>
      </c>
      <c r="F100" s="8">
        <v>30</v>
      </c>
      <c r="G100" s="21">
        <f t="shared" si="2"/>
        <v>0</v>
      </c>
    </row>
    <row r="101" spans="1:7" ht="15">
      <c r="A101" s="39"/>
      <c r="B101" s="40"/>
      <c r="C101" s="40"/>
      <c r="D101" s="41" t="s">
        <v>23</v>
      </c>
      <c r="E101" s="44"/>
      <c r="F101" s="9"/>
      <c r="G101" s="21">
        <f t="shared" si="2"/>
        <v>0</v>
      </c>
    </row>
    <row r="102" spans="1:7" ht="15">
      <c r="A102" s="39"/>
      <c r="B102" s="40"/>
      <c r="C102" s="40"/>
      <c r="D102" s="41" t="s">
        <v>80</v>
      </c>
      <c r="E102" s="44"/>
      <c r="F102" s="8"/>
      <c r="G102" s="21">
        <f t="shared" si="2"/>
        <v>0</v>
      </c>
    </row>
    <row r="103" spans="1:7" ht="15">
      <c r="A103" s="39"/>
      <c r="B103" s="42" t="s">
        <v>44</v>
      </c>
      <c r="C103" s="42" t="s">
        <v>45</v>
      </c>
      <c r="D103" s="43"/>
      <c r="E103" s="45">
        <f>+E104+E105</f>
        <v>1610</v>
      </c>
      <c r="F103" s="45">
        <f>+F104+F105</f>
        <v>1610</v>
      </c>
      <c r="G103" s="21">
        <f t="shared" si="2"/>
        <v>0</v>
      </c>
    </row>
    <row r="104" spans="1:7" ht="15">
      <c r="A104" s="39"/>
      <c r="B104" s="40"/>
      <c r="C104" s="40"/>
      <c r="D104" s="41" t="s">
        <v>43</v>
      </c>
      <c r="E104" s="44">
        <v>1610</v>
      </c>
      <c r="F104" s="9">
        <v>1610</v>
      </c>
      <c r="G104" s="21">
        <f>F104-E104</f>
        <v>0</v>
      </c>
    </row>
    <row r="105" spans="1:7" ht="15">
      <c r="A105" s="39"/>
      <c r="B105" s="40"/>
      <c r="C105" s="40"/>
      <c r="D105" s="41" t="s">
        <v>23</v>
      </c>
      <c r="E105" s="44"/>
      <c r="F105" s="8"/>
      <c r="G105" s="21">
        <f t="shared" si="2"/>
        <v>0</v>
      </c>
    </row>
    <row r="106" spans="1:7" ht="15">
      <c r="A106" s="39"/>
      <c r="B106" s="42" t="s">
        <v>46</v>
      </c>
      <c r="C106" s="42" t="s">
        <v>47</v>
      </c>
      <c r="D106" s="43"/>
      <c r="E106" s="45">
        <f>SUM(E107)</f>
        <v>776</v>
      </c>
      <c r="F106" s="45">
        <f>SUM(F107)</f>
        <v>776</v>
      </c>
      <c r="G106" s="21">
        <f t="shared" si="2"/>
        <v>0</v>
      </c>
    </row>
    <row r="107" spans="1:7" ht="15">
      <c r="A107" s="39"/>
      <c r="B107" s="40"/>
      <c r="C107" s="40"/>
      <c r="D107" s="41" t="s">
        <v>43</v>
      </c>
      <c r="E107" s="44">
        <v>776</v>
      </c>
      <c r="F107" s="8">
        <v>776</v>
      </c>
      <c r="G107" s="21">
        <f t="shared" si="2"/>
        <v>0</v>
      </c>
    </row>
    <row r="108" spans="1:7" ht="15">
      <c r="A108" s="39"/>
      <c r="B108" s="40"/>
      <c r="C108" s="40"/>
      <c r="D108" s="41"/>
      <c r="E108" s="44"/>
      <c r="F108" s="8"/>
      <c r="G108" s="21">
        <f t="shared" si="2"/>
        <v>0</v>
      </c>
    </row>
    <row r="109" spans="1:7" ht="15.75">
      <c r="A109" s="39"/>
      <c r="B109" s="38" t="s">
        <v>106</v>
      </c>
      <c r="C109" s="95" t="s">
        <v>107</v>
      </c>
      <c r="D109" s="96"/>
      <c r="E109" s="51">
        <f>+E110</f>
        <v>3497</v>
      </c>
      <c r="F109" s="51">
        <f>+F110</f>
        <v>3497</v>
      </c>
      <c r="G109" s="21">
        <f t="shared" si="2"/>
        <v>0</v>
      </c>
    </row>
    <row r="110" spans="1:7" ht="15">
      <c r="A110" s="39"/>
      <c r="B110" s="40"/>
      <c r="C110" s="40"/>
      <c r="D110" s="41" t="s">
        <v>10</v>
      </c>
      <c r="E110" s="44">
        <v>3497</v>
      </c>
      <c r="F110" s="8">
        <v>3497</v>
      </c>
      <c r="G110" s="21">
        <f t="shared" si="2"/>
        <v>0</v>
      </c>
    </row>
    <row r="111" spans="1:7" ht="15.75">
      <c r="A111" s="39"/>
      <c r="B111" s="38" t="s">
        <v>87</v>
      </c>
      <c r="C111" s="42" t="s">
        <v>48</v>
      </c>
      <c r="D111" s="43"/>
      <c r="E111" s="45">
        <f>SUM(E112:E116)</f>
        <v>3350</v>
      </c>
      <c r="F111" s="45">
        <f>SUM(F112:F116)</f>
        <v>9526</v>
      </c>
      <c r="G111" s="21">
        <f t="shared" si="2"/>
        <v>6176</v>
      </c>
    </row>
    <row r="112" spans="1:7" ht="15">
      <c r="A112" s="39"/>
      <c r="B112" s="52"/>
      <c r="C112" s="52" t="s">
        <v>108</v>
      </c>
      <c r="D112" s="53"/>
      <c r="E112" s="44"/>
      <c r="F112" s="9"/>
      <c r="G112" s="21">
        <f t="shared" si="2"/>
        <v>0</v>
      </c>
    </row>
    <row r="113" spans="1:7" ht="15">
      <c r="A113" s="39"/>
      <c r="B113" s="52" t="s">
        <v>87</v>
      </c>
      <c r="C113" s="52" t="s">
        <v>88</v>
      </c>
      <c r="D113" s="53"/>
      <c r="E113" s="44">
        <v>2500</v>
      </c>
      <c r="F113" s="8">
        <f>5756+2720+200</f>
        <v>8676</v>
      </c>
      <c r="G113" s="21">
        <f t="shared" si="2"/>
        <v>6176</v>
      </c>
    </row>
    <row r="114" spans="1:7" ht="15.75">
      <c r="A114" s="39"/>
      <c r="B114" s="52"/>
      <c r="C114" s="52" t="s">
        <v>49</v>
      </c>
      <c r="D114" s="53"/>
      <c r="E114" s="44"/>
      <c r="F114" s="5"/>
      <c r="G114" s="21">
        <f aca="true" t="shared" si="3" ref="G114:G120">F114-E114</f>
        <v>0</v>
      </c>
    </row>
    <row r="115" spans="1:7" ht="32.25" customHeight="1" thickBot="1">
      <c r="A115" s="39"/>
      <c r="B115" s="52" t="s">
        <v>50</v>
      </c>
      <c r="C115" s="52" t="s">
        <v>51</v>
      </c>
      <c r="D115" s="53"/>
      <c r="E115" s="44">
        <v>850</v>
      </c>
      <c r="F115" s="24">
        <v>850</v>
      </c>
      <c r="G115" s="21">
        <f t="shared" si="3"/>
        <v>0</v>
      </c>
    </row>
    <row r="116" spans="1:7" ht="15">
      <c r="A116" s="39"/>
      <c r="B116" s="52" t="s">
        <v>52</v>
      </c>
      <c r="C116" s="52" t="s">
        <v>53</v>
      </c>
      <c r="D116" s="53"/>
      <c r="E116" s="44"/>
      <c r="G116" s="21">
        <f t="shared" si="3"/>
        <v>0</v>
      </c>
    </row>
    <row r="117" spans="1:7" ht="16.5" thickBot="1">
      <c r="A117" s="39"/>
      <c r="B117" s="42"/>
      <c r="C117" s="42" t="s">
        <v>75</v>
      </c>
      <c r="D117" s="41"/>
      <c r="E117" s="54">
        <f>+E118</f>
        <v>109246</v>
      </c>
      <c r="F117" s="54">
        <f>+F118</f>
        <v>111833</v>
      </c>
      <c r="G117" s="21">
        <f t="shared" si="3"/>
        <v>2587</v>
      </c>
    </row>
    <row r="118" spans="1:7" ht="45">
      <c r="A118" s="39"/>
      <c r="B118" s="40" t="s">
        <v>109</v>
      </c>
      <c r="C118" s="55" t="s">
        <v>25</v>
      </c>
      <c r="D118" s="41" t="s">
        <v>76</v>
      </c>
      <c r="E118" s="56">
        <v>109246</v>
      </c>
      <c r="F118" s="74">
        <v>111833</v>
      </c>
      <c r="G118" s="21">
        <f t="shared" si="3"/>
        <v>2587</v>
      </c>
    </row>
    <row r="119" spans="1:7" ht="15.75">
      <c r="A119" s="39"/>
      <c r="B119" s="42"/>
      <c r="C119" s="42" t="s">
        <v>77</v>
      </c>
      <c r="D119" s="41"/>
      <c r="E119" s="54">
        <f>+E120</f>
        <v>83270</v>
      </c>
      <c r="F119" s="54">
        <f>+F120</f>
        <v>85680</v>
      </c>
      <c r="G119" s="21">
        <f t="shared" si="3"/>
        <v>2410</v>
      </c>
    </row>
    <row r="120" spans="1:7" ht="45.75" thickBot="1">
      <c r="A120" s="11"/>
      <c r="B120" s="12" t="s">
        <v>109</v>
      </c>
      <c r="C120" s="68" t="s">
        <v>25</v>
      </c>
      <c r="D120" s="13" t="s">
        <v>76</v>
      </c>
      <c r="E120" s="69">
        <v>83270</v>
      </c>
      <c r="F120" s="73">
        <v>85680</v>
      </c>
      <c r="G120" s="60">
        <f t="shared" si="3"/>
        <v>2410</v>
      </c>
    </row>
    <row r="121" spans="1:7" ht="15.75">
      <c r="A121" s="17"/>
      <c r="B121" s="97" t="s">
        <v>54</v>
      </c>
      <c r="C121" s="97"/>
      <c r="D121" s="97"/>
      <c r="E121" s="62">
        <f>SUM(E123,)</f>
        <v>83620</v>
      </c>
      <c r="F121" s="18">
        <f>SUM(F123,)</f>
        <v>102211</v>
      </c>
      <c r="G121" s="19">
        <f aca="true" t="shared" si="4" ref="G121:G127">+F121-E121</f>
        <v>18591</v>
      </c>
    </row>
    <row r="122" spans="1:7" ht="15.75">
      <c r="A122" s="20"/>
      <c r="B122" s="14"/>
      <c r="C122" s="14"/>
      <c r="D122" s="14"/>
      <c r="E122" s="54"/>
      <c r="F122" s="8"/>
      <c r="G122" s="21">
        <f t="shared" si="4"/>
        <v>0</v>
      </c>
    </row>
    <row r="123" spans="1:7" ht="15">
      <c r="A123" s="20"/>
      <c r="B123" s="16" t="s">
        <v>56</v>
      </c>
      <c r="C123" s="16" t="s">
        <v>57</v>
      </c>
      <c r="D123" s="16"/>
      <c r="E123" s="45">
        <f>SUM(E124:E127)</f>
        <v>83620</v>
      </c>
      <c r="F123" s="7">
        <f>SUM(F124:F127)</f>
        <v>102211</v>
      </c>
      <c r="G123" s="21">
        <f t="shared" si="4"/>
        <v>18591</v>
      </c>
    </row>
    <row r="124" spans="1:7" ht="15">
      <c r="A124" s="20"/>
      <c r="B124" s="15"/>
      <c r="C124" s="15"/>
      <c r="D124" s="15" t="s">
        <v>55</v>
      </c>
      <c r="E124" s="44">
        <v>56063</v>
      </c>
      <c r="F124" s="10">
        <f>56063+9152</f>
        <v>65215</v>
      </c>
      <c r="G124" s="21">
        <f t="shared" si="4"/>
        <v>9152</v>
      </c>
    </row>
    <row r="125" spans="1:7" ht="15">
      <c r="A125" s="20"/>
      <c r="B125" s="15"/>
      <c r="C125" s="15"/>
      <c r="D125" s="15" t="s">
        <v>21</v>
      </c>
      <c r="E125" s="44">
        <v>10462</v>
      </c>
      <c r="F125" s="8">
        <v>10462</v>
      </c>
      <c r="G125" s="21">
        <f t="shared" si="4"/>
        <v>0</v>
      </c>
    </row>
    <row r="126" spans="1:7" ht="15">
      <c r="A126" s="20"/>
      <c r="B126" s="15"/>
      <c r="C126" s="15"/>
      <c r="D126" s="15" t="s">
        <v>43</v>
      </c>
      <c r="E126" s="44">
        <v>15825</v>
      </c>
      <c r="F126" s="8">
        <f>15825+8678+761</f>
        <v>25264</v>
      </c>
      <c r="G126" s="21">
        <f t="shared" si="4"/>
        <v>9439</v>
      </c>
    </row>
    <row r="127" spans="1:7" ht="15">
      <c r="A127" s="20"/>
      <c r="B127" s="15"/>
      <c r="C127" s="15"/>
      <c r="D127" s="15" t="s">
        <v>59</v>
      </c>
      <c r="E127" s="44">
        <v>1270</v>
      </c>
      <c r="F127" s="9">
        <v>1270</v>
      </c>
      <c r="G127" s="21">
        <f t="shared" si="4"/>
        <v>0</v>
      </c>
    </row>
    <row r="128" spans="1:7" ht="15.75" thickBot="1">
      <c r="A128" s="22"/>
      <c r="B128" s="23"/>
      <c r="C128" s="23"/>
      <c r="D128" s="23"/>
      <c r="E128" s="63"/>
      <c r="F128" s="24"/>
      <c r="G128" s="25">
        <f>+E128-F128</f>
        <v>0</v>
      </c>
    </row>
    <row r="129" spans="1:7" ht="15.75">
      <c r="A129" s="70"/>
      <c r="B129" s="98" t="s">
        <v>60</v>
      </c>
      <c r="C129" s="98"/>
      <c r="D129" s="98"/>
      <c r="E129" s="71">
        <f>SUM(E131,E133,E139)</f>
        <v>112748</v>
      </c>
      <c r="F129" s="72">
        <f>SUM(F131,F133,F139)</f>
        <v>141306</v>
      </c>
      <c r="G129" s="61">
        <f aca="true" t="shared" si="5" ref="G129:G144">+F129-E129</f>
        <v>28558</v>
      </c>
    </row>
    <row r="130" spans="1:7" ht="15">
      <c r="A130" s="20"/>
      <c r="B130" s="15"/>
      <c r="C130" s="15"/>
      <c r="D130" s="15"/>
      <c r="E130" s="44"/>
      <c r="F130" s="7"/>
      <c r="G130" s="21">
        <f t="shared" si="5"/>
        <v>0</v>
      </c>
    </row>
    <row r="131" spans="1:7" ht="15">
      <c r="A131" s="66"/>
      <c r="B131" s="16" t="s">
        <v>61</v>
      </c>
      <c r="C131" s="16" t="s">
        <v>62</v>
      </c>
      <c r="D131" s="16"/>
      <c r="E131" s="45">
        <f>SUM(E$132)</f>
        <v>8838</v>
      </c>
      <c r="F131" s="7">
        <f>SUM(F$132)</f>
        <v>12254</v>
      </c>
      <c r="G131" s="21">
        <f t="shared" si="5"/>
        <v>3416</v>
      </c>
    </row>
    <row r="132" spans="1:7" ht="15">
      <c r="A132" s="66"/>
      <c r="B132" s="15"/>
      <c r="C132" s="15"/>
      <c r="D132" s="15" t="s">
        <v>43</v>
      </c>
      <c r="E132" s="44">
        <v>8838</v>
      </c>
      <c r="F132" s="8">
        <v>12254</v>
      </c>
      <c r="G132" s="21">
        <f t="shared" si="5"/>
        <v>3416</v>
      </c>
    </row>
    <row r="133" spans="1:7" ht="15">
      <c r="A133" s="66"/>
      <c r="B133" s="16" t="s">
        <v>63</v>
      </c>
      <c r="C133" s="16" t="s">
        <v>64</v>
      </c>
      <c r="D133" s="16"/>
      <c r="E133" s="7">
        <f>SUM(E134:E138)</f>
        <v>83932</v>
      </c>
      <c r="F133" s="7">
        <f>SUM(F134:F138)</f>
        <v>108876</v>
      </c>
      <c r="G133" s="21">
        <f t="shared" si="5"/>
        <v>24944</v>
      </c>
    </row>
    <row r="134" spans="1:7" ht="15">
      <c r="A134" s="66"/>
      <c r="B134" s="15"/>
      <c r="C134" s="15"/>
      <c r="D134" s="15" t="s">
        <v>65</v>
      </c>
      <c r="E134" s="44">
        <v>61194</v>
      </c>
      <c r="F134" s="8">
        <f>61194+15916</f>
        <v>77110</v>
      </c>
      <c r="G134" s="21">
        <f t="shared" si="5"/>
        <v>15916</v>
      </c>
    </row>
    <row r="135" spans="1:7" ht="15">
      <c r="A135" s="66"/>
      <c r="B135" s="15"/>
      <c r="C135" s="15"/>
      <c r="D135" s="15" t="s">
        <v>66</v>
      </c>
      <c r="E135" s="44">
        <v>12133</v>
      </c>
      <c r="F135" s="8">
        <v>12133</v>
      </c>
      <c r="G135" s="21">
        <f t="shared" si="5"/>
        <v>0</v>
      </c>
    </row>
    <row r="136" spans="1:7" ht="15">
      <c r="A136" s="66"/>
      <c r="B136" s="15"/>
      <c r="C136" s="15"/>
      <c r="D136" s="15" t="s">
        <v>43</v>
      </c>
      <c r="E136" s="44">
        <v>8230</v>
      </c>
      <c r="F136" s="8">
        <v>17258</v>
      </c>
      <c r="G136" s="21">
        <f t="shared" si="5"/>
        <v>9028</v>
      </c>
    </row>
    <row r="137" spans="1:7" ht="15.75">
      <c r="A137" s="66"/>
      <c r="B137" s="15"/>
      <c r="C137" s="15"/>
      <c r="D137" s="15" t="s">
        <v>58</v>
      </c>
      <c r="E137" s="44"/>
      <c r="F137" s="64"/>
      <c r="G137" s="21">
        <f t="shared" si="5"/>
        <v>0</v>
      </c>
    </row>
    <row r="138" spans="1:7" ht="15">
      <c r="A138" s="66"/>
      <c r="B138" s="15"/>
      <c r="C138" s="15"/>
      <c r="D138" s="15" t="s">
        <v>59</v>
      </c>
      <c r="E138" s="44">
        <v>2375</v>
      </c>
      <c r="F138" s="65">
        <v>2375</v>
      </c>
      <c r="G138" s="21">
        <f t="shared" si="5"/>
        <v>0</v>
      </c>
    </row>
    <row r="139" spans="1:7" ht="15">
      <c r="A139" s="66"/>
      <c r="B139" s="16" t="s">
        <v>67</v>
      </c>
      <c r="C139" s="16" t="s">
        <v>68</v>
      </c>
      <c r="D139" s="16"/>
      <c r="E139" s="45">
        <f>SUM(E140:E144)</f>
        <v>19978</v>
      </c>
      <c r="F139" s="7">
        <f>SUM(F140:F144)</f>
        <v>20176</v>
      </c>
      <c r="G139" s="21">
        <f t="shared" si="5"/>
        <v>198</v>
      </c>
    </row>
    <row r="140" spans="1:7" ht="15">
      <c r="A140" s="66"/>
      <c r="B140" s="15"/>
      <c r="C140" s="15"/>
      <c r="D140" s="15" t="s">
        <v>65</v>
      </c>
      <c r="E140" s="44">
        <v>13067</v>
      </c>
      <c r="F140" s="65">
        <v>13067</v>
      </c>
      <c r="G140" s="21">
        <f t="shared" si="5"/>
        <v>0</v>
      </c>
    </row>
    <row r="141" spans="1:7" ht="15">
      <c r="A141" s="66"/>
      <c r="B141" s="15"/>
      <c r="C141" s="15"/>
      <c r="D141" s="15" t="s">
        <v>66</v>
      </c>
      <c r="E141" s="8">
        <v>2595</v>
      </c>
      <c r="F141" s="65">
        <v>2595</v>
      </c>
      <c r="G141" s="21">
        <f t="shared" si="5"/>
        <v>0</v>
      </c>
    </row>
    <row r="142" spans="1:7" ht="15">
      <c r="A142" s="66"/>
      <c r="B142" s="15"/>
      <c r="C142" s="15"/>
      <c r="D142" s="15" t="s">
        <v>43</v>
      </c>
      <c r="E142" s="8">
        <v>4116</v>
      </c>
      <c r="F142" s="65">
        <v>4314</v>
      </c>
      <c r="G142" s="21">
        <f t="shared" si="5"/>
        <v>198</v>
      </c>
    </row>
    <row r="143" spans="1:7" ht="15">
      <c r="A143" s="66"/>
      <c r="B143" s="15"/>
      <c r="C143" s="15"/>
      <c r="D143" s="15" t="s">
        <v>58</v>
      </c>
      <c r="E143" s="8"/>
      <c r="F143" s="8"/>
      <c r="G143" s="21">
        <f t="shared" si="5"/>
        <v>0</v>
      </c>
    </row>
    <row r="144" spans="1:7" ht="15.75" thickBot="1">
      <c r="A144" s="67"/>
      <c r="B144" s="23"/>
      <c r="C144" s="23"/>
      <c r="D144" s="23" t="s">
        <v>59</v>
      </c>
      <c r="E144" s="24">
        <v>200</v>
      </c>
      <c r="F144" s="24">
        <v>200</v>
      </c>
      <c r="G144" s="25">
        <f t="shared" si="5"/>
        <v>0</v>
      </c>
    </row>
    <row r="145" spans="1:7" ht="16.5" thickBot="1">
      <c r="A145" s="57"/>
      <c r="B145" s="58"/>
      <c r="C145" s="90" t="s">
        <v>69</v>
      </c>
      <c r="D145" s="90"/>
      <c r="E145" s="59">
        <f>SUM(E9,E129,E121)</f>
        <v>840954</v>
      </c>
      <c r="F145" s="59">
        <f>SUM(F9,F129,F121)</f>
        <v>1813239</v>
      </c>
      <c r="G145" s="59">
        <f>SUM(G9,G129,G121)</f>
        <v>972285</v>
      </c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</sheetData>
  <sheetProtection selectLockedCells="1" selectUnlockedCells="1"/>
  <mergeCells count="8">
    <mergeCell ref="C145:D145"/>
    <mergeCell ref="A1:E1"/>
    <mergeCell ref="A3:E4"/>
    <mergeCell ref="C9:D9"/>
    <mergeCell ref="C109:D109"/>
    <mergeCell ref="B121:D121"/>
    <mergeCell ref="B129:D129"/>
    <mergeCell ref="C40:D40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70" max="255" man="1"/>
    <brk id="120" max="7" man="1"/>
  </rowBreaks>
  <colBreaks count="1" manualBreakCount="1">
    <brk id="8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2019-10-09T07:21:33Z</cp:lastPrinted>
  <dcterms:created xsi:type="dcterms:W3CDTF">2013-01-22T14:31:07Z</dcterms:created>
  <dcterms:modified xsi:type="dcterms:W3CDTF">2019-10-09T07:21:40Z</dcterms:modified>
  <cp:category/>
  <cp:version/>
  <cp:contentType/>
  <cp:contentStatus/>
</cp:coreProperties>
</file>