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610" windowHeight="9780" firstSheet="4" activeTab="12"/>
  </bookViews>
  <sheets>
    <sheet name="1" sheetId="15" r:id="rId1"/>
    <sheet name="2" sheetId="1" r:id="rId2"/>
    <sheet name="3-a" sheetId="14" r:id="rId3"/>
    <sheet name="3-b" sheetId="26" r:id="rId4"/>
    <sheet name="3-c" sheetId="27" r:id="rId5"/>
    <sheet name="4-a" sheetId="9" r:id="rId6"/>
    <sheet name="4-b" sheetId="10" r:id="rId7"/>
    <sheet name="5" sheetId="11" r:id="rId8"/>
    <sheet name="6-a" sheetId="20" r:id="rId9"/>
    <sheet name="6-b" sheetId="22" r:id="rId10"/>
    <sheet name="Vagyonkimutatás eszköz" sheetId="30" r:id="rId11"/>
    <sheet name="Vagyonkimutatás forrás" sheetId="31" r:id="rId12"/>
    <sheet name="Vagyonkimutatás érték nélkül ny" sheetId="32" r:id="rId13"/>
  </sheets>
  <definedNames>
    <definedName name="_xlnm.Print_Area" localSheetId="0">'1'!$A$1:$F$157</definedName>
  </definedNames>
  <calcPr calcId="125725"/>
</workbook>
</file>

<file path=xl/calcChain.xml><?xml version="1.0" encoding="utf-8"?>
<calcChain xmlns="http://schemas.openxmlformats.org/spreadsheetml/2006/main">
  <c r="E20" i="22"/>
  <c r="G20"/>
  <c r="I20"/>
  <c r="E31" i="20"/>
  <c r="G31"/>
  <c r="I31"/>
  <c r="E20"/>
  <c r="G20"/>
  <c r="I20"/>
  <c r="G28" i="10"/>
  <c r="C40" i="30"/>
  <c r="E40"/>
  <c r="D40"/>
  <c r="D29"/>
  <c r="C29"/>
  <c r="D23" i="32"/>
  <c r="D19"/>
  <c r="D14"/>
  <c r="C20" i="31"/>
  <c r="C23" s="1"/>
  <c r="E72" i="30"/>
  <c r="D72"/>
  <c r="C72"/>
  <c r="E68"/>
  <c r="D68"/>
  <c r="C68"/>
  <c r="E64"/>
  <c r="D64"/>
  <c r="C64"/>
  <c r="E59"/>
  <c r="E74" s="1"/>
  <c r="D59"/>
  <c r="C59"/>
  <c r="E50"/>
  <c r="D50"/>
  <c r="D39" s="1"/>
  <c r="C50"/>
  <c r="E45"/>
  <c r="D45"/>
  <c r="C45"/>
  <c r="C39"/>
  <c r="E34"/>
  <c r="D34"/>
  <c r="C34"/>
  <c r="E29"/>
  <c r="E24"/>
  <c r="E13" s="1"/>
  <c r="D24"/>
  <c r="C24"/>
  <c r="D19"/>
  <c r="C19"/>
  <c r="D14"/>
  <c r="C14"/>
  <c r="D28" i="32" l="1"/>
  <c r="D13" i="30"/>
  <c r="E39"/>
  <c r="D56"/>
  <c r="D74" s="1"/>
  <c r="C13"/>
  <c r="C74" s="1"/>
  <c r="E7" i="11" l="1"/>
  <c r="E13" s="1"/>
  <c r="E14" s="1"/>
  <c r="E15"/>
  <c r="E24"/>
  <c r="I9" i="10"/>
  <c r="I10"/>
  <c r="I11"/>
  <c r="I12"/>
  <c r="I13"/>
  <c r="I14"/>
  <c r="I28"/>
  <c r="E16"/>
  <c r="E22"/>
  <c r="E11" i="9"/>
  <c r="E20"/>
  <c r="E22"/>
  <c r="I9"/>
  <c r="I10"/>
  <c r="I11"/>
  <c r="I12"/>
  <c r="I25"/>
  <c r="I26"/>
  <c r="E80" i="14"/>
  <c r="E95"/>
  <c r="E116"/>
  <c r="E131"/>
  <c r="E135"/>
  <c r="E142"/>
  <c r="E148"/>
  <c r="E148" i="1" s="1"/>
  <c r="E10" i="14"/>
  <c r="E9" i="9" s="1"/>
  <c r="E17" i="14"/>
  <c r="E10" i="9" s="1"/>
  <c r="E24" i="14"/>
  <c r="E9" i="10" s="1"/>
  <c r="E31" i="14"/>
  <c r="E12" i="9" s="1"/>
  <c r="E39" i="14"/>
  <c r="E13" i="9" s="1"/>
  <c r="E51" i="14"/>
  <c r="E57"/>
  <c r="E14" i="9" s="1"/>
  <c r="E62" i="14"/>
  <c r="E62" i="1" s="1"/>
  <c r="E68" i="14"/>
  <c r="E72"/>
  <c r="E77"/>
  <c r="E84"/>
  <c r="E84" i="1" s="1"/>
  <c r="E12"/>
  <c r="E14"/>
  <c r="E16"/>
  <c r="E18"/>
  <c r="E19"/>
  <c r="E20"/>
  <c r="E21"/>
  <c r="E25"/>
  <c r="E26"/>
  <c r="E27"/>
  <c r="E28"/>
  <c r="E30"/>
  <c r="E34"/>
  <c r="E37"/>
  <c r="E46"/>
  <c r="E48"/>
  <c r="E49"/>
  <c r="E51"/>
  <c r="E52"/>
  <c r="E53"/>
  <c r="E54"/>
  <c r="E55"/>
  <c r="E56"/>
  <c r="E58"/>
  <c r="E59"/>
  <c r="E60"/>
  <c r="E61"/>
  <c r="E63"/>
  <c r="E66"/>
  <c r="E69"/>
  <c r="E70"/>
  <c r="E71"/>
  <c r="E72"/>
  <c r="E73"/>
  <c r="E74"/>
  <c r="E75"/>
  <c r="E76"/>
  <c r="E82"/>
  <c r="E83"/>
  <c r="E85"/>
  <c r="E86"/>
  <c r="E87"/>
  <c r="E88"/>
  <c r="E89"/>
  <c r="E90"/>
  <c r="E102"/>
  <c r="E103"/>
  <c r="E104"/>
  <c r="E105"/>
  <c r="E106"/>
  <c r="E108"/>
  <c r="E109"/>
  <c r="E110"/>
  <c r="E111"/>
  <c r="E113"/>
  <c r="E114"/>
  <c r="E115"/>
  <c r="E118"/>
  <c r="E120"/>
  <c r="E122"/>
  <c r="E123"/>
  <c r="E124"/>
  <c r="E126"/>
  <c r="E127"/>
  <c r="E128"/>
  <c r="E129"/>
  <c r="E131"/>
  <c r="E132"/>
  <c r="E133"/>
  <c r="E134"/>
  <c r="E135"/>
  <c r="E136"/>
  <c r="E137"/>
  <c r="E138"/>
  <c r="E139"/>
  <c r="E140"/>
  <c r="E141"/>
  <c r="E143"/>
  <c r="E146"/>
  <c r="E147"/>
  <c r="E149"/>
  <c r="E150"/>
  <c r="E151"/>
  <c r="E152"/>
  <c r="E153"/>
  <c r="E154"/>
  <c r="E155"/>
  <c r="E10" i="15"/>
  <c r="E12"/>
  <c r="E14"/>
  <c r="E15"/>
  <c r="E32"/>
  <c r="E35"/>
  <c r="E49"/>
  <c r="E55"/>
  <c r="E66"/>
  <c r="E70"/>
  <c r="E75"/>
  <c r="E78"/>
  <c r="E82"/>
  <c r="E102"/>
  <c r="E104"/>
  <c r="E105"/>
  <c r="E106"/>
  <c r="E108"/>
  <c r="E110"/>
  <c r="E111"/>
  <c r="E122"/>
  <c r="E123"/>
  <c r="E124"/>
  <c r="E131"/>
  <c r="E135"/>
  <c r="E142"/>
  <c r="E148"/>
  <c r="D10" i="27"/>
  <c r="E10"/>
  <c r="D17"/>
  <c r="E17"/>
  <c r="D24"/>
  <c r="E24"/>
  <c r="D32"/>
  <c r="D31" s="1"/>
  <c r="D67" s="1"/>
  <c r="D92" s="1"/>
  <c r="E32"/>
  <c r="E31" s="1"/>
  <c r="E67" s="1"/>
  <c r="D39"/>
  <c r="E39"/>
  <c r="D51"/>
  <c r="E51"/>
  <c r="D57"/>
  <c r="E57"/>
  <c r="D62"/>
  <c r="E62"/>
  <c r="D68"/>
  <c r="E68"/>
  <c r="D72"/>
  <c r="E72"/>
  <c r="D77"/>
  <c r="E77"/>
  <c r="E91" s="1"/>
  <c r="D80"/>
  <c r="E80"/>
  <c r="D84"/>
  <c r="E84"/>
  <c r="D91"/>
  <c r="D95"/>
  <c r="E95"/>
  <c r="E130" s="1"/>
  <c r="D116"/>
  <c r="E116"/>
  <c r="D131"/>
  <c r="E131"/>
  <c r="D135"/>
  <c r="E135"/>
  <c r="D142"/>
  <c r="E142"/>
  <c r="D148"/>
  <c r="E148"/>
  <c r="D95" i="26"/>
  <c r="E95"/>
  <c r="D116"/>
  <c r="E116"/>
  <c r="E130"/>
  <c r="D131"/>
  <c r="E131"/>
  <c r="D135"/>
  <c r="E135"/>
  <c r="D142"/>
  <c r="E142"/>
  <c r="D148"/>
  <c r="E148"/>
  <c r="D10"/>
  <c r="E10"/>
  <c r="D17"/>
  <c r="E17"/>
  <c r="D24"/>
  <c r="E24"/>
  <c r="D32"/>
  <c r="D31" s="1"/>
  <c r="D67" s="1"/>
  <c r="D92" s="1"/>
  <c r="E32"/>
  <c r="E31" s="1"/>
  <c r="E67" s="1"/>
  <c r="E92" s="1"/>
  <c r="D39"/>
  <c r="E39"/>
  <c r="D51"/>
  <c r="E51"/>
  <c r="D57"/>
  <c r="E57"/>
  <c r="D62"/>
  <c r="E62"/>
  <c r="D68"/>
  <c r="E68"/>
  <c r="D72"/>
  <c r="E72"/>
  <c r="D77"/>
  <c r="E77"/>
  <c r="D80"/>
  <c r="E80"/>
  <c r="D84"/>
  <c r="E84"/>
  <c r="D91"/>
  <c r="E91"/>
  <c r="C148"/>
  <c r="C142"/>
  <c r="C135"/>
  <c r="C131"/>
  <c r="C156" s="1"/>
  <c r="C116"/>
  <c r="C95"/>
  <c r="C130" s="1"/>
  <c r="C84"/>
  <c r="C80"/>
  <c r="C77"/>
  <c r="C72"/>
  <c r="C91" s="1"/>
  <c r="C68"/>
  <c r="C62"/>
  <c r="C57"/>
  <c r="C51"/>
  <c r="C39"/>
  <c r="C32"/>
  <c r="C31" s="1"/>
  <c r="C24"/>
  <c r="C17"/>
  <c r="C10"/>
  <c r="C148" i="27"/>
  <c r="C142"/>
  <c r="C135"/>
  <c r="C131"/>
  <c r="C156" s="1"/>
  <c r="C116"/>
  <c r="C95"/>
  <c r="C130" s="1"/>
  <c r="C84"/>
  <c r="C80"/>
  <c r="C77"/>
  <c r="C72"/>
  <c r="C68"/>
  <c r="C62"/>
  <c r="C57"/>
  <c r="C51"/>
  <c r="C39"/>
  <c r="C32"/>
  <c r="C31" s="1"/>
  <c r="C24"/>
  <c r="C17"/>
  <c r="C10"/>
  <c r="D7" i="11"/>
  <c r="D13" s="1"/>
  <c r="D20" i="9"/>
  <c r="D78" i="15"/>
  <c r="D82"/>
  <c r="G31" i="22"/>
  <c r="I31"/>
  <c r="E31"/>
  <c r="D11" i="9"/>
  <c r="E92" i="27" l="1"/>
  <c r="E156" i="26"/>
  <c r="E157" s="1"/>
  <c r="D130"/>
  <c r="D156" i="27"/>
  <c r="C91"/>
  <c r="C67" i="26"/>
  <c r="D156"/>
  <c r="D157" s="1"/>
  <c r="E156" i="27"/>
  <c r="E157" s="1"/>
  <c r="D130"/>
  <c r="E33" i="11"/>
  <c r="E34" s="1"/>
  <c r="E28" i="10"/>
  <c r="I15"/>
  <c r="I29" s="1"/>
  <c r="I13" i="9"/>
  <c r="I16" s="1"/>
  <c r="E12" i="10"/>
  <c r="E57" i="1"/>
  <c r="E10"/>
  <c r="I27" i="9"/>
  <c r="E16"/>
  <c r="E28" s="1"/>
  <c r="E15" i="10"/>
  <c r="E29" s="1"/>
  <c r="E130" i="14"/>
  <c r="E95" i="15"/>
  <c r="E91" i="14"/>
  <c r="E67"/>
  <c r="E95" i="1"/>
  <c r="E156" i="14"/>
  <c r="E156" i="15"/>
  <c r="E116"/>
  <c r="E60"/>
  <c r="E29"/>
  <c r="E8"/>
  <c r="E68" i="1"/>
  <c r="E89" i="15"/>
  <c r="D157" i="27"/>
  <c r="C157" i="26"/>
  <c r="C92"/>
  <c r="C67" i="27"/>
  <c r="C92" s="1"/>
  <c r="C157"/>
  <c r="I28" i="9" l="1"/>
  <c r="E157" i="14"/>
  <c r="E92"/>
  <c r="E65" i="15"/>
  <c r="E90" s="1"/>
  <c r="E130"/>
  <c r="E157" s="1"/>
  <c r="K27" i="22" l="1"/>
  <c r="K26"/>
  <c r="K25"/>
  <c r="K24"/>
  <c r="K15"/>
  <c r="K20" s="1"/>
  <c r="K31" l="1"/>
  <c r="K26" i="20" l="1"/>
  <c r="K31" s="1"/>
  <c r="K15"/>
  <c r="K20" s="1"/>
  <c r="K13"/>
  <c r="H26" i="9"/>
  <c r="H10"/>
  <c r="H11"/>
  <c r="H12"/>
  <c r="H13"/>
  <c r="H9"/>
  <c r="C22"/>
  <c r="C27" s="1"/>
  <c r="C16"/>
  <c r="G27"/>
  <c r="G16"/>
  <c r="H12" i="10"/>
  <c r="H13"/>
  <c r="H14"/>
  <c r="H10"/>
  <c r="H11"/>
  <c r="H9"/>
  <c r="C22"/>
  <c r="C16"/>
  <c r="C15"/>
  <c r="G15"/>
  <c r="G29" s="1"/>
  <c r="D102" i="1"/>
  <c r="D104"/>
  <c r="D105"/>
  <c r="D106"/>
  <c r="D108"/>
  <c r="D110"/>
  <c r="D111"/>
  <c r="D113"/>
  <c r="D114"/>
  <c r="D115"/>
  <c r="D118"/>
  <c r="D120"/>
  <c r="D122"/>
  <c r="D123"/>
  <c r="D124"/>
  <c r="D126"/>
  <c r="D127"/>
  <c r="D128"/>
  <c r="D129"/>
  <c r="D132"/>
  <c r="D133"/>
  <c r="D134"/>
  <c r="D136"/>
  <c r="D137"/>
  <c r="D138"/>
  <c r="D139"/>
  <c r="D140"/>
  <c r="D141"/>
  <c r="D143"/>
  <c r="D146"/>
  <c r="D147"/>
  <c r="D149"/>
  <c r="D150"/>
  <c r="D151"/>
  <c r="D152"/>
  <c r="D153"/>
  <c r="D154"/>
  <c r="D155"/>
  <c r="D16"/>
  <c r="D18"/>
  <c r="D19"/>
  <c r="D20"/>
  <c r="D21"/>
  <c r="D25"/>
  <c r="D26"/>
  <c r="D27"/>
  <c r="D28"/>
  <c r="D30"/>
  <c r="D46"/>
  <c r="D48"/>
  <c r="D49"/>
  <c r="D52"/>
  <c r="D53"/>
  <c r="D54"/>
  <c r="D55"/>
  <c r="D56"/>
  <c r="D58"/>
  <c r="D59"/>
  <c r="D60"/>
  <c r="D61"/>
  <c r="D63"/>
  <c r="D66"/>
  <c r="D68"/>
  <c r="D69"/>
  <c r="D70"/>
  <c r="D71"/>
  <c r="D73"/>
  <c r="D74"/>
  <c r="D75"/>
  <c r="D76"/>
  <c r="D79"/>
  <c r="D82"/>
  <c r="D83"/>
  <c r="D84"/>
  <c r="D85"/>
  <c r="D86"/>
  <c r="D87"/>
  <c r="D88"/>
  <c r="D89"/>
  <c r="D90"/>
  <c r="D12"/>
  <c r="D14"/>
  <c r="D55" i="15"/>
  <c r="D44"/>
  <c r="D32"/>
  <c r="D35"/>
  <c r="D15"/>
  <c r="D10"/>
  <c r="D12"/>
  <c r="D14"/>
  <c r="D124"/>
  <c r="D123"/>
  <c r="D122"/>
  <c r="D102"/>
  <c r="D104"/>
  <c r="D105"/>
  <c r="D106"/>
  <c r="D108"/>
  <c r="D110"/>
  <c r="D111"/>
  <c r="D131"/>
  <c r="D135"/>
  <c r="D142"/>
  <c r="D148"/>
  <c r="D49"/>
  <c r="D66"/>
  <c r="D70"/>
  <c r="D75"/>
  <c r="D31" i="14"/>
  <c r="D95"/>
  <c r="D116"/>
  <c r="D131"/>
  <c r="D131" i="1" s="1"/>
  <c r="D135" i="14"/>
  <c r="D135" i="1" s="1"/>
  <c r="D142" i="14"/>
  <c r="D156" s="1"/>
  <c r="D148"/>
  <c r="D148" i="1" s="1"/>
  <c r="D10" i="14"/>
  <c r="D9" i="9" s="1"/>
  <c r="D17" i="14"/>
  <c r="D24"/>
  <c r="D9" i="10" s="1"/>
  <c r="D13" i="9"/>
  <c r="D51" i="14"/>
  <c r="D51" i="1" s="1"/>
  <c r="D57" i="14"/>
  <c r="D57" i="1" s="1"/>
  <c r="D62" i="14"/>
  <c r="D12" i="10" s="1"/>
  <c r="D68" i="14"/>
  <c r="D72"/>
  <c r="D72" i="1" s="1"/>
  <c r="D77" i="14"/>
  <c r="D80"/>
  <c r="D84"/>
  <c r="D14" i="11"/>
  <c r="D15"/>
  <c r="D24"/>
  <c r="D33" s="1"/>
  <c r="C148" i="15"/>
  <c r="C142"/>
  <c r="C135"/>
  <c r="C131"/>
  <c r="C116"/>
  <c r="C82"/>
  <c r="C78"/>
  <c r="C75"/>
  <c r="C70"/>
  <c r="C66"/>
  <c r="C60"/>
  <c r="C55"/>
  <c r="C49"/>
  <c r="C37"/>
  <c r="C29"/>
  <c r="C22"/>
  <c r="C15"/>
  <c r="C8"/>
  <c r="C148" i="14"/>
  <c r="C142"/>
  <c r="C135"/>
  <c r="C131"/>
  <c r="C116"/>
  <c r="C95"/>
  <c r="C84"/>
  <c r="C80"/>
  <c r="C77"/>
  <c r="C72"/>
  <c r="C68"/>
  <c r="C62"/>
  <c r="C57"/>
  <c r="C51"/>
  <c r="C39"/>
  <c r="C31"/>
  <c r="C24"/>
  <c r="C17"/>
  <c r="C10"/>
  <c r="D34" i="11" l="1"/>
  <c r="C130" i="14"/>
  <c r="C157" s="1"/>
  <c r="C156"/>
  <c r="D156" i="15"/>
  <c r="C28" i="10"/>
  <c r="C29"/>
  <c r="G28" i="9"/>
  <c r="C91" i="14"/>
  <c r="D62" i="1"/>
  <c r="D14" i="9"/>
  <c r="C156" i="15"/>
  <c r="D60"/>
  <c r="C28" i="9"/>
  <c r="D95" i="1"/>
  <c r="D91" i="14"/>
  <c r="D12" i="9"/>
  <c r="D10"/>
  <c r="D95" i="15"/>
  <c r="D10" i="1"/>
  <c r="D116" i="15"/>
  <c r="D89"/>
  <c r="D29"/>
  <c r="D8"/>
  <c r="D130" i="14"/>
  <c r="D67"/>
  <c r="C95" i="15"/>
  <c r="C130" s="1"/>
  <c r="C157" s="1"/>
  <c r="C89"/>
  <c r="C65"/>
  <c r="C67" i="14"/>
  <c r="C148" i="1"/>
  <c r="C142"/>
  <c r="C135"/>
  <c r="C131"/>
  <c r="C116"/>
  <c r="C95"/>
  <c r="C84"/>
  <c r="C80"/>
  <c r="C77"/>
  <c r="C72"/>
  <c r="C68"/>
  <c r="C62"/>
  <c r="C57"/>
  <c r="C51"/>
  <c r="C39"/>
  <c r="C31"/>
  <c r="C24"/>
  <c r="C17"/>
  <c r="C10"/>
  <c r="D16" i="10"/>
  <c r="H27" i="9"/>
  <c r="H28" i="10"/>
  <c r="H15"/>
  <c r="H29" s="1"/>
  <c r="D22"/>
  <c r="D15"/>
  <c r="H16" i="9"/>
  <c r="D22"/>
  <c r="D17"/>
  <c r="D27" l="1"/>
  <c r="D28" i="10"/>
  <c r="C92" i="14"/>
  <c r="C91" i="1"/>
  <c r="C90" i="15"/>
  <c r="D16" i="9"/>
  <c r="D28" s="1"/>
  <c r="D157" i="14"/>
  <c r="D92"/>
  <c r="D130" i="15"/>
  <c r="D157" s="1"/>
  <c r="D65"/>
  <c r="D90" s="1"/>
  <c r="C156" i="1"/>
  <c r="C130"/>
  <c r="C157" s="1"/>
  <c r="C67"/>
  <c r="D29" i="10"/>
  <c r="H28" i="9"/>
  <c r="C24" i="11"/>
  <c r="C15"/>
  <c r="C13"/>
  <c r="C14" s="1"/>
  <c r="C92" i="1" l="1"/>
  <c r="C33" i="11"/>
  <c r="C34" s="1"/>
</calcChain>
</file>

<file path=xl/sharedStrings.xml><?xml version="1.0" encoding="utf-8"?>
<sst xmlns="http://schemas.openxmlformats.org/spreadsheetml/2006/main" count="2080" uniqueCount="601">
  <si>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</si>
  <si>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</si>
  <si>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</si>
  <si>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</si>
  <si>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</si>
  <si>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</si>
  <si>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</si>
  <si>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</si>
  <si>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</si>
  <si>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</si>
  <si>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</si>
  <si>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</si>
  <si>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</si>
  <si>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</si>
  <si>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</si>
  <si>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</si>
  <si>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</si>
  <si>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</si>
  <si>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</si>
  <si>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</si>
  <si>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</si>
  <si>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</si>
  <si>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</si>
  <si>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</si>
  <si>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</si>
  <si>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</si>
  <si>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</si>
  <si>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</si>
  <si>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</si>
  <si>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</si>
  <si>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</si>
  <si>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</si>
  <si>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</si>
  <si>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</si>
  <si>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</si>
  <si>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</si>
  <si>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</si>
  <si>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</si>
  <si>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</si>
  <si>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</si>
  <si>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</si>
  <si>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</si>
  <si>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</si>
  <si>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</si>
  <si>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</si>
  <si>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</si>
  <si>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</si>
  <si>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</si>
  <si>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</si>
  <si>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</si>
  <si>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</si>
  <si>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</si>
  <si>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</si>
  <si>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</si>
  <si>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</si>
  <si>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</si>
  <si>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</si>
  <si>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</si>
  <si>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</si>
  <si>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</si>
  <si>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</si>
  <si>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</si>
  <si>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</si>
  <si>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</si>
  <si>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</si>
  <si>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</si>
  <si>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</si>
  <si>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</si>
  <si>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</si>
  <si>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</si>
  <si>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</si>
  <si>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</si>
  <si>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</si>
  <si>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</si>
  <si>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</si>
  <si>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</si>
  <si>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</si>
  <si>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</si>
  <si>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</si>
  <si>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</si>
  <si>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</si>
  <si>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</si>
  <si>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</si>
  <si>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</si>
  <si>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</si>
  <si>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</si>
  <si>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</si>
  <si>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</si>
  <si>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</si>
  <si>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</si>
  <si>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</si>
  <si>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</si>
  <si>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</si>
  <si>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</si>
  <si>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</si>
  <si>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</si>
  <si>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</si>
  <si>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</si>
  <si>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</si>
  <si>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</si>
  <si>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</si>
  <si>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</si>
  <si>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</si>
  <si>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</si>
  <si>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</si>
  <si>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</si>
  <si>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</si>
  <si>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</si>
  <si>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</si>
  <si>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</si>
  <si>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</si>
  <si>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</si>
  <si>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</si>
  <si>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</si>
  <si>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</si>
  <si>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</si>
  <si>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</si>
  <si>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</si>
  <si>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</si>
  <si>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</si>
  <si>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</si>
  <si>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</si>
  <si>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</si>
  <si>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</si>
  <si>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</si>
  <si>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</si>
  <si>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</si>
  <si>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</si>
  <si>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</si>
  <si>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</si>
  <si>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</si>
  <si>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</si>
  <si>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</si>
  <si>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</si>
  <si>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</si>
  <si>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</si>
  <si>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</si>
  <si>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</si>
  <si>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</si>
  <si>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</si>
  <si>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</si>
  <si>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</si>
  <si>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</si>
  <si>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</si>
  <si>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</si>
  <si>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</si>
  <si>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</si>
  <si>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</si>
  <si>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</si>
  <si>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</si>
  <si>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</si>
  <si>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</si>
  <si>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</si>
  <si>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</si>
  <si>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</si>
  <si>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</si>
  <si>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</si>
  <si>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</si>
  <si>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</si>
  <si>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</si>
  <si>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</si>
  <si>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</si>
  <si>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</si>
  <si>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</si>
  <si>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</si>
  <si>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</si>
  <si>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</si>
  <si>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</si>
  <si>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</si>
  <si>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</si>
  <si>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</si>
  <si>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</si>
  <si>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</si>
  <si>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</si>
  <si>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</si>
  <si>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</si>
  <si>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</si>
  <si>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</si>
  <si>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</si>
  <si>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</si>
  <si>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</si>
  <si>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</si>
  <si>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</si>
  <si>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</si>
  <si>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</si>
  <si>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</si>
  <si>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</si>
  <si>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</si>
  <si>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</si>
  <si>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</si>
  <si>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</si>
  <si>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</si>
  <si>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</si>
  <si>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</si>
  <si>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</si>
  <si>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</si>
  <si>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</si>
  <si>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</si>
  <si>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</si>
  <si>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</si>
  <si>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</si>
  <si>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</si>
  <si>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</si>
  <si>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</si>
  <si>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</si>
  <si>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</si>
  <si>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</si>
  <si>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</si>
  <si>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</si>
  <si>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</si>
  <si>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</si>
  <si>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</si>
  <si>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</si>
  <si>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</si>
  <si>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</si>
  <si>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</si>
  <si>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</si>
  <si>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</si>
  <si>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</si>
  <si>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</si>
  <si>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</si>
  <si>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</si>
  <si>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</si>
  <si>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</si>
  <si>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</si>
  <si>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</si>
  <si>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</si>
  <si>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</si>
  <si>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</si>
  <si>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</si>
  <si>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</si>
  <si>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</si>
  <si>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</si>
  <si>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</si>
  <si>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</si>
  <si>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</si>
  <si>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</si>
  <si>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</si>
  <si>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</si>
  <si>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</si>
  <si>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</si>
  <si>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</si>
  <si>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</si>
  <si>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</si>
  <si>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</si>
  <si>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</si>
  <si>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</si>
  <si>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</si>
  <si>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</si>
  <si>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</si>
  <si>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</si>
  <si>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</si>
  <si>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</si>
  <si>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</si>
  <si>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</si>
  <si>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</si>
  <si>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</si>
  <si>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</si>
  <si>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</si>
  <si>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</si>
  <si>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</si>
  <si>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</si>
  <si>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</si>
  <si>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</si>
  <si>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</si>
  <si>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</si>
  <si>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</si>
  <si>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</si>
  <si>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</si>
  <si>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</si>
  <si>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</si>
  <si>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</si>
  <si>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</si>
  <si>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</si>
  <si>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</si>
  <si>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</si>
  <si>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</si>
  <si>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</si>
  <si>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</si>
  <si>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</si>
  <si>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</si>
  <si>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</si>
  <si>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</si>
  <si>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</si>
  <si>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</si>
  <si>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</si>
  <si>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</si>
  <si>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</si>
  <si>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</si>
  <si>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</si>
  <si>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</si>
  <si>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</si>
  <si>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</si>
  <si>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</si>
  <si>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</si>
  <si>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</si>
  <si>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</si>
  <si>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</si>
  <si>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</si>
  <si>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</si>
  <si>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</si>
  <si>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</si>
  <si>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</si>
  <si>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</si>
  <si>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</si>
  <si>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</si>
  <si>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</si>
  <si>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</si>
  <si>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</si>
  <si>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</si>
  <si>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</si>
  <si>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</si>
  <si>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</si>
  <si>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</si>
  <si>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</si>
  <si>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</si>
  <si>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</si>
  <si>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</si>
  <si>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</si>
  <si>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</si>
  <si>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</si>
  <si>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</si>
  <si>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</si>
  <si>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</si>
  <si>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</si>
  <si>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</si>
  <si>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</si>
  <si>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</si>
  <si>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</si>
  <si>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</si>
  <si>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</si>
  <si>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</si>
  <si>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</si>
  <si>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</si>
  <si>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</si>
  <si>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</si>
  <si>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</si>
  <si>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</si>
  <si>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</si>
  <si>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</si>
  <si>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</si>
  <si>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</si>
  <si>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</si>
  <si>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</si>
  <si>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</si>
  <si>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</si>
  <si>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</si>
  <si>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</si>
  <si>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</si>
  <si>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</si>
  <si>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</si>
  <si>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</si>
  <si>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</si>
  <si>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</si>
  <si>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</si>
  <si>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</si>
  <si>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</si>
  <si>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</si>
  <si>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Adósságot keletkeztető ügyletekből fennálló kötelezettségek és saját bevételek</t>
  </si>
  <si>
    <t>Felhalmozási célú átvett pénzeszközök</t>
  </si>
  <si>
    <t>6/a. számú melléklet</t>
  </si>
  <si>
    <t>6/b. számú melléklet</t>
  </si>
  <si>
    <t>Működési célú finanszírozási kiadások összesen (9.+...+18.)</t>
  </si>
  <si>
    <t>Ft-ban</t>
  </si>
  <si>
    <t xml:space="preserve"> Ft-ban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</si>
  <si>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</si>
  <si>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</si>
  <si>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</si>
  <si>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</si>
  <si>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</si>
  <si>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</si>
  <si>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</si>
  <si>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</si>
  <si>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>Eredeti előirányzat</t>
  </si>
  <si>
    <t>Módosított előirányzat</t>
  </si>
  <si>
    <t xml:space="preserve">Eredeti előirányzat </t>
  </si>
  <si>
    <t>2018. évi eredeti előirányzat</t>
  </si>
  <si>
    <t>2018. évi módosított előirányzat</t>
  </si>
  <si>
    <t>F</t>
  </si>
  <si>
    <t>G</t>
  </si>
  <si>
    <t>Európai uniós támogatással megvalósuló projektek</t>
  </si>
  <si>
    <t>bevételi, kiadási, hozzájárulások</t>
  </si>
  <si>
    <t>EU-s projekt neve , azonosítója:</t>
  </si>
  <si>
    <t>Felhívás neve:</t>
  </si>
  <si>
    <t>Humán szolgáltatások fejlesztése térségi szemléletben</t>
  </si>
  <si>
    <t>Projekt címe:</t>
  </si>
  <si>
    <t>Humán szolgáltatások fejlesztése a Szentlőrinci járásban</t>
  </si>
  <si>
    <t>Projekt azonosítója:</t>
  </si>
  <si>
    <t>EFOP-1.5.3-17-2017-00085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</si>
  <si>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</si>
  <si>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</si>
  <si>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</si>
  <si>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</si>
  <si>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</si>
  <si>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</si>
  <si>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</si>
  <si>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</si>
  <si>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</si>
  <si>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</si>
  <si>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</si>
  <si>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</si>
  <si>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</si>
  <si>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</si>
  <si>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</si>
  <si>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</si>
  <si>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</si>
  <si>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Önkormányzaton kívüli EU-s projektekhez történő hozzájárulás 2018. évi előirányzat</t>
  </si>
  <si>
    <t>Támogatott neve</t>
  </si>
  <si>
    <t>Hozzájárulás (Ft)</t>
  </si>
  <si>
    <t>Összesen:</t>
  </si>
  <si>
    <t>Önként vállalt feladatok bevételei, kiadásai</t>
  </si>
  <si>
    <t>Államigazgatási feladatok bevételei, kiadásai</t>
  </si>
  <si>
    <t>3/b. számú melléklet</t>
  </si>
  <si>
    <t xml:space="preserve">E </t>
  </si>
  <si>
    <t>Módosítoss előirányzat</t>
  </si>
  <si>
    <t>Teljesítés</t>
  </si>
  <si>
    <t>3/c. számú melléklet</t>
  </si>
  <si>
    <t xml:space="preserve">F </t>
  </si>
  <si>
    <t>H</t>
  </si>
  <si>
    <t>I</t>
  </si>
  <si>
    <t>2018. évi teljesítés</t>
  </si>
  <si>
    <t>VAGYONKIMUTATÁS
az érték nélkül nyilvántartott eszközökről
2017.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</si>
  <si>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</si>
  <si>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</si>
  <si>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</si>
  <si>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</si>
  <si>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</si>
  <si>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</si>
  <si>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</si>
  <si>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</si>
  <si>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</si>
  <si>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</si>
  <si>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</si>
  <si>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</si>
  <si>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</si>
  <si>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</si>
  <si>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</si>
  <si>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</si>
  <si>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</si>
  <si>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</si>
  <si>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</si>
  <si>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</si>
  <si>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</si>
  <si>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</si>
  <si>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VAGYONKIMUTATÁS
a könyvviteli mérlegben értékkel szereplő eszközökről
2017.</t>
  </si>
  <si>
    <t>Forintban!</t>
  </si>
  <si>
    <t>ESZKÖZÖK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</si>
  <si>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</si>
  <si>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</si>
  <si>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</si>
  <si>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</si>
  <si>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</si>
  <si>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</si>
  <si>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</si>
  <si>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</si>
  <si>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</si>
  <si>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</si>
  <si>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</si>
  <si>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</si>
  <si>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</si>
  <si>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</si>
  <si>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</si>
  <si>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</si>
  <si>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</si>
  <si>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</si>
  <si>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</si>
  <si>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</si>
  <si>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</si>
  <si>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</si>
  <si>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</si>
  <si>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</si>
  <si>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</si>
  <si>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</si>
  <si>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</si>
  <si>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</si>
  <si>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</si>
  <si>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</si>
  <si>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</si>
  <si>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</si>
  <si>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</si>
  <si>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</si>
  <si>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</si>
  <si>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</si>
  <si>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</si>
  <si>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</si>
  <si>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</si>
  <si>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</si>
  <si>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</si>
  <si>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</si>
  <si>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</si>
  <si>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</si>
  <si>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</si>
  <si>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</si>
  <si>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</si>
  <si>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</si>
  <si>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</si>
  <si>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</si>
  <si>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</si>
  <si>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</si>
  <si>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</si>
  <si>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</si>
  <si>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</si>
  <si>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</si>
  <si>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</si>
  <si>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</si>
  <si>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</si>
  <si>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</si>
  <si>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</si>
  <si>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</si>
  <si>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</si>
  <si>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</si>
  <si>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</si>
  <si>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</si>
  <si>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</si>
  <si>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</si>
  <si>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</si>
  <si>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</si>
  <si>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</si>
  <si>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</si>
  <si>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</si>
  <si>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</si>
  <si>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</si>
  <si>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</si>
  <si>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</si>
  <si>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</si>
  <si>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</si>
  <si>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</si>
  <si>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</si>
  <si>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</si>
  <si>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</si>
  <si>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</si>
  <si>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</si>
  <si>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</si>
  <si>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</si>
  <si>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</si>
  <si>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</si>
  <si>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</si>
  <si>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</si>
  <si>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</si>
  <si>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</si>
  <si>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</si>
  <si>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</si>
  <si>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</si>
  <si>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</si>
  <si>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</si>
  <si>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</si>
  <si>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</si>
  <si>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</si>
  <si>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</si>
  <si>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</si>
  <si>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</si>
  <si>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</si>
  <si>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</si>
  <si>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</si>
  <si>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</si>
  <si>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</si>
  <si>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eszköznek nem minősülő eszközök elszámolásai</t>
  </si>
  <si>
    <t>59.</t>
  </si>
  <si>
    <t>III. Fizetendő általános forgalmi adó elszámolása</t>
  </si>
  <si>
    <t>60.</t>
  </si>
  <si>
    <t>E) EGYÉB SAJÁTOS ESZKÖZOLDALI ELSZÁMOLÁSOK (58+59+60)</t>
  </si>
  <si>
    <t>61.</t>
  </si>
  <si>
    <t>F) AKTÍV IDŐBELI ELHATÁROLÁSOK</t>
  </si>
  <si>
    <t>62.</t>
  </si>
  <si>
    <t>ESZKÖZÖK ÖSSZESEN  (45+48+53+57+61+62)</t>
  </si>
  <si>
    <t>63.</t>
  </si>
  <si>
    <t>a könyvviteli mérlegben értékkel szereplő eszközökről</t>
  </si>
  <si>
    <t>VAGYONKIMUTATÁS
a könyvviteli mérlegben értékkel szereplő forrásokról
2017.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</si>
  <si>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</si>
  <si>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</si>
  <si>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</si>
  <si>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</si>
  <si>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</si>
  <si>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</si>
  <si>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</si>
  <si>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</si>
  <si>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</si>
  <si>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</si>
  <si>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</si>
  <si>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</si>
  <si>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</si>
  <si>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</si>
  <si>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</si>
  <si>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</si>
  <si>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Érték nélkül nyilvántartott eszközökről</t>
  </si>
  <si>
    <t>a könyvviteli mérlegben értékkel szereplő forrásokról</t>
  </si>
  <si>
    <t>Gyöngyfa Községi Önkormányzat</t>
  </si>
  <si>
    <t>Gyöngyfa  Községi Önkormányzat - konzorciumi partner EFOP-1.5.3-17</t>
  </si>
  <si>
    <t xml:space="preserve"> Gyöngyfa Községi Önkormányzat</t>
  </si>
  <si>
    <t>Jó kis hely- Bizztos kezdet Gyerekházának és kistelepülési komplex gyerekprogramok támogatása</t>
  </si>
  <si>
    <t>Jó kis hely - komplex gyermekprogramok megvalósítása Gyöngyfán</t>
  </si>
  <si>
    <t>EFOP-1.4.3-16-2017-00057</t>
  </si>
  <si>
    <t xml:space="preserve">                                                                                            </t>
  </si>
  <si>
    <t>1. számú melléklet</t>
  </si>
  <si>
    <t>4/a. számú melléklet</t>
  </si>
  <si>
    <t>4/b. számú melléklet</t>
  </si>
  <si>
    <t>5. számú melléklet</t>
  </si>
  <si>
    <t>7/a. számú melléklet</t>
  </si>
  <si>
    <t>7/b. számú melléklet</t>
  </si>
  <si>
    <t>7/c. számú melléklet</t>
  </si>
  <si>
    <t>4/2019. (V.30.)  önkormányzati rendelethez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</si>
</sst>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  <numFmt numFmtId="167" formatCode="#,###\ _F_t;\-#,###\ _F_t"/>
    <numFmt numFmtId="168" formatCode="00"/>
    <numFmt numFmtId="169" formatCode="#,###__;\-#,###__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5" fillId="0" borderId="0"/>
    <xf numFmtId="0" fontId="15" fillId="0" borderId="0"/>
  </cellStyleXfs>
  <cellXfs count="363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3" fontId="8" fillId="0" borderId="20" xfId="0" applyNumberFormat="1" applyFont="1" applyBorder="1" applyAlignment="1">
      <alignment horizontal="right" vertical="top" wrapText="1"/>
    </xf>
    <xf numFmtId="0" fontId="5" fillId="0" borderId="20" xfId="0" applyFont="1" applyBorder="1" applyAlignment="1">
      <alignment horizontal="left" wrapText="1"/>
    </xf>
    <xf numFmtId="0" fontId="0" fillId="0" borderId="20" xfId="0" applyBorder="1" applyAlignment="1">
      <alignment wrapText="1"/>
    </xf>
    <xf numFmtId="164" fontId="7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Border="1" applyAlignment="1" applyProtection="1">
      <alignment horizontal="right" vertical="center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6" xfId="2" applyNumberFormat="1" applyFont="1" applyFill="1" applyBorder="1" applyAlignment="1" applyProtection="1">
      <alignment horizontal="right" vertical="center" wrapText="1" indent="1"/>
    </xf>
    <xf numFmtId="164" fontId="7" fillId="0" borderId="57" xfId="0" applyNumberFormat="1" applyFont="1" applyFill="1" applyBorder="1" applyAlignment="1" applyProtection="1">
      <alignment horizontal="right" vertical="center" wrapText="1" indent="1"/>
    </xf>
    <xf numFmtId="164" fontId="7" fillId="0" borderId="41" xfId="2" applyNumberFormat="1" applyFont="1" applyFill="1" applyBorder="1" applyAlignment="1" applyProtection="1">
      <alignment horizontal="right" vertical="center" wrapText="1" inden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27" xfId="0" applyNumberFormat="1" applyFont="1" applyFill="1" applyBorder="1" applyAlignment="1" applyProtection="1">
      <alignment horizontal="centerContinuous" vertical="center" wrapText="1"/>
    </xf>
    <xf numFmtId="0" fontId="0" fillId="2" borderId="0" xfId="0" applyFill="1"/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4" fillId="0" borderId="0" xfId="0" applyFont="1"/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0" fontId="15" fillId="0" borderId="0" xfId="4"/>
    <xf numFmtId="0" fontId="7" fillId="0" borderId="29" xfId="3" applyFont="1" applyFill="1" applyBorder="1" applyAlignment="1">
      <alignment horizontal="center" vertical="center"/>
    </xf>
    <xf numFmtId="0" fontId="16" fillId="0" borderId="8" xfId="5" applyFont="1" applyFill="1" applyBorder="1" applyAlignment="1" applyProtection="1">
      <alignment horizontal="center" vertical="center" textRotation="90"/>
    </xf>
    <xf numFmtId="0" fontId="7" fillId="0" borderId="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17" xfId="3" applyFont="1" applyFill="1" applyBorder="1" applyAlignment="1">
      <alignment horizontal="right" indent="1"/>
    </xf>
    <xf numFmtId="3" fontId="8" fillId="0" borderId="17" xfId="3" applyNumberFormat="1" applyFont="1" applyFill="1" applyBorder="1" applyProtection="1">
      <protection locked="0"/>
    </xf>
    <xf numFmtId="3" fontId="8" fillId="0" borderId="18" xfId="3" applyNumberFormat="1" applyFont="1" applyFill="1" applyBorder="1" applyAlignment="1" applyProtection="1">
      <protection locked="0"/>
    </xf>
    <xf numFmtId="0" fontId="8" fillId="0" borderId="20" xfId="3" applyFont="1" applyFill="1" applyBorder="1" applyAlignment="1">
      <alignment horizontal="right" indent="1"/>
    </xf>
    <xf numFmtId="3" fontId="8" fillId="0" borderId="20" xfId="3" applyNumberFormat="1" applyFont="1" applyFill="1" applyBorder="1" applyProtection="1">
      <protection locked="0"/>
    </xf>
    <xf numFmtId="3" fontId="8" fillId="0" borderId="21" xfId="3" applyNumberFormat="1" applyFont="1" applyFill="1" applyBorder="1" applyAlignment="1" applyProtection="1"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>
      <alignment horizontal="right" indent="1"/>
    </xf>
    <xf numFmtId="3" fontId="8" fillId="0" borderId="23" xfId="3" applyNumberFormat="1" applyFont="1" applyFill="1" applyBorder="1" applyProtection="1">
      <protection locked="0"/>
    </xf>
    <xf numFmtId="3" fontId="8" fillId="0" borderId="24" xfId="3" applyNumberFormat="1" applyFont="1" applyFill="1" applyBorder="1" applyAlignment="1" applyProtection="1">
      <protection locked="0"/>
    </xf>
    <xf numFmtId="0" fontId="7" fillId="0" borderId="10" xfId="3" applyFont="1" applyFill="1" applyBorder="1" applyAlignment="1" applyProtection="1">
      <alignment wrapText="1"/>
      <protection locked="0"/>
    </xf>
    <xf numFmtId="0" fontId="8" fillId="0" borderId="11" xfId="3" applyFont="1" applyFill="1" applyBorder="1" applyAlignment="1">
      <alignment horizontal="right" indent="1"/>
    </xf>
    <xf numFmtId="3" fontId="8" fillId="0" borderId="11" xfId="3" applyNumberFormat="1" applyFont="1" applyFill="1" applyBorder="1" applyProtection="1">
      <protection locked="0"/>
    </xf>
    <xf numFmtId="167" fontId="3" fillId="0" borderId="12" xfId="5" applyNumberFormat="1" applyFont="1" applyFill="1" applyBorder="1" applyAlignment="1" applyProtection="1">
      <alignment vertical="center"/>
    </xf>
    <xf numFmtId="0" fontId="8" fillId="0" borderId="16" xfId="3" applyFont="1" applyFill="1" applyBorder="1" applyAlignment="1" applyProtection="1">
      <alignment wrapText="1"/>
      <protection locked="0"/>
    </xf>
    <xf numFmtId="3" fontId="8" fillId="0" borderId="21" xfId="3" applyNumberFormat="1" applyFont="1" applyFill="1" applyBorder="1" applyProtection="1">
      <protection locked="0"/>
    </xf>
    <xf numFmtId="3" fontId="8" fillId="0" borderId="24" xfId="3" applyNumberFormat="1" applyFont="1" applyFill="1" applyBorder="1" applyProtection="1">
      <protection locked="0"/>
    </xf>
    <xf numFmtId="3" fontId="8" fillId="0" borderId="18" xfId="3" applyNumberFormat="1" applyFont="1" applyFill="1" applyBorder="1" applyProtection="1">
      <protection locked="0"/>
    </xf>
    <xf numFmtId="3" fontId="8" fillId="0" borderId="66" xfId="3" applyNumberFormat="1" applyFont="1" applyFill="1" applyBorder="1"/>
    <xf numFmtId="0" fontId="9" fillId="0" borderId="0" xfId="3" applyFont="1" applyFill="1"/>
    <xf numFmtId="0" fontId="2" fillId="0" borderId="0" xfId="4" applyFont="1"/>
    <xf numFmtId="0" fontId="17" fillId="0" borderId="33" xfId="3" applyFont="1" applyFill="1" applyBorder="1" applyAlignment="1" applyProtection="1">
      <alignment horizontal="center" vertical="center" wrapText="1"/>
    </xf>
    <xf numFmtId="0" fontId="17" fillId="0" borderId="5" xfId="3" applyFont="1" applyFill="1" applyBorder="1" applyAlignment="1" applyProtection="1">
      <alignment horizontal="center" vertical="center" wrapText="1"/>
    </xf>
    <xf numFmtId="0" fontId="17" fillId="0" borderId="34" xfId="3" applyFont="1" applyFill="1" applyBorder="1" applyAlignment="1" applyProtection="1">
      <alignment horizontal="center" vertical="center" wrapText="1"/>
    </xf>
    <xf numFmtId="0" fontId="7" fillId="0" borderId="30" xfId="3" applyFont="1" applyFill="1" applyBorder="1" applyAlignment="1" applyProtection="1">
      <alignment vertical="center" wrapText="1"/>
    </xf>
    <xf numFmtId="168" fontId="11" fillId="0" borderId="2" xfId="5" applyNumberFormat="1" applyFont="1" applyFill="1" applyBorder="1" applyAlignment="1" applyProtection="1">
      <alignment horizontal="center" vertical="center"/>
    </xf>
    <xf numFmtId="169" fontId="18" fillId="0" borderId="2" xfId="3" applyNumberFormat="1" applyFont="1" applyFill="1" applyBorder="1" applyAlignment="1" applyProtection="1">
      <alignment horizontal="right" vertical="center" wrapText="1"/>
      <protection locked="0"/>
    </xf>
    <xf numFmtId="169" fontId="18" fillId="0" borderId="3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19" xfId="3" applyFont="1" applyFill="1" applyBorder="1" applyAlignment="1" applyProtection="1">
      <alignment vertical="center" wrapText="1"/>
    </xf>
    <xf numFmtId="168" fontId="11" fillId="0" borderId="20" xfId="5" applyNumberFormat="1" applyFont="1" applyFill="1" applyBorder="1" applyAlignment="1" applyProtection="1">
      <alignment horizontal="center" vertical="center"/>
    </xf>
    <xf numFmtId="169" fontId="18" fillId="0" borderId="20" xfId="3" applyNumberFormat="1" applyFont="1" applyFill="1" applyBorder="1" applyAlignment="1" applyProtection="1">
      <alignment horizontal="right" vertical="center" wrapText="1"/>
    </xf>
    <xf numFmtId="0" fontId="9" fillId="0" borderId="19" xfId="3" applyFont="1" applyFill="1" applyBorder="1" applyAlignment="1" applyProtection="1">
      <alignment horizontal="left" vertical="center" wrapText="1" indent="1"/>
    </xf>
    <xf numFmtId="169" fontId="8" fillId="0" borderId="20" xfId="3" applyNumberFormat="1" applyFont="1" applyFill="1" applyBorder="1" applyAlignment="1" applyProtection="1">
      <alignment horizontal="right" vertical="center" wrapText="1"/>
      <protection locked="0"/>
    </xf>
    <xf numFmtId="169" fontId="8" fillId="0" borderId="21" xfId="3" applyNumberFormat="1" applyFont="1" applyFill="1" applyBorder="1" applyAlignment="1" applyProtection="1">
      <alignment horizontal="right" vertical="center" wrapText="1"/>
      <protection locked="0"/>
    </xf>
    <xf numFmtId="169" fontId="19" fillId="0" borderId="20" xfId="3" applyNumberFormat="1" applyFont="1" applyFill="1" applyBorder="1" applyAlignment="1" applyProtection="1">
      <alignment horizontal="right" vertical="center" wrapText="1"/>
      <protection locked="0"/>
    </xf>
    <xf numFmtId="169" fontId="19" fillId="0" borderId="21" xfId="3" applyNumberFormat="1" applyFont="1" applyFill="1" applyBorder="1" applyAlignment="1" applyProtection="1">
      <alignment horizontal="right" vertical="center" wrapText="1"/>
      <protection locked="0"/>
    </xf>
    <xf numFmtId="169" fontId="19" fillId="0" borderId="20" xfId="3" applyNumberFormat="1" applyFont="1" applyFill="1" applyBorder="1" applyAlignment="1" applyProtection="1">
      <alignment horizontal="right" vertical="center" wrapText="1"/>
    </xf>
    <xf numFmtId="169" fontId="19" fillId="0" borderId="21" xfId="3" applyNumberFormat="1" applyFont="1" applyFill="1" applyBorder="1" applyAlignment="1" applyProtection="1">
      <alignment horizontal="right" vertical="center" wrapText="1"/>
    </xf>
    <xf numFmtId="0" fontId="7" fillId="0" borderId="33" xfId="3" applyFont="1" applyFill="1" applyBorder="1" applyAlignment="1" applyProtection="1">
      <alignment vertical="center" wrapText="1"/>
    </xf>
    <xf numFmtId="169" fontId="18" fillId="0" borderId="5" xfId="3" applyNumberFormat="1" applyFont="1" applyFill="1" applyBorder="1" applyAlignment="1" applyProtection="1">
      <alignment horizontal="right" vertical="center" wrapText="1"/>
    </xf>
    <xf numFmtId="49" fontId="3" fillId="0" borderId="33" xfId="5" applyNumberFormat="1" applyFont="1" applyFill="1" applyBorder="1" applyAlignment="1" applyProtection="1">
      <alignment horizontal="center" vertical="center" wrapText="1"/>
    </xf>
    <xf numFmtId="49" fontId="3" fillId="0" borderId="5" xfId="5" applyNumberFormat="1" applyFont="1" applyFill="1" applyBorder="1" applyAlignment="1" applyProtection="1">
      <alignment horizontal="center" vertical="center"/>
    </xf>
    <xf numFmtId="49" fontId="3" fillId="0" borderId="34" xfId="5" applyNumberFormat="1" applyFont="1" applyFill="1" applyBorder="1" applyAlignment="1" applyProtection="1">
      <alignment horizontal="center" vertical="center"/>
    </xf>
    <xf numFmtId="168" fontId="11" fillId="0" borderId="17" xfId="5" applyNumberFormat="1" applyFont="1" applyFill="1" applyBorder="1" applyAlignment="1" applyProtection="1">
      <alignment horizontal="center" vertical="center"/>
    </xf>
    <xf numFmtId="167" fontId="11" fillId="0" borderId="18" xfId="5" applyNumberFormat="1" applyFont="1" applyFill="1" applyBorder="1" applyAlignment="1" applyProtection="1">
      <alignment vertical="center"/>
      <protection locked="0"/>
    </xf>
    <xf numFmtId="167" fontId="11" fillId="0" borderId="21" xfId="5" applyNumberFormat="1" applyFont="1" applyFill="1" applyBorder="1" applyAlignment="1" applyProtection="1">
      <alignment vertical="center"/>
      <protection locked="0"/>
    </xf>
    <xf numFmtId="167" fontId="3" fillId="0" borderId="21" xfId="5" applyNumberFormat="1" applyFont="1" applyFill="1" applyBorder="1" applyAlignment="1" applyProtection="1">
      <alignment vertical="center"/>
    </xf>
    <xf numFmtId="167" fontId="3" fillId="0" borderId="21" xfId="5" applyNumberFormat="1" applyFont="1" applyFill="1" applyBorder="1" applyAlignment="1" applyProtection="1">
      <alignment vertical="center"/>
      <protection locked="0"/>
    </xf>
    <xf numFmtId="0" fontId="3" fillId="0" borderId="33" xfId="5" applyFont="1" applyFill="1" applyBorder="1" applyAlignment="1" applyProtection="1">
      <alignment horizontal="left" vertical="center" wrapText="1"/>
    </xf>
    <xf numFmtId="168" fontId="11" fillId="0" borderId="5" xfId="5" applyNumberFormat="1" applyFont="1" applyFill="1" applyBorder="1" applyAlignment="1" applyProtection="1">
      <alignment horizontal="center" vertical="center"/>
    </xf>
    <xf numFmtId="167" fontId="3" fillId="0" borderId="34" xfId="5" applyNumberFormat="1" applyFont="1" applyFill="1" applyBorder="1" applyAlignment="1" applyProtection="1">
      <alignment vertical="center"/>
    </xf>
    <xf numFmtId="0" fontId="0" fillId="0" borderId="0" xfId="0" applyAlignment="1">
      <alignment horizontal="right"/>
    </xf>
    <xf numFmtId="169" fontId="7" fillId="0" borderId="20" xfId="3" applyNumberFormat="1" applyFont="1" applyFill="1" applyBorder="1" applyAlignment="1" applyProtection="1">
      <alignment horizontal="right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 applyFill="1" applyAlignment="1" applyProtection="1">
      <alignment horizontal="right"/>
    </xf>
    <xf numFmtId="0" fontId="0" fillId="0" borderId="64" xfId="0" applyBorder="1" applyAlignment="1">
      <alignment horizontal="right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62" xfId="0" applyFont="1" applyFill="1" applyBorder="1" applyAlignment="1" applyProtection="1">
      <alignment horizontal="center" vertical="center"/>
    </xf>
    <xf numFmtId="0" fontId="3" fillId="0" borderId="63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8" fillId="0" borderId="49" xfId="0" applyNumberFormat="1" applyFont="1" applyFill="1" applyBorder="1" applyAlignment="1" applyProtection="1">
      <alignment horizontal="right" vertical="center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65" xfId="0" applyBorder="1" applyAlignment="1">
      <alignment horizontal="right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13" fillId="0" borderId="7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0" xfId="0" applyFill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166" fontId="0" fillId="0" borderId="11" xfId="0" applyNumberFormat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31" xfId="0" applyBorder="1" applyAlignment="1">
      <alignment horizontal="left"/>
    </xf>
    <xf numFmtId="166" fontId="0" fillId="2" borderId="20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6" fontId="0" fillId="2" borderId="55" xfId="0" applyNumberFormat="1" applyFill="1" applyBorder="1" applyAlignment="1">
      <alignment horizontal="center"/>
    </xf>
    <xf numFmtId="166" fontId="0" fillId="2" borderId="58" xfId="0" applyNumberFormat="1" applyFill="1" applyBorder="1" applyAlignment="1">
      <alignment horizontal="center"/>
    </xf>
    <xf numFmtId="0" fontId="13" fillId="0" borderId="54" xfId="0" applyFont="1" applyBorder="1" applyAlignment="1">
      <alignment horizontal="left"/>
    </xf>
    <xf numFmtId="166" fontId="0" fillId="0" borderId="54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2" borderId="54" xfId="0" applyNumberFormat="1" applyFill="1" applyBorder="1" applyAlignment="1">
      <alignment horizontal="center"/>
    </xf>
    <xf numFmtId="166" fontId="0" fillId="2" borderId="27" xfId="0" applyNumberForma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5" xfId="0" applyBorder="1" applyAlignment="1">
      <alignment horizontal="left"/>
    </xf>
    <xf numFmtId="166" fontId="0" fillId="2" borderId="45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0" fontId="0" fillId="0" borderId="50" xfId="0" applyBorder="1" applyAlignment="1">
      <alignment horizontal="center"/>
    </xf>
    <xf numFmtId="166" fontId="0" fillId="2" borderId="23" xfId="0" applyNumberFormat="1" applyFill="1" applyBorder="1" applyAlignment="1">
      <alignment horizontal="center"/>
    </xf>
    <xf numFmtId="166" fontId="0" fillId="2" borderId="50" xfId="0" applyNumberFormat="1" applyFill="1" applyBorder="1" applyAlignment="1">
      <alignment horizontal="center"/>
    </xf>
    <xf numFmtId="166" fontId="0" fillId="2" borderId="24" xfId="0" applyNumberFormat="1" applyFill="1" applyBorder="1" applyAlignment="1">
      <alignment horizontal="center"/>
    </xf>
    <xf numFmtId="166" fontId="0" fillId="0" borderId="45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52" xfId="0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6" fontId="0" fillId="0" borderId="12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50" xfId="0" applyNumberForma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3" applyFont="1" applyFill="1" applyBorder="1" applyAlignment="1" applyProtection="1">
      <alignment horizontal="center" vertical="center" wrapText="1"/>
    </xf>
    <xf numFmtId="0" fontId="0" fillId="0" borderId="0" xfId="0" applyBorder="1"/>
    <xf numFmtId="0" fontId="17" fillId="0" borderId="0" xfId="3" applyFont="1" applyFill="1" applyBorder="1" applyAlignment="1" applyProtection="1">
      <alignment horizontal="right"/>
    </xf>
    <xf numFmtId="0" fontId="7" fillId="0" borderId="29" xfId="3" applyFont="1" applyFill="1" applyBorder="1" applyAlignment="1" applyProtection="1">
      <alignment horizontal="center" vertical="center" wrapText="1"/>
    </xf>
    <xf numFmtId="0" fontId="7" fillId="0" borderId="32" xfId="3" applyFont="1" applyFill="1" applyBorder="1" applyAlignment="1" applyProtection="1">
      <alignment horizontal="center" vertical="center" wrapText="1"/>
    </xf>
    <xf numFmtId="0" fontId="7" fillId="0" borderId="16" xfId="3" applyFont="1" applyFill="1" applyBorder="1" applyAlignment="1" applyProtection="1">
      <alignment horizontal="center" vertical="center" wrapText="1"/>
    </xf>
    <xf numFmtId="0" fontId="16" fillId="0" borderId="8" xfId="5" applyFont="1" applyFill="1" applyBorder="1" applyAlignment="1" applyProtection="1">
      <alignment horizontal="center" vertical="center" textRotation="90"/>
    </xf>
    <xf numFmtId="0" fontId="16" fillId="0" borderId="36" xfId="5" applyFont="1" applyFill="1" applyBorder="1" applyAlignment="1" applyProtection="1">
      <alignment horizontal="center" vertical="center" textRotation="90"/>
    </xf>
    <xf numFmtId="0" fontId="16" fillId="0" borderId="17" xfId="5" applyFont="1" applyFill="1" applyBorder="1" applyAlignment="1" applyProtection="1">
      <alignment horizontal="center" vertical="center" textRotation="90"/>
    </xf>
    <xf numFmtId="0" fontId="17" fillId="0" borderId="2" xfId="3" applyFont="1" applyFill="1" applyBorder="1" applyAlignment="1" applyProtection="1">
      <alignment horizontal="center" vertical="center" wrapText="1"/>
    </xf>
    <xf numFmtId="0" fontId="17" fillId="0" borderId="20" xfId="3" applyFont="1" applyFill="1" applyBorder="1" applyAlignment="1" applyProtection="1">
      <alignment horizontal="center" vertical="center" wrapText="1"/>
    </xf>
    <xf numFmtId="0" fontId="17" fillId="0" borderId="9" xfId="3" applyFont="1" applyFill="1" applyBorder="1" applyAlignment="1" applyProtection="1">
      <alignment horizontal="center" vertical="center" wrapText="1"/>
    </xf>
    <xf numFmtId="0" fontId="17" fillId="0" borderId="18" xfId="3" applyFont="1" applyFill="1" applyBorder="1" applyAlignment="1" applyProtection="1">
      <alignment horizontal="center" vertical="center" wrapText="1"/>
    </xf>
    <xf numFmtId="0" fontId="17" fillId="0" borderId="20" xfId="3" applyFont="1" applyFill="1" applyBorder="1" applyAlignment="1" applyProtection="1">
      <alignment horizontal="center" wrapText="1"/>
    </xf>
    <xf numFmtId="0" fontId="17" fillId="0" borderId="21" xfId="3" applyFont="1" applyFill="1" applyBorder="1" applyAlignment="1" applyProtection="1">
      <alignment horizont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0" fillId="0" borderId="0" xfId="5" applyFont="1" applyFill="1" applyBorder="1" applyAlignment="1" applyProtection="1">
      <alignment horizontal="right" vertical="center"/>
    </xf>
    <xf numFmtId="0" fontId="10" fillId="0" borderId="30" xfId="5" applyFont="1" applyFill="1" applyBorder="1" applyAlignment="1" applyProtection="1">
      <alignment horizontal="center" vertical="center" wrapText="1"/>
    </xf>
    <xf numFmtId="0" fontId="10" fillId="0" borderId="19" xfId="5" applyFont="1" applyFill="1" applyBorder="1" applyAlignment="1" applyProtection="1">
      <alignment horizontal="center" vertical="center" wrapText="1"/>
    </xf>
    <xf numFmtId="0" fontId="16" fillId="0" borderId="2" xfId="5" applyFont="1" applyFill="1" applyBorder="1" applyAlignment="1" applyProtection="1">
      <alignment horizontal="center" vertical="center" textRotation="90"/>
    </xf>
    <xf numFmtId="0" fontId="16" fillId="0" borderId="20" xfId="5" applyFont="1" applyFill="1" applyBorder="1" applyAlignment="1" applyProtection="1">
      <alignment horizontal="center" vertical="center" textRotation="90"/>
    </xf>
    <xf numFmtId="0" fontId="16" fillId="0" borderId="3" xfId="5" applyFont="1" applyFill="1" applyBorder="1" applyAlignment="1" applyProtection="1">
      <alignment horizontal="center" vertical="center" wrapText="1"/>
    </xf>
    <xf numFmtId="0" fontId="16" fillId="0" borderId="21" xfId="5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left"/>
    </xf>
    <xf numFmtId="0" fontId="7" fillId="0" borderId="37" xfId="3" applyFont="1" applyFill="1" applyBorder="1" applyAlignment="1">
      <alignment horizontal="left"/>
    </xf>
  </cellXfs>
  <cellStyles count="6">
    <cellStyle name="Ezres" xfId="1" builtinId="3"/>
    <cellStyle name="Normál" xfId="0" builtinId="0"/>
    <cellStyle name="Normál 2" xfId="4"/>
    <cellStyle name="Normál_KVRENMUNKA" xfId="2"/>
    <cellStyle name="Normál_VAGYONK" xfId="5"/>
    <cellStyle name="Normál_VAGYONKI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E158"/>
  <sheetViews>
    <sheetView view="pageBreakPreview" zoomScale="70" zoomScaleSheetLayoutView="70" workbookViewId="0">
      <selection activeCell="A2" sqref="A2:D2"/>
    </sheetView>
  </sheetViews>
  <sheetFormatPr defaultRowHeight="15"/>
  <cols>
    <col min="1" max="1" width="14.28515625" customWidth="1"/>
    <col min="2" max="2" width="63.5703125" customWidth="1"/>
    <col min="3" max="3" width="14.85546875" bestFit="1" customWidth="1"/>
    <col min="4" max="5" width="15" customWidth="1"/>
  </cols>
  <sheetData>
    <row r="1" spans="1:5" ht="15.75">
      <c r="A1" s="238" t="s">
        <v>586</v>
      </c>
      <c r="B1" s="238"/>
      <c r="C1" s="238"/>
      <c r="D1" s="238"/>
    </row>
    <row r="2" spans="1:5" ht="15.75">
      <c r="A2" s="239" t="s">
        <v>600</v>
      </c>
      <c r="B2" s="239"/>
      <c r="C2" s="239"/>
      <c r="D2" s="239"/>
      <c r="E2" t="s">
        <v>593</v>
      </c>
    </row>
    <row r="3" spans="1:5" ht="15.75">
      <c r="A3" s="90"/>
      <c r="B3" s="90"/>
      <c r="C3" s="90"/>
    </row>
    <row r="4" spans="1:5" ht="15.75">
      <c r="A4" s="133"/>
      <c r="B4" s="13"/>
      <c r="C4" s="87"/>
      <c r="D4" s="240" t="s">
        <v>363</v>
      </c>
      <c r="E4" s="240"/>
    </row>
    <row r="5" spans="1:5" ht="16.5" thickBot="1">
      <c r="A5" s="237" t="s">
        <v>354</v>
      </c>
      <c r="B5" s="237"/>
      <c r="C5" s="237"/>
    </row>
    <row r="6" spans="1:5" ht="32.25" thickBot="1">
      <c r="A6" s="14" t="s">
        <v>352</v>
      </c>
      <c r="B6" s="15" t="s">
        <v>353</v>
      </c>
      <c r="C6" s="91" t="s">
        <v>373</v>
      </c>
      <c r="D6" s="91" t="s">
        <v>374</v>
      </c>
      <c r="E6" s="91" t="s">
        <v>415</v>
      </c>
    </row>
    <row r="7" spans="1:5" ht="16.5" thickBot="1">
      <c r="A7" s="16" t="s">
        <v>7</v>
      </c>
      <c r="B7" s="17" t="s">
        <v>8</v>
      </c>
      <c r="C7" s="18" t="s">
        <v>9</v>
      </c>
      <c r="D7" s="18" t="s">
        <v>271</v>
      </c>
      <c r="E7" s="18" t="s">
        <v>272</v>
      </c>
    </row>
    <row r="8" spans="1:5" ht="16.5" thickBot="1">
      <c r="A8" s="22" t="s">
        <v>11</v>
      </c>
      <c r="B8" s="23" t="s">
        <v>12</v>
      </c>
      <c r="C8" s="24">
        <f>C9+C10+C11+C12+C13+C14</f>
        <v>21411369</v>
      </c>
      <c r="D8" s="24">
        <f>D9+D10+D11+D12+D13+D14</f>
        <v>24351564</v>
      </c>
      <c r="E8" s="24">
        <f>E9+E10+E11+E12+E13+E14</f>
        <v>24351564</v>
      </c>
    </row>
    <row r="9" spans="1:5" ht="15.75">
      <c r="A9" s="25" t="s">
        <v>13</v>
      </c>
      <c r="B9" s="26" t="s">
        <v>14</v>
      </c>
      <c r="C9" s="27">
        <v>11588289</v>
      </c>
      <c r="D9" s="27">
        <v>11588289</v>
      </c>
      <c r="E9" s="27">
        <v>11588289</v>
      </c>
    </row>
    <row r="10" spans="1:5" ht="15.75">
      <c r="A10" s="28" t="s">
        <v>15</v>
      </c>
      <c r="B10" s="29" t="s">
        <v>16</v>
      </c>
      <c r="C10" s="30"/>
      <c r="D10" s="27">
        <f>'3-a'!D12</f>
        <v>0</v>
      </c>
      <c r="E10" s="27">
        <f>'3-a'!E12</f>
        <v>0</v>
      </c>
    </row>
    <row r="11" spans="1:5" ht="15.75">
      <c r="A11" s="28" t="s">
        <v>17</v>
      </c>
      <c r="B11" s="29" t="s">
        <v>18</v>
      </c>
      <c r="C11" s="30">
        <v>8023080</v>
      </c>
      <c r="D11" s="27">
        <v>7963783</v>
      </c>
      <c r="E11" s="27">
        <v>7963783</v>
      </c>
    </row>
    <row r="12" spans="1:5" ht="15.75">
      <c r="A12" s="28" t="s">
        <v>19</v>
      </c>
      <c r="B12" s="29" t="s">
        <v>20</v>
      </c>
      <c r="C12" s="30">
        <v>1800000</v>
      </c>
      <c r="D12" s="27">
        <f>'3-a'!D14</f>
        <v>1800000</v>
      </c>
      <c r="E12" s="27">
        <f>'3-a'!E14</f>
        <v>1800000</v>
      </c>
    </row>
    <row r="13" spans="1:5" ht="15.75">
      <c r="A13" s="28" t="s">
        <v>21</v>
      </c>
      <c r="B13" s="29" t="s">
        <v>22</v>
      </c>
      <c r="C13" s="30"/>
      <c r="D13" s="27">
        <v>2999492</v>
      </c>
      <c r="E13" s="27">
        <v>2999492</v>
      </c>
    </row>
    <row r="14" spans="1:5" ht="16.5" thickBot="1">
      <c r="A14" s="31" t="s">
        <v>23</v>
      </c>
      <c r="B14" s="32" t="s">
        <v>24</v>
      </c>
      <c r="C14" s="30"/>
      <c r="D14" s="27">
        <f>'3-a'!D16</f>
        <v>0</v>
      </c>
      <c r="E14" s="27">
        <f>'3-a'!E16</f>
        <v>0</v>
      </c>
    </row>
    <row r="15" spans="1:5" ht="32.25" thickBot="1">
      <c r="A15" s="22" t="s">
        <v>25</v>
      </c>
      <c r="B15" s="33" t="s">
        <v>26</v>
      </c>
      <c r="C15" s="24">
        <f>C16+C17+C18+C19+C20</f>
        <v>17269399</v>
      </c>
      <c r="D15" s="24">
        <f>D16+D17+D18+D19+D20</f>
        <v>35758461</v>
      </c>
      <c r="E15" s="24">
        <f>E16+E17+E18+E19+E20</f>
        <v>35196292</v>
      </c>
    </row>
    <row r="16" spans="1:5" ht="15.75">
      <c r="A16" s="25" t="s">
        <v>27</v>
      </c>
      <c r="B16" s="26" t="s">
        <v>28</v>
      </c>
      <c r="C16" s="27"/>
      <c r="D16" s="27"/>
      <c r="E16" s="27"/>
    </row>
    <row r="17" spans="1:5" ht="15.75">
      <c r="A17" s="28" t="s">
        <v>29</v>
      </c>
      <c r="B17" s="29" t="s">
        <v>30</v>
      </c>
      <c r="C17" s="30"/>
      <c r="D17" s="30"/>
      <c r="E17" s="30"/>
    </row>
    <row r="18" spans="1:5" ht="17.25" customHeight="1">
      <c r="A18" s="28" t="s">
        <v>31</v>
      </c>
      <c r="B18" s="29" t="s">
        <v>32</v>
      </c>
      <c r="C18" s="30"/>
      <c r="D18" s="30"/>
      <c r="E18" s="30"/>
    </row>
    <row r="19" spans="1:5" ht="16.5" customHeight="1">
      <c r="A19" s="28" t="s">
        <v>33</v>
      </c>
      <c r="B19" s="29" t="s">
        <v>34</v>
      </c>
      <c r="C19" s="30"/>
      <c r="D19" s="30"/>
      <c r="E19" s="30"/>
    </row>
    <row r="20" spans="1:5" ht="15.75">
      <c r="A20" s="28" t="s">
        <v>35</v>
      </c>
      <c r="B20" s="29" t="s">
        <v>36</v>
      </c>
      <c r="C20" s="30">
        <v>17269399</v>
      </c>
      <c r="D20" s="30">
        <v>35758461</v>
      </c>
      <c r="E20" s="30">
        <v>35196292</v>
      </c>
    </row>
    <row r="21" spans="1:5" ht="16.5" thickBot="1">
      <c r="A21" s="31" t="s">
        <v>37</v>
      </c>
      <c r="B21" s="32" t="s">
        <v>38</v>
      </c>
      <c r="C21" s="34"/>
      <c r="D21" s="30"/>
      <c r="E21" s="30"/>
    </row>
    <row r="22" spans="1:5" ht="32.25" thickBot="1">
      <c r="A22" s="22" t="s">
        <v>39</v>
      </c>
      <c r="B22" s="23" t="s">
        <v>40</v>
      </c>
      <c r="C22" s="24">
        <f>C23+C24+C25+C26+C27</f>
        <v>0</v>
      </c>
      <c r="D22" s="140">
        <v>301605</v>
      </c>
      <c r="E22" s="140">
        <v>301605</v>
      </c>
    </row>
    <row r="23" spans="1:5" ht="15.75">
      <c r="A23" s="25" t="s">
        <v>41</v>
      </c>
      <c r="B23" s="26" t="s">
        <v>42</v>
      </c>
      <c r="C23" s="27"/>
      <c r="D23" s="30">
        <v>301605</v>
      </c>
      <c r="E23" s="30">
        <v>301605</v>
      </c>
    </row>
    <row r="24" spans="1:5" ht="15.75">
      <c r="A24" s="28" t="s">
        <v>43</v>
      </c>
      <c r="B24" s="29" t="s">
        <v>44</v>
      </c>
      <c r="C24" s="30"/>
      <c r="D24" s="30"/>
      <c r="E24" s="30"/>
    </row>
    <row r="25" spans="1:5" ht="31.5">
      <c r="A25" s="28" t="s">
        <v>45</v>
      </c>
      <c r="B25" s="29" t="s">
        <v>46</v>
      </c>
      <c r="C25" s="30"/>
      <c r="D25" s="30"/>
      <c r="E25" s="30"/>
    </row>
    <row r="26" spans="1:5" ht="31.5">
      <c r="A26" s="28" t="s">
        <v>47</v>
      </c>
      <c r="B26" s="29" t="s">
        <v>48</v>
      </c>
      <c r="C26" s="30"/>
      <c r="D26" s="30"/>
      <c r="E26" s="30"/>
    </row>
    <row r="27" spans="1:5" ht="15.75">
      <c r="A27" s="28" t="s">
        <v>49</v>
      </c>
      <c r="B27" s="29" t="s">
        <v>50</v>
      </c>
      <c r="C27" s="30"/>
      <c r="D27" s="30"/>
      <c r="E27" s="30"/>
    </row>
    <row r="28" spans="1:5" ht="16.5" thickBot="1">
      <c r="A28" s="31" t="s">
        <v>51</v>
      </c>
      <c r="B28" s="32" t="s">
        <v>52</v>
      </c>
      <c r="C28" s="34"/>
      <c r="D28" s="30"/>
      <c r="E28" s="30"/>
    </row>
    <row r="29" spans="1:5" ht="16.5" thickBot="1">
      <c r="A29" s="22" t="s">
        <v>53</v>
      </c>
      <c r="B29" s="23" t="s">
        <v>54</v>
      </c>
      <c r="C29" s="24">
        <f>C30+C34+C35+C36</f>
        <v>900000</v>
      </c>
      <c r="D29" s="24">
        <f>D30+D34+D35+D36</f>
        <v>900000</v>
      </c>
      <c r="E29" s="24">
        <f>E30+E34+E35+E36</f>
        <v>2812558</v>
      </c>
    </row>
    <row r="30" spans="1:5" ht="15.75">
      <c r="A30" s="25" t="s">
        <v>55</v>
      </c>
      <c r="B30" s="26" t="s">
        <v>56</v>
      </c>
      <c r="C30" s="35">
        <v>740000</v>
      </c>
      <c r="D30" s="35">
        <v>740000</v>
      </c>
      <c r="E30" s="35">
        <v>2566210</v>
      </c>
    </row>
    <row r="31" spans="1:5" ht="15.75">
      <c r="A31" s="28" t="s">
        <v>57</v>
      </c>
      <c r="B31" s="29" t="s">
        <v>58</v>
      </c>
      <c r="C31" s="30">
        <v>500000</v>
      </c>
      <c r="D31" s="35">
        <v>500000</v>
      </c>
      <c r="E31" s="35">
        <v>362632</v>
      </c>
    </row>
    <row r="32" spans="1:5" ht="15.75">
      <c r="A32" s="28" t="s">
        <v>59</v>
      </c>
      <c r="B32" s="29" t="s">
        <v>60</v>
      </c>
      <c r="C32" s="30"/>
      <c r="D32" s="35">
        <f>'3-a'!D34</f>
        <v>0</v>
      </c>
      <c r="E32" s="35">
        <f>'3-a'!E34</f>
        <v>0</v>
      </c>
    </row>
    <row r="33" spans="1:5" ht="15.75">
      <c r="A33" s="28" t="s">
        <v>61</v>
      </c>
      <c r="B33" s="36" t="s">
        <v>62</v>
      </c>
      <c r="C33" s="30">
        <v>240000</v>
      </c>
      <c r="D33" s="35">
        <v>240000</v>
      </c>
      <c r="E33" s="35">
        <v>2203578</v>
      </c>
    </row>
    <row r="34" spans="1:5" ht="15.75">
      <c r="A34" s="28" t="s">
        <v>63</v>
      </c>
      <c r="B34" s="29" t="s">
        <v>64</v>
      </c>
      <c r="C34" s="30">
        <v>100000</v>
      </c>
      <c r="D34" s="35">
        <v>100000</v>
      </c>
      <c r="E34" s="35">
        <v>225135</v>
      </c>
    </row>
    <row r="35" spans="1:5" ht="15.75">
      <c r="A35" s="28" t="s">
        <v>65</v>
      </c>
      <c r="B35" s="29" t="s">
        <v>66</v>
      </c>
      <c r="C35" s="30">
        <v>0</v>
      </c>
      <c r="D35" s="35">
        <f>'3-a'!D37</f>
        <v>0</v>
      </c>
      <c r="E35" s="35">
        <f>'3-a'!E37</f>
        <v>0</v>
      </c>
    </row>
    <row r="36" spans="1:5" ht="16.5" thickBot="1">
      <c r="A36" s="31" t="s">
        <v>67</v>
      </c>
      <c r="B36" s="32" t="s">
        <v>68</v>
      </c>
      <c r="C36" s="34">
        <v>60000</v>
      </c>
      <c r="D36" s="35">
        <v>60000</v>
      </c>
      <c r="E36" s="35">
        <v>21213</v>
      </c>
    </row>
    <row r="37" spans="1:5" ht="16.5" thickBot="1">
      <c r="A37" s="22" t="s">
        <v>69</v>
      </c>
      <c r="B37" s="23" t="s">
        <v>70</v>
      </c>
      <c r="C37" s="24">
        <f>SUM(C38:C48)</f>
        <v>1764682</v>
      </c>
      <c r="D37" s="24">
        <v>2556291</v>
      </c>
      <c r="E37" s="24">
        <v>1269976</v>
      </c>
    </row>
    <row r="38" spans="1:5" ht="15.75">
      <c r="A38" s="25" t="s">
        <v>71</v>
      </c>
      <c r="B38" s="26" t="s">
        <v>72</v>
      </c>
      <c r="C38" s="27"/>
      <c r="D38" s="27"/>
      <c r="E38" s="27"/>
    </row>
    <row r="39" spans="1:5" ht="15.75">
      <c r="A39" s="28" t="s">
        <v>73</v>
      </c>
      <c r="B39" s="29" t="s">
        <v>74</v>
      </c>
      <c r="C39" s="30">
        <v>372960</v>
      </c>
      <c r="D39" s="27">
        <v>372960</v>
      </c>
      <c r="E39" s="27"/>
    </row>
    <row r="40" spans="1:5" ht="15.75">
      <c r="A40" s="28" t="s">
        <v>75</v>
      </c>
      <c r="B40" s="29" t="s">
        <v>76</v>
      </c>
      <c r="C40" s="30"/>
      <c r="D40" s="27"/>
      <c r="E40" s="27"/>
    </row>
    <row r="41" spans="1:5" ht="15.75">
      <c r="A41" s="28" t="s">
        <v>77</v>
      </c>
      <c r="B41" s="29" t="s">
        <v>78</v>
      </c>
      <c r="C41" s="30">
        <v>10000</v>
      </c>
      <c r="D41" s="27">
        <v>10000</v>
      </c>
      <c r="E41" s="27">
        <v>10000</v>
      </c>
    </row>
    <row r="42" spans="1:5" ht="15.75">
      <c r="A42" s="28" t="s">
        <v>79</v>
      </c>
      <c r="B42" s="29" t="s">
        <v>80</v>
      </c>
      <c r="C42" s="30"/>
      <c r="D42" s="27"/>
      <c r="E42" s="27">
        <v>318940</v>
      </c>
    </row>
    <row r="43" spans="1:5" ht="15.75">
      <c r="A43" s="28" t="s">
        <v>81</v>
      </c>
      <c r="B43" s="29" t="s">
        <v>82</v>
      </c>
      <c r="C43" s="30"/>
      <c r="D43" s="27"/>
      <c r="E43" s="27"/>
    </row>
    <row r="44" spans="1:5" ht="15.75">
      <c r="A44" s="28" t="s">
        <v>83</v>
      </c>
      <c r="B44" s="29" t="s">
        <v>84</v>
      </c>
      <c r="C44" s="30"/>
      <c r="D44" s="27" t="e">
        <f>'3-a'!D46+#REF!</f>
        <v>#REF!</v>
      </c>
      <c r="E44" s="27"/>
    </row>
    <row r="45" spans="1:5" ht="15.75">
      <c r="A45" s="28" t="s">
        <v>85</v>
      </c>
      <c r="B45" s="29" t="s">
        <v>86</v>
      </c>
      <c r="C45" s="30">
        <v>20000</v>
      </c>
      <c r="D45" s="27">
        <v>20000</v>
      </c>
      <c r="E45" s="27">
        <v>7</v>
      </c>
    </row>
    <row r="46" spans="1:5" ht="15.75">
      <c r="A46" s="28" t="s">
        <v>87</v>
      </c>
      <c r="B46" s="29" t="s">
        <v>88</v>
      </c>
      <c r="C46" s="30"/>
      <c r="D46" s="27"/>
      <c r="E46" s="27"/>
    </row>
    <row r="47" spans="1:5" ht="15.75">
      <c r="A47" s="31" t="s">
        <v>89</v>
      </c>
      <c r="B47" s="32" t="s">
        <v>90</v>
      </c>
      <c r="C47" s="34"/>
      <c r="D47" s="27"/>
      <c r="E47" s="27"/>
    </row>
    <row r="48" spans="1:5" ht="16.5" thickBot="1">
      <c r="A48" s="31" t="s">
        <v>91</v>
      </c>
      <c r="B48" s="32" t="s">
        <v>92</v>
      </c>
      <c r="C48" s="34">
        <v>1361722</v>
      </c>
      <c r="D48" s="27">
        <v>2153311</v>
      </c>
      <c r="E48" s="27">
        <v>941029</v>
      </c>
    </row>
    <row r="49" spans="1:5" ht="16.5" thickBot="1">
      <c r="A49" s="22" t="s">
        <v>93</v>
      </c>
      <c r="B49" s="23" t="s">
        <v>94</v>
      </c>
      <c r="C49" s="24">
        <f>SUM(C50:C54)</f>
        <v>0</v>
      </c>
      <c r="D49" s="24">
        <f>SUM(D50:D54)</f>
        <v>0</v>
      </c>
      <c r="E49" s="24">
        <f>SUM(E50:E54)</f>
        <v>0</v>
      </c>
    </row>
    <row r="50" spans="1:5" ht="15.75">
      <c r="A50" s="25" t="s">
        <v>95</v>
      </c>
      <c r="B50" s="26" t="s">
        <v>96</v>
      </c>
      <c r="C50" s="27"/>
      <c r="D50" s="27"/>
      <c r="E50" s="27"/>
    </row>
    <row r="51" spans="1:5" ht="15.75">
      <c r="A51" s="28" t="s">
        <v>97</v>
      </c>
      <c r="B51" s="29" t="s">
        <v>98</v>
      </c>
      <c r="C51" s="30"/>
      <c r="D51" s="30"/>
      <c r="E51" s="30"/>
    </row>
    <row r="52" spans="1:5" ht="15.75">
      <c r="A52" s="28" t="s">
        <v>99</v>
      </c>
      <c r="B52" s="29" t="s">
        <v>100</v>
      </c>
      <c r="C52" s="30"/>
      <c r="D52" s="30"/>
      <c r="E52" s="30"/>
    </row>
    <row r="53" spans="1:5" ht="15.75">
      <c r="A53" s="28" t="s">
        <v>101</v>
      </c>
      <c r="B53" s="29" t="s">
        <v>102</v>
      </c>
      <c r="C53" s="30"/>
      <c r="D53" s="30"/>
      <c r="E53" s="30"/>
    </row>
    <row r="54" spans="1:5" ht="16.5" thickBot="1">
      <c r="A54" s="31" t="s">
        <v>103</v>
      </c>
      <c r="B54" s="32" t="s">
        <v>104</v>
      </c>
      <c r="C54" s="34"/>
      <c r="D54" s="34"/>
      <c r="E54" s="34"/>
    </row>
    <row r="55" spans="1:5" ht="16.5" thickBot="1">
      <c r="A55" s="22" t="s">
        <v>105</v>
      </c>
      <c r="B55" s="23" t="s">
        <v>106</v>
      </c>
      <c r="C55" s="24">
        <f>SUM(C56:C58)</f>
        <v>0</v>
      </c>
      <c r="D55" s="24">
        <f>SUM(D56:D58)</f>
        <v>0</v>
      </c>
      <c r="E55" s="24">
        <f>SUM(E56:E58)</f>
        <v>0</v>
      </c>
    </row>
    <row r="56" spans="1:5" ht="31.5">
      <c r="A56" s="25" t="s">
        <v>107</v>
      </c>
      <c r="B56" s="26" t="s">
        <v>108</v>
      </c>
      <c r="C56" s="27"/>
      <c r="D56" s="27"/>
      <c r="E56" s="27"/>
    </row>
    <row r="57" spans="1:5" ht="31.5">
      <c r="A57" s="28" t="s">
        <v>109</v>
      </c>
      <c r="B57" s="29" t="s">
        <v>110</v>
      </c>
      <c r="C57" s="30"/>
      <c r="D57" s="30"/>
      <c r="E57" s="30"/>
    </row>
    <row r="58" spans="1:5" ht="15.75">
      <c r="A58" s="28" t="s">
        <v>111</v>
      </c>
      <c r="B58" s="29" t="s">
        <v>112</v>
      </c>
      <c r="C58" s="30"/>
      <c r="D58" s="30"/>
      <c r="E58" s="30"/>
    </row>
    <row r="59" spans="1:5" ht="16.5" thickBot="1">
      <c r="A59" s="31" t="s">
        <v>113</v>
      </c>
      <c r="B59" s="32" t="s">
        <v>114</v>
      </c>
      <c r="C59" s="34"/>
      <c r="D59" s="34"/>
      <c r="E59" s="34"/>
    </row>
    <row r="60" spans="1:5" ht="16.5" thickBot="1">
      <c r="A60" s="22" t="s">
        <v>115</v>
      </c>
      <c r="B60" s="33" t="s">
        <v>116</v>
      </c>
      <c r="C60" s="24">
        <f>SUM(C61:C63)</f>
        <v>0</v>
      </c>
      <c r="D60" s="24">
        <f>SUM(D61:D63)</f>
        <v>0</v>
      </c>
      <c r="E60" s="24">
        <f>SUM(E61:E63)</f>
        <v>0</v>
      </c>
    </row>
    <row r="61" spans="1:5" ht="31.5">
      <c r="A61" s="25" t="s">
        <v>117</v>
      </c>
      <c r="B61" s="26" t="s">
        <v>118</v>
      </c>
      <c r="C61" s="30"/>
      <c r="D61" s="30"/>
      <c r="E61" s="30"/>
    </row>
    <row r="62" spans="1:5" ht="31.5">
      <c r="A62" s="28" t="s">
        <v>119</v>
      </c>
      <c r="B62" s="29" t="s">
        <v>120</v>
      </c>
      <c r="C62" s="30"/>
      <c r="D62" s="30"/>
      <c r="E62" s="30"/>
    </row>
    <row r="63" spans="1:5" ht="15.75">
      <c r="A63" s="28" t="s">
        <v>121</v>
      </c>
      <c r="B63" s="29" t="s">
        <v>122</v>
      </c>
      <c r="C63" s="136"/>
      <c r="D63" s="136"/>
      <c r="E63" s="136"/>
    </row>
    <row r="64" spans="1:5" ht="16.5" thickBot="1">
      <c r="A64" s="31" t="s">
        <v>123</v>
      </c>
      <c r="B64" s="32" t="s">
        <v>124</v>
      </c>
      <c r="C64" s="30"/>
      <c r="D64" s="30"/>
      <c r="E64" s="30"/>
    </row>
    <row r="65" spans="1:5" ht="16.5" thickBot="1">
      <c r="A65" s="22" t="s">
        <v>125</v>
      </c>
      <c r="B65" s="23" t="s">
        <v>126</v>
      </c>
      <c r="C65" s="24">
        <f>C8+C15+C22+C29+C37+C49+C55+C60</f>
        <v>41345450</v>
      </c>
      <c r="D65" s="24">
        <f>D8+D15+D22+D29+D37+D49+D55+D60</f>
        <v>63867921</v>
      </c>
      <c r="E65" s="24">
        <f>E8+E15+E22+E29+E37+E49+E55+E60</f>
        <v>63931995</v>
      </c>
    </row>
    <row r="66" spans="1:5" ht="16.5" thickBot="1">
      <c r="A66" s="37" t="s">
        <v>127</v>
      </c>
      <c r="B66" s="33" t="s">
        <v>128</v>
      </c>
      <c r="C66" s="24">
        <f>SUM(C67:C69)</f>
        <v>0</v>
      </c>
      <c r="D66" s="24">
        <f>SUM(D67:D69)</f>
        <v>0</v>
      </c>
      <c r="E66" s="24">
        <f>SUM(E67:E69)</f>
        <v>0</v>
      </c>
    </row>
    <row r="67" spans="1:5" ht="15.75">
      <c r="A67" s="25" t="s">
        <v>129</v>
      </c>
      <c r="B67" s="26" t="s">
        <v>130</v>
      </c>
      <c r="C67" s="30"/>
      <c r="D67" s="30"/>
      <c r="E67" s="30"/>
    </row>
    <row r="68" spans="1:5" ht="15.75">
      <c r="A68" s="28" t="s">
        <v>131</v>
      </c>
      <c r="B68" s="29" t="s">
        <v>132</v>
      </c>
      <c r="C68" s="30"/>
      <c r="D68" s="30"/>
      <c r="E68" s="30"/>
    </row>
    <row r="69" spans="1:5" ht="16.5" thickBot="1">
      <c r="A69" s="31" t="s">
        <v>133</v>
      </c>
      <c r="B69" s="38" t="s">
        <v>351</v>
      </c>
      <c r="C69" s="30"/>
      <c r="D69" s="30"/>
      <c r="E69" s="30"/>
    </row>
    <row r="70" spans="1:5" ht="16.5" thickBot="1">
      <c r="A70" s="37" t="s">
        <v>135</v>
      </c>
      <c r="B70" s="33" t="s">
        <v>136</v>
      </c>
      <c r="C70" s="24">
        <f>SUM(C71:C74)</f>
        <v>0</v>
      </c>
      <c r="D70" s="24">
        <f>SUM(D71:D74)</f>
        <v>0</v>
      </c>
      <c r="E70" s="24">
        <f>SUM(E71:E74)</f>
        <v>0</v>
      </c>
    </row>
    <row r="71" spans="1:5" ht="15.75">
      <c r="A71" s="25" t="s">
        <v>137</v>
      </c>
      <c r="B71" s="26" t="s">
        <v>138</v>
      </c>
      <c r="C71" s="30"/>
      <c r="D71" s="30"/>
      <c r="E71" s="30"/>
    </row>
    <row r="72" spans="1:5" ht="15.75">
      <c r="A72" s="28" t="s">
        <v>139</v>
      </c>
      <c r="B72" s="29" t="s">
        <v>140</v>
      </c>
      <c r="C72" s="30"/>
      <c r="D72" s="30"/>
      <c r="E72" s="30"/>
    </row>
    <row r="73" spans="1:5" ht="15.75">
      <c r="A73" s="28" t="s">
        <v>141</v>
      </c>
      <c r="B73" s="29" t="s">
        <v>142</v>
      </c>
      <c r="C73" s="30"/>
      <c r="D73" s="30"/>
      <c r="E73" s="30"/>
    </row>
    <row r="74" spans="1:5" ht="16.5" thickBot="1">
      <c r="A74" s="31" t="s">
        <v>143</v>
      </c>
      <c r="B74" s="32" t="s">
        <v>144</v>
      </c>
      <c r="C74" s="30"/>
      <c r="D74" s="30"/>
      <c r="E74" s="30"/>
    </row>
    <row r="75" spans="1:5" ht="16.5" thickBot="1">
      <c r="A75" s="37" t="s">
        <v>145</v>
      </c>
      <c r="B75" s="33" t="s">
        <v>146</v>
      </c>
      <c r="C75" s="24">
        <f>SUM(C76:C77)</f>
        <v>6467902</v>
      </c>
      <c r="D75" s="24">
        <f>SUM(D76:D77)</f>
        <v>5385383</v>
      </c>
      <c r="E75" s="24">
        <f>SUM(E76:E77)</f>
        <v>5385383</v>
      </c>
    </row>
    <row r="76" spans="1:5" ht="15.75">
      <c r="A76" s="25" t="s">
        <v>147</v>
      </c>
      <c r="B76" s="26" t="s">
        <v>148</v>
      </c>
      <c r="C76" s="30">
        <v>6467902</v>
      </c>
      <c r="D76" s="30">
        <v>5385383</v>
      </c>
      <c r="E76" s="30">
        <v>5385383</v>
      </c>
    </row>
    <row r="77" spans="1:5" ht="16.5" thickBot="1">
      <c r="A77" s="31" t="s">
        <v>149</v>
      </c>
      <c r="B77" s="32" t="s">
        <v>150</v>
      </c>
      <c r="C77" s="30"/>
      <c r="D77" s="30"/>
      <c r="E77" s="30"/>
    </row>
    <row r="78" spans="1:5" ht="16.5" thickBot="1">
      <c r="A78" s="37" t="s">
        <v>151</v>
      </c>
      <c r="B78" s="33" t="s">
        <v>152</v>
      </c>
      <c r="C78" s="24">
        <f>SUM(C79:C81)</f>
        <v>856455</v>
      </c>
      <c r="D78" s="24">
        <f>SUM(D79:D81)</f>
        <v>0</v>
      </c>
      <c r="E78" s="24">
        <f>SUM(E79:E81)</f>
        <v>799296</v>
      </c>
    </row>
    <row r="79" spans="1:5" ht="15.75">
      <c r="A79" s="25" t="s">
        <v>153</v>
      </c>
      <c r="B79" s="26" t="s">
        <v>154</v>
      </c>
      <c r="C79" s="30">
        <v>856455</v>
      </c>
      <c r="D79" s="30"/>
      <c r="E79" s="30">
        <v>799296</v>
      </c>
    </row>
    <row r="80" spans="1:5" ht="15.75">
      <c r="A80" s="28" t="s">
        <v>155</v>
      </c>
      <c r="B80" s="29" t="s">
        <v>156</v>
      </c>
      <c r="C80" s="30"/>
      <c r="D80" s="30"/>
      <c r="E80" s="30"/>
    </row>
    <row r="81" spans="1:5" ht="16.5" thickBot="1">
      <c r="A81" s="31" t="s">
        <v>157</v>
      </c>
      <c r="B81" s="32" t="s">
        <v>158</v>
      </c>
      <c r="C81" s="30"/>
      <c r="D81" s="30"/>
      <c r="E81" s="30"/>
    </row>
    <row r="82" spans="1:5" ht="16.5" thickBot="1">
      <c r="A82" s="37" t="s">
        <v>159</v>
      </c>
      <c r="B82" s="33" t="s">
        <v>160</v>
      </c>
      <c r="C82" s="24">
        <f>SUM(C83:C86)</f>
        <v>0</v>
      </c>
      <c r="D82" s="24">
        <f>SUM(D83:D86)</f>
        <v>0</v>
      </c>
      <c r="E82" s="24">
        <f>SUM(E83:E86)</f>
        <v>0</v>
      </c>
    </row>
    <row r="83" spans="1:5" ht="15.75">
      <c r="A83" s="39" t="s">
        <v>161</v>
      </c>
      <c r="B83" s="26" t="s">
        <v>162</v>
      </c>
      <c r="C83" s="30"/>
      <c r="D83" s="30"/>
      <c r="E83" s="30"/>
    </row>
    <row r="84" spans="1:5" ht="15.75">
      <c r="A84" s="40" t="s">
        <v>163</v>
      </c>
      <c r="B84" s="29" t="s">
        <v>164</v>
      </c>
      <c r="C84" s="30"/>
      <c r="D84" s="30"/>
      <c r="E84" s="30"/>
    </row>
    <row r="85" spans="1:5" ht="15.75">
      <c r="A85" s="40" t="s">
        <v>165</v>
      </c>
      <c r="B85" s="29" t="s">
        <v>166</v>
      </c>
      <c r="C85" s="30"/>
      <c r="D85" s="30"/>
      <c r="E85" s="30"/>
    </row>
    <row r="86" spans="1:5" ht="16.5" thickBot="1">
      <c r="A86" s="41" t="s">
        <v>167</v>
      </c>
      <c r="B86" s="32" t="s">
        <v>168</v>
      </c>
      <c r="C86" s="30"/>
      <c r="D86" s="30"/>
      <c r="E86" s="30"/>
    </row>
    <row r="87" spans="1:5" ht="16.5" thickBot="1">
      <c r="A87" s="37" t="s">
        <v>169</v>
      </c>
      <c r="B87" s="33" t="s">
        <v>170</v>
      </c>
      <c r="C87" s="42"/>
      <c r="D87" s="42"/>
      <c r="E87" s="42"/>
    </row>
    <row r="88" spans="1:5" ht="16.5" thickBot="1">
      <c r="A88" s="37" t="s">
        <v>171</v>
      </c>
      <c r="B88" s="33" t="s">
        <v>172</v>
      </c>
      <c r="C88" s="42"/>
      <c r="D88" s="42"/>
      <c r="E88" s="42"/>
    </row>
    <row r="89" spans="1:5" ht="16.5" thickBot="1">
      <c r="A89" s="37" t="s">
        <v>173</v>
      </c>
      <c r="B89" s="43" t="s">
        <v>174</v>
      </c>
      <c r="C89" s="24">
        <f>C66+C70+C75+C78+C82+C88+C87</f>
        <v>7324357</v>
      </c>
      <c r="D89" s="24">
        <f>D66+D70+D75+D78+D82+D88+D87</f>
        <v>5385383</v>
      </c>
      <c r="E89" s="24">
        <f>E66+E70+E75+E78+E82+E88+E87</f>
        <v>6184679</v>
      </c>
    </row>
    <row r="90" spans="1:5" ht="16.5" thickBot="1">
      <c r="A90" s="44" t="s">
        <v>175</v>
      </c>
      <c r="B90" s="45" t="s">
        <v>176</v>
      </c>
      <c r="C90" s="24">
        <f>C65+C89</f>
        <v>48669807</v>
      </c>
      <c r="D90" s="24">
        <f>D65+D89</f>
        <v>69253304</v>
      </c>
      <c r="E90" s="24">
        <f>E65+E89</f>
        <v>70116674</v>
      </c>
    </row>
    <row r="91" spans="1:5" ht="15.75">
      <c r="A91" s="46"/>
      <c r="B91" s="47"/>
      <c r="C91" s="48"/>
    </row>
    <row r="92" spans="1:5" ht="16.5" thickBot="1">
      <c r="A92" s="237" t="s">
        <v>355</v>
      </c>
      <c r="B92" s="237"/>
      <c r="C92" s="237"/>
    </row>
    <row r="93" spans="1:5" ht="16.5" thickBot="1">
      <c r="A93" s="14" t="s">
        <v>352</v>
      </c>
      <c r="B93" s="15" t="s">
        <v>356</v>
      </c>
      <c r="C93" s="91" t="s">
        <v>6</v>
      </c>
      <c r="D93" s="91" t="s">
        <v>6</v>
      </c>
      <c r="E93" s="91" t="s">
        <v>6</v>
      </c>
    </row>
    <row r="94" spans="1:5" ht="16.5" thickBot="1">
      <c r="A94" s="16" t="s">
        <v>7</v>
      </c>
      <c r="B94" s="17" t="s">
        <v>8</v>
      </c>
      <c r="C94" s="18" t="s">
        <v>9</v>
      </c>
      <c r="D94" s="18" t="s">
        <v>9</v>
      </c>
      <c r="E94" s="18" t="s">
        <v>9</v>
      </c>
    </row>
    <row r="95" spans="1:5" ht="16.5" thickBot="1">
      <c r="A95" s="51" t="s">
        <v>11</v>
      </c>
      <c r="B95" s="52" t="s">
        <v>331</v>
      </c>
      <c r="C95" s="53">
        <f>C96+C97+C98+C99+C100+C113</f>
        <v>43323352</v>
      </c>
      <c r="D95" s="53">
        <f>D96+D97+D98+D99+D100+D113</f>
        <v>63006022</v>
      </c>
      <c r="E95" s="53">
        <f>E96+E97+E98+E99+E100+E113</f>
        <v>58486920</v>
      </c>
    </row>
    <row r="96" spans="1:5" ht="16.5" thickBot="1">
      <c r="A96" s="54" t="s">
        <v>13</v>
      </c>
      <c r="B96" s="55" t="s">
        <v>178</v>
      </c>
      <c r="C96" s="56">
        <v>23731860</v>
      </c>
      <c r="D96" s="56">
        <v>36579083</v>
      </c>
      <c r="E96" s="56">
        <v>35271804</v>
      </c>
    </row>
    <row r="97" spans="1:5" ht="15.75">
      <c r="A97" s="28" t="s">
        <v>15</v>
      </c>
      <c r="B97" s="57" t="s">
        <v>179</v>
      </c>
      <c r="C97" s="30">
        <v>3172797</v>
      </c>
      <c r="D97" s="56">
        <v>4722325</v>
      </c>
      <c r="E97" s="56">
        <v>4585825</v>
      </c>
    </row>
    <row r="98" spans="1:5" ht="15.75">
      <c r="A98" s="28" t="s">
        <v>17</v>
      </c>
      <c r="B98" s="57" t="s">
        <v>180</v>
      </c>
      <c r="C98" s="34">
        <v>11195939</v>
      </c>
      <c r="D98" s="34">
        <v>13517780</v>
      </c>
      <c r="E98" s="34">
        <v>11364153</v>
      </c>
    </row>
    <row r="99" spans="1:5" ht="15.75">
      <c r="A99" s="28" t="s">
        <v>19</v>
      </c>
      <c r="B99" s="58" t="s">
        <v>181</v>
      </c>
      <c r="C99" s="34">
        <v>4584000</v>
      </c>
      <c r="D99" s="34">
        <v>4996546</v>
      </c>
      <c r="E99" s="34">
        <v>4149000</v>
      </c>
    </row>
    <row r="100" spans="1:5" ht="15.75">
      <c r="A100" s="28" t="s">
        <v>182</v>
      </c>
      <c r="B100" s="59" t="s">
        <v>183</v>
      </c>
      <c r="C100" s="34">
        <v>638756</v>
      </c>
      <c r="D100" s="34">
        <v>3190288</v>
      </c>
      <c r="E100" s="34">
        <v>3116138</v>
      </c>
    </row>
    <row r="101" spans="1:5" ht="15.75">
      <c r="A101" s="28" t="s">
        <v>23</v>
      </c>
      <c r="B101" s="57" t="s">
        <v>184</v>
      </c>
      <c r="C101" s="34"/>
      <c r="D101" s="30">
        <v>864759</v>
      </c>
      <c r="E101" s="30">
        <v>861483</v>
      </c>
    </row>
    <row r="102" spans="1:5" ht="15.75">
      <c r="A102" s="28" t="s">
        <v>185</v>
      </c>
      <c r="B102" s="60" t="s">
        <v>186</v>
      </c>
      <c r="C102" s="34"/>
      <c r="D102" s="30">
        <f>'3-a'!D102</f>
        <v>0</v>
      </c>
      <c r="E102" s="30">
        <f>'3-a'!E102</f>
        <v>0</v>
      </c>
    </row>
    <row r="103" spans="1:5" ht="15.75">
      <c r="A103" s="28" t="s">
        <v>187</v>
      </c>
      <c r="B103" s="60" t="s">
        <v>188</v>
      </c>
      <c r="C103" s="34"/>
      <c r="D103" s="30">
        <v>69874</v>
      </c>
      <c r="E103" s="30"/>
    </row>
    <row r="104" spans="1:5" ht="15.75">
      <c r="A104" s="28" t="s">
        <v>189</v>
      </c>
      <c r="B104" s="60" t="s">
        <v>190</v>
      </c>
      <c r="C104" s="34"/>
      <c r="D104" s="30">
        <f>'3-a'!D104</f>
        <v>0</v>
      </c>
      <c r="E104" s="30">
        <f>'3-a'!E104</f>
        <v>0</v>
      </c>
    </row>
    <row r="105" spans="1:5" ht="31.5">
      <c r="A105" s="28" t="s">
        <v>191</v>
      </c>
      <c r="B105" s="61" t="s">
        <v>192</v>
      </c>
      <c r="C105" s="34"/>
      <c r="D105" s="30">
        <f>'3-a'!D105</f>
        <v>0</v>
      </c>
      <c r="E105" s="30">
        <f>'3-a'!E105</f>
        <v>0</v>
      </c>
    </row>
    <row r="106" spans="1:5" ht="31.5">
      <c r="A106" s="28" t="s">
        <v>193</v>
      </c>
      <c r="B106" s="61" t="s">
        <v>194</v>
      </c>
      <c r="C106" s="34"/>
      <c r="D106" s="30">
        <f>'3-a'!D106</f>
        <v>0</v>
      </c>
      <c r="E106" s="30">
        <f>'3-a'!E106</f>
        <v>0</v>
      </c>
    </row>
    <row r="107" spans="1:5" ht="15.75">
      <c r="A107" s="28" t="s">
        <v>195</v>
      </c>
      <c r="B107" s="60" t="s">
        <v>196</v>
      </c>
      <c r="C107" s="34">
        <v>637756</v>
      </c>
      <c r="D107" s="30">
        <v>1209063</v>
      </c>
      <c r="E107" s="30">
        <v>1209063</v>
      </c>
    </row>
    <row r="108" spans="1:5" ht="15.75">
      <c r="A108" s="28" t="s">
        <v>197</v>
      </c>
      <c r="B108" s="60" t="s">
        <v>198</v>
      </c>
      <c r="C108" s="34"/>
      <c r="D108" s="30">
        <f>'3-a'!D108</f>
        <v>0</v>
      </c>
      <c r="E108" s="30">
        <f>'3-a'!E108</f>
        <v>0</v>
      </c>
    </row>
    <row r="109" spans="1:5" ht="31.5">
      <c r="A109" s="28" t="s">
        <v>199</v>
      </c>
      <c r="B109" s="61" t="s">
        <v>200</v>
      </c>
      <c r="C109" s="34"/>
      <c r="D109" s="30"/>
      <c r="E109" s="30"/>
    </row>
    <row r="110" spans="1:5" ht="15.75">
      <c r="A110" s="62" t="s">
        <v>201</v>
      </c>
      <c r="B110" s="63" t="s">
        <v>202</v>
      </c>
      <c r="C110" s="34"/>
      <c r="D110" s="30">
        <f>'3-a'!D110</f>
        <v>0</v>
      </c>
      <c r="E110" s="30">
        <f>'3-a'!E110</f>
        <v>0</v>
      </c>
    </row>
    <row r="111" spans="1:5" ht="15.75">
      <c r="A111" s="28" t="s">
        <v>203</v>
      </c>
      <c r="B111" s="63" t="s">
        <v>204</v>
      </c>
      <c r="C111" s="34"/>
      <c r="D111" s="30">
        <f>'3-a'!D111</f>
        <v>0</v>
      </c>
      <c r="E111" s="30">
        <f>'3-a'!E111</f>
        <v>0</v>
      </c>
    </row>
    <row r="112" spans="1:5" ht="31.5">
      <c r="A112" s="28" t="s">
        <v>205</v>
      </c>
      <c r="B112" s="61" t="s">
        <v>206</v>
      </c>
      <c r="C112" s="30">
        <v>1000</v>
      </c>
      <c r="D112" s="30">
        <v>1046592</v>
      </c>
      <c r="E112" s="30">
        <v>1045592</v>
      </c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332</v>
      </c>
      <c r="C116" s="24">
        <f>C117+C119+C121</f>
        <v>4490000</v>
      </c>
      <c r="D116" s="24">
        <f>D117+D119+D121</f>
        <v>5390827</v>
      </c>
      <c r="E116" s="24">
        <f>E117+E119+E121</f>
        <v>4249001</v>
      </c>
    </row>
    <row r="117" spans="1:5" ht="15.75">
      <c r="A117" s="25" t="s">
        <v>27</v>
      </c>
      <c r="B117" s="57" t="s">
        <v>213</v>
      </c>
      <c r="C117" s="27">
        <v>430000</v>
      </c>
      <c r="D117" s="27">
        <v>1334103</v>
      </c>
      <c r="E117" s="27">
        <v>1220311</v>
      </c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>
        <v>3950000</v>
      </c>
      <c r="D119" s="27">
        <v>3946724</v>
      </c>
      <c r="E119" s="27">
        <v>2950000</v>
      </c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>
        <v>110000</v>
      </c>
      <c r="D121" s="69">
        <v>110000</v>
      </c>
      <c r="E121" s="69">
        <v>78690</v>
      </c>
    </row>
    <row r="122" spans="1:5" ht="31.5">
      <c r="A122" s="25" t="s">
        <v>37</v>
      </c>
      <c r="B122" s="71" t="s">
        <v>218</v>
      </c>
      <c r="C122" s="69"/>
      <c r="D122" s="69">
        <f>'3-a'!D122</f>
        <v>0</v>
      </c>
      <c r="E122" s="69">
        <f>'3-a'!E122</f>
        <v>0</v>
      </c>
    </row>
    <row r="123" spans="1:5" ht="31.5">
      <c r="A123" s="25" t="s">
        <v>219</v>
      </c>
      <c r="B123" s="72" t="s">
        <v>220</v>
      </c>
      <c r="C123" s="69"/>
      <c r="D123" s="69">
        <f>'3-a'!D123</f>
        <v>0</v>
      </c>
      <c r="E123" s="69">
        <f>'3-a'!E123</f>
        <v>0</v>
      </c>
    </row>
    <row r="124" spans="1:5" ht="31.5">
      <c r="A124" s="25" t="s">
        <v>221</v>
      </c>
      <c r="B124" s="61" t="s">
        <v>194</v>
      </c>
      <c r="C124" s="69"/>
      <c r="D124" s="69">
        <f>'3-a'!D124</f>
        <v>0</v>
      </c>
      <c r="E124" s="69">
        <f>'3-a'!E124</f>
        <v>0</v>
      </c>
    </row>
    <row r="125" spans="1:5" ht="15.75">
      <c r="A125" s="25" t="s">
        <v>222</v>
      </c>
      <c r="B125" s="61" t="s">
        <v>223</v>
      </c>
      <c r="C125" s="69">
        <v>110000</v>
      </c>
      <c r="D125" s="69">
        <v>1100000</v>
      </c>
      <c r="E125" s="69">
        <v>78690</v>
      </c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C95+C116</f>
        <v>47813352</v>
      </c>
      <c r="D130" s="24">
        <f>D95+D116</f>
        <v>68396849</v>
      </c>
      <c r="E130" s="24">
        <f>E95+E116</f>
        <v>62735921</v>
      </c>
    </row>
    <row r="131" spans="1:5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  <c r="E131" s="24">
        <f>E132+E133+E134</f>
        <v>0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/>
      <c r="E134" s="69"/>
    </row>
    <row r="135" spans="1:5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  <c r="E135" s="24">
        <f>E136+E137+E138+E139+E140+E141</f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C143+C144+C146+C147+C145</f>
        <v>856455</v>
      </c>
      <c r="D142" s="24">
        <f>D143+D144+D146+D147+D145</f>
        <v>856455</v>
      </c>
      <c r="E142" s="24">
        <f>E143+E144+E146+E147+E145</f>
        <v>856455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>
        <v>856455</v>
      </c>
      <c r="D144" s="69">
        <v>856455</v>
      </c>
      <c r="E144" s="69">
        <v>856455</v>
      </c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  <c r="E148" s="76">
        <f>E149+E150+E151+E152+E153</f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C131+C135+C142+C148+C154+C155</f>
        <v>856455</v>
      </c>
      <c r="D156" s="78">
        <f>D131+D135+D142+D148+D154+D155</f>
        <v>856455</v>
      </c>
      <c r="E156" s="78">
        <f>E131+E135+E142+E148+E154+E155</f>
        <v>856455</v>
      </c>
    </row>
    <row r="157" spans="1:5" ht="16.5" thickBot="1">
      <c r="A157" s="79" t="s">
        <v>262</v>
      </c>
      <c r="B157" s="80" t="s">
        <v>263</v>
      </c>
      <c r="C157" s="78">
        <f>C130+C156</f>
        <v>48669807</v>
      </c>
      <c r="D157" s="78">
        <f>D130+D156</f>
        <v>69253304</v>
      </c>
      <c r="E157" s="78">
        <f>E130+E156</f>
        <v>63592376</v>
      </c>
    </row>
    <row r="158" spans="1:5" ht="15.75">
      <c r="A158" s="81"/>
      <c r="B158" s="82"/>
      <c r="C158" s="83"/>
    </row>
  </sheetData>
  <mergeCells count="5">
    <mergeCell ref="A5:C5"/>
    <mergeCell ref="A92:C92"/>
    <mergeCell ref="A1:D1"/>
    <mergeCell ref="A2:D2"/>
    <mergeCell ref="D4:E4"/>
  </mergeCells>
  <pageMargins left="0.31496062992125984" right="0.31496062992125984" top="0.35433070866141736" bottom="0.35433070866141736" header="0.31496062992125984" footer="0.31496062992125984"/>
  <pageSetup paperSize="9" scale="73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workbookViewId="0">
      <selection activeCell="A2" sqref="A2:L2"/>
    </sheetView>
  </sheetViews>
  <sheetFormatPr defaultRowHeight="15"/>
  <sheetData>
    <row r="1" spans="1:12" ht="15.75">
      <c r="A1" s="241" t="s">
        <v>361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2" ht="15.75">
      <c r="A2" s="239" t="s">
        <v>600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4" spans="1:12" ht="15.75">
      <c r="C4" s="326" t="s">
        <v>380</v>
      </c>
      <c r="D4" s="326"/>
      <c r="E4" s="326"/>
      <c r="F4" s="326"/>
      <c r="G4" s="326"/>
      <c r="H4" s="326"/>
      <c r="I4" s="326"/>
    </row>
    <row r="5" spans="1:12" ht="15.75">
      <c r="C5" s="326" t="s">
        <v>381</v>
      </c>
      <c r="D5" s="326"/>
      <c r="E5" s="326"/>
      <c r="F5" s="326"/>
      <c r="G5" s="326"/>
      <c r="H5" s="326"/>
      <c r="I5" s="326"/>
    </row>
    <row r="7" spans="1:12" ht="15.75">
      <c r="A7" s="327" t="s">
        <v>382</v>
      </c>
      <c r="B7" s="327"/>
      <c r="C7" s="327"/>
      <c r="D7" s="327"/>
      <c r="E7" t="s">
        <v>588</v>
      </c>
    </row>
    <row r="8" spans="1:12" ht="15.75">
      <c r="A8" s="165" t="s">
        <v>383</v>
      </c>
      <c r="B8" s="165"/>
      <c r="C8" s="166" t="s">
        <v>589</v>
      </c>
      <c r="D8" s="165"/>
    </row>
    <row r="9" spans="1:12" ht="30.75" customHeight="1">
      <c r="A9" s="165" t="s">
        <v>385</v>
      </c>
      <c r="B9" s="165"/>
      <c r="C9" s="332" t="s">
        <v>590</v>
      </c>
      <c r="D9" s="332"/>
      <c r="E9" s="332"/>
      <c r="F9" s="332"/>
      <c r="G9" s="332"/>
      <c r="H9" s="332"/>
      <c r="I9" s="332"/>
      <c r="J9" s="332"/>
    </row>
    <row r="10" spans="1:12" ht="15.75">
      <c r="A10" s="165" t="s">
        <v>387</v>
      </c>
      <c r="B10" s="165"/>
      <c r="C10" s="165"/>
      <c r="D10" s="166" t="s">
        <v>591</v>
      </c>
    </row>
    <row r="11" spans="1:12" ht="15.75" thickBot="1"/>
    <row r="12" spans="1:12" ht="15.75" thickBot="1">
      <c r="A12" s="267" t="s">
        <v>389</v>
      </c>
      <c r="B12" s="268"/>
      <c r="C12" s="268"/>
      <c r="D12" s="269"/>
      <c r="E12" s="309" t="s">
        <v>390</v>
      </c>
      <c r="F12" s="310"/>
      <c r="G12" s="309">
        <v>2019</v>
      </c>
      <c r="H12" s="310"/>
      <c r="I12" s="311" t="s">
        <v>391</v>
      </c>
      <c r="J12" s="311"/>
      <c r="K12" s="312" t="s">
        <v>392</v>
      </c>
      <c r="L12" s="271"/>
    </row>
    <row r="13" spans="1:12">
      <c r="A13" s="299" t="s">
        <v>393</v>
      </c>
      <c r="B13" s="300"/>
      <c r="C13" s="300"/>
      <c r="D13" s="322"/>
      <c r="E13" s="323">
        <v>0</v>
      </c>
      <c r="F13" s="323"/>
      <c r="G13" s="323">
        <v>0</v>
      </c>
      <c r="H13" s="323"/>
      <c r="I13" s="323">
        <v>0</v>
      </c>
      <c r="J13" s="324"/>
      <c r="K13" s="323">
        <v>0</v>
      </c>
      <c r="L13" s="325"/>
    </row>
    <row r="14" spans="1:12">
      <c r="A14" s="167" t="s">
        <v>394</v>
      </c>
      <c r="B14" s="168"/>
      <c r="C14" s="168"/>
      <c r="D14" s="169"/>
      <c r="E14" s="296"/>
      <c r="F14" s="296"/>
      <c r="G14" s="296"/>
      <c r="H14" s="296"/>
      <c r="I14" s="296"/>
      <c r="J14" s="320"/>
      <c r="K14" s="296"/>
      <c r="L14" s="321"/>
    </row>
    <row r="15" spans="1:12">
      <c r="A15" s="297" t="s">
        <v>395</v>
      </c>
      <c r="B15" s="298"/>
      <c r="C15" s="298"/>
      <c r="D15" s="313"/>
      <c r="E15" s="296">
        <v>5611478</v>
      </c>
      <c r="F15" s="296"/>
      <c r="G15" s="296">
        <v>12173660</v>
      </c>
      <c r="H15" s="296"/>
      <c r="I15" s="296">
        <v>26214862</v>
      </c>
      <c r="J15" s="320"/>
      <c r="K15" s="296">
        <f>SUM(E15:J15)</f>
        <v>44000000</v>
      </c>
      <c r="L15" s="321"/>
    </row>
    <row r="16" spans="1:12">
      <c r="A16" s="297" t="s">
        <v>396</v>
      </c>
      <c r="B16" s="298"/>
      <c r="C16" s="298"/>
      <c r="D16" s="313"/>
      <c r="E16" s="296"/>
      <c r="F16" s="296"/>
      <c r="G16" s="296"/>
      <c r="H16" s="296"/>
      <c r="I16" s="296"/>
      <c r="J16" s="320"/>
      <c r="K16" s="296"/>
      <c r="L16" s="321"/>
    </row>
    <row r="17" spans="1:12">
      <c r="A17" s="297" t="s">
        <v>397</v>
      </c>
      <c r="B17" s="298"/>
      <c r="C17" s="298"/>
      <c r="D17" s="313"/>
      <c r="E17" s="296"/>
      <c r="F17" s="296"/>
      <c r="G17" s="296"/>
      <c r="H17" s="296"/>
      <c r="I17" s="296"/>
      <c r="J17" s="320"/>
      <c r="K17" s="296"/>
      <c r="L17" s="321"/>
    </row>
    <row r="18" spans="1:12">
      <c r="A18" s="297" t="s">
        <v>398</v>
      </c>
      <c r="B18" s="298"/>
      <c r="C18" s="298"/>
      <c r="D18" s="313"/>
      <c r="E18" s="296"/>
      <c r="F18" s="296"/>
      <c r="G18" s="296"/>
      <c r="H18" s="296"/>
      <c r="I18" s="296"/>
      <c r="J18" s="320"/>
      <c r="K18" s="296"/>
      <c r="L18" s="321"/>
    </row>
    <row r="19" spans="1:12" ht="15.75" thickBot="1">
      <c r="A19" s="280"/>
      <c r="B19" s="281"/>
      <c r="C19" s="281"/>
      <c r="D19" s="316"/>
      <c r="E19" s="283"/>
      <c r="F19" s="283"/>
      <c r="G19" s="283"/>
      <c r="H19" s="283"/>
      <c r="I19" s="283"/>
      <c r="J19" s="331"/>
      <c r="K19" s="283"/>
      <c r="L19" s="284"/>
    </row>
    <row r="20" spans="1:12" ht="15.75" thickBot="1">
      <c r="A20" s="285" t="s">
        <v>399</v>
      </c>
      <c r="B20" s="286"/>
      <c r="C20" s="286"/>
      <c r="D20" s="303"/>
      <c r="E20" s="304">
        <f>SUM(E15:E19)</f>
        <v>5611478</v>
      </c>
      <c r="F20" s="305"/>
      <c r="G20" s="304">
        <f>SUM(G15:G19)</f>
        <v>12173660</v>
      </c>
      <c r="H20" s="305"/>
      <c r="I20" s="304">
        <f>SUM(I15:I19)</f>
        <v>26214862</v>
      </c>
      <c r="J20" s="329"/>
      <c r="K20" s="330">
        <f>SUM(K13:L19)</f>
        <v>44000000</v>
      </c>
      <c r="L20" s="328"/>
    </row>
    <row r="21" spans="1:12">
      <c r="A21" s="170"/>
      <c r="B21" s="170"/>
      <c r="C21" s="170"/>
      <c r="D21" s="171"/>
      <c r="E21" s="171"/>
      <c r="F21" s="171"/>
      <c r="G21" s="171"/>
      <c r="H21" s="171"/>
      <c r="I21" s="171"/>
      <c r="J21" s="171"/>
    </row>
    <row r="22" spans="1:12" ht="15.75" thickBot="1">
      <c r="A22" s="170"/>
      <c r="B22" s="170"/>
      <c r="C22" s="170"/>
      <c r="D22" s="171"/>
      <c r="E22" s="171"/>
      <c r="F22" s="171"/>
      <c r="G22" s="171"/>
      <c r="H22" s="171"/>
      <c r="I22" s="171"/>
      <c r="J22" s="171"/>
    </row>
    <row r="23" spans="1:12" ht="15.75" thickBot="1">
      <c r="A23" s="285" t="s">
        <v>400</v>
      </c>
      <c r="B23" s="286"/>
      <c r="C23" s="286"/>
      <c r="D23" s="286"/>
      <c r="E23" s="309" t="s">
        <v>390</v>
      </c>
      <c r="F23" s="310"/>
      <c r="G23" s="309">
        <v>2019</v>
      </c>
      <c r="H23" s="310"/>
      <c r="I23" s="311" t="s">
        <v>391</v>
      </c>
      <c r="J23" s="311"/>
      <c r="K23" s="312" t="s">
        <v>392</v>
      </c>
      <c r="L23" s="271"/>
    </row>
    <row r="24" spans="1:12">
      <c r="A24" s="299" t="s">
        <v>401</v>
      </c>
      <c r="B24" s="300"/>
      <c r="C24" s="300"/>
      <c r="D24" s="300"/>
      <c r="E24" s="296">
        <v>4294098</v>
      </c>
      <c r="F24" s="296"/>
      <c r="G24" s="296">
        <v>8588196</v>
      </c>
      <c r="H24" s="296"/>
      <c r="I24" s="296">
        <v>21470586</v>
      </c>
      <c r="J24" s="296"/>
      <c r="K24" s="296">
        <f>SUM(E24:J24)</f>
        <v>34352880</v>
      </c>
      <c r="L24" s="296"/>
    </row>
    <row r="25" spans="1:12">
      <c r="A25" s="297" t="s">
        <v>402</v>
      </c>
      <c r="B25" s="298"/>
      <c r="C25" s="298"/>
      <c r="D25" s="298"/>
      <c r="E25" s="296">
        <v>0</v>
      </c>
      <c r="F25" s="296"/>
      <c r="G25" s="296">
        <v>1687784</v>
      </c>
      <c r="H25" s="296"/>
      <c r="I25" s="296">
        <v>0</v>
      </c>
      <c r="J25" s="296"/>
      <c r="K25" s="296">
        <f>SUM(E25:J25)</f>
        <v>1687784</v>
      </c>
      <c r="L25" s="296"/>
    </row>
    <row r="26" spans="1:12">
      <c r="A26" s="297" t="s">
        <v>403</v>
      </c>
      <c r="B26" s="298"/>
      <c r="C26" s="298"/>
      <c r="D26" s="298"/>
      <c r="E26" s="296">
        <v>1125098</v>
      </c>
      <c r="F26" s="296"/>
      <c r="G26" s="296">
        <v>1513116</v>
      </c>
      <c r="H26" s="296"/>
      <c r="I26" s="296">
        <v>3782820</v>
      </c>
      <c r="J26" s="296"/>
      <c r="K26" s="296">
        <f>SUM(E26:J26)</f>
        <v>6421034</v>
      </c>
      <c r="L26" s="296"/>
    </row>
    <row r="27" spans="1:12">
      <c r="A27" s="297" t="s">
        <v>404</v>
      </c>
      <c r="B27" s="298"/>
      <c r="C27" s="298"/>
      <c r="D27" s="298"/>
      <c r="E27" s="296">
        <v>54828</v>
      </c>
      <c r="F27" s="296"/>
      <c r="G27" s="296">
        <v>109656</v>
      </c>
      <c r="H27" s="296"/>
      <c r="I27" s="296">
        <v>274174</v>
      </c>
      <c r="J27" s="296"/>
      <c r="K27" s="296">
        <f>SUM(E27:J27)</f>
        <v>438658</v>
      </c>
      <c r="L27" s="296"/>
    </row>
    <row r="28" spans="1:12">
      <c r="A28" s="290" t="s">
        <v>405</v>
      </c>
      <c r="B28" s="291"/>
      <c r="C28" s="291"/>
      <c r="D28" s="292"/>
      <c r="E28" s="296">
        <v>137454</v>
      </c>
      <c r="F28" s="296"/>
      <c r="G28" s="296">
        <v>274908</v>
      </c>
      <c r="H28" s="296"/>
      <c r="I28" s="296">
        <v>687272</v>
      </c>
      <c r="J28" s="296"/>
      <c r="K28" s="296">
        <v>1099644</v>
      </c>
      <c r="L28" s="296"/>
    </row>
    <row r="29" spans="1:12">
      <c r="A29" s="294"/>
      <c r="B29" s="295"/>
      <c r="C29" s="295"/>
      <c r="D29" s="295"/>
      <c r="E29" s="296"/>
      <c r="F29" s="296"/>
      <c r="G29" s="296"/>
      <c r="H29" s="296"/>
      <c r="I29" s="296"/>
      <c r="J29" s="296"/>
      <c r="K29" s="296"/>
      <c r="L29" s="321"/>
    </row>
    <row r="30" spans="1:12" ht="15.75" thickBot="1">
      <c r="A30" s="280"/>
      <c r="B30" s="281"/>
      <c r="C30" s="281"/>
      <c r="D30" s="281"/>
      <c r="E30" s="283"/>
      <c r="F30" s="283"/>
      <c r="G30" s="283"/>
      <c r="H30" s="283"/>
      <c r="I30" s="283"/>
      <c r="J30" s="283"/>
      <c r="K30" s="283"/>
      <c r="L30" s="284"/>
    </row>
    <row r="31" spans="1:12" ht="15.75" thickBot="1">
      <c r="A31" s="285" t="s">
        <v>392</v>
      </c>
      <c r="B31" s="286"/>
      <c r="C31" s="286"/>
      <c r="D31" s="286"/>
      <c r="E31" s="287">
        <f>SUM(E24:F30)</f>
        <v>5611478</v>
      </c>
      <c r="F31" s="287"/>
      <c r="G31" s="287">
        <f t="shared" ref="G31" si="0">SUM(G24:H30)</f>
        <v>12173660</v>
      </c>
      <c r="H31" s="287"/>
      <c r="I31" s="287">
        <f t="shared" ref="I31" si="1">SUM(I24:J30)</f>
        <v>26214852</v>
      </c>
      <c r="J31" s="287"/>
      <c r="K31" s="287">
        <f>SUM(K24:L28)</f>
        <v>44000000</v>
      </c>
      <c r="L31" s="328"/>
    </row>
    <row r="34" spans="1:12" ht="15.75">
      <c r="A34" s="172" t="s">
        <v>406</v>
      </c>
      <c r="B34" s="172"/>
      <c r="C34" s="172"/>
      <c r="D34" s="172"/>
      <c r="E34" s="172"/>
      <c r="F34" s="172"/>
      <c r="G34" s="172"/>
      <c r="H34" s="172"/>
      <c r="I34" s="172"/>
    </row>
    <row r="36" spans="1:12" ht="15.75" thickBot="1"/>
    <row r="37" spans="1:12" ht="15.75" thickBot="1">
      <c r="A37" s="273" t="s">
        <v>407</v>
      </c>
      <c r="B37" s="274"/>
      <c r="C37" s="274"/>
      <c r="D37" s="274"/>
      <c r="E37" s="274"/>
      <c r="F37" s="274"/>
      <c r="G37" s="274"/>
      <c r="H37" s="274"/>
      <c r="I37" s="274"/>
      <c r="J37" s="270" t="s">
        <v>408</v>
      </c>
      <c r="K37" s="270"/>
      <c r="L37" s="271"/>
    </row>
    <row r="38" spans="1:12">
      <c r="A38" s="275"/>
      <c r="B38" s="276"/>
      <c r="C38" s="276"/>
      <c r="D38" s="276"/>
      <c r="E38" s="276"/>
      <c r="F38" s="276"/>
      <c r="G38" s="276"/>
      <c r="H38" s="276"/>
      <c r="I38" s="276"/>
      <c r="J38" s="277"/>
      <c r="K38" s="278"/>
      <c r="L38" s="279"/>
    </row>
    <row r="39" spans="1:12" ht="15.75" thickBo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2"/>
    </row>
    <row r="40" spans="1:12" ht="15.75" thickBot="1">
      <c r="A40" s="267" t="s">
        <v>409</v>
      </c>
      <c r="B40" s="268"/>
      <c r="C40" s="268"/>
      <c r="D40" s="268"/>
      <c r="E40" s="268"/>
      <c r="F40" s="268"/>
      <c r="G40" s="268"/>
      <c r="H40" s="268"/>
      <c r="I40" s="269"/>
      <c r="J40" s="270"/>
      <c r="K40" s="270"/>
      <c r="L40" s="271"/>
    </row>
  </sheetData>
  <mergeCells count="103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C9:J9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</mergeCells>
  <pageMargins left="0.7" right="0.7" top="0.75" bottom="0.75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74"/>
  <sheetViews>
    <sheetView workbookViewId="0">
      <selection activeCell="A3" sqref="A3:E3"/>
    </sheetView>
  </sheetViews>
  <sheetFormatPr defaultRowHeight="15"/>
  <cols>
    <col min="1" max="1" width="60.42578125" customWidth="1"/>
    <col min="2" max="2" width="9.42578125" customWidth="1"/>
    <col min="3" max="3" width="16.42578125" customWidth="1"/>
    <col min="4" max="4" width="16.5703125" bestFit="1" customWidth="1"/>
    <col min="5" max="5" width="17" customWidth="1"/>
  </cols>
  <sheetData>
    <row r="2" spans="1:5">
      <c r="D2" s="240" t="s">
        <v>597</v>
      </c>
      <c r="E2" s="240"/>
    </row>
    <row r="3" spans="1:5" ht="15.75" customHeight="1">
      <c r="A3" s="333" t="s">
        <v>600</v>
      </c>
      <c r="B3" s="333"/>
      <c r="C3" s="333"/>
      <c r="D3" s="333"/>
      <c r="E3" s="333"/>
    </row>
    <row r="4" spans="1:5" ht="15.75" customHeight="1">
      <c r="A4" s="334" t="s">
        <v>444</v>
      </c>
      <c r="B4" s="335"/>
      <c r="C4" s="335"/>
      <c r="D4" s="335"/>
      <c r="E4" s="335"/>
    </row>
    <row r="5" spans="1:5">
      <c r="A5" s="334" t="s">
        <v>566</v>
      </c>
      <c r="B5" s="335"/>
      <c r="C5" s="335"/>
      <c r="D5" s="335"/>
      <c r="E5" s="335"/>
    </row>
    <row r="6" spans="1:5" ht="15.75">
      <c r="A6" s="334" t="s">
        <v>390</v>
      </c>
      <c r="B6" s="334"/>
      <c r="C6" s="334"/>
      <c r="D6" s="334"/>
      <c r="E6" s="334"/>
    </row>
    <row r="7" spans="1:5" ht="16.5" thickBot="1">
      <c r="A7" s="204"/>
      <c r="B7" s="204"/>
      <c r="C7" s="336" t="s">
        <v>445</v>
      </c>
      <c r="D7" s="336"/>
      <c r="E7" s="336"/>
    </row>
    <row r="8" spans="1:5">
      <c r="A8" s="337" t="s">
        <v>446</v>
      </c>
      <c r="B8" s="340" t="s">
        <v>352</v>
      </c>
      <c r="C8" s="343" t="s">
        <v>447</v>
      </c>
      <c r="D8" s="343" t="s">
        <v>448</v>
      </c>
      <c r="E8" s="345" t="s">
        <v>449</v>
      </c>
    </row>
    <row r="9" spans="1:5">
      <c r="A9" s="338"/>
      <c r="B9" s="341"/>
      <c r="C9" s="344"/>
      <c r="D9" s="344"/>
      <c r="E9" s="346"/>
    </row>
    <row r="10" spans="1:5" ht="15.75">
      <c r="A10" s="339"/>
      <c r="B10" s="342"/>
      <c r="C10" s="347" t="s">
        <v>450</v>
      </c>
      <c r="D10" s="347"/>
      <c r="E10" s="348"/>
    </row>
    <row r="11" spans="1:5" ht="16.5" thickBot="1">
      <c r="A11" s="205" t="s">
        <v>451</v>
      </c>
      <c r="B11" s="206" t="s">
        <v>8</v>
      </c>
      <c r="C11" s="206" t="s">
        <v>9</v>
      </c>
      <c r="D11" s="206" t="s">
        <v>271</v>
      </c>
      <c r="E11" s="207" t="s">
        <v>272</v>
      </c>
    </row>
    <row r="12" spans="1:5" ht="15.75">
      <c r="A12" s="208" t="s">
        <v>452</v>
      </c>
      <c r="B12" s="209" t="s">
        <v>453</v>
      </c>
      <c r="C12" s="210">
        <v>560375</v>
      </c>
      <c r="D12" s="210">
        <v>25705</v>
      </c>
      <c r="E12" s="211">
        <v>560375</v>
      </c>
    </row>
    <row r="13" spans="1:5" ht="15.75">
      <c r="A13" s="212" t="s">
        <v>454</v>
      </c>
      <c r="B13" s="213" t="s">
        <v>455</v>
      </c>
      <c r="C13" s="214">
        <f>SUM(C14+C19+C24+C29+C34)</f>
        <v>198152621</v>
      </c>
      <c r="D13" s="214">
        <f>SUM(D14+D19+D24+D29+D34)</f>
        <v>117363130</v>
      </c>
      <c r="E13" s="214">
        <f>SUM(E14+E19+E24)</f>
        <v>197852621</v>
      </c>
    </row>
    <row r="14" spans="1:5" ht="31.5">
      <c r="A14" s="212" t="s">
        <v>456</v>
      </c>
      <c r="B14" s="213" t="s">
        <v>457</v>
      </c>
      <c r="C14" s="214">
        <f>SUM(C15:C18)</f>
        <v>189812465</v>
      </c>
      <c r="D14" s="214">
        <f>SUM(D15:D18)</f>
        <v>113781342</v>
      </c>
      <c r="E14" s="214">
        <v>189812465</v>
      </c>
    </row>
    <row r="15" spans="1:5" ht="31.5">
      <c r="A15" s="215" t="s">
        <v>458</v>
      </c>
      <c r="B15" s="213" t="s">
        <v>459</v>
      </c>
      <c r="C15" s="218">
        <v>89319581</v>
      </c>
      <c r="D15" s="216">
        <v>40291246</v>
      </c>
      <c r="E15" s="217">
        <v>89319581</v>
      </c>
    </row>
    <row r="16" spans="1:5" ht="31.5">
      <c r="A16" s="215" t="s">
        <v>460</v>
      </c>
      <c r="B16" s="213" t="s">
        <v>461</v>
      </c>
      <c r="C16" s="218"/>
      <c r="D16" s="218"/>
      <c r="E16" s="219"/>
    </row>
    <row r="17" spans="1:5" ht="31.5">
      <c r="A17" s="215" t="s">
        <v>462</v>
      </c>
      <c r="B17" s="213" t="s">
        <v>463</v>
      </c>
      <c r="C17" s="218">
        <v>92897720</v>
      </c>
      <c r="D17" s="218">
        <v>66795203</v>
      </c>
      <c r="E17" s="219">
        <v>92897720</v>
      </c>
    </row>
    <row r="18" spans="1:5" ht="15.75">
      <c r="A18" s="215" t="s">
        <v>464</v>
      </c>
      <c r="B18" s="213" t="s">
        <v>465</v>
      </c>
      <c r="C18" s="218">
        <v>7595164</v>
      </c>
      <c r="D18" s="218">
        <v>6694893</v>
      </c>
      <c r="E18" s="219">
        <v>7595164</v>
      </c>
    </row>
    <row r="19" spans="1:5" ht="31.5">
      <c r="A19" s="212" t="s">
        <v>466</v>
      </c>
      <c r="B19" s="213" t="s">
        <v>467</v>
      </c>
      <c r="C19" s="220">
        <f>SUM(C20:C23)</f>
        <v>8040156</v>
      </c>
      <c r="D19" s="220">
        <f>SUM(D20:D23)</f>
        <v>3281788</v>
      </c>
      <c r="E19" s="220">
        <v>8040156</v>
      </c>
    </row>
    <row r="20" spans="1:5" ht="31.5">
      <c r="A20" s="215" t="s">
        <v>468</v>
      </c>
      <c r="B20" s="213" t="s">
        <v>469</v>
      </c>
      <c r="C20" s="218"/>
      <c r="D20" s="218">
        <v>0</v>
      </c>
      <c r="E20" s="219"/>
    </row>
    <row r="21" spans="1:5" ht="31.5">
      <c r="A21" s="215" t="s">
        <v>470</v>
      </c>
      <c r="B21" s="213" t="s">
        <v>260</v>
      </c>
      <c r="C21" s="218"/>
      <c r="D21" s="218"/>
      <c r="E21" s="219"/>
    </row>
    <row r="22" spans="1:5" ht="31.5">
      <c r="A22" s="215" t="s">
        <v>471</v>
      </c>
      <c r="B22" s="213" t="s">
        <v>262</v>
      </c>
      <c r="C22" s="218">
        <v>964303</v>
      </c>
      <c r="D22" s="218">
        <v>262242</v>
      </c>
      <c r="E22" s="219">
        <v>964303</v>
      </c>
    </row>
    <row r="23" spans="1:5" ht="15.75">
      <c r="A23" s="215" t="s">
        <v>472</v>
      </c>
      <c r="B23" s="213" t="s">
        <v>280</v>
      </c>
      <c r="C23" s="218">
        <v>7075853</v>
      </c>
      <c r="D23" s="218">
        <v>3019546</v>
      </c>
      <c r="E23" s="219">
        <v>7075853</v>
      </c>
    </row>
    <row r="24" spans="1:5" ht="15.75">
      <c r="A24" s="212" t="s">
        <v>473</v>
      </c>
      <c r="B24" s="213" t="s">
        <v>281</v>
      </c>
      <c r="C24" s="220">
        <f>SUM(C25:C28)</f>
        <v>0</v>
      </c>
      <c r="D24" s="220">
        <f t="shared" ref="D24:E24" si="0">SUM(D25:D28)</f>
        <v>0</v>
      </c>
      <c r="E24" s="220">
        <f t="shared" si="0"/>
        <v>0</v>
      </c>
    </row>
    <row r="25" spans="1:5" ht="15.75">
      <c r="A25" s="215" t="s">
        <v>474</v>
      </c>
      <c r="B25" s="213" t="s">
        <v>282</v>
      </c>
      <c r="C25" s="218">
        <v>0</v>
      </c>
      <c r="D25" s="218"/>
      <c r="E25" s="219"/>
    </row>
    <row r="26" spans="1:5" ht="31.5">
      <c r="A26" s="215" t="s">
        <v>475</v>
      </c>
      <c r="B26" s="213" t="s">
        <v>283</v>
      </c>
      <c r="C26" s="218">
        <v>0</v>
      </c>
      <c r="D26" s="218"/>
      <c r="E26" s="219"/>
    </row>
    <row r="27" spans="1:5" ht="15.75">
      <c r="A27" s="215" t="s">
        <v>476</v>
      </c>
      <c r="B27" s="213" t="s">
        <v>286</v>
      </c>
      <c r="C27" s="218">
        <v>0</v>
      </c>
      <c r="D27" s="218"/>
      <c r="E27" s="219"/>
    </row>
    <row r="28" spans="1:5" ht="15.75">
      <c r="A28" s="215" t="s">
        <v>477</v>
      </c>
      <c r="B28" s="213" t="s">
        <v>289</v>
      </c>
      <c r="C28" s="218"/>
      <c r="D28" s="218"/>
      <c r="E28" s="219"/>
    </row>
    <row r="29" spans="1:5" ht="15.75">
      <c r="A29" s="212" t="s">
        <v>478</v>
      </c>
      <c r="B29" s="213" t="s">
        <v>291</v>
      </c>
      <c r="C29" s="220">
        <f>SUM(C30:C33)</f>
        <v>300000</v>
      </c>
      <c r="D29" s="220">
        <f t="shared" ref="D29:E29" si="1">SUM(D30:D33)</f>
        <v>300000</v>
      </c>
      <c r="E29" s="220">
        <f t="shared" si="1"/>
        <v>300000</v>
      </c>
    </row>
    <row r="30" spans="1:5" ht="15.75">
      <c r="A30" s="215" t="s">
        <v>479</v>
      </c>
      <c r="B30" s="213" t="s">
        <v>293</v>
      </c>
      <c r="C30" s="218">
        <v>300000</v>
      </c>
      <c r="D30" s="218">
        <v>300000</v>
      </c>
      <c r="E30" s="218">
        <v>300000</v>
      </c>
    </row>
    <row r="31" spans="1:5" ht="31.5">
      <c r="A31" s="215" t="s">
        <v>480</v>
      </c>
      <c r="B31" s="213" t="s">
        <v>295</v>
      </c>
      <c r="C31" s="218"/>
      <c r="D31" s="218"/>
      <c r="E31" s="219"/>
    </row>
    <row r="32" spans="1:5" ht="15.75">
      <c r="A32" s="215" t="s">
        <v>481</v>
      </c>
      <c r="B32" s="213" t="s">
        <v>297</v>
      </c>
      <c r="C32" s="218"/>
      <c r="D32" s="218"/>
      <c r="E32" s="219"/>
    </row>
    <row r="33" spans="1:5" ht="15.75">
      <c r="A33" s="215" t="s">
        <v>482</v>
      </c>
      <c r="B33" s="213" t="s">
        <v>483</v>
      </c>
      <c r="C33" s="218"/>
      <c r="D33" s="218"/>
      <c r="E33" s="219"/>
    </row>
    <row r="34" spans="1:5" ht="15.75">
      <c r="A34" s="212" t="s">
        <v>484</v>
      </c>
      <c r="B34" s="213" t="s">
        <v>485</v>
      </c>
      <c r="C34" s="220">
        <f>SUM(C35:C38)</f>
        <v>0</v>
      </c>
      <c r="D34" s="220">
        <f t="shared" ref="D34:E34" si="2">SUM(D35:D38)</f>
        <v>0</v>
      </c>
      <c r="E34" s="220">
        <f t="shared" si="2"/>
        <v>0</v>
      </c>
    </row>
    <row r="35" spans="1:5" ht="15.75">
      <c r="A35" s="215" t="s">
        <v>486</v>
      </c>
      <c r="B35" s="213" t="s">
        <v>487</v>
      </c>
      <c r="C35" s="218"/>
      <c r="D35" s="218"/>
      <c r="E35" s="219"/>
    </row>
    <row r="36" spans="1:5" ht="31.5">
      <c r="A36" s="215" t="s">
        <v>488</v>
      </c>
      <c r="B36" s="213" t="s">
        <v>489</v>
      </c>
      <c r="C36" s="218"/>
      <c r="D36" s="218"/>
      <c r="E36" s="219"/>
    </row>
    <row r="37" spans="1:5" ht="31.5">
      <c r="A37" s="215" t="s">
        <v>490</v>
      </c>
      <c r="B37" s="213" t="s">
        <v>491</v>
      </c>
      <c r="C37" s="218"/>
      <c r="D37" s="218"/>
      <c r="E37" s="219"/>
    </row>
    <row r="38" spans="1:5" ht="15.75">
      <c r="A38" s="215" t="s">
        <v>492</v>
      </c>
      <c r="B38" s="213" t="s">
        <v>493</v>
      </c>
      <c r="C38" s="218"/>
      <c r="D38" s="218"/>
      <c r="E38" s="219"/>
    </row>
    <row r="39" spans="1:5" ht="15.75">
      <c r="A39" s="212" t="s">
        <v>494</v>
      </c>
      <c r="B39" s="213" t="s">
        <v>495</v>
      </c>
      <c r="C39" s="236">
        <f>SUM(C40+C45+C50)</f>
        <v>8600</v>
      </c>
      <c r="D39" s="236">
        <f t="shared" ref="D39:E39" si="3">SUM(D40+D45+D50)</f>
        <v>8600</v>
      </c>
      <c r="E39" s="236">
        <f t="shared" si="3"/>
        <v>8600</v>
      </c>
    </row>
    <row r="40" spans="1:5" ht="15.75">
      <c r="A40" s="212" t="s">
        <v>496</v>
      </c>
      <c r="B40" s="213" t="s">
        <v>497</v>
      </c>
      <c r="C40" s="220">
        <f>SUM(C41:C44)</f>
        <v>8600</v>
      </c>
      <c r="D40" s="220">
        <f>SUM(D41:D44)</f>
        <v>8600</v>
      </c>
      <c r="E40" s="220">
        <f>SUM(E41:E44)</f>
        <v>8600</v>
      </c>
    </row>
    <row r="41" spans="1:5" ht="15.75">
      <c r="A41" s="215" t="s">
        <v>498</v>
      </c>
      <c r="B41" s="213" t="s">
        <v>499</v>
      </c>
      <c r="C41" s="218">
        <v>8600</v>
      </c>
      <c r="D41" s="218">
        <v>8600</v>
      </c>
      <c r="E41" s="219">
        <v>8600</v>
      </c>
    </row>
    <row r="42" spans="1:5" ht="31.5">
      <c r="A42" s="215" t="s">
        <v>500</v>
      </c>
      <c r="B42" s="213" t="s">
        <v>501</v>
      </c>
      <c r="C42" s="218"/>
      <c r="D42" s="218"/>
      <c r="E42" s="219" t="s">
        <v>592</v>
      </c>
    </row>
    <row r="43" spans="1:5" ht="15.75">
      <c r="A43" s="215" t="s">
        <v>502</v>
      </c>
      <c r="B43" s="213" t="s">
        <v>503</v>
      </c>
      <c r="C43" s="218"/>
      <c r="D43" s="218"/>
      <c r="E43" s="219"/>
    </row>
    <row r="44" spans="1:5" ht="15.75">
      <c r="A44" s="215" t="s">
        <v>504</v>
      </c>
      <c r="B44" s="213" t="s">
        <v>505</v>
      </c>
      <c r="C44" s="218"/>
      <c r="D44" s="218"/>
      <c r="E44" s="219"/>
    </row>
    <row r="45" spans="1:5" ht="31.5">
      <c r="A45" s="212" t="s">
        <v>506</v>
      </c>
      <c r="B45" s="213" t="s">
        <v>507</v>
      </c>
      <c r="C45" s="220">
        <f>SUM(C46:C49)</f>
        <v>0</v>
      </c>
      <c r="D45" s="220">
        <f t="shared" ref="D45:E45" si="4">SUM(D46:D49)</f>
        <v>0</v>
      </c>
      <c r="E45" s="220">
        <f t="shared" si="4"/>
        <v>0</v>
      </c>
    </row>
    <row r="46" spans="1:5" ht="31.5">
      <c r="A46" s="215" t="s">
        <v>508</v>
      </c>
      <c r="B46" s="213" t="s">
        <v>509</v>
      </c>
      <c r="C46" s="218"/>
      <c r="D46" s="218"/>
      <c r="E46" s="219"/>
    </row>
    <row r="47" spans="1:5" ht="31.5">
      <c r="A47" s="215" t="s">
        <v>510</v>
      </c>
      <c r="B47" s="213" t="s">
        <v>511</v>
      </c>
      <c r="C47" s="218"/>
      <c r="D47" s="218"/>
      <c r="E47" s="219"/>
    </row>
    <row r="48" spans="1:5" ht="31.5">
      <c r="A48" s="215" t="s">
        <v>512</v>
      </c>
      <c r="B48" s="213" t="s">
        <v>513</v>
      </c>
      <c r="C48" s="218"/>
      <c r="D48" s="218"/>
      <c r="E48" s="219"/>
    </row>
    <row r="49" spans="1:5" ht="15.75">
      <c r="A49" s="215" t="s">
        <v>514</v>
      </c>
      <c r="B49" s="213" t="s">
        <v>515</v>
      </c>
      <c r="C49" s="218"/>
      <c r="D49" s="218"/>
      <c r="E49" s="219"/>
    </row>
    <row r="50" spans="1:5" ht="31.5">
      <c r="A50" s="212" t="s">
        <v>516</v>
      </c>
      <c r="B50" s="213" t="s">
        <v>517</v>
      </c>
      <c r="C50" s="220">
        <f>SUM(C51:C54)</f>
        <v>0</v>
      </c>
      <c r="D50" s="220">
        <f t="shared" ref="D50:E50" si="5">SUM(D51:D54)</f>
        <v>0</v>
      </c>
      <c r="E50" s="220">
        <f t="shared" si="5"/>
        <v>0</v>
      </c>
    </row>
    <row r="51" spans="1:5" ht="31.5">
      <c r="A51" s="215" t="s">
        <v>518</v>
      </c>
      <c r="B51" s="213" t="s">
        <v>519</v>
      </c>
      <c r="C51" s="218"/>
      <c r="D51" s="218"/>
      <c r="E51" s="219"/>
    </row>
    <row r="52" spans="1:5" ht="31.5">
      <c r="A52" s="215" t="s">
        <v>520</v>
      </c>
      <c r="B52" s="213" t="s">
        <v>521</v>
      </c>
      <c r="C52" s="218"/>
      <c r="D52" s="218"/>
      <c r="E52" s="219"/>
    </row>
    <row r="53" spans="1:5" ht="31.5">
      <c r="A53" s="215" t="s">
        <v>522</v>
      </c>
      <c r="B53" s="213" t="s">
        <v>523</v>
      </c>
      <c r="C53" s="218"/>
      <c r="D53" s="218"/>
      <c r="E53" s="219"/>
    </row>
    <row r="54" spans="1:5" ht="15.75">
      <c r="A54" s="215" t="s">
        <v>524</v>
      </c>
      <c r="B54" s="213" t="s">
        <v>525</v>
      </c>
      <c r="C54" s="218"/>
      <c r="D54" s="218"/>
      <c r="E54" s="219"/>
    </row>
    <row r="55" spans="1:5" ht="15.75">
      <c r="A55" s="212" t="s">
        <v>526</v>
      </c>
      <c r="B55" s="213" t="s">
        <v>527</v>
      </c>
      <c r="C55" s="218">
        <v>0</v>
      </c>
      <c r="D55" s="218">
        <v>0</v>
      </c>
      <c r="E55" s="219">
        <v>0</v>
      </c>
    </row>
    <row r="56" spans="1:5" ht="47.25">
      <c r="A56" s="212" t="s">
        <v>528</v>
      </c>
      <c r="B56" s="213" t="s">
        <v>529</v>
      </c>
      <c r="C56" s="220">
        <v>198721596</v>
      </c>
      <c r="D56" s="220">
        <f>SUM(D12+D13+D39+D55)</f>
        <v>117397435</v>
      </c>
      <c r="E56" s="221">
        <v>198721596</v>
      </c>
    </row>
    <row r="57" spans="1:5" ht="15.75">
      <c r="A57" s="212" t="s">
        <v>530</v>
      </c>
      <c r="B57" s="213" t="s">
        <v>531</v>
      </c>
      <c r="C57" s="218"/>
      <c r="D57" s="218"/>
      <c r="E57" s="219"/>
    </row>
    <row r="58" spans="1:5" ht="15.75">
      <c r="A58" s="212" t="s">
        <v>532</v>
      </c>
      <c r="B58" s="213" t="s">
        <v>533</v>
      </c>
      <c r="C58" s="218"/>
      <c r="D58" s="218"/>
      <c r="E58" s="219"/>
    </row>
    <row r="59" spans="1:5" ht="31.5">
      <c r="A59" s="212" t="s">
        <v>534</v>
      </c>
      <c r="B59" s="213" t="s">
        <v>535</v>
      </c>
      <c r="C59" s="220">
        <f>SUM(C57:C58)</f>
        <v>0</v>
      </c>
      <c r="D59" s="220">
        <f t="shared" ref="D59:E59" si="6">SUM(D57:D58)</f>
        <v>0</v>
      </c>
      <c r="E59" s="220">
        <f t="shared" si="6"/>
        <v>0</v>
      </c>
    </row>
    <row r="60" spans="1:5" ht="15.75">
      <c r="A60" s="212" t="s">
        <v>536</v>
      </c>
      <c r="B60" s="213" t="s">
        <v>537</v>
      </c>
      <c r="C60" s="218"/>
      <c r="D60" s="218"/>
      <c r="E60" s="219"/>
    </row>
    <row r="61" spans="1:5" ht="15.75">
      <c r="A61" s="212" t="s">
        <v>538</v>
      </c>
      <c r="B61" s="213" t="s">
        <v>539</v>
      </c>
      <c r="C61" s="218"/>
      <c r="D61" s="218">
        <v>115510</v>
      </c>
      <c r="E61" s="219"/>
    </row>
    <row r="62" spans="1:5" ht="15.75">
      <c r="A62" s="212" t="s">
        <v>540</v>
      </c>
      <c r="B62" s="213" t="s">
        <v>541</v>
      </c>
      <c r="C62" s="218"/>
      <c r="D62" s="218">
        <v>8336083</v>
      </c>
      <c r="E62" s="219"/>
    </row>
    <row r="63" spans="1:5" ht="15.75">
      <c r="A63" s="212" t="s">
        <v>542</v>
      </c>
      <c r="B63" s="213" t="s">
        <v>543</v>
      </c>
      <c r="C63" s="218"/>
      <c r="D63" s="218"/>
      <c r="E63" s="219"/>
    </row>
    <row r="64" spans="1:5" ht="15.75">
      <c r="A64" s="212" t="s">
        <v>544</v>
      </c>
      <c r="B64" s="213" t="s">
        <v>545</v>
      </c>
      <c r="C64" s="220">
        <f>SUM(C60:C63)</f>
        <v>0</v>
      </c>
      <c r="D64" s="220">
        <f>SUM(D60:D63)</f>
        <v>8451593</v>
      </c>
      <c r="E64" s="220">
        <f>SUM(E60:E63)</f>
        <v>0</v>
      </c>
    </row>
    <row r="65" spans="1:5" ht="15.75">
      <c r="A65" s="212" t="s">
        <v>546</v>
      </c>
      <c r="B65" s="213" t="s">
        <v>547</v>
      </c>
      <c r="C65" s="218"/>
      <c r="D65" s="218">
        <v>2266973</v>
      </c>
      <c r="E65" s="219"/>
    </row>
    <row r="66" spans="1:5" ht="15.75">
      <c r="A66" s="212" t="s">
        <v>548</v>
      </c>
      <c r="B66" s="213" t="s">
        <v>549</v>
      </c>
      <c r="C66" s="218"/>
      <c r="D66" s="218"/>
      <c r="E66" s="219"/>
    </row>
    <row r="67" spans="1:5" ht="15.75">
      <c r="A67" s="212" t="s">
        <v>550</v>
      </c>
      <c r="B67" s="213" t="s">
        <v>551</v>
      </c>
      <c r="C67" s="218"/>
      <c r="D67" s="218">
        <v>173333</v>
      </c>
      <c r="E67" s="219"/>
    </row>
    <row r="68" spans="1:5" ht="15.75">
      <c r="A68" s="212" t="s">
        <v>552</v>
      </c>
      <c r="B68" s="213" t="s">
        <v>553</v>
      </c>
      <c r="C68" s="220">
        <f>SUM(C65:C67)</f>
        <v>0</v>
      </c>
      <c r="D68" s="220">
        <f>SUM(D65:D67)</f>
        <v>2440306</v>
      </c>
      <c r="E68" s="220">
        <f>SUM(E65:E67)</f>
        <v>0</v>
      </c>
    </row>
    <row r="69" spans="1:5" ht="15.75">
      <c r="A69" s="212" t="s">
        <v>554</v>
      </c>
      <c r="B69" s="213" t="s">
        <v>555</v>
      </c>
      <c r="C69" s="218"/>
      <c r="D69" s="218"/>
      <c r="E69" s="219"/>
    </row>
    <row r="70" spans="1:5" ht="47.25">
      <c r="A70" s="212" t="s">
        <v>556</v>
      </c>
      <c r="B70" s="213" t="s">
        <v>557</v>
      </c>
      <c r="C70" s="218"/>
      <c r="D70" s="218"/>
      <c r="E70" s="219"/>
    </row>
    <row r="71" spans="1:5" ht="15.75">
      <c r="A71" s="212" t="s">
        <v>558</v>
      </c>
      <c r="B71" s="213" t="s">
        <v>559</v>
      </c>
      <c r="C71" s="218"/>
      <c r="D71" s="218"/>
      <c r="E71" s="219"/>
    </row>
    <row r="72" spans="1:5" ht="31.5">
      <c r="A72" s="212" t="s">
        <v>560</v>
      </c>
      <c r="B72" s="213" t="s">
        <v>561</v>
      </c>
      <c r="C72" s="220">
        <f>SUM(C69:C71)</f>
        <v>0</v>
      </c>
      <c r="D72" s="220">
        <f>SUM(D69:D71)</f>
        <v>0</v>
      </c>
      <c r="E72" s="220">
        <f>SUM(E69:E71)</f>
        <v>0</v>
      </c>
    </row>
    <row r="73" spans="1:5" ht="15.75">
      <c r="A73" s="212" t="s">
        <v>562</v>
      </c>
      <c r="B73" s="213" t="s">
        <v>563</v>
      </c>
      <c r="C73" s="218"/>
      <c r="D73" s="218"/>
      <c r="E73" s="219"/>
    </row>
    <row r="74" spans="1:5" ht="16.5" thickBot="1">
      <c r="A74" s="222" t="s">
        <v>564</v>
      </c>
      <c r="B74" s="213" t="s">
        <v>565</v>
      </c>
      <c r="C74" s="223">
        <f>SUM(C56+C59+C64+C68+C72+C73)</f>
        <v>198721596</v>
      </c>
      <c r="D74" s="223">
        <f>SUM(D56+D59+D64+D68+D72+D73)</f>
        <v>128289334</v>
      </c>
      <c r="E74" s="223">
        <f>SUM(E56+E59+E64+E68+E72+E73)</f>
        <v>198721596</v>
      </c>
    </row>
  </sheetData>
  <mergeCells count="12">
    <mergeCell ref="D2:E2"/>
    <mergeCell ref="A3:E3"/>
    <mergeCell ref="A4:E4"/>
    <mergeCell ref="C7:E7"/>
    <mergeCell ref="A8:A10"/>
    <mergeCell ref="B8:B10"/>
    <mergeCell ref="C8:C9"/>
    <mergeCell ref="D8:D9"/>
    <mergeCell ref="E8:E9"/>
    <mergeCell ref="C10:E10"/>
    <mergeCell ref="A5:E5"/>
    <mergeCell ref="A6:E6"/>
  </mergeCells>
  <pageMargins left="0.7" right="0.7" top="0.75" bottom="0.75" header="0.3" footer="0.3"/>
  <pageSetup paperSize="9"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3"/>
  <sheetViews>
    <sheetView view="pageBreakPreview" zoomScale="60" workbookViewId="0">
      <selection activeCell="A2" sqref="A2:C2"/>
    </sheetView>
  </sheetViews>
  <sheetFormatPr defaultRowHeight="15"/>
  <cols>
    <col min="1" max="1" width="38.28515625" customWidth="1"/>
    <col min="3" max="3" width="35.140625" customWidth="1"/>
  </cols>
  <sheetData>
    <row r="1" spans="1:3">
      <c r="C1" s="235" t="s">
        <v>598</v>
      </c>
    </row>
    <row r="2" spans="1:3" ht="15.75">
      <c r="A2" s="349" t="s">
        <v>600</v>
      </c>
      <c r="B2" s="349"/>
      <c r="C2" s="349"/>
    </row>
    <row r="3" spans="1:3" ht="15.75">
      <c r="A3" s="350" t="s">
        <v>567</v>
      </c>
      <c r="B3" s="351"/>
      <c r="C3" s="351"/>
    </row>
    <row r="4" spans="1:3" ht="15.75">
      <c r="A4" s="350" t="s">
        <v>585</v>
      </c>
      <c r="B4" s="350"/>
      <c r="C4" s="350"/>
    </row>
    <row r="5" spans="1:3" ht="15.75">
      <c r="A5" s="350" t="s">
        <v>390</v>
      </c>
      <c r="B5" s="350"/>
      <c r="C5" s="350"/>
    </row>
    <row r="6" spans="1:3" ht="16.5" thickBot="1">
      <c r="A6" s="204"/>
      <c r="B6" s="352" t="s">
        <v>445</v>
      </c>
      <c r="C6" s="352"/>
    </row>
    <row r="7" spans="1:3">
      <c r="A7" s="353" t="s">
        <v>568</v>
      </c>
      <c r="B7" s="355" t="s">
        <v>352</v>
      </c>
      <c r="C7" s="357" t="s">
        <v>569</v>
      </c>
    </row>
    <row r="8" spans="1:3" ht="33" customHeight="1">
      <c r="A8" s="354"/>
      <c r="B8" s="356"/>
      <c r="C8" s="358"/>
    </row>
    <row r="9" spans="1:3" ht="16.5" thickBot="1">
      <c r="A9" s="224" t="s">
        <v>7</v>
      </c>
      <c r="B9" s="225" t="s">
        <v>8</v>
      </c>
      <c r="C9" s="226" t="s">
        <v>9</v>
      </c>
    </row>
    <row r="10" spans="1:3" ht="15.75">
      <c r="A10" s="212" t="s">
        <v>570</v>
      </c>
      <c r="B10" s="227" t="s">
        <v>453</v>
      </c>
      <c r="C10" s="228">
        <v>173191841</v>
      </c>
    </row>
    <row r="11" spans="1:3" ht="15.75">
      <c r="A11" s="212" t="s">
        <v>571</v>
      </c>
      <c r="B11" s="213" t="s">
        <v>455</v>
      </c>
      <c r="C11" s="228">
        <v>-11692199</v>
      </c>
    </row>
    <row r="12" spans="1:3" ht="31.5">
      <c r="A12" s="212" t="s">
        <v>572</v>
      </c>
      <c r="B12" s="213" t="s">
        <v>457</v>
      </c>
      <c r="C12" s="228">
        <v>1924000</v>
      </c>
    </row>
    <row r="13" spans="1:3" ht="15.75">
      <c r="A13" s="212" t="s">
        <v>573</v>
      </c>
      <c r="B13" s="213" t="s">
        <v>459</v>
      </c>
      <c r="C13" s="229">
        <v>-61756605</v>
      </c>
    </row>
    <row r="14" spans="1:3" ht="31.5">
      <c r="A14" s="212" t="s">
        <v>574</v>
      </c>
      <c r="B14" s="213" t="s">
        <v>461</v>
      </c>
      <c r="C14" s="229"/>
    </row>
    <row r="15" spans="1:3" ht="15.75">
      <c r="A15" s="212" t="s">
        <v>575</v>
      </c>
      <c r="B15" s="213" t="s">
        <v>463</v>
      </c>
      <c r="C15" s="229">
        <v>-236622</v>
      </c>
    </row>
    <row r="16" spans="1:3" ht="15.75">
      <c r="A16" s="212" t="s">
        <v>576</v>
      </c>
      <c r="B16" s="213" t="s">
        <v>465</v>
      </c>
      <c r="C16" s="230">
        <v>101160412</v>
      </c>
    </row>
    <row r="17" spans="1:3" ht="31.5">
      <c r="A17" s="212" t="s">
        <v>577</v>
      </c>
      <c r="B17" s="213" t="s">
        <v>467</v>
      </c>
      <c r="C17" s="231">
        <v>175562</v>
      </c>
    </row>
    <row r="18" spans="1:3" ht="31.5">
      <c r="A18" s="212" t="s">
        <v>578</v>
      </c>
      <c r="B18" s="213" t="s">
        <v>469</v>
      </c>
      <c r="C18" s="229">
        <v>799296</v>
      </c>
    </row>
    <row r="19" spans="1:3" ht="31.5">
      <c r="A19" s="212" t="s">
        <v>579</v>
      </c>
      <c r="B19" s="213" t="s">
        <v>260</v>
      </c>
      <c r="C19" s="229"/>
    </row>
    <row r="20" spans="1:3" ht="31.5">
      <c r="A20" s="212" t="s">
        <v>580</v>
      </c>
      <c r="B20" s="213" t="s">
        <v>262</v>
      </c>
      <c r="C20" s="230">
        <f>SUM(C17:C19)</f>
        <v>974858</v>
      </c>
    </row>
    <row r="21" spans="1:3" ht="47.25">
      <c r="A21" s="212" t="s">
        <v>581</v>
      </c>
      <c r="B21" s="213" t="s">
        <v>280</v>
      </c>
      <c r="C21" s="229"/>
    </row>
    <row r="22" spans="1:3" ht="31.5">
      <c r="A22" s="212" t="s">
        <v>582</v>
      </c>
      <c r="B22" s="213" t="s">
        <v>281</v>
      </c>
      <c r="C22" s="229">
        <v>26154061</v>
      </c>
    </row>
    <row r="23" spans="1:3" ht="32.25" thickBot="1">
      <c r="A23" s="232" t="s">
        <v>583</v>
      </c>
      <c r="B23" s="233" t="s">
        <v>282</v>
      </c>
      <c r="C23" s="234">
        <f>SUM(C16+C20+C21+C22)</f>
        <v>128289331</v>
      </c>
    </row>
  </sheetData>
  <mergeCells count="8">
    <mergeCell ref="A2:C2"/>
    <mergeCell ref="A3:C3"/>
    <mergeCell ref="B6:C6"/>
    <mergeCell ref="A7:A8"/>
    <mergeCell ref="B7:B8"/>
    <mergeCell ref="C7:C8"/>
    <mergeCell ref="A4:C4"/>
    <mergeCell ref="A5:C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D29"/>
  <sheetViews>
    <sheetView tabSelected="1" view="pageBreakPreview" zoomScale="60" workbookViewId="0">
      <selection activeCell="A3" sqref="A3:D3"/>
    </sheetView>
  </sheetViews>
  <sheetFormatPr defaultRowHeight="15"/>
  <cols>
    <col min="1" max="1" width="43.140625" customWidth="1"/>
    <col min="2" max="2" width="9.5703125" customWidth="1"/>
    <col min="3" max="3" width="16.28515625" customWidth="1"/>
    <col min="4" max="4" width="22.140625" customWidth="1"/>
  </cols>
  <sheetData>
    <row r="2" spans="1:4">
      <c r="D2" t="s">
        <v>599</v>
      </c>
    </row>
    <row r="3" spans="1:4" ht="15.75">
      <c r="A3" s="349" t="s">
        <v>600</v>
      </c>
      <c r="B3" s="349"/>
      <c r="C3" s="349"/>
      <c r="D3" s="349"/>
    </row>
    <row r="4" spans="1:4" ht="15.75">
      <c r="A4" s="359" t="s">
        <v>421</v>
      </c>
      <c r="B4" s="360"/>
      <c r="C4" s="360"/>
      <c r="D4" s="360"/>
    </row>
    <row r="5" spans="1:4" ht="15.75">
      <c r="A5" s="359" t="s">
        <v>584</v>
      </c>
      <c r="B5" s="359"/>
      <c r="C5" s="359"/>
      <c r="D5" s="359"/>
    </row>
    <row r="6" spans="1:4" ht="15.75">
      <c r="A6" s="359" t="s">
        <v>390</v>
      </c>
      <c r="B6" s="359"/>
      <c r="C6" s="359"/>
      <c r="D6" s="359"/>
    </row>
    <row r="7" spans="1:4" ht="15.75" thickBot="1">
      <c r="A7" s="175"/>
      <c r="B7" s="175"/>
      <c r="C7" s="175"/>
      <c r="D7" s="175"/>
    </row>
    <row r="8" spans="1:4" ht="51.75" thickBot="1">
      <c r="A8" s="176" t="s">
        <v>0</v>
      </c>
      <c r="B8" s="177" t="s">
        <v>352</v>
      </c>
      <c r="C8" s="178" t="s">
        <v>422</v>
      </c>
      <c r="D8" s="179" t="s">
        <v>423</v>
      </c>
    </row>
    <row r="9" spans="1:4" ht="16.5" thickBot="1">
      <c r="A9" s="180" t="s">
        <v>7</v>
      </c>
      <c r="B9" s="181" t="s">
        <v>8</v>
      </c>
      <c r="C9" s="181" t="s">
        <v>9</v>
      </c>
      <c r="D9" s="182" t="s">
        <v>271</v>
      </c>
    </row>
    <row r="10" spans="1:4" ht="15.75">
      <c r="A10" s="183" t="s">
        <v>424</v>
      </c>
      <c r="B10" s="184" t="s">
        <v>11</v>
      </c>
      <c r="C10" s="185">
        <v>21</v>
      </c>
      <c r="D10" s="186">
        <v>2405285</v>
      </c>
    </row>
    <row r="11" spans="1:4" ht="15.75">
      <c r="A11" s="183" t="s">
        <v>425</v>
      </c>
      <c r="B11" s="187" t="s">
        <v>25</v>
      </c>
      <c r="C11" s="188"/>
      <c r="D11" s="189"/>
    </row>
    <row r="12" spans="1:4" ht="15.75">
      <c r="A12" s="183" t="s">
        <v>426</v>
      </c>
      <c r="B12" s="187" t="s">
        <v>39</v>
      </c>
      <c r="C12" s="188"/>
      <c r="D12" s="189"/>
    </row>
    <row r="13" spans="1:4" ht="16.5" thickBot="1">
      <c r="A13" s="190" t="s">
        <v>427</v>
      </c>
      <c r="B13" s="191" t="s">
        <v>232</v>
      </c>
      <c r="C13" s="192"/>
      <c r="D13" s="193"/>
    </row>
    <row r="14" spans="1:4" ht="32.25" thickBot="1">
      <c r="A14" s="194" t="s">
        <v>428</v>
      </c>
      <c r="B14" s="195" t="s">
        <v>69</v>
      </c>
      <c r="C14" s="196"/>
      <c r="D14" s="197">
        <f>SUM(D15:D18)</f>
        <v>0</v>
      </c>
    </row>
    <row r="15" spans="1:4" ht="31.5">
      <c r="A15" s="198" t="s">
        <v>429</v>
      </c>
      <c r="B15" s="184" t="s">
        <v>93</v>
      </c>
      <c r="C15" s="185"/>
      <c r="D15" s="186"/>
    </row>
    <row r="16" spans="1:4" ht="15.75">
      <c r="A16" s="183" t="s">
        <v>430</v>
      </c>
      <c r="B16" s="187" t="s">
        <v>250</v>
      </c>
      <c r="C16" s="188"/>
      <c r="D16" s="189"/>
    </row>
    <row r="17" spans="1:4" ht="31.5">
      <c r="A17" s="183" t="s">
        <v>431</v>
      </c>
      <c r="B17" s="187" t="s">
        <v>115</v>
      </c>
      <c r="C17" s="188"/>
      <c r="D17" s="199"/>
    </row>
    <row r="18" spans="1:4" ht="32.25" thickBot="1">
      <c r="A18" s="190" t="s">
        <v>432</v>
      </c>
      <c r="B18" s="191" t="s">
        <v>125</v>
      </c>
      <c r="C18" s="192"/>
      <c r="D18" s="200"/>
    </row>
    <row r="19" spans="1:4" ht="32.25" thickBot="1">
      <c r="A19" s="194" t="s">
        <v>433</v>
      </c>
      <c r="B19" s="195" t="s">
        <v>260</v>
      </c>
      <c r="C19" s="196"/>
      <c r="D19" s="197">
        <f>SUM(D20:D22)</f>
        <v>0</v>
      </c>
    </row>
    <row r="20" spans="1:4" ht="15.75">
      <c r="A20" s="198" t="s">
        <v>434</v>
      </c>
      <c r="B20" s="184" t="s">
        <v>262</v>
      </c>
      <c r="C20" s="185"/>
      <c r="D20" s="201"/>
    </row>
    <row r="21" spans="1:4" ht="15.75">
      <c r="A21" s="183" t="s">
        <v>435</v>
      </c>
      <c r="B21" s="187" t="s">
        <v>280</v>
      </c>
      <c r="C21" s="188"/>
      <c r="D21" s="199"/>
    </row>
    <row r="22" spans="1:4" ht="16.5" thickBot="1">
      <c r="A22" s="190" t="s">
        <v>436</v>
      </c>
      <c r="B22" s="191" t="s">
        <v>281</v>
      </c>
      <c r="C22" s="192"/>
      <c r="D22" s="200"/>
    </row>
    <row r="23" spans="1:4" ht="16.5" thickBot="1">
      <c r="A23" s="194" t="s">
        <v>437</v>
      </c>
      <c r="B23" s="195" t="s">
        <v>282</v>
      </c>
      <c r="C23" s="196"/>
      <c r="D23" s="197">
        <f>SUM(D24:D27)</f>
        <v>0</v>
      </c>
    </row>
    <row r="24" spans="1:4" ht="15.75">
      <c r="A24" s="198" t="s">
        <v>438</v>
      </c>
      <c r="B24" s="184" t="s">
        <v>283</v>
      </c>
      <c r="C24" s="185"/>
      <c r="D24" s="201"/>
    </row>
    <row r="25" spans="1:4" ht="31.5">
      <c r="A25" s="183" t="s">
        <v>439</v>
      </c>
      <c r="B25" s="187" t="s">
        <v>286</v>
      </c>
      <c r="C25" s="188"/>
      <c r="D25" s="199"/>
    </row>
    <row r="26" spans="1:4" ht="15.75">
      <c r="A26" s="183" t="s">
        <v>440</v>
      </c>
      <c r="B26" s="187" t="s">
        <v>289</v>
      </c>
      <c r="C26" s="188"/>
      <c r="D26" s="199"/>
    </row>
    <row r="27" spans="1:4" ht="16.5" thickBot="1">
      <c r="A27" s="183" t="s">
        <v>441</v>
      </c>
      <c r="B27" s="187" t="s">
        <v>291</v>
      </c>
      <c r="C27" s="188"/>
      <c r="D27" s="199"/>
    </row>
    <row r="28" spans="1:4" ht="16.5" thickBot="1">
      <c r="A28" s="361" t="s">
        <v>442</v>
      </c>
      <c r="B28" s="362"/>
      <c r="C28" s="202"/>
      <c r="D28" s="197">
        <f>SUM(D10+D11+D12+D13+D14+D19+D23+D24+D25+D26+D27)</f>
        <v>2405285</v>
      </c>
    </row>
    <row r="29" spans="1:4" ht="15.75">
      <c r="A29" s="203" t="s">
        <v>443</v>
      </c>
      <c r="B29" s="204"/>
      <c r="C29" s="204"/>
      <c r="D29" s="204"/>
    </row>
  </sheetData>
  <mergeCells count="5">
    <mergeCell ref="A3:D3"/>
    <mergeCell ref="A4:D4"/>
    <mergeCell ref="A28:B28"/>
    <mergeCell ref="A5:D5"/>
    <mergeCell ref="A6:D6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/>
  </sheetPr>
  <dimension ref="A1:AH160"/>
  <sheetViews>
    <sheetView view="pageBreakPreview" zoomScale="60" workbookViewId="0">
      <selection activeCell="A2" sqref="A2:D2"/>
    </sheetView>
  </sheetViews>
  <sheetFormatPr defaultRowHeight="15"/>
  <cols>
    <col min="1" max="1" width="14" customWidth="1"/>
    <col min="2" max="2" width="67.5703125" bestFit="1" customWidth="1"/>
    <col min="3" max="3" width="15.140625" customWidth="1"/>
    <col min="4" max="4" width="14.85546875" bestFit="1" customWidth="1"/>
    <col min="5" max="5" width="15" customWidth="1"/>
  </cols>
  <sheetData>
    <row r="1" spans="1:34" ht="15.75">
      <c r="A1" s="241" t="s">
        <v>333</v>
      </c>
      <c r="B1" s="241"/>
      <c r="C1" s="241"/>
      <c r="D1" s="241"/>
    </row>
    <row r="2" spans="1:34" ht="15.75">
      <c r="A2" s="239" t="s">
        <v>600</v>
      </c>
      <c r="B2" s="239"/>
      <c r="C2" s="239"/>
      <c r="D2" s="23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</row>
    <row r="3" spans="1:34" ht="16.5" thickBot="1">
      <c r="A3" s="90"/>
      <c r="B3" s="90"/>
      <c r="C3" s="90"/>
    </row>
    <row r="4" spans="1:34" ht="15.75">
      <c r="A4" s="8" t="s">
        <v>0</v>
      </c>
      <c r="B4" s="9" t="s">
        <v>1</v>
      </c>
      <c r="C4" s="10"/>
      <c r="D4" s="10"/>
      <c r="E4" s="10"/>
    </row>
    <row r="5" spans="1:34" ht="40.5" customHeight="1" thickBot="1">
      <c r="A5" s="92" t="s">
        <v>2</v>
      </c>
      <c r="B5" s="11" t="s">
        <v>3</v>
      </c>
      <c r="C5" s="12"/>
      <c r="D5" s="12"/>
      <c r="E5" s="12"/>
    </row>
    <row r="6" spans="1:34" ht="16.5" thickBot="1">
      <c r="A6" s="133"/>
      <c r="B6" s="13"/>
      <c r="D6" s="242" t="s">
        <v>364</v>
      </c>
      <c r="E6" s="242"/>
    </row>
    <row r="7" spans="1:34" ht="32.25" thickBot="1">
      <c r="A7" s="14" t="s">
        <v>4</v>
      </c>
      <c r="B7" s="15" t="s">
        <v>5</v>
      </c>
      <c r="C7" s="91" t="s">
        <v>373</v>
      </c>
      <c r="D7" s="91" t="s">
        <v>374</v>
      </c>
      <c r="E7" s="91" t="s">
        <v>415</v>
      </c>
    </row>
    <row r="8" spans="1:34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413</v>
      </c>
    </row>
    <row r="9" spans="1:34" ht="16.5" thickBot="1">
      <c r="A9" s="19"/>
      <c r="B9" s="20" t="s">
        <v>10</v>
      </c>
      <c r="C9" s="21"/>
      <c r="D9" s="21"/>
      <c r="E9" s="21"/>
    </row>
    <row r="10" spans="1:34" ht="16.5" thickBot="1">
      <c r="A10" s="22" t="s">
        <v>11</v>
      </c>
      <c r="B10" s="23" t="s">
        <v>12</v>
      </c>
      <c r="C10" s="24">
        <f>C11+C12+C13+C14+C15+C16</f>
        <v>21411369</v>
      </c>
      <c r="D10" s="24">
        <f>D11+D12+D13+D14+D15+D16</f>
        <v>24351564</v>
      </c>
      <c r="E10" s="24">
        <f>E11+E12+E13+E14+E15+E16</f>
        <v>24351564</v>
      </c>
    </row>
    <row r="11" spans="1:34" ht="15.75">
      <c r="A11" s="25" t="s">
        <v>13</v>
      </c>
      <c r="B11" s="26" t="s">
        <v>14</v>
      </c>
      <c r="C11" s="27">
        <v>11588289</v>
      </c>
      <c r="D11" s="27">
        <v>11588289</v>
      </c>
      <c r="E11" s="27">
        <v>11588289</v>
      </c>
    </row>
    <row r="12" spans="1:34" ht="15.75">
      <c r="A12" s="28" t="s">
        <v>15</v>
      </c>
      <c r="B12" s="29" t="s">
        <v>16</v>
      </c>
      <c r="C12" s="30"/>
      <c r="D12" s="27">
        <f>'3-a'!D12</f>
        <v>0</v>
      </c>
      <c r="E12" s="27">
        <f>'3-a'!E12</f>
        <v>0</v>
      </c>
    </row>
    <row r="13" spans="1:34" ht="18" customHeight="1">
      <c r="A13" s="28" t="s">
        <v>17</v>
      </c>
      <c r="B13" s="29" t="s">
        <v>18</v>
      </c>
      <c r="C13" s="30">
        <v>8023080</v>
      </c>
      <c r="D13" s="27">
        <v>7963783</v>
      </c>
      <c r="E13" s="27">
        <v>7963783</v>
      </c>
    </row>
    <row r="14" spans="1:34" ht="15.75">
      <c r="A14" s="28" t="s">
        <v>19</v>
      </c>
      <c r="B14" s="29" t="s">
        <v>20</v>
      </c>
      <c r="C14" s="30">
        <v>1800000</v>
      </c>
      <c r="D14" s="27">
        <f>'3-a'!D14</f>
        <v>1800000</v>
      </c>
      <c r="E14" s="27">
        <f>'3-a'!E14</f>
        <v>1800000</v>
      </c>
    </row>
    <row r="15" spans="1:34" ht="15.75">
      <c r="A15" s="28" t="s">
        <v>21</v>
      </c>
      <c r="B15" s="29" t="s">
        <v>22</v>
      </c>
      <c r="C15" s="30"/>
      <c r="D15" s="27">
        <v>2999492</v>
      </c>
      <c r="E15" s="27">
        <v>2999492</v>
      </c>
    </row>
    <row r="16" spans="1:34" ht="16.5" thickBot="1">
      <c r="A16" s="31" t="s">
        <v>23</v>
      </c>
      <c r="B16" s="32" t="s">
        <v>24</v>
      </c>
      <c r="C16" s="30"/>
      <c r="D16" s="142">
        <f>'3-a'!D16</f>
        <v>0</v>
      </c>
      <c r="E16" s="142">
        <f>'3-a'!E16</f>
        <v>0</v>
      </c>
    </row>
    <row r="17" spans="1:5" ht="32.25" thickBot="1">
      <c r="A17" s="22" t="s">
        <v>25</v>
      </c>
      <c r="B17" s="33" t="s">
        <v>26</v>
      </c>
      <c r="C17" s="24">
        <f>C18+C19+C20+C21+C22</f>
        <v>17269399</v>
      </c>
      <c r="D17" s="144">
        <v>35758461</v>
      </c>
      <c r="E17" s="144">
        <v>35196292</v>
      </c>
    </row>
    <row r="18" spans="1:5" ht="15.75">
      <c r="A18" s="25" t="s">
        <v>27</v>
      </c>
      <c r="B18" s="26" t="s">
        <v>28</v>
      </c>
      <c r="C18" s="27"/>
      <c r="D18" s="27">
        <f>'3-a'!D18</f>
        <v>0</v>
      </c>
      <c r="E18" s="27">
        <f>'3-a'!E18</f>
        <v>0</v>
      </c>
    </row>
    <row r="19" spans="1:5" ht="15.75">
      <c r="A19" s="28" t="s">
        <v>29</v>
      </c>
      <c r="B19" s="29" t="s">
        <v>30</v>
      </c>
      <c r="C19" s="30"/>
      <c r="D19" s="27">
        <f>'3-a'!D19</f>
        <v>0</v>
      </c>
      <c r="E19" s="27">
        <f>'3-a'!E19</f>
        <v>0</v>
      </c>
    </row>
    <row r="20" spans="1:5" ht="15.75" customHeight="1">
      <c r="A20" s="28" t="s">
        <v>31</v>
      </c>
      <c r="B20" s="29" t="s">
        <v>32</v>
      </c>
      <c r="C20" s="30"/>
      <c r="D20" s="27">
        <f>'3-a'!D20</f>
        <v>0</v>
      </c>
      <c r="E20" s="27">
        <f>'3-a'!E20</f>
        <v>0</v>
      </c>
    </row>
    <row r="21" spans="1:5" ht="17.25" customHeight="1">
      <c r="A21" s="28" t="s">
        <v>33</v>
      </c>
      <c r="B21" s="29" t="s">
        <v>34</v>
      </c>
      <c r="C21" s="30"/>
      <c r="D21" s="27">
        <f>'3-a'!D21</f>
        <v>0</v>
      </c>
      <c r="E21" s="27">
        <f>'3-a'!E21</f>
        <v>0</v>
      </c>
    </row>
    <row r="22" spans="1:5" ht="15.75">
      <c r="A22" s="28" t="s">
        <v>35</v>
      </c>
      <c r="B22" s="29" t="s">
        <v>36</v>
      </c>
      <c r="C22" s="30">
        <v>17269399</v>
      </c>
      <c r="D22" s="27">
        <v>35758461</v>
      </c>
      <c r="E22" s="27">
        <v>35196292</v>
      </c>
    </row>
    <row r="23" spans="1:5" ht="16.5" thickBot="1">
      <c r="A23" s="31" t="s">
        <v>37</v>
      </c>
      <c r="B23" s="32" t="s">
        <v>38</v>
      </c>
      <c r="C23" s="34"/>
      <c r="D23" s="142"/>
      <c r="E23" s="142"/>
    </row>
    <row r="24" spans="1:5" ht="32.25" thickBot="1">
      <c r="A24" s="22" t="s">
        <v>39</v>
      </c>
      <c r="B24" s="23" t="s">
        <v>40</v>
      </c>
      <c r="C24" s="24">
        <f>C25+C26+C27+C28+C29</f>
        <v>0</v>
      </c>
      <c r="D24" s="144">
        <v>31605</v>
      </c>
      <c r="E24" s="144">
        <v>301605</v>
      </c>
    </row>
    <row r="25" spans="1:5" ht="15.75">
      <c r="A25" s="25" t="s">
        <v>41</v>
      </c>
      <c r="B25" s="26" t="s">
        <v>42</v>
      </c>
      <c r="C25" s="27"/>
      <c r="D25" s="27">
        <f>'3-a'!D25</f>
        <v>0</v>
      </c>
      <c r="E25" s="27">
        <f>'3-a'!E25</f>
        <v>0</v>
      </c>
    </row>
    <row r="26" spans="1:5" ht="15.75">
      <c r="A26" s="28" t="s">
        <v>43</v>
      </c>
      <c r="B26" s="29" t="s">
        <v>44</v>
      </c>
      <c r="C26" s="30"/>
      <c r="D26" s="27">
        <f>'3-a'!D26</f>
        <v>0</v>
      </c>
      <c r="E26" s="27">
        <f>'3-a'!E26</f>
        <v>0</v>
      </c>
    </row>
    <row r="27" spans="1:5" ht="15.75">
      <c r="A27" s="28" t="s">
        <v>45</v>
      </c>
      <c r="B27" s="29" t="s">
        <v>46</v>
      </c>
      <c r="C27" s="30"/>
      <c r="D27" s="27">
        <f>'3-a'!D27</f>
        <v>0</v>
      </c>
      <c r="E27" s="27">
        <f>'3-a'!E27</f>
        <v>0</v>
      </c>
    </row>
    <row r="28" spans="1:5" ht="15.75">
      <c r="A28" s="28" t="s">
        <v>47</v>
      </c>
      <c r="B28" s="29" t="s">
        <v>48</v>
      </c>
      <c r="C28" s="30"/>
      <c r="D28" s="27">
        <f>'3-a'!D28</f>
        <v>0</v>
      </c>
      <c r="E28" s="27">
        <f>'3-a'!E28</f>
        <v>0</v>
      </c>
    </row>
    <row r="29" spans="1:5" ht="15.75">
      <c r="A29" s="28" t="s">
        <v>49</v>
      </c>
      <c r="B29" s="29" t="s">
        <v>50</v>
      </c>
      <c r="C29" s="30"/>
      <c r="D29" s="27">
        <v>301605</v>
      </c>
      <c r="E29" s="27">
        <v>301605</v>
      </c>
    </row>
    <row r="30" spans="1:5" ht="16.5" thickBot="1">
      <c r="A30" s="31" t="s">
        <v>51</v>
      </c>
      <c r="B30" s="32" t="s">
        <v>52</v>
      </c>
      <c r="C30" s="34"/>
      <c r="D30" s="142">
        <f>'3-a'!D30</f>
        <v>0</v>
      </c>
      <c r="E30" s="142">
        <f>'3-a'!E30</f>
        <v>0</v>
      </c>
    </row>
    <row r="31" spans="1:5" ht="16.5" thickBot="1">
      <c r="A31" s="22" t="s">
        <v>53</v>
      </c>
      <c r="B31" s="23" t="s">
        <v>54</v>
      </c>
      <c r="C31" s="24">
        <f>C32+C36+C37+C38</f>
        <v>900000</v>
      </c>
      <c r="D31" s="144">
        <v>900000</v>
      </c>
      <c r="E31" s="144">
        <v>2812558</v>
      </c>
    </row>
    <row r="32" spans="1:5" ht="15.75">
      <c r="A32" s="25" t="s">
        <v>55</v>
      </c>
      <c r="B32" s="26" t="s">
        <v>56</v>
      </c>
      <c r="C32" s="35">
        <v>740000</v>
      </c>
      <c r="D32" s="35">
        <v>740000</v>
      </c>
      <c r="E32" s="27">
        <v>2566210</v>
      </c>
    </row>
    <row r="33" spans="1:5" ht="15.75">
      <c r="A33" s="28" t="s">
        <v>57</v>
      </c>
      <c r="B33" s="29" t="s">
        <v>58</v>
      </c>
      <c r="C33" s="30">
        <v>500000</v>
      </c>
      <c r="D33" s="30">
        <v>500000</v>
      </c>
      <c r="E33" s="27">
        <v>362632</v>
      </c>
    </row>
    <row r="34" spans="1:5" ht="15.75">
      <c r="A34" s="28" t="s">
        <v>59</v>
      </c>
      <c r="B34" s="29" t="s">
        <v>60</v>
      </c>
      <c r="C34" s="30"/>
      <c r="D34" s="30"/>
      <c r="E34" s="27">
        <f>'3-a'!E34</f>
        <v>0</v>
      </c>
    </row>
    <row r="35" spans="1:5" ht="15.75">
      <c r="A35" s="28" t="s">
        <v>61</v>
      </c>
      <c r="B35" s="36" t="s">
        <v>62</v>
      </c>
      <c r="C35" s="30">
        <v>240000</v>
      </c>
      <c r="D35" s="30">
        <v>240000</v>
      </c>
      <c r="E35" s="27">
        <v>2203578</v>
      </c>
    </row>
    <row r="36" spans="1:5" ht="15.75">
      <c r="A36" s="28" t="s">
        <v>63</v>
      </c>
      <c r="B36" s="29" t="s">
        <v>64</v>
      </c>
      <c r="C36" s="30">
        <v>100000</v>
      </c>
      <c r="D36" s="30">
        <v>100000</v>
      </c>
      <c r="E36" s="27">
        <v>225135</v>
      </c>
    </row>
    <row r="37" spans="1:5" ht="15.75">
      <c r="A37" s="28" t="s">
        <v>65</v>
      </c>
      <c r="B37" s="29" t="s">
        <v>66</v>
      </c>
      <c r="C37" s="30">
        <v>0</v>
      </c>
      <c r="D37" s="30">
        <v>0</v>
      </c>
      <c r="E37" s="27">
        <f>'3-a'!E37</f>
        <v>0</v>
      </c>
    </row>
    <row r="38" spans="1:5" ht="16.5" thickBot="1">
      <c r="A38" s="31" t="s">
        <v>67</v>
      </c>
      <c r="B38" s="32" t="s">
        <v>68</v>
      </c>
      <c r="C38" s="34">
        <v>60000</v>
      </c>
      <c r="D38" s="34">
        <v>60000</v>
      </c>
      <c r="E38" s="142">
        <v>21213</v>
      </c>
    </row>
    <row r="39" spans="1:5" ht="16.5" thickBot="1">
      <c r="A39" s="22" t="s">
        <v>69</v>
      </c>
      <c r="B39" s="23" t="s">
        <v>70</v>
      </c>
      <c r="C39" s="24">
        <f>SUM(C40:C50)</f>
        <v>1764682</v>
      </c>
      <c r="D39" s="144">
        <v>2556291</v>
      </c>
      <c r="E39" s="144">
        <v>1269976</v>
      </c>
    </row>
    <row r="40" spans="1:5" ht="15.75">
      <c r="A40" s="25" t="s">
        <v>71</v>
      </c>
      <c r="B40" s="26" t="s">
        <v>72</v>
      </c>
      <c r="C40" s="27"/>
      <c r="D40" s="27"/>
      <c r="E40" s="27"/>
    </row>
    <row r="41" spans="1:5" ht="15.75">
      <c r="A41" s="28" t="s">
        <v>73</v>
      </c>
      <c r="B41" s="29" t="s">
        <v>74</v>
      </c>
      <c r="C41" s="30">
        <v>372960</v>
      </c>
      <c r="D41" s="27">
        <v>372960</v>
      </c>
      <c r="E41" s="27"/>
    </row>
    <row r="42" spans="1:5" ht="15.75">
      <c r="A42" s="28" t="s">
        <v>75</v>
      </c>
      <c r="B42" s="29" t="s">
        <v>76</v>
      </c>
      <c r="C42" s="30"/>
      <c r="D42" s="27"/>
      <c r="E42" s="27"/>
    </row>
    <row r="43" spans="1:5" ht="15.75">
      <c r="A43" s="28" t="s">
        <v>77</v>
      </c>
      <c r="B43" s="29" t="s">
        <v>78</v>
      </c>
      <c r="C43" s="30">
        <v>10000</v>
      </c>
      <c r="D43" s="27">
        <v>10000</v>
      </c>
      <c r="E43" s="27">
        <v>10000</v>
      </c>
    </row>
    <row r="44" spans="1:5" ht="15.75">
      <c r="A44" s="28" t="s">
        <v>79</v>
      </c>
      <c r="B44" s="29" t="s">
        <v>80</v>
      </c>
      <c r="C44" s="30"/>
      <c r="D44" s="27"/>
      <c r="E44" s="27">
        <v>318940</v>
      </c>
    </row>
    <row r="45" spans="1:5" ht="15.75">
      <c r="A45" s="28" t="s">
        <v>81</v>
      </c>
      <c r="B45" s="29" t="s">
        <v>82</v>
      </c>
      <c r="C45" s="30"/>
      <c r="D45" s="27"/>
      <c r="E45" s="27"/>
    </row>
    <row r="46" spans="1:5" ht="15.75">
      <c r="A46" s="28" t="s">
        <v>83</v>
      </c>
      <c r="B46" s="29" t="s">
        <v>84</v>
      </c>
      <c r="C46" s="30"/>
      <c r="D46" s="27">
        <f>'3-a'!D46</f>
        <v>0</v>
      </c>
      <c r="E46" s="27">
        <f>'3-a'!E46</f>
        <v>0</v>
      </c>
    </row>
    <row r="47" spans="1:5" ht="15.75">
      <c r="A47" s="28" t="s">
        <v>85</v>
      </c>
      <c r="B47" s="29" t="s">
        <v>86</v>
      </c>
      <c r="C47" s="30">
        <v>20000</v>
      </c>
      <c r="D47" s="27">
        <v>20000</v>
      </c>
      <c r="E47" s="27">
        <v>7</v>
      </c>
    </row>
    <row r="48" spans="1:5" ht="15.75">
      <c r="A48" s="28" t="s">
        <v>87</v>
      </c>
      <c r="B48" s="29" t="s">
        <v>88</v>
      </c>
      <c r="C48" s="30"/>
      <c r="D48" s="27">
        <f>'3-a'!D48</f>
        <v>0</v>
      </c>
      <c r="E48" s="27">
        <f>'3-a'!E48</f>
        <v>0</v>
      </c>
    </row>
    <row r="49" spans="1:5" ht="15.75">
      <c r="A49" s="31" t="s">
        <v>89</v>
      </c>
      <c r="B49" s="32" t="s">
        <v>90</v>
      </c>
      <c r="C49" s="34"/>
      <c r="D49" s="27">
        <f>'3-a'!D49</f>
        <v>0</v>
      </c>
      <c r="E49" s="27">
        <f>'3-a'!E49</f>
        <v>0</v>
      </c>
    </row>
    <row r="50" spans="1:5" ht="16.5" thickBot="1">
      <c r="A50" s="31" t="s">
        <v>91</v>
      </c>
      <c r="B50" s="32" t="s">
        <v>92</v>
      </c>
      <c r="C50" s="34">
        <v>1361722</v>
      </c>
      <c r="D50" s="142">
        <v>153311</v>
      </c>
      <c r="E50" s="142">
        <v>941029</v>
      </c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143">
        <f>'3-a'!D51</f>
        <v>0</v>
      </c>
      <c r="E51" s="143">
        <f>'3-a'!E51</f>
        <v>0</v>
      </c>
    </row>
    <row r="52" spans="1:5" ht="15.75">
      <c r="A52" s="25" t="s">
        <v>95</v>
      </c>
      <c r="B52" s="26" t="s">
        <v>96</v>
      </c>
      <c r="C52" s="27"/>
      <c r="D52" s="27">
        <f>'3-a'!D52</f>
        <v>0</v>
      </c>
      <c r="E52" s="27">
        <f>'3-a'!E52</f>
        <v>0</v>
      </c>
    </row>
    <row r="53" spans="1:5" ht="15.75">
      <c r="A53" s="28" t="s">
        <v>97</v>
      </c>
      <c r="B53" s="29" t="s">
        <v>98</v>
      </c>
      <c r="C53" s="30"/>
      <c r="D53" s="27">
        <f>'3-a'!D53</f>
        <v>0</v>
      </c>
      <c r="E53" s="27">
        <f>'3-a'!E53</f>
        <v>0</v>
      </c>
    </row>
    <row r="54" spans="1:5" ht="15.75">
      <c r="A54" s="28" t="s">
        <v>99</v>
      </c>
      <c r="B54" s="29" t="s">
        <v>100</v>
      </c>
      <c r="C54" s="30"/>
      <c r="D54" s="27">
        <f>'3-a'!D54</f>
        <v>0</v>
      </c>
      <c r="E54" s="27">
        <f>'3-a'!E54</f>
        <v>0</v>
      </c>
    </row>
    <row r="55" spans="1:5" ht="15.75">
      <c r="A55" s="28" t="s">
        <v>101</v>
      </c>
      <c r="B55" s="29" t="s">
        <v>102</v>
      </c>
      <c r="C55" s="30"/>
      <c r="D55" s="27">
        <f>'3-a'!D55</f>
        <v>0</v>
      </c>
      <c r="E55" s="27">
        <f>'3-a'!E55</f>
        <v>0</v>
      </c>
    </row>
    <row r="56" spans="1:5" ht="16.5" thickBot="1">
      <c r="A56" s="31" t="s">
        <v>103</v>
      </c>
      <c r="B56" s="32" t="s">
        <v>104</v>
      </c>
      <c r="C56" s="34"/>
      <c r="D56" s="142">
        <f>'3-a'!D56</f>
        <v>0</v>
      </c>
      <c r="E56" s="142">
        <f>'3-a'!E56</f>
        <v>0</v>
      </c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144">
        <f>'3-a'!D57</f>
        <v>0</v>
      </c>
      <c r="E57" s="144">
        <f>'3-a'!E57</f>
        <v>0</v>
      </c>
    </row>
    <row r="58" spans="1:5" ht="14.25" customHeight="1">
      <c r="A58" s="25" t="s">
        <v>107</v>
      </c>
      <c r="B58" s="26" t="s">
        <v>108</v>
      </c>
      <c r="C58" s="27"/>
      <c r="D58" s="27">
        <f>'3-a'!D58</f>
        <v>0</v>
      </c>
      <c r="E58" s="27">
        <f>'3-a'!E58</f>
        <v>0</v>
      </c>
    </row>
    <row r="59" spans="1:5" ht="31.5">
      <c r="A59" s="28" t="s">
        <v>109</v>
      </c>
      <c r="B59" s="29" t="s">
        <v>110</v>
      </c>
      <c r="C59" s="30"/>
      <c r="D59" s="27">
        <f>'3-a'!D59</f>
        <v>0</v>
      </c>
      <c r="E59" s="27">
        <f>'3-a'!E59</f>
        <v>0</v>
      </c>
    </row>
    <row r="60" spans="1:5" ht="15.75">
      <c r="A60" s="28" t="s">
        <v>111</v>
      </c>
      <c r="B60" s="29" t="s">
        <v>112</v>
      </c>
      <c r="C60" s="30"/>
      <c r="D60" s="27">
        <f>'3-a'!D60</f>
        <v>0</v>
      </c>
      <c r="E60" s="27">
        <f>'3-a'!E60</f>
        <v>0</v>
      </c>
    </row>
    <row r="61" spans="1:5" ht="16.5" thickBot="1">
      <c r="A61" s="31" t="s">
        <v>113</v>
      </c>
      <c r="B61" s="32" t="s">
        <v>114</v>
      </c>
      <c r="C61" s="34"/>
      <c r="D61" s="142">
        <f>'3-a'!D61</f>
        <v>0</v>
      </c>
      <c r="E61" s="142">
        <f>'3-a'!E61</f>
        <v>0</v>
      </c>
    </row>
    <row r="62" spans="1:5" ht="16.5" thickBot="1">
      <c r="A62" s="22" t="s">
        <v>115</v>
      </c>
      <c r="B62" s="33" t="s">
        <v>116</v>
      </c>
      <c r="C62" s="24">
        <f>SUM(C63:C65)</f>
        <v>0</v>
      </c>
      <c r="D62" s="144">
        <f>'3-a'!D62</f>
        <v>0</v>
      </c>
      <c r="E62" s="144">
        <f>'3-a'!E62</f>
        <v>0</v>
      </c>
    </row>
    <row r="63" spans="1:5" ht="15" customHeight="1">
      <c r="A63" s="25" t="s">
        <v>117</v>
      </c>
      <c r="B63" s="26" t="s">
        <v>118</v>
      </c>
      <c r="C63" s="30"/>
      <c r="D63" s="27">
        <f>'3-a'!D63</f>
        <v>0</v>
      </c>
      <c r="E63" s="27">
        <f>'3-a'!E63</f>
        <v>0</v>
      </c>
    </row>
    <row r="64" spans="1:5" ht="31.5">
      <c r="A64" s="28" t="s">
        <v>119</v>
      </c>
      <c r="B64" s="29" t="s">
        <v>120</v>
      </c>
      <c r="C64" s="30"/>
      <c r="D64" s="27"/>
      <c r="E64" s="27"/>
    </row>
    <row r="65" spans="1:5" ht="15.75">
      <c r="A65" s="28" t="s">
        <v>121</v>
      </c>
      <c r="B65" s="29" t="s">
        <v>122</v>
      </c>
      <c r="C65" s="136"/>
      <c r="D65" s="27"/>
      <c r="E65" s="27"/>
    </row>
    <row r="66" spans="1:5" ht="16.5" thickBot="1">
      <c r="A66" s="31" t="s">
        <v>123</v>
      </c>
      <c r="B66" s="32" t="s">
        <v>124</v>
      </c>
      <c r="C66" s="30"/>
      <c r="D66" s="142">
        <f>'3-a'!D66</f>
        <v>0</v>
      </c>
      <c r="E66" s="142">
        <f>'3-a'!E66</f>
        <v>0</v>
      </c>
    </row>
    <row r="67" spans="1:5" ht="16.5" thickBot="1">
      <c r="A67" s="22" t="s">
        <v>125</v>
      </c>
      <c r="B67" s="23" t="s">
        <v>126</v>
      </c>
      <c r="C67" s="24">
        <f>C10+C17+C24+C31+C39+C51+C57+C62</f>
        <v>41345450</v>
      </c>
      <c r="D67" s="144">
        <v>63867921</v>
      </c>
      <c r="E67" s="144">
        <v>63931995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7">
        <f>'3-a'!D68</f>
        <v>0</v>
      </c>
      <c r="E68" s="27">
        <f>'3-a'!E68</f>
        <v>0</v>
      </c>
    </row>
    <row r="69" spans="1:5" ht="15.75">
      <c r="A69" s="25" t="s">
        <v>129</v>
      </c>
      <c r="B69" s="26" t="s">
        <v>130</v>
      </c>
      <c r="C69" s="30"/>
      <c r="D69" s="27">
        <f>'3-a'!D69</f>
        <v>0</v>
      </c>
      <c r="E69" s="27">
        <f>'3-a'!E69</f>
        <v>0</v>
      </c>
    </row>
    <row r="70" spans="1:5" ht="15.75">
      <c r="A70" s="28" t="s">
        <v>131</v>
      </c>
      <c r="B70" s="29" t="s">
        <v>132</v>
      </c>
      <c r="C70" s="30"/>
      <c r="D70" s="27">
        <f>'3-a'!D70</f>
        <v>0</v>
      </c>
      <c r="E70" s="27">
        <f>'3-a'!E70</f>
        <v>0</v>
      </c>
    </row>
    <row r="71" spans="1:5" ht="16.5" thickBot="1">
      <c r="A71" s="31" t="s">
        <v>133</v>
      </c>
      <c r="B71" s="38" t="s">
        <v>351</v>
      </c>
      <c r="C71" s="30"/>
      <c r="D71" s="142">
        <f>'3-a'!D71</f>
        <v>0</v>
      </c>
      <c r="E71" s="142">
        <f>'3-a'!E71</f>
        <v>0</v>
      </c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143">
        <f>'3-a'!D72</f>
        <v>0</v>
      </c>
      <c r="E72" s="143">
        <f>'3-a'!E72</f>
        <v>0</v>
      </c>
    </row>
    <row r="73" spans="1:5" ht="15.75">
      <c r="A73" s="25" t="s">
        <v>137</v>
      </c>
      <c r="B73" s="26" t="s">
        <v>138</v>
      </c>
      <c r="C73" s="30"/>
      <c r="D73" s="27">
        <f>'3-a'!D73</f>
        <v>0</v>
      </c>
      <c r="E73" s="27">
        <f>'3-a'!E73</f>
        <v>0</v>
      </c>
    </row>
    <row r="74" spans="1:5" ht="15.75">
      <c r="A74" s="28" t="s">
        <v>139</v>
      </c>
      <c r="B74" s="29" t="s">
        <v>140</v>
      </c>
      <c r="C74" s="30"/>
      <c r="D74" s="27">
        <f>'3-a'!D74</f>
        <v>0</v>
      </c>
      <c r="E74" s="27">
        <f>'3-a'!E74</f>
        <v>0</v>
      </c>
    </row>
    <row r="75" spans="1:5" ht="15.75">
      <c r="A75" s="28" t="s">
        <v>141</v>
      </c>
      <c r="B75" s="29" t="s">
        <v>142</v>
      </c>
      <c r="C75" s="30"/>
      <c r="D75" s="27">
        <f>'3-a'!D75</f>
        <v>0</v>
      </c>
      <c r="E75" s="27">
        <f>'3-a'!E75</f>
        <v>0</v>
      </c>
    </row>
    <row r="76" spans="1:5" ht="16.5" thickBot="1">
      <c r="A76" s="31" t="s">
        <v>143</v>
      </c>
      <c r="B76" s="32" t="s">
        <v>144</v>
      </c>
      <c r="C76" s="30"/>
      <c r="D76" s="27">
        <f>'3-a'!D76</f>
        <v>0</v>
      </c>
      <c r="E76" s="27">
        <f>'3-a'!E76</f>
        <v>0</v>
      </c>
    </row>
    <row r="77" spans="1:5" ht="16.5" thickBot="1">
      <c r="A77" s="37" t="s">
        <v>145</v>
      </c>
      <c r="B77" s="33" t="s">
        <v>146</v>
      </c>
      <c r="C77" s="24">
        <f>SUM(C78:C79)</f>
        <v>6467902</v>
      </c>
      <c r="D77" s="141">
        <v>5385383</v>
      </c>
      <c r="E77" s="141">
        <v>6184679</v>
      </c>
    </row>
    <row r="78" spans="1:5" ht="15.75">
      <c r="A78" s="25" t="s">
        <v>147</v>
      </c>
      <c r="B78" s="26" t="s">
        <v>148</v>
      </c>
      <c r="C78" s="30">
        <v>6467902</v>
      </c>
      <c r="D78" s="27">
        <v>5385383</v>
      </c>
      <c r="E78" s="27">
        <v>5385383</v>
      </c>
    </row>
    <row r="79" spans="1:5" ht="16.5" thickBot="1">
      <c r="A79" s="31" t="s">
        <v>149</v>
      </c>
      <c r="B79" s="32" t="s">
        <v>150</v>
      </c>
      <c r="C79" s="30"/>
      <c r="D79" s="142">
        <f>'3-a'!D79</f>
        <v>0</v>
      </c>
      <c r="E79" s="142"/>
    </row>
    <row r="80" spans="1:5" ht="16.5" thickBot="1">
      <c r="A80" s="37" t="s">
        <v>151</v>
      </c>
      <c r="B80" s="33" t="s">
        <v>152</v>
      </c>
      <c r="C80" s="24">
        <f>SUM(C81:C83)</f>
        <v>856455</v>
      </c>
      <c r="D80" s="143"/>
      <c r="E80" s="143">
        <v>799296</v>
      </c>
    </row>
    <row r="81" spans="1:5" ht="15.75">
      <c r="A81" s="25" t="s">
        <v>153</v>
      </c>
      <c r="B81" s="26" t="s">
        <v>154</v>
      </c>
      <c r="C81" s="30">
        <v>856455</v>
      </c>
      <c r="D81" s="27">
        <v>0</v>
      </c>
      <c r="E81" s="27">
        <v>799296</v>
      </c>
    </row>
    <row r="82" spans="1:5" ht="15.75">
      <c r="A82" s="28" t="s">
        <v>155</v>
      </c>
      <c r="B82" s="29" t="s">
        <v>156</v>
      </c>
      <c r="C82" s="30"/>
      <c r="D82" s="27">
        <f>'3-a'!D82</f>
        <v>0</v>
      </c>
      <c r="E82" s="27">
        <f>'3-a'!E82</f>
        <v>0</v>
      </c>
    </row>
    <row r="83" spans="1:5" ht="16.5" thickBot="1">
      <c r="A83" s="31" t="s">
        <v>157</v>
      </c>
      <c r="B83" s="32" t="s">
        <v>158</v>
      </c>
      <c r="C83" s="30"/>
      <c r="D83" s="142">
        <f>'3-a'!D83</f>
        <v>0</v>
      </c>
      <c r="E83" s="142">
        <f>'3-a'!E83</f>
        <v>0</v>
      </c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143">
        <f>'3-a'!D84</f>
        <v>0</v>
      </c>
      <c r="E84" s="143">
        <f>'3-a'!E84</f>
        <v>0</v>
      </c>
    </row>
    <row r="85" spans="1:5" ht="18" customHeight="1">
      <c r="A85" s="39" t="s">
        <v>161</v>
      </c>
      <c r="B85" s="26" t="s">
        <v>162</v>
      </c>
      <c r="C85" s="30"/>
      <c r="D85" s="27">
        <f>'3-a'!D85</f>
        <v>0</v>
      </c>
      <c r="E85" s="27">
        <f>'3-a'!E85</f>
        <v>0</v>
      </c>
    </row>
    <row r="86" spans="1:5" ht="18" customHeight="1">
      <c r="A86" s="40" t="s">
        <v>163</v>
      </c>
      <c r="B86" s="29" t="s">
        <v>164</v>
      </c>
      <c r="C86" s="30"/>
      <c r="D86" s="27">
        <f>'3-a'!D86</f>
        <v>0</v>
      </c>
      <c r="E86" s="27">
        <f>'3-a'!E86</f>
        <v>0</v>
      </c>
    </row>
    <row r="87" spans="1:5" ht="20.25" customHeight="1">
      <c r="A87" s="40" t="s">
        <v>165</v>
      </c>
      <c r="B87" s="29" t="s">
        <v>166</v>
      </c>
      <c r="C87" s="30"/>
      <c r="D87" s="27">
        <f>'3-a'!D87</f>
        <v>0</v>
      </c>
      <c r="E87" s="27">
        <f>'3-a'!E87</f>
        <v>0</v>
      </c>
    </row>
    <row r="88" spans="1:5" ht="17.25" customHeight="1" thickBot="1">
      <c r="A88" s="41" t="s">
        <v>167</v>
      </c>
      <c r="B88" s="32" t="s">
        <v>168</v>
      </c>
      <c r="C88" s="30"/>
      <c r="D88" s="142">
        <f>'3-a'!D88</f>
        <v>0</v>
      </c>
      <c r="E88" s="142">
        <f>'3-a'!E88</f>
        <v>0</v>
      </c>
    </row>
    <row r="89" spans="1:5" ht="16.5" thickBot="1">
      <c r="A89" s="37" t="s">
        <v>169</v>
      </c>
      <c r="B89" s="33" t="s">
        <v>170</v>
      </c>
      <c r="C89" s="42"/>
      <c r="D89" s="143">
        <f>'3-a'!D89</f>
        <v>0</v>
      </c>
      <c r="E89" s="143">
        <f>'3-a'!E89</f>
        <v>0</v>
      </c>
    </row>
    <row r="90" spans="1:5" ht="16.5" thickBot="1">
      <c r="A90" s="37" t="s">
        <v>171</v>
      </c>
      <c r="B90" s="33" t="s">
        <v>172</v>
      </c>
      <c r="C90" s="42"/>
      <c r="D90" s="142">
        <f>'3-a'!D90</f>
        <v>0</v>
      </c>
      <c r="E90" s="142">
        <f>'3-a'!E90</f>
        <v>0</v>
      </c>
    </row>
    <row r="91" spans="1:5" ht="16.5" thickBot="1">
      <c r="A91" s="37" t="s">
        <v>173</v>
      </c>
      <c r="B91" s="43" t="s">
        <v>174</v>
      </c>
      <c r="C91" s="24">
        <f>C68+C72+C77+C80+C84+C90+C89</f>
        <v>7324357</v>
      </c>
      <c r="D91" s="144">
        <v>5385383</v>
      </c>
      <c r="E91" s="144">
        <v>6184679</v>
      </c>
    </row>
    <row r="92" spans="1:5" ht="16.5" thickBot="1">
      <c r="A92" s="44" t="s">
        <v>175</v>
      </c>
      <c r="B92" s="45" t="s">
        <v>176</v>
      </c>
      <c r="C92" s="24">
        <f>C67+C91</f>
        <v>48669807</v>
      </c>
      <c r="D92" s="144">
        <v>69253304</v>
      </c>
      <c r="E92" s="144">
        <v>70116674</v>
      </c>
    </row>
    <row r="93" spans="1:5" ht="16.5" thickBot="1">
      <c r="A93" s="46"/>
      <c r="B93" s="47"/>
      <c r="C93" s="48"/>
    </row>
    <row r="94" spans="1:5" ht="16.5" thickBot="1">
      <c r="A94" s="14"/>
      <c r="B94" s="49" t="s">
        <v>177</v>
      </c>
      <c r="C94" s="50"/>
      <c r="D94" s="160"/>
      <c r="E94" s="160"/>
    </row>
    <row r="95" spans="1:5" ht="16.5" thickBot="1">
      <c r="A95" s="51" t="s">
        <v>11</v>
      </c>
      <c r="B95" s="52" t="s">
        <v>331</v>
      </c>
      <c r="C95" s="159">
        <f>C96+C97+C98+C99+C100+C113</f>
        <v>43323352</v>
      </c>
      <c r="D95" s="161">
        <f>D96+D97+D98+D99+D100+D113</f>
        <v>63006022</v>
      </c>
      <c r="E95" s="161">
        <f>E96+E97+E98+E99+E100+E113</f>
        <v>58486920</v>
      </c>
    </row>
    <row r="96" spans="1:5" ht="15.75">
      <c r="A96" s="54" t="s">
        <v>13</v>
      </c>
      <c r="B96" s="55" t="s">
        <v>178</v>
      </c>
      <c r="C96" s="158">
        <v>23731860</v>
      </c>
      <c r="D96" s="157">
        <v>36579083</v>
      </c>
      <c r="E96" s="157">
        <v>35271804</v>
      </c>
    </row>
    <row r="97" spans="1:5" ht="15.75">
      <c r="A97" s="28" t="s">
        <v>15</v>
      </c>
      <c r="B97" s="57" t="s">
        <v>179</v>
      </c>
      <c r="C97" s="146">
        <v>3172797</v>
      </c>
      <c r="D97" s="149">
        <v>4722325</v>
      </c>
      <c r="E97" s="149">
        <v>4585825</v>
      </c>
    </row>
    <row r="98" spans="1:5" ht="15.75">
      <c r="A98" s="28" t="s">
        <v>17</v>
      </c>
      <c r="B98" s="57" t="s">
        <v>180</v>
      </c>
      <c r="C98" s="145">
        <v>11195939</v>
      </c>
      <c r="D98" s="149">
        <v>13517780</v>
      </c>
      <c r="E98" s="149">
        <v>11364153</v>
      </c>
    </row>
    <row r="99" spans="1:5" ht="15.75">
      <c r="A99" s="28" t="s">
        <v>19</v>
      </c>
      <c r="B99" s="58" t="s">
        <v>181</v>
      </c>
      <c r="C99" s="145">
        <v>4584000</v>
      </c>
      <c r="D99" s="149">
        <v>4996546</v>
      </c>
      <c r="E99" s="149">
        <v>4149000</v>
      </c>
    </row>
    <row r="100" spans="1:5" ht="15.75">
      <c r="A100" s="28" t="s">
        <v>182</v>
      </c>
      <c r="B100" s="59" t="s">
        <v>183</v>
      </c>
      <c r="C100" s="145">
        <v>638756</v>
      </c>
      <c r="D100" s="149">
        <v>3190288</v>
      </c>
      <c r="E100" s="149">
        <v>3116138</v>
      </c>
    </row>
    <row r="101" spans="1:5" ht="15.75">
      <c r="A101" s="28" t="s">
        <v>23</v>
      </c>
      <c r="B101" s="57" t="s">
        <v>184</v>
      </c>
      <c r="C101" s="145"/>
      <c r="D101" s="149">
        <v>864759</v>
      </c>
      <c r="E101" s="149">
        <v>861483</v>
      </c>
    </row>
    <row r="102" spans="1:5" ht="15.75">
      <c r="A102" s="28" t="s">
        <v>185</v>
      </c>
      <c r="B102" s="60" t="s">
        <v>186</v>
      </c>
      <c r="C102" s="145"/>
      <c r="D102" s="149">
        <f>'3-a'!D102</f>
        <v>0</v>
      </c>
      <c r="E102" s="149">
        <f>'3-a'!E102</f>
        <v>0</v>
      </c>
    </row>
    <row r="103" spans="1:5" ht="15.75">
      <c r="A103" s="28" t="s">
        <v>187</v>
      </c>
      <c r="B103" s="60" t="s">
        <v>188</v>
      </c>
      <c r="C103" s="145"/>
      <c r="D103" s="149">
        <v>69874</v>
      </c>
      <c r="E103" s="149">
        <f>'3-a'!E103</f>
        <v>0</v>
      </c>
    </row>
    <row r="104" spans="1:5" ht="15.75">
      <c r="A104" s="28" t="s">
        <v>189</v>
      </c>
      <c r="B104" s="60" t="s">
        <v>190</v>
      </c>
      <c r="C104" s="145"/>
      <c r="D104" s="149">
        <f>'3-a'!D104</f>
        <v>0</v>
      </c>
      <c r="E104" s="149">
        <f>'3-a'!E104</f>
        <v>0</v>
      </c>
    </row>
    <row r="105" spans="1:5" ht="17.25" customHeight="1">
      <c r="A105" s="28" t="s">
        <v>191</v>
      </c>
      <c r="B105" s="61" t="s">
        <v>192</v>
      </c>
      <c r="C105" s="145"/>
      <c r="D105" s="149">
        <f>'3-a'!D105</f>
        <v>0</v>
      </c>
      <c r="E105" s="149">
        <f>'3-a'!E105</f>
        <v>0</v>
      </c>
    </row>
    <row r="106" spans="1:5" ht="33.75" customHeight="1">
      <c r="A106" s="28" t="s">
        <v>193</v>
      </c>
      <c r="B106" s="61" t="s">
        <v>194</v>
      </c>
      <c r="C106" s="145"/>
      <c r="D106" s="149">
        <f>'3-a'!D106</f>
        <v>0</v>
      </c>
      <c r="E106" s="149">
        <f>'3-a'!E106</f>
        <v>0</v>
      </c>
    </row>
    <row r="107" spans="1:5" ht="15.75">
      <c r="A107" s="28" t="s">
        <v>195</v>
      </c>
      <c r="B107" s="60" t="s">
        <v>196</v>
      </c>
      <c r="C107" s="145">
        <v>637756</v>
      </c>
      <c r="D107" s="149">
        <v>1209063</v>
      </c>
      <c r="E107" s="149">
        <v>1209063</v>
      </c>
    </row>
    <row r="108" spans="1:5" ht="15.75">
      <c r="A108" s="28" t="s">
        <v>197</v>
      </c>
      <c r="B108" s="60" t="s">
        <v>198</v>
      </c>
      <c r="C108" s="145"/>
      <c r="D108" s="149">
        <f>'3-a'!D108</f>
        <v>0</v>
      </c>
      <c r="E108" s="149">
        <f>'3-a'!E108</f>
        <v>0</v>
      </c>
    </row>
    <row r="109" spans="1:5" ht="31.5">
      <c r="A109" s="28" t="s">
        <v>199</v>
      </c>
      <c r="B109" s="61" t="s">
        <v>200</v>
      </c>
      <c r="C109" s="145"/>
      <c r="D109" s="149"/>
      <c r="E109" s="149">
        <f>'3-a'!E109</f>
        <v>0</v>
      </c>
    </row>
    <row r="110" spans="1:5" ht="15.75">
      <c r="A110" s="62" t="s">
        <v>201</v>
      </c>
      <c r="B110" s="63" t="s">
        <v>202</v>
      </c>
      <c r="C110" s="145"/>
      <c r="D110" s="149">
        <f>'3-a'!D110</f>
        <v>0</v>
      </c>
      <c r="E110" s="149">
        <f>'3-a'!E110</f>
        <v>0</v>
      </c>
    </row>
    <row r="111" spans="1:5" ht="15.75">
      <c r="A111" s="28" t="s">
        <v>203</v>
      </c>
      <c r="B111" s="63" t="s">
        <v>204</v>
      </c>
      <c r="C111" s="145"/>
      <c r="D111" s="149">
        <f>'3-a'!D111</f>
        <v>0</v>
      </c>
      <c r="E111" s="149">
        <f>'3-a'!E111</f>
        <v>0</v>
      </c>
    </row>
    <row r="112" spans="1:5" ht="15.75">
      <c r="A112" s="28" t="s">
        <v>205</v>
      </c>
      <c r="B112" s="61" t="s">
        <v>206</v>
      </c>
      <c r="C112" s="146">
        <v>1000</v>
      </c>
      <c r="D112" s="149">
        <v>1046592</v>
      </c>
      <c r="E112" s="149">
        <v>1045592</v>
      </c>
    </row>
    <row r="113" spans="1:5" ht="15.75">
      <c r="A113" s="28" t="s">
        <v>207</v>
      </c>
      <c r="B113" s="58" t="s">
        <v>208</v>
      </c>
      <c r="C113" s="146"/>
      <c r="D113" s="149">
        <f>'3-a'!D113</f>
        <v>0</v>
      </c>
      <c r="E113" s="149">
        <f>'3-a'!E113</f>
        <v>0</v>
      </c>
    </row>
    <row r="114" spans="1:5" ht="15.75">
      <c r="A114" s="31" t="s">
        <v>209</v>
      </c>
      <c r="B114" s="57" t="s">
        <v>210</v>
      </c>
      <c r="C114" s="145"/>
      <c r="D114" s="149">
        <f>'3-a'!D114</f>
        <v>0</v>
      </c>
      <c r="E114" s="149">
        <f>'3-a'!E114</f>
        <v>0</v>
      </c>
    </row>
    <row r="115" spans="1:5" ht="16.5" thickBot="1">
      <c r="A115" s="64" t="s">
        <v>211</v>
      </c>
      <c r="B115" s="65" t="s">
        <v>212</v>
      </c>
      <c r="C115" s="147"/>
      <c r="D115" s="150">
        <f>'3-a'!D115</f>
        <v>0</v>
      </c>
      <c r="E115" s="150">
        <f>'3-a'!E115</f>
        <v>0</v>
      </c>
    </row>
    <row r="116" spans="1:5" ht="16.5" thickBot="1">
      <c r="A116" s="22" t="s">
        <v>25</v>
      </c>
      <c r="B116" s="67" t="s">
        <v>332</v>
      </c>
      <c r="C116" s="24">
        <f>C117+C119+C121</f>
        <v>4490000</v>
      </c>
      <c r="D116" s="144">
        <v>5390827</v>
      </c>
      <c r="E116" s="144">
        <v>4249001</v>
      </c>
    </row>
    <row r="117" spans="1:5" ht="15.75">
      <c r="A117" s="25" t="s">
        <v>27</v>
      </c>
      <c r="B117" s="57" t="s">
        <v>213</v>
      </c>
      <c r="C117" s="27">
        <v>430000</v>
      </c>
      <c r="D117" s="148">
        <v>1334103</v>
      </c>
      <c r="E117" s="148">
        <v>1220311</v>
      </c>
    </row>
    <row r="118" spans="1:5" ht="15.75">
      <c r="A118" s="25" t="s">
        <v>29</v>
      </c>
      <c r="B118" s="68" t="s">
        <v>214</v>
      </c>
      <c r="C118" s="152"/>
      <c r="D118" s="149">
        <f>'3-a'!D118</f>
        <v>0</v>
      </c>
      <c r="E118" s="149">
        <f>'3-a'!E118</f>
        <v>0</v>
      </c>
    </row>
    <row r="119" spans="1:5" ht="15.75">
      <c r="A119" s="25" t="s">
        <v>31</v>
      </c>
      <c r="B119" s="68" t="s">
        <v>215</v>
      </c>
      <c r="C119" s="146">
        <v>3950000</v>
      </c>
      <c r="D119" s="149">
        <v>3946724</v>
      </c>
      <c r="E119" s="149">
        <v>2950000</v>
      </c>
    </row>
    <row r="120" spans="1:5" ht="15.75">
      <c r="A120" s="25" t="s">
        <v>33</v>
      </c>
      <c r="B120" s="68" t="s">
        <v>216</v>
      </c>
      <c r="C120" s="153"/>
      <c r="D120" s="149">
        <f>'3-a'!D120</f>
        <v>0</v>
      </c>
      <c r="E120" s="149">
        <f>'3-a'!E120</f>
        <v>0</v>
      </c>
    </row>
    <row r="121" spans="1:5" ht="15.75">
      <c r="A121" s="25" t="s">
        <v>35</v>
      </c>
      <c r="B121" s="70" t="s">
        <v>217</v>
      </c>
      <c r="C121" s="153">
        <v>110000</v>
      </c>
      <c r="D121" s="149">
        <v>110000</v>
      </c>
      <c r="E121" s="149">
        <v>78690</v>
      </c>
    </row>
    <row r="122" spans="1:5" ht="15.75">
      <c r="A122" s="25" t="s">
        <v>37</v>
      </c>
      <c r="B122" s="71" t="s">
        <v>218</v>
      </c>
      <c r="C122" s="153"/>
      <c r="D122" s="149">
        <f>'3-a'!D122</f>
        <v>0</v>
      </c>
      <c r="E122" s="149">
        <f>'3-a'!E122</f>
        <v>0</v>
      </c>
    </row>
    <row r="123" spans="1:5" ht="31.5">
      <c r="A123" s="25" t="s">
        <v>219</v>
      </c>
      <c r="B123" s="72" t="s">
        <v>220</v>
      </c>
      <c r="C123" s="153"/>
      <c r="D123" s="149">
        <f>'3-a'!D123</f>
        <v>0</v>
      </c>
      <c r="E123" s="149">
        <f>'3-a'!E123</f>
        <v>0</v>
      </c>
    </row>
    <row r="124" spans="1:5" ht="31.5">
      <c r="A124" s="25" t="s">
        <v>221</v>
      </c>
      <c r="B124" s="61" t="s">
        <v>194</v>
      </c>
      <c r="C124" s="153"/>
      <c r="D124" s="149">
        <f>'3-a'!D124</f>
        <v>0</v>
      </c>
      <c r="E124" s="149">
        <f>'3-a'!E124</f>
        <v>0</v>
      </c>
    </row>
    <row r="125" spans="1:5" ht="15.75">
      <c r="A125" s="25" t="s">
        <v>222</v>
      </c>
      <c r="B125" s="61" t="s">
        <v>223</v>
      </c>
      <c r="C125" s="153">
        <v>110000</v>
      </c>
      <c r="D125" s="149">
        <v>110000</v>
      </c>
      <c r="E125" s="149">
        <v>78690</v>
      </c>
    </row>
    <row r="126" spans="1:5" ht="15.75">
      <c r="A126" s="25" t="s">
        <v>224</v>
      </c>
      <c r="B126" s="61" t="s">
        <v>225</v>
      </c>
      <c r="C126" s="153"/>
      <c r="D126" s="149">
        <f>'3-a'!D126</f>
        <v>0</v>
      </c>
      <c r="E126" s="149">
        <f>'3-a'!E126</f>
        <v>0</v>
      </c>
    </row>
    <row r="127" spans="1:5" ht="31.5">
      <c r="A127" s="25" t="s">
        <v>226</v>
      </c>
      <c r="B127" s="61" t="s">
        <v>200</v>
      </c>
      <c r="C127" s="153"/>
      <c r="D127" s="149">
        <f>'3-a'!D127</f>
        <v>0</v>
      </c>
      <c r="E127" s="149">
        <f>'3-a'!E127</f>
        <v>0</v>
      </c>
    </row>
    <row r="128" spans="1:5" ht="15.75">
      <c r="A128" s="25" t="s">
        <v>227</v>
      </c>
      <c r="B128" s="61" t="s">
        <v>228</v>
      </c>
      <c r="C128" s="153"/>
      <c r="D128" s="149">
        <f>'3-a'!D128</f>
        <v>0</v>
      </c>
      <c r="E128" s="149">
        <f>'3-a'!E128</f>
        <v>0</v>
      </c>
    </row>
    <row r="129" spans="1:5" ht="16.5" thickBot="1">
      <c r="A129" s="62" t="s">
        <v>229</v>
      </c>
      <c r="B129" s="61" t="s">
        <v>230</v>
      </c>
      <c r="C129" s="154"/>
      <c r="D129" s="149">
        <f>'3-a'!D129</f>
        <v>0</v>
      </c>
      <c r="E129" s="149">
        <f>'3-a'!E129</f>
        <v>0</v>
      </c>
    </row>
    <row r="130" spans="1:5" ht="16.5" thickBot="1">
      <c r="A130" s="22" t="s">
        <v>39</v>
      </c>
      <c r="B130" s="23" t="s">
        <v>231</v>
      </c>
      <c r="C130" s="24">
        <f>C95+C116</f>
        <v>47813352</v>
      </c>
      <c r="D130" s="155">
        <v>68396849</v>
      </c>
      <c r="E130" s="155">
        <v>62735921</v>
      </c>
    </row>
    <row r="131" spans="1:5" ht="16.5" thickBot="1">
      <c r="A131" s="22" t="s">
        <v>232</v>
      </c>
      <c r="B131" s="23" t="s">
        <v>233</v>
      </c>
      <c r="C131" s="24">
        <f>C132+C133+C134</f>
        <v>0</v>
      </c>
      <c r="D131" s="148">
        <f>'3-a'!D131</f>
        <v>0</v>
      </c>
      <c r="E131" s="148">
        <f>'3-a'!E131</f>
        <v>0</v>
      </c>
    </row>
    <row r="132" spans="1:5" ht="15.75">
      <c r="A132" s="25" t="s">
        <v>55</v>
      </c>
      <c r="B132" s="74" t="s">
        <v>234</v>
      </c>
      <c r="C132" s="153"/>
      <c r="D132" s="149">
        <f>'3-a'!D132</f>
        <v>0</v>
      </c>
      <c r="E132" s="149">
        <f>'3-a'!E132</f>
        <v>0</v>
      </c>
    </row>
    <row r="133" spans="1:5" ht="15.75">
      <c r="A133" s="25" t="s">
        <v>63</v>
      </c>
      <c r="B133" s="74" t="s">
        <v>235</v>
      </c>
      <c r="C133" s="153"/>
      <c r="D133" s="149">
        <f>'3-a'!D133</f>
        <v>0</v>
      </c>
      <c r="E133" s="149">
        <f>'3-a'!E133</f>
        <v>0</v>
      </c>
    </row>
    <row r="134" spans="1:5" ht="16.5" thickBot="1">
      <c r="A134" s="62" t="s">
        <v>65</v>
      </c>
      <c r="B134" s="75" t="s">
        <v>236</v>
      </c>
      <c r="C134" s="153"/>
      <c r="D134" s="150">
        <f>'3-a'!D134</f>
        <v>0</v>
      </c>
      <c r="E134" s="150">
        <f>'3-a'!E134</f>
        <v>0</v>
      </c>
    </row>
    <row r="135" spans="1:5" ht="16.5" thickBot="1">
      <c r="A135" s="22" t="s">
        <v>69</v>
      </c>
      <c r="B135" s="23" t="s">
        <v>237</v>
      </c>
      <c r="C135" s="24">
        <f>C136+C137+C138+C139+C140+C141</f>
        <v>0</v>
      </c>
      <c r="D135" s="143">
        <f>'3-a'!D135</f>
        <v>0</v>
      </c>
      <c r="E135" s="143">
        <f>'3-a'!E135</f>
        <v>0</v>
      </c>
    </row>
    <row r="136" spans="1:5" ht="15.75">
      <c r="A136" s="25" t="s">
        <v>71</v>
      </c>
      <c r="B136" s="74" t="s">
        <v>238</v>
      </c>
      <c r="C136" s="153"/>
      <c r="D136" s="157">
        <f>'3-a'!D136</f>
        <v>0</v>
      </c>
      <c r="E136" s="157">
        <f>'3-a'!E136</f>
        <v>0</v>
      </c>
    </row>
    <row r="137" spans="1:5" ht="15.75">
      <c r="A137" s="25" t="s">
        <v>73</v>
      </c>
      <c r="B137" s="74" t="s">
        <v>239</v>
      </c>
      <c r="C137" s="153"/>
      <c r="D137" s="149">
        <f>'3-a'!D137</f>
        <v>0</v>
      </c>
      <c r="E137" s="149">
        <f>'3-a'!E137</f>
        <v>0</v>
      </c>
    </row>
    <row r="138" spans="1:5" ht="15.75">
      <c r="A138" s="25" t="s">
        <v>75</v>
      </c>
      <c r="B138" s="74" t="s">
        <v>240</v>
      </c>
      <c r="C138" s="153"/>
      <c r="D138" s="149">
        <f>'3-a'!D138</f>
        <v>0</v>
      </c>
      <c r="E138" s="149">
        <f>'3-a'!E138</f>
        <v>0</v>
      </c>
    </row>
    <row r="139" spans="1:5" ht="15.75">
      <c r="A139" s="25" t="s">
        <v>77</v>
      </c>
      <c r="B139" s="74" t="s">
        <v>241</v>
      </c>
      <c r="C139" s="153"/>
      <c r="D139" s="149">
        <f>'3-a'!D139</f>
        <v>0</v>
      </c>
      <c r="E139" s="149">
        <f>'3-a'!E139</f>
        <v>0</v>
      </c>
    </row>
    <row r="140" spans="1:5" ht="15.75">
      <c r="A140" s="25" t="s">
        <v>79</v>
      </c>
      <c r="B140" s="74" t="s">
        <v>242</v>
      </c>
      <c r="C140" s="153"/>
      <c r="D140" s="149">
        <f>'3-a'!D140</f>
        <v>0</v>
      </c>
      <c r="E140" s="149">
        <f>'3-a'!E140</f>
        <v>0</v>
      </c>
    </row>
    <row r="141" spans="1:5" ht="16.5" thickBot="1">
      <c r="A141" s="62" t="s">
        <v>81</v>
      </c>
      <c r="B141" s="75" t="s">
        <v>243</v>
      </c>
      <c r="C141" s="153"/>
      <c r="D141" s="150">
        <f>'3-a'!D141</f>
        <v>0</v>
      </c>
      <c r="E141" s="150">
        <f>'3-a'!E141</f>
        <v>0</v>
      </c>
    </row>
    <row r="142" spans="1:5" ht="16.5" thickBot="1">
      <c r="A142" s="22" t="s">
        <v>93</v>
      </c>
      <c r="B142" s="23" t="s">
        <v>244</v>
      </c>
      <c r="C142" s="24">
        <f>C143+C144+C146+C147+C145</f>
        <v>856455</v>
      </c>
      <c r="D142" s="144">
        <v>856455</v>
      </c>
      <c r="E142" s="144">
        <v>856455</v>
      </c>
    </row>
    <row r="143" spans="1:5" ht="15.75">
      <c r="A143" s="25" t="s">
        <v>95</v>
      </c>
      <c r="B143" s="74" t="s">
        <v>245</v>
      </c>
      <c r="C143" s="153"/>
      <c r="D143" s="157">
        <f>'3-a'!D143</f>
        <v>0</v>
      </c>
      <c r="E143" s="157">
        <f>'3-a'!E143</f>
        <v>0</v>
      </c>
    </row>
    <row r="144" spans="1:5" ht="15.75">
      <c r="A144" s="25" t="s">
        <v>97</v>
      </c>
      <c r="B144" s="74" t="s">
        <v>246</v>
      </c>
      <c r="C144" s="153">
        <v>856455</v>
      </c>
      <c r="D144" s="149">
        <v>856455</v>
      </c>
      <c r="E144" s="149">
        <v>856455</v>
      </c>
    </row>
    <row r="145" spans="1:5" ht="15.75">
      <c r="A145" s="25" t="s">
        <v>99</v>
      </c>
      <c r="B145" s="74" t="s">
        <v>247</v>
      </c>
      <c r="C145" s="153"/>
      <c r="D145" s="149"/>
      <c r="E145" s="149"/>
    </row>
    <row r="146" spans="1:5" ht="15.75">
      <c r="A146" s="25" t="s">
        <v>101</v>
      </c>
      <c r="B146" s="74" t="s">
        <v>248</v>
      </c>
      <c r="C146" s="153"/>
      <c r="D146" s="149">
        <f>'3-a'!D146</f>
        <v>0</v>
      </c>
      <c r="E146" s="149">
        <f>'3-a'!E146</f>
        <v>0</v>
      </c>
    </row>
    <row r="147" spans="1:5" ht="16.5" thickBot="1">
      <c r="A147" s="62" t="s">
        <v>103</v>
      </c>
      <c r="B147" s="75" t="s">
        <v>249</v>
      </c>
      <c r="C147" s="153"/>
      <c r="D147" s="150">
        <f>'3-a'!D147</f>
        <v>0</v>
      </c>
      <c r="E147" s="150">
        <f>'3-a'!E147</f>
        <v>0</v>
      </c>
    </row>
    <row r="148" spans="1:5" ht="16.5" thickBot="1">
      <c r="A148" s="22" t="s">
        <v>250</v>
      </c>
      <c r="B148" s="23" t="s">
        <v>251</v>
      </c>
      <c r="C148" s="156">
        <f>C149+C150+C151+C152+C153</f>
        <v>0</v>
      </c>
      <c r="D148" s="143">
        <f>'3-a'!D148</f>
        <v>0</v>
      </c>
      <c r="E148" s="143">
        <f>'3-a'!E148</f>
        <v>0</v>
      </c>
    </row>
    <row r="149" spans="1:5" ht="15.75">
      <c r="A149" s="25" t="s">
        <v>107</v>
      </c>
      <c r="B149" s="74" t="s">
        <v>252</v>
      </c>
      <c r="C149" s="153"/>
      <c r="D149" s="157">
        <f>'3-a'!D149</f>
        <v>0</v>
      </c>
      <c r="E149" s="157">
        <f>'3-a'!E149</f>
        <v>0</v>
      </c>
    </row>
    <row r="150" spans="1:5" ht="15.75">
      <c r="A150" s="25" t="s">
        <v>109</v>
      </c>
      <c r="B150" s="74" t="s">
        <v>253</v>
      </c>
      <c r="C150" s="153"/>
      <c r="D150" s="149">
        <f>'3-a'!D150</f>
        <v>0</v>
      </c>
      <c r="E150" s="149">
        <f>'3-a'!E150</f>
        <v>0</v>
      </c>
    </row>
    <row r="151" spans="1:5" ht="15.75">
      <c r="A151" s="25" t="s">
        <v>111</v>
      </c>
      <c r="B151" s="74" t="s">
        <v>254</v>
      </c>
      <c r="C151" s="153"/>
      <c r="D151" s="149">
        <f>'3-a'!D151</f>
        <v>0</v>
      </c>
      <c r="E151" s="149">
        <f>'3-a'!E151</f>
        <v>0</v>
      </c>
    </row>
    <row r="152" spans="1:5" ht="31.5">
      <c r="A152" s="25" t="s">
        <v>113</v>
      </c>
      <c r="B152" s="74" t="s">
        <v>255</v>
      </c>
      <c r="C152" s="153"/>
      <c r="D152" s="149">
        <f>'3-a'!D152</f>
        <v>0</v>
      </c>
      <c r="E152" s="149">
        <f>'3-a'!E152</f>
        <v>0</v>
      </c>
    </row>
    <row r="153" spans="1:5" ht="16.5" thickBot="1">
      <c r="A153" s="62" t="s">
        <v>256</v>
      </c>
      <c r="B153" s="75" t="s">
        <v>257</v>
      </c>
      <c r="C153" s="154"/>
      <c r="D153" s="149">
        <f>'3-a'!D153</f>
        <v>0</v>
      </c>
      <c r="E153" s="149">
        <f>'3-a'!E153</f>
        <v>0</v>
      </c>
    </row>
    <row r="154" spans="1:5" ht="16.5" thickBot="1">
      <c r="A154" s="77" t="s">
        <v>115</v>
      </c>
      <c r="B154" s="23" t="s">
        <v>258</v>
      </c>
      <c r="C154" s="76"/>
      <c r="D154" s="27">
        <f>'3-a'!D154</f>
        <v>0</v>
      </c>
      <c r="E154" s="27">
        <f>'3-a'!E154</f>
        <v>0</v>
      </c>
    </row>
    <row r="155" spans="1:5" ht="16.5" thickBot="1">
      <c r="A155" s="77" t="s">
        <v>125</v>
      </c>
      <c r="B155" s="23" t="s">
        <v>259</v>
      </c>
      <c r="C155" s="76"/>
      <c r="D155" s="56">
        <f>'3-a'!D155</f>
        <v>0</v>
      </c>
      <c r="E155" s="56">
        <f>'3-a'!E155</f>
        <v>0</v>
      </c>
    </row>
    <row r="156" spans="1:5" ht="16.5" thickBot="1">
      <c r="A156" s="22" t="s">
        <v>260</v>
      </c>
      <c r="B156" s="23" t="s">
        <v>261</v>
      </c>
      <c r="C156" s="78">
        <f>C131+C135+C142+C148+C154+C155</f>
        <v>856455</v>
      </c>
      <c r="D156" s="151">
        <v>856455</v>
      </c>
      <c r="E156" s="151">
        <v>856455</v>
      </c>
    </row>
    <row r="157" spans="1:5" ht="16.5" thickBot="1">
      <c r="A157" s="79" t="s">
        <v>262</v>
      </c>
      <c r="B157" s="80" t="s">
        <v>263</v>
      </c>
      <c r="C157" s="78">
        <f>C130+C156</f>
        <v>48669807</v>
      </c>
      <c r="D157" s="144">
        <v>69253304</v>
      </c>
      <c r="E157" s="144">
        <v>63592376</v>
      </c>
    </row>
    <row r="158" spans="1:5" ht="16.5" thickBot="1">
      <c r="A158" s="81"/>
      <c r="B158" s="82"/>
      <c r="C158" s="83"/>
    </row>
    <row r="159" spans="1:5" ht="16.5" thickBot="1">
      <c r="A159" s="84" t="s">
        <v>264</v>
      </c>
      <c r="B159" s="85"/>
      <c r="C159" s="86">
        <v>29</v>
      </c>
      <c r="D159" s="86">
        <v>27</v>
      </c>
      <c r="E159" s="86">
        <v>27</v>
      </c>
    </row>
    <row r="160" spans="1:5" ht="16.5" thickBot="1">
      <c r="A160" s="84" t="s">
        <v>265</v>
      </c>
      <c r="B160" s="85"/>
      <c r="C160" s="86">
        <v>25</v>
      </c>
      <c r="D160" s="86">
        <v>23</v>
      </c>
      <c r="E160" s="86">
        <v>23</v>
      </c>
    </row>
  </sheetData>
  <mergeCells count="3">
    <mergeCell ref="A2:D2"/>
    <mergeCell ref="A1:D1"/>
    <mergeCell ref="D6:E6"/>
  </mergeCells>
  <pageMargins left="0.31496062992125984" right="0.31496062992125984" top="0.35433070866141736" bottom="0.35433070866141736" header="0.31496062992125984" footer="0.31496062992125984"/>
  <pageSetup paperSize="9" scale="76" orientation="portrait" r:id="rId1"/>
  <rowBreaks count="3" manualBreakCount="3">
    <brk id="50" max="16383" man="1"/>
    <brk id="92" max="16383" man="1"/>
    <brk id="1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/>
  </sheetPr>
  <dimension ref="A1:E160"/>
  <sheetViews>
    <sheetView view="pageBreakPreview" zoomScale="60" workbookViewId="0">
      <selection activeCell="A2" sqref="A2:E2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4.85546875" bestFit="1" customWidth="1"/>
    <col min="5" max="5" width="14.85546875" customWidth="1"/>
  </cols>
  <sheetData>
    <row r="1" spans="1:5" ht="15.75">
      <c r="A1" s="241" t="s">
        <v>357</v>
      </c>
      <c r="B1" s="241"/>
      <c r="C1" s="241"/>
      <c r="D1" s="241"/>
      <c r="E1" s="241"/>
    </row>
    <row r="2" spans="1:5" ht="15.75">
      <c r="A2" s="239" t="s">
        <v>600</v>
      </c>
      <c r="B2" s="239"/>
      <c r="C2" s="239"/>
      <c r="D2" s="239"/>
      <c r="E2" s="239"/>
    </row>
    <row r="3" spans="1:5" ht="16.5" thickBot="1">
      <c r="A3" s="90"/>
      <c r="B3" s="90"/>
      <c r="C3" s="90"/>
    </row>
    <row r="4" spans="1:5" ht="15.75">
      <c r="A4" s="8" t="s">
        <v>0</v>
      </c>
      <c r="B4" s="246" t="s">
        <v>1</v>
      </c>
      <c r="C4" s="247"/>
      <c r="D4" s="247"/>
      <c r="E4" s="248"/>
    </row>
    <row r="5" spans="1:5" ht="32.25" thickBot="1">
      <c r="A5" s="92" t="s">
        <v>2</v>
      </c>
      <c r="B5" s="249" t="s">
        <v>269</v>
      </c>
      <c r="C5" s="250"/>
      <c r="D5" s="250"/>
      <c r="E5" s="251"/>
    </row>
    <row r="6" spans="1:5" ht="16.5" thickBot="1">
      <c r="A6" s="133"/>
      <c r="B6" s="13"/>
      <c r="C6" s="243" t="s">
        <v>363</v>
      </c>
      <c r="D6" s="243"/>
      <c r="E6" s="243"/>
    </row>
    <row r="7" spans="1:5" ht="32.25" thickBot="1">
      <c r="A7" s="14" t="s">
        <v>4</v>
      </c>
      <c r="B7" s="15" t="s">
        <v>5</v>
      </c>
      <c r="C7" s="91" t="s">
        <v>373</v>
      </c>
      <c r="D7" s="91" t="s">
        <v>374</v>
      </c>
      <c r="E7" s="91" t="s">
        <v>415</v>
      </c>
    </row>
    <row r="8" spans="1:5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413</v>
      </c>
    </row>
    <row r="9" spans="1:5" ht="16.5" thickBot="1">
      <c r="A9" s="19"/>
      <c r="B9" s="20" t="s">
        <v>10</v>
      </c>
      <c r="C9" s="21"/>
      <c r="D9" s="21"/>
      <c r="E9" s="21"/>
    </row>
    <row r="10" spans="1:5" ht="16.5" thickBot="1">
      <c r="A10" s="22" t="s">
        <v>11</v>
      </c>
      <c r="B10" s="23" t="s">
        <v>12</v>
      </c>
      <c r="C10" s="24">
        <f>C11+C12+C13+C14+C15+C16</f>
        <v>21411369</v>
      </c>
      <c r="D10" s="24">
        <f>D11+D12+D13+D14+D15+D16</f>
        <v>24351564</v>
      </c>
      <c r="E10" s="24">
        <f>E11+E12+E13+E14+E15+E16</f>
        <v>24351564</v>
      </c>
    </row>
    <row r="11" spans="1:5" ht="15.75">
      <c r="A11" s="25" t="s">
        <v>13</v>
      </c>
      <c r="B11" s="26" t="s">
        <v>14</v>
      </c>
      <c r="C11" s="27">
        <v>11588289</v>
      </c>
      <c r="D11" s="27">
        <v>11588289</v>
      </c>
      <c r="E11" s="27">
        <v>11588289</v>
      </c>
    </row>
    <row r="12" spans="1:5" ht="17.25" customHeight="1">
      <c r="A12" s="28" t="s">
        <v>15</v>
      </c>
      <c r="B12" s="29" t="s">
        <v>16</v>
      </c>
      <c r="C12" s="30"/>
      <c r="D12" s="30"/>
      <c r="E12" s="30"/>
    </row>
    <row r="13" spans="1:5" ht="15.75">
      <c r="A13" s="28" t="s">
        <v>17</v>
      </c>
      <c r="B13" s="29" t="s">
        <v>18</v>
      </c>
      <c r="C13" s="30">
        <v>8023080</v>
      </c>
      <c r="D13" s="30">
        <v>7963783</v>
      </c>
      <c r="E13" s="30">
        <v>7963783</v>
      </c>
    </row>
    <row r="14" spans="1:5" ht="15.75">
      <c r="A14" s="28" t="s">
        <v>19</v>
      </c>
      <c r="B14" s="29" t="s">
        <v>20</v>
      </c>
      <c r="C14" s="30">
        <v>1800000</v>
      </c>
      <c r="D14" s="30">
        <v>1800000</v>
      </c>
      <c r="E14" s="30">
        <v>1800000</v>
      </c>
    </row>
    <row r="15" spans="1:5" ht="15.75">
      <c r="A15" s="28" t="s">
        <v>21</v>
      </c>
      <c r="B15" s="29" t="s">
        <v>22</v>
      </c>
      <c r="C15" s="30"/>
      <c r="D15" s="30">
        <v>2999492</v>
      </c>
      <c r="E15" s="30">
        <v>2999492</v>
      </c>
    </row>
    <row r="16" spans="1:5" ht="16.5" thickBot="1">
      <c r="A16" s="31" t="s">
        <v>23</v>
      </c>
      <c r="B16" s="32" t="s">
        <v>24</v>
      </c>
      <c r="C16" s="30"/>
      <c r="D16" s="30"/>
      <c r="E16" s="30"/>
    </row>
    <row r="17" spans="1:5" ht="32.25" thickBot="1">
      <c r="A17" s="22" t="s">
        <v>25</v>
      </c>
      <c r="B17" s="33" t="s">
        <v>26</v>
      </c>
      <c r="C17" s="24">
        <f>C18+C19+C20+C21+C22</f>
        <v>17269399</v>
      </c>
      <c r="D17" s="24">
        <f>D18+D19+D20+D21+D22</f>
        <v>35758461</v>
      </c>
      <c r="E17" s="24">
        <f>E18+E19+E20+E21+E22</f>
        <v>35196292</v>
      </c>
    </row>
    <row r="18" spans="1:5" ht="15.75">
      <c r="A18" s="25" t="s">
        <v>27</v>
      </c>
      <c r="B18" s="26" t="s">
        <v>28</v>
      </c>
      <c r="C18" s="27"/>
      <c r="D18" s="27"/>
      <c r="E18" s="27"/>
    </row>
    <row r="19" spans="1:5" ht="18" customHeight="1">
      <c r="A19" s="28" t="s">
        <v>29</v>
      </c>
      <c r="B19" s="29" t="s">
        <v>30</v>
      </c>
      <c r="C19" s="30"/>
      <c r="D19" s="30"/>
      <c r="E19" s="30"/>
    </row>
    <row r="20" spans="1:5" ht="15.75">
      <c r="A20" s="28" t="s">
        <v>31</v>
      </c>
      <c r="B20" s="29" t="s">
        <v>32</v>
      </c>
      <c r="C20" s="30"/>
      <c r="D20" s="30"/>
      <c r="E20" s="30"/>
    </row>
    <row r="21" spans="1:5" ht="15.75">
      <c r="A21" s="28" t="s">
        <v>33</v>
      </c>
      <c r="B21" s="29" t="s">
        <v>34</v>
      </c>
      <c r="C21" s="30"/>
      <c r="D21" s="30"/>
      <c r="E21" s="30"/>
    </row>
    <row r="22" spans="1:5" ht="15.75">
      <c r="A22" s="28" t="s">
        <v>35</v>
      </c>
      <c r="B22" s="29" t="s">
        <v>36</v>
      </c>
      <c r="C22" s="30">
        <v>17269399</v>
      </c>
      <c r="D22" s="30">
        <v>35758461</v>
      </c>
      <c r="E22" s="30">
        <v>35196292</v>
      </c>
    </row>
    <row r="23" spans="1:5" ht="16.5" thickBot="1">
      <c r="A23" s="31" t="s">
        <v>37</v>
      </c>
      <c r="B23" s="32" t="s">
        <v>38</v>
      </c>
      <c r="C23" s="34"/>
      <c r="D23" s="34"/>
      <c r="E23" s="34"/>
    </row>
    <row r="24" spans="1:5" ht="32.25" thickBot="1">
      <c r="A24" s="22" t="s">
        <v>39</v>
      </c>
      <c r="B24" s="23" t="s">
        <v>40</v>
      </c>
      <c r="C24" s="24">
        <f>C25+C26+C27+C28+C29</f>
        <v>0</v>
      </c>
      <c r="D24" s="24">
        <f>D25+D26+D27+D28+D29</f>
        <v>301605</v>
      </c>
      <c r="E24" s="24">
        <f>E25+E26+E27+E28+E29</f>
        <v>301605</v>
      </c>
    </row>
    <row r="25" spans="1:5" ht="15.75">
      <c r="A25" s="25" t="s">
        <v>41</v>
      </c>
      <c r="B25" s="26" t="s">
        <v>42</v>
      </c>
      <c r="C25" s="27"/>
      <c r="D25" s="27"/>
      <c r="E25" s="27"/>
    </row>
    <row r="26" spans="1:5" ht="15.75">
      <c r="A26" s="28" t="s">
        <v>43</v>
      </c>
      <c r="B26" s="29" t="s">
        <v>44</v>
      </c>
      <c r="C26" s="30"/>
      <c r="D26" s="30"/>
      <c r="E26" s="30"/>
    </row>
    <row r="27" spans="1:5" ht="31.5">
      <c r="A27" s="28" t="s">
        <v>45</v>
      </c>
      <c r="B27" s="29" t="s">
        <v>46</v>
      </c>
      <c r="C27" s="30"/>
      <c r="D27" s="30"/>
      <c r="E27" s="30"/>
    </row>
    <row r="28" spans="1:5" ht="31.5">
      <c r="A28" s="28" t="s">
        <v>47</v>
      </c>
      <c r="B28" s="29" t="s">
        <v>48</v>
      </c>
      <c r="C28" s="30"/>
      <c r="D28" s="30"/>
      <c r="E28" s="30"/>
    </row>
    <row r="29" spans="1:5" ht="15.75">
      <c r="A29" s="28" t="s">
        <v>49</v>
      </c>
      <c r="B29" s="29" t="s">
        <v>50</v>
      </c>
      <c r="C29" s="30"/>
      <c r="D29" s="30">
        <v>301605</v>
      </c>
      <c r="E29" s="30">
        <v>301605</v>
      </c>
    </row>
    <row r="30" spans="1:5" ht="16.5" thickBot="1">
      <c r="A30" s="31" t="s">
        <v>51</v>
      </c>
      <c r="B30" s="32" t="s">
        <v>52</v>
      </c>
      <c r="C30" s="34"/>
      <c r="D30" s="34"/>
      <c r="E30" s="34"/>
    </row>
    <row r="31" spans="1:5" ht="16.5" thickBot="1">
      <c r="A31" s="22" t="s">
        <v>53</v>
      </c>
      <c r="B31" s="23" t="s">
        <v>54</v>
      </c>
      <c r="C31" s="24">
        <f>C32+C36+C37+C38</f>
        <v>900000</v>
      </c>
      <c r="D31" s="24">
        <f>D32+D36+D37+D38</f>
        <v>900000</v>
      </c>
      <c r="E31" s="24">
        <f>E32+E36+E37+E38</f>
        <v>2812558</v>
      </c>
    </row>
    <row r="32" spans="1:5" ht="15.75">
      <c r="A32" s="25" t="s">
        <v>55</v>
      </c>
      <c r="B32" s="26" t="s">
        <v>56</v>
      </c>
      <c r="C32" s="35">
        <v>740000</v>
      </c>
      <c r="D32" s="35">
        <v>740000</v>
      </c>
      <c r="E32" s="35">
        <v>2566210</v>
      </c>
    </row>
    <row r="33" spans="1:5" ht="15.75">
      <c r="A33" s="28" t="s">
        <v>57</v>
      </c>
      <c r="B33" s="29" t="s">
        <v>58</v>
      </c>
      <c r="C33" s="30">
        <v>500000</v>
      </c>
      <c r="D33" s="30">
        <v>500000</v>
      </c>
      <c r="E33" s="30">
        <v>362632</v>
      </c>
    </row>
    <row r="34" spans="1:5" ht="15.75">
      <c r="A34" s="28" t="s">
        <v>59</v>
      </c>
      <c r="B34" s="29" t="s">
        <v>60</v>
      </c>
      <c r="C34" s="30"/>
      <c r="D34" s="30"/>
      <c r="E34" s="30"/>
    </row>
    <row r="35" spans="1:5" ht="15.75">
      <c r="A35" s="28" t="s">
        <v>61</v>
      </c>
      <c r="B35" s="36" t="s">
        <v>62</v>
      </c>
      <c r="C35" s="30">
        <v>240000</v>
      </c>
      <c r="D35" s="30">
        <v>240000</v>
      </c>
      <c r="E35" s="30">
        <v>2203578</v>
      </c>
    </row>
    <row r="36" spans="1:5" ht="15.75">
      <c r="A36" s="28" t="s">
        <v>63</v>
      </c>
      <c r="B36" s="29" t="s">
        <v>64</v>
      </c>
      <c r="C36" s="30">
        <v>100000</v>
      </c>
      <c r="D36" s="30">
        <v>100000</v>
      </c>
      <c r="E36" s="30">
        <v>225135</v>
      </c>
    </row>
    <row r="37" spans="1:5" ht="15.75">
      <c r="A37" s="28" t="s">
        <v>65</v>
      </c>
      <c r="B37" s="29" t="s">
        <v>66</v>
      </c>
      <c r="C37" s="30">
        <v>0</v>
      </c>
      <c r="D37" s="30">
        <v>0</v>
      </c>
      <c r="E37" s="30">
        <v>0</v>
      </c>
    </row>
    <row r="38" spans="1:5" ht="16.5" thickBot="1">
      <c r="A38" s="31" t="s">
        <v>67</v>
      </c>
      <c r="B38" s="32" t="s">
        <v>68</v>
      </c>
      <c r="C38" s="34">
        <v>60000</v>
      </c>
      <c r="D38" s="34">
        <v>60000</v>
      </c>
      <c r="E38" s="34">
        <v>21213</v>
      </c>
    </row>
    <row r="39" spans="1:5" ht="16.5" thickBot="1">
      <c r="A39" s="22" t="s">
        <v>69</v>
      </c>
      <c r="B39" s="23" t="s">
        <v>70</v>
      </c>
      <c r="C39" s="24">
        <f>SUM(C40:C50)</f>
        <v>1764682</v>
      </c>
      <c r="D39" s="24">
        <v>2556291</v>
      </c>
      <c r="E39" s="24">
        <f>SUM(E40:E50)</f>
        <v>1269976</v>
      </c>
    </row>
    <row r="40" spans="1:5" ht="15.75">
      <c r="A40" s="25" t="s">
        <v>71</v>
      </c>
      <c r="B40" s="26" t="s">
        <v>72</v>
      </c>
      <c r="C40" s="27"/>
      <c r="D40" s="27"/>
      <c r="E40" s="27"/>
    </row>
    <row r="41" spans="1:5" ht="15.75">
      <c r="A41" s="28" t="s">
        <v>73</v>
      </c>
      <c r="B41" s="29" t="s">
        <v>74</v>
      </c>
      <c r="C41" s="30">
        <v>372960</v>
      </c>
      <c r="D41" s="30">
        <v>372960</v>
      </c>
      <c r="E41" s="30"/>
    </row>
    <row r="42" spans="1:5" ht="15.75">
      <c r="A42" s="28" t="s">
        <v>75</v>
      </c>
      <c r="B42" s="29" t="s">
        <v>76</v>
      </c>
      <c r="C42" s="30"/>
      <c r="D42" s="30"/>
      <c r="E42" s="30"/>
    </row>
    <row r="43" spans="1:5" ht="15.75">
      <c r="A43" s="28" t="s">
        <v>77</v>
      </c>
      <c r="B43" s="29" t="s">
        <v>78</v>
      </c>
      <c r="C43" s="30">
        <v>10000</v>
      </c>
      <c r="D43" s="30">
        <v>10000</v>
      </c>
      <c r="E43" s="30">
        <v>10000</v>
      </c>
    </row>
    <row r="44" spans="1:5" ht="15.75">
      <c r="A44" s="28" t="s">
        <v>79</v>
      </c>
      <c r="B44" s="29" t="s">
        <v>80</v>
      </c>
      <c r="C44" s="30"/>
      <c r="D44" s="30"/>
      <c r="E44" s="30">
        <v>318940</v>
      </c>
    </row>
    <row r="45" spans="1:5" ht="15.75">
      <c r="A45" s="28" t="s">
        <v>81</v>
      </c>
      <c r="B45" s="29" t="s">
        <v>82</v>
      </c>
      <c r="C45" s="30"/>
      <c r="D45" s="30"/>
      <c r="E45" s="30"/>
    </row>
    <row r="46" spans="1:5" ht="15.75">
      <c r="A46" s="28" t="s">
        <v>83</v>
      </c>
      <c r="B46" s="29" t="s">
        <v>84</v>
      </c>
      <c r="C46" s="30"/>
      <c r="D46" s="30"/>
      <c r="E46" s="30"/>
    </row>
    <row r="47" spans="1:5" ht="15.75">
      <c r="A47" s="28" t="s">
        <v>85</v>
      </c>
      <c r="B47" s="29" t="s">
        <v>86</v>
      </c>
      <c r="C47" s="30">
        <v>20000</v>
      </c>
      <c r="D47" s="30">
        <v>20000</v>
      </c>
      <c r="E47" s="30">
        <v>7</v>
      </c>
    </row>
    <row r="48" spans="1:5" ht="15.75">
      <c r="A48" s="28" t="s">
        <v>87</v>
      </c>
      <c r="B48" s="29" t="s">
        <v>88</v>
      </c>
      <c r="C48" s="30"/>
      <c r="D48" s="30"/>
      <c r="E48" s="30"/>
    </row>
    <row r="49" spans="1:5" ht="15.75">
      <c r="A49" s="31" t="s">
        <v>89</v>
      </c>
      <c r="B49" s="32" t="s">
        <v>90</v>
      </c>
      <c r="C49" s="34"/>
      <c r="D49" s="34"/>
      <c r="E49" s="34"/>
    </row>
    <row r="50" spans="1:5" ht="16.5" thickBot="1">
      <c r="A50" s="31" t="s">
        <v>91</v>
      </c>
      <c r="B50" s="32" t="s">
        <v>92</v>
      </c>
      <c r="C50" s="34">
        <v>1361722</v>
      </c>
      <c r="D50" s="34">
        <v>2153311</v>
      </c>
      <c r="E50" s="34">
        <v>941029</v>
      </c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0</v>
      </c>
      <c r="E51" s="24">
        <f>SUM(E52:E56)</f>
        <v>0</v>
      </c>
    </row>
    <row r="52" spans="1:5" ht="15.75">
      <c r="A52" s="25" t="s">
        <v>95</v>
      </c>
      <c r="B52" s="26" t="s">
        <v>96</v>
      </c>
      <c r="C52" s="27"/>
      <c r="D52" s="27"/>
      <c r="E52" s="27"/>
    </row>
    <row r="53" spans="1:5" ht="15.75">
      <c r="A53" s="28" t="s">
        <v>97</v>
      </c>
      <c r="B53" s="29" t="s">
        <v>98</v>
      </c>
      <c r="C53" s="30"/>
      <c r="D53" s="30"/>
      <c r="E53" s="30"/>
    </row>
    <row r="54" spans="1:5" ht="15.75">
      <c r="A54" s="28" t="s">
        <v>99</v>
      </c>
      <c r="B54" s="29" t="s">
        <v>100</v>
      </c>
      <c r="C54" s="30"/>
      <c r="D54" s="30"/>
      <c r="E54" s="30"/>
    </row>
    <row r="55" spans="1:5" ht="15.75">
      <c r="A55" s="28" t="s">
        <v>101</v>
      </c>
      <c r="B55" s="29" t="s">
        <v>102</v>
      </c>
      <c r="C55" s="30"/>
      <c r="D55" s="30"/>
      <c r="E55" s="30"/>
    </row>
    <row r="56" spans="1:5" ht="16.5" thickBot="1">
      <c r="A56" s="31" t="s">
        <v>103</v>
      </c>
      <c r="B56" s="32" t="s">
        <v>104</v>
      </c>
      <c r="C56" s="34"/>
      <c r="D56" s="34"/>
      <c r="E56" s="34"/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  <c r="E57" s="24">
        <f>SUM(E58:E60)</f>
        <v>0</v>
      </c>
    </row>
    <row r="58" spans="1:5" ht="31.5">
      <c r="A58" s="25" t="s">
        <v>107</v>
      </c>
      <c r="B58" s="26" t="s">
        <v>108</v>
      </c>
      <c r="C58" s="27"/>
      <c r="D58" s="27"/>
      <c r="E58" s="27"/>
    </row>
    <row r="59" spans="1:5" ht="31.5">
      <c r="A59" s="28" t="s">
        <v>109</v>
      </c>
      <c r="B59" s="29" t="s">
        <v>110</v>
      </c>
      <c r="C59" s="30"/>
      <c r="D59" s="30"/>
      <c r="E59" s="30"/>
    </row>
    <row r="60" spans="1:5" ht="15.75">
      <c r="A60" s="28" t="s">
        <v>111</v>
      </c>
      <c r="B60" s="29" t="s">
        <v>112</v>
      </c>
      <c r="C60" s="30"/>
      <c r="D60" s="30"/>
      <c r="E60" s="30"/>
    </row>
    <row r="61" spans="1:5" ht="16.5" thickBot="1">
      <c r="A61" s="31" t="s">
        <v>113</v>
      </c>
      <c r="B61" s="32" t="s">
        <v>114</v>
      </c>
      <c r="C61" s="34"/>
      <c r="D61" s="34"/>
      <c r="E61" s="34"/>
    </row>
    <row r="62" spans="1:5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0</v>
      </c>
      <c r="E62" s="24">
        <f>SUM(E63:E65)</f>
        <v>0</v>
      </c>
    </row>
    <row r="63" spans="1:5" ht="31.5">
      <c r="A63" s="25" t="s">
        <v>117</v>
      </c>
      <c r="B63" s="26" t="s">
        <v>118</v>
      </c>
      <c r="C63" s="30"/>
      <c r="D63" s="30"/>
      <c r="E63" s="30"/>
    </row>
    <row r="64" spans="1:5" ht="31.5">
      <c r="A64" s="28" t="s">
        <v>119</v>
      </c>
      <c r="B64" s="29" t="s">
        <v>120</v>
      </c>
      <c r="C64" s="30"/>
      <c r="D64" s="30"/>
      <c r="E64" s="30"/>
    </row>
    <row r="65" spans="1:5" ht="15.75">
      <c r="A65" s="28" t="s">
        <v>121</v>
      </c>
      <c r="B65" s="29" t="s">
        <v>122</v>
      </c>
      <c r="C65" s="136"/>
      <c r="D65" s="137"/>
      <c r="E65" s="137"/>
    </row>
    <row r="66" spans="1:5" ht="16.5" thickBot="1">
      <c r="A66" s="31" t="s">
        <v>123</v>
      </c>
      <c r="B66" s="32" t="s">
        <v>124</v>
      </c>
      <c r="C66" s="30"/>
      <c r="D66" s="30"/>
      <c r="E66" s="30"/>
    </row>
    <row r="67" spans="1:5" ht="16.5" thickBot="1">
      <c r="A67" s="22" t="s">
        <v>125</v>
      </c>
      <c r="B67" s="23" t="s">
        <v>126</v>
      </c>
      <c r="C67" s="24">
        <f>C10+C17+C24+C31+C39+C51+C57+C62</f>
        <v>41345450</v>
      </c>
      <c r="D67" s="24">
        <f>D10+D17+D24+D31+D39+D51+D57+D62</f>
        <v>63867921</v>
      </c>
      <c r="E67" s="24">
        <f>E10+E17+E24+E31+E39+E51+E57+E62</f>
        <v>63931995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  <c r="E68" s="24">
        <f>SUM(E69:E71)</f>
        <v>0</v>
      </c>
    </row>
    <row r="69" spans="1:5" ht="15.75">
      <c r="A69" s="25" t="s">
        <v>129</v>
      </c>
      <c r="B69" s="26" t="s">
        <v>130</v>
      </c>
      <c r="C69" s="30"/>
      <c r="D69" s="30"/>
      <c r="E69" s="30"/>
    </row>
    <row r="70" spans="1:5" ht="15.75">
      <c r="A70" s="28" t="s">
        <v>131</v>
      </c>
      <c r="B70" s="29" t="s">
        <v>132</v>
      </c>
      <c r="C70" s="30"/>
      <c r="D70" s="30"/>
      <c r="E70" s="30"/>
    </row>
    <row r="71" spans="1:5" ht="16.5" thickBot="1">
      <c r="A71" s="31" t="s">
        <v>133</v>
      </c>
      <c r="B71" s="38" t="s">
        <v>134</v>
      </c>
      <c r="C71" s="30"/>
      <c r="D71" s="30"/>
      <c r="E71" s="30"/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  <c r="E72" s="24">
        <f>SUM(E73:E76)</f>
        <v>0</v>
      </c>
    </row>
    <row r="73" spans="1:5" ht="15.75">
      <c r="A73" s="25" t="s">
        <v>137</v>
      </c>
      <c r="B73" s="26" t="s">
        <v>138</v>
      </c>
      <c r="C73" s="30"/>
      <c r="D73" s="30"/>
      <c r="E73" s="30"/>
    </row>
    <row r="74" spans="1:5" ht="15.75">
      <c r="A74" s="28" t="s">
        <v>139</v>
      </c>
      <c r="B74" s="29" t="s">
        <v>140</v>
      </c>
      <c r="C74" s="30"/>
      <c r="D74" s="30"/>
      <c r="E74" s="30"/>
    </row>
    <row r="75" spans="1:5" ht="17.25" customHeight="1">
      <c r="A75" s="28" t="s">
        <v>141</v>
      </c>
      <c r="B75" s="29" t="s">
        <v>142</v>
      </c>
      <c r="C75" s="30"/>
      <c r="D75" s="30"/>
      <c r="E75" s="30"/>
    </row>
    <row r="76" spans="1:5" ht="16.5" thickBot="1">
      <c r="A76" s="31" t="s">
        <v>143</v>
      </c>
      <c r="B76" s="32" t="s">
        <v>144</v>
      </c>
      <c r="C76" s="30"/>
      <c r="D76" s="30"/>
      <c r="E76" s="30"/>
    </row>
    <row r="77" spans="1:5" ht="16.5" thickBot="1">
      <c r="A77" s="37" t="s">
        <v>145</v>
      </c>
      <c r="B77" s="33" t="s">
        <v>146</v>
      </c>
      <c r="C77" s="24">
        <f>SUM(C78:C79)</f>
        <v>6467902</v>
      </c>
      <c r="D77" s="24">
        <f>SUM(D78:D79)</f>
        <v>5385383</v>
      </c>
      <c r="E77" s="24">
        <f>SUM(E78:E79)</f>
        <v>5385383</v>
      </c>
    </row>
    <row r="78" spans="1:5" ht="15.75">
      <c r="A78" s="25" t="s">
        <v>147</v>
      </c>
      <c r="B78" s="26" t="s">
        <v>148</v>
      </c>
      <c r="C78" s="30">
        <v>6467902</v>
      </c>
      <c r="D78" s="30">
        <v>5385383</v>
      </c>
      <c r="E78" s="30">
        <v>5385383</v>
      </c>
    </row>
    <row r="79" spans="1:5" ht="16.5" thickBot="1">
      <c r="A79" s="31" t="s">
        <v>149</v>
      </c>
      <c r="B79" s="32" t="s">
        <v>150</v>
      </c>
      <c r="C79" s="30"/>
      <c r="D79" s="30"/>
      <c r="E79" s="30"/>
    </row>
    <row r="80" spans="1:5" ht="16.5" thickBot="1">
      <c r="A80" s="37" t="s">
        <v>151</v>
      </c>
      <c r="B80" s="33" t="s">
        <v>152</v>
      </c>
      <c r="C80" s="24">
        <f>SUM(C81:C83)</f>
        <v>856455</v>
      </c>
      <c r="D80" s="24">
        <f>SUM(D81:D83)</f>
        <v>0</v>
      </c>
      <c r="E80" s="24">
        <f>SUM(E81:E83)</f>
        <v>799296</v>
      </c>
    </row>
    <row r="81" spans="1:5" ht="15.75">
      <c r="A81" s="25" t="s">
        <v>153</v>
      </c>
      <c r="B81" s="26" t="s">
        <v>154</v>
      </c>
      <c r="C81" s="30">
        <v>856455</v>
      </c>
      <c r="D81" s="30"/>
      <c r="E81" s="30">
        <v>799296</v>
      </c>
    </row>
    <row r="82" spans="1:5" ht="15.75">
      <c r="A82" s="28" t="s">
        <v>155</v>
      </c>
      <c r="B82" s="29" t="s">
        <v>156</v>
      </c>
      <c r="C82" s="30"/>
      <c r="D82" s="30"/>
      <c r="E82" s="30"/>
    </row>
    <row r="83" spans="1:5" ht="16.5" thickBot="1">
      <c r="A83" s="31" t="s">
        <v>157</v>
      </c>
      <c r="B83" s="32" t="s">
        <v>158</v>
      </c>
      <c r="C83" s="30"/>
      <c r="D83" s="30"/>
      <c r="E83" s="30"/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  <c r="E84" s="24">
        <f>SUM(E85:E88)</f>
        <v>0</v>
      </c>
    </row>
    <row r="85" spans="1:5" ht="15.75">
      <c r="A85" s="39" t="s">
        <v>161</v>
      </c>
      <c r="B85" s="26" t="s">
        <v>162</v>
      </c>
      <c r="C85" s="30"/>
      <c r="D85" s="30"/>
      <c r="E85" s="30"/>
    </row>
    <row r="86" spans="1:5" ht="17.25" customHeight="1">
      <c r="A86" s="40" t="s">
        <v>163</v>
      </c>
      <c r="B86" s="29" t="s">
        <v>164</v>
      </c>
      <c r="C86" s="30"/>
      <c r="D86" s="30"/>
      <c r="E86" s="30"/>
    </row>
    <row r="87" spans="1:5" ht="15.75">
      <c r="A87" s="40" t="s">
        <v>165</v>
      </c>
      <c r="B87" s="29" t="s">
        <v>166</v>
      </c>
      <c r="C87" s="30"/>
      <c r="D87" s="30"/>
      <c r="E87" s="30"/>
    </row>
    <row r="88" spans="1:5" ht="16.5" thickBot="1">
      <c r="A88" s="41" t="s">
        <v>167</v>
      </c>
      <c r="B88" s="32" t="s">
        <v>168</v>
      </c>
      <c r="C88" s="30"/>
      <c r="D88" s="30"/>
      <c r="E88" s="30"/>
    </row>
    <row r="89" spans="1:5" ht="16.5" thickBot="1">
      <c r="A89" s="37" t="s">
        <v>169</v>
      </c>
      <c r="B89" s="33" t="s">
        <v>170</v>
      </c>
      <c r="C89" s="42"/>
      <c r="D89" s="42"/>
      <c r="E89" s="42"/>
    </row>
    <row r="90" spans="1:5" ht="16.5" thickBot="1">
      <c r="A90" s="37" t="s">
        <v>171</v>
      </c>
      <c r="B90" s="33" t="s">
        <v>172</v>
      </c>
      <c r="C90" s="42"/>
      <c r="D90" s="42"/>
      <c r="E90" s="42"/>
    </row>
    <row r="91" spans="1:5" ht="16.5" thickBot="1">
      <c r="A91" s="37" t="s">
        <v>173</v>
      </c>
      <c r="B91" s="43" t="s">
        <v>174</v>
      </c>
      <c r="C91" s="24">
        <f>C68+C72+C77+C80+C84+C90+C89</f>
        <v>7324357</v>
      </c>
      <c r="D91" s="24">
        <f>D68+D72+D77+D80+D84+D90+D89</f>
        <v>5385383</v>
      </c>
      <c r="E91" s="24">
        <f>E68+E72+E77+E80+E84+E90+E89</f>
        <v>6184679</v>
      </c>
    </row>
    <row r="92" spans="1:5" ht="16.5" thickBot="1">
      <c r="A92" s="44" t="s">
        <v>175</v>
      </c>
      <c r="B92" s="45" t="s">
        <v>176</v>
      </c>
      <c r="C92" s="24">
        <f>C67+C91</f>
        <v>48669807</v>
      </c>
      <c r="D92" s="24">
        <f>D67+D91</f>
        <v>69253304</v>
      </c>
      <c r="E92" s="24">
        <f>E67+E91</f>
        <v>70116674</v>
      </c>
    </row>
    <row r="93" spans="1:5" ht="16.5" thickBot="1">
      <c r="A93" s="46"/>
      <c r="B93" s="47"/>
      <c r="C93" s="48"/>
    </row>
    <row r="94" spans="1:5" ht="16.5" thickBot="1">
      <c r="A94" s="14"/>
      <c r="B94" s="244" t="s">
        <v>177</v>
      </c>
      <c r="C94" s="244"/>
      <c r="D94" s="244"/>
      <c r="E94" s="245"/>
    </row>
    <row r="95" spans="1:5" ht="16.5" thickBot="1">
      <c r="A95" s="51" t="s">
        <v>11</v>
      </c>
      <c r="B95" s="52" t="s">
        <v>331</v>
      </c>
      <c r="C95" s="53">
        <f>C96+C97+C98+C99+C100+C113</f>
        <v>43323352</v>
      </c>
      <c r="D95" s="53">
        <f>D96+D97+D98+D99+D100+D113</f>
        <v>63006022</v>
      </c>
      <c r="E95" s="53">
        <f>E96+E97+E98+E99+E100+E113</f>
        <v>58486920</v>
      </c>
    </row>
    <row r="96" spans="1:5" ht="15.75">
      <c r="A96" s="54" t="s">
        <v>13</v>
      </c>
      <c r="B96" s="55" t="s">
        <v>178</v>
      </c>
      <c r="C96" s="56">
        <v>23731860</v>
      </c>
      <c r="D96" s="56">
        <v>36579083</v>
      </c>
      <c r="E96" s="56">
        <v>35271804</v>
      </c>
    </row>
    <row r="97" spans="1:5" ht="21" customHeight="1">
      <c r="A97" s="28" t="s">
        <v>15</v>
      </c>
      <c r="B97" s="57" t="s">
        <v>179</v>
      </c>
      <c r="C97" s="30">
        <v>3172797</v>
      </c>
      <c r="D97" s="30">
        <v>4722325</v>
      </c>
      <c r="E97" s="30">
        <v>4585825</v>
      </c>
    </row>
    <row r="98" spans="1:5" ht="15.75">
      <c r="A98" s="28" t="s">
        <v>17</v>
      </c>
      <c r="B98" s="57" t="s">
        <v>180</v>
      </c>
      <c r="C98" s="34">
        <v>11195939</v>
      </c>
      <c r="D98" s="34">
        <v>13517780</v>
      </c>
      <c r="E98" s="34">
        <v>11364153</v>
      </c>
    </row>
    <row r="99" spans="1:5" ht="15.75">
      <c r="A99" s="28" t="s">
        <v>19</v>
      </c>
      <c r="B99" s="58" t="s">
        <v>181</v>
      </c>
      <c r="C99" s="34">
        <v>4584000</v>
      </c>
      <c r="D99" s="34">
        <v>4996546</v>
      </c>
      <c r="E99" s="34">
        <v>4149000</v>
      </c>
    </row>
    <row r="100" spans="1:5" ht="15.75">
      <c r="A100" s="28" t="s">
        <v>182</v>
      </c>
      <c r="B100" s="59" t="s">
        <v>183</v>
      </c>
      <c r="C100" s="34">
        <v>638756</v>
      </c>
      <c r="D100" s="34">
        <v>3190288</v>
      </c>
      <c r="E100" s="34">
        <v>3116138</v>
      </c>
    </row>
    <row r="101" spans="1:5" ht="15.75">
      <c r="A101" s="28" t="s">
        <v>23</v>
      </c>
      <c r="B101" s="57" t="s">
        <v>184</v>
      </c>
      <c r="C101" s="34"/>
      <c r="D101" s="34">
        <v>864759</v>
      </c>
      <c r="E101" s="34">
        <v>861483</v>
      </c>
    </row>
    <row r="102" spans="1:5" ht="15.75">
      <c r="A102" s="28" t="s">
        <v>185</v>
      </c>
      <c r="B102" s="60" t="s">
        <v>186</v>
      </c>
      <c r="C102" s="34"/>
      <c r="D102" s="34"/>
      <c r="E102" s="34"/>
    </row>
    <row r="103" spans="1:5" ht="15.75">
      <c r="A103" s="28" t="s">
        <v>187</v>
      </c>
      <c r="B103" s="60" t="s">
        <v>188</v>
      </c>
      <c r="C103" s="34"/>
      <c r="D103" s="34">
        <v>69874</v>
      </c>
      <c r="E103" s="34"/>
    </row>
    <row r="104" spans="1:5" ht="15.75">
      <c r="A104" s="28" t="s">
        <v>189</v>
      </c>
      <c r="B104" s="60" t="s">
        <v>190</v>
      </c>
      <c r="C104" s="34"/>
      <c r="D104" s="34"/>
      <c r="E104" s="34"/>
    </row>
    <row r="105" spans="1:5" ht="31.5">
      <c r="A105" s="28" t="s">
        <v>191</v>
      </c>
      <c r="B105" s="61" t="s">
        <v>192</v>
      </c>
      <c r="C105" s="34"/>
      <c r="D105" s="34"/>
      <c r="E105" s="34"/>
    </row>
    <row r="106" spans="1:5" ht="31.5">
      <c r="A106" s="28" t="s">
        <v>193</v>
      </c>
      <c r="B106" s="61" t="s">
        <v>194</v>
      </c>
      <c r="C106" s="34"/>
      <c r="D106" s="34"/>
      <c r="E106" s="34"/>
    </row>
    <row r="107" spans="1:5" ht="15.75">
      <c r="A107" s="28" t="s">
        <v>195</v>
      </c>
      <c r="B107" s="60" t="s">
        <v>196</v>
      </c>
      <c r="C107" s="34">
        <v>637756</v>
      </c>
      <c r="D107" s="34">
        <v>1209063</v>
      </c>
      <c r="E107" s="34">
        <v>1209063</v>
      </c>
    </row>
    <row r="108" spans="1:5" ht="15.75">
      <c r="A108" s="28" t="s">
        <v>197</v>
      </c>
      <c r="B108" s="60" t="s">
        <v>198</v>
      </c>
      <c r="C108" s="34"/>
      <c r="D108" s="34"/>
      <c r="E108" s="34"/>
    </row>
    <row r="109" spans="1:5" ht="31.5">
      <c r="A109" s="28" t="s">
        <v>199</v>
      </c>
      <c r="B109" s="61" t="s">
        <v>200</v>
      </c>
      <c r="C109" s="34"/>
      <c r="D109" s="34"/>
      <c r="E109" s="34"/>
    </row>
    <row r="110" spans="1:5" ht="15.75">
      <c r="A110" s="62" t="s">
        <v>201</v>
      </c>
      <c r="B110" s="63" t="s">
        <v>202</v>
      </c>
      <c r="C110" s="34"/>
      <c r="D110" s="34"/>
      <c r="E110" s="34"/>
    </row>
    <row r="111" spans="1:5" ht="15.75">
      <c r="A111" s="28" t="s">
        <v>203</v>
      </c>
      <c r="B111" s="63" t="s">
        <v>204</v>
      </c>
      <c r="C111" s="34"/>
      <c r="D111" s="34"/>
      <c r="E111" s="34"/>
    </row>
    <row r="112" spans="1:5" ht="31.5">
      <c r="A112" s="28" t="s">
        <v>205</v>
      </c>
      <c r="B112" s="61" t="s">
        <v>206</v>
      </c>
      <c r="C112" s="30">
        <v>1000</v>
      </c>
      <c r="D112" s="30">
        <v>1046592</v>
      </c>
      <c r="E112" s="30">
        <v>1045592</v>
      </c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332</v>
      </c>
      <c r="C116" s="24">
        <f>C117+C119+C121</f>
        <v>4490000</v>
      </c>
      <c r="D116" s="24">
        <f>D117+D119+D121</f>
        <v>5390827</v>
      </c>
      <c r="E116" s="24">
        <f>E117+E119+E121</f>
        <v>4249001</v>
      </c>
    </row>
    <row r="117" spans="1:5" ht="15.75">
      <c r="A117" s="25" t="s">
        <v>27</v>
      </c>
      <c r="B117" s="57" t="s">
        <v>213</v>
      </c>
      <c r="C117" s="27">
        <v>430000</v>
      </c>
      <c r="D117" s="27">
        <v>1334103</v>
      </c>
      <c r="E117" s="27">
        <v>1220311</v>
      </c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>
        <v>3950000</v>
      </c>
      <c r="D119" s="30">
        <v>3946724</v>
      </c>
      <c r="E119" s="30">
        <v>2950000</v>
      </c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>
        <v>110000</v>
      </c>
      <c r="D121" s="69">
        <v>110000</v>
      </c>
      <c r="E121" s="69">
        <v>78690</v>
      </c>
    </row>
    <row r="122" spans="1:5" ht="31.5">
      <c r="A122" s="25" t="s">
        <v>37</v>
      </c>
      <c r="B122" s="71" t="s">
        <v>218</v>
      </c>
      <c r="C122" s="69"/>
      <c r="D122" s="69"/>
      <c r="E122" s="69"/>
    </row>
    <row r="123" spans="1:5" ht="31.5">
      <c r="A123" s="25" t="s">
        <v>219</v>
      </c>
      <c r="B123" s="72" t="s">
        <v>220</v>
      </c>
      <c r="C123" s="69"/>
      <c r="D123" s="69"/>
      <c r="E123" s="69"/>
    </row>
    <row r="124" spans="1:5" ht="31.5">
      <c r="A124" s="25" t="s">
        <v>221</v>
      </c>
      <c r="B124" s="61" t="s">
        <v>194</v>
      </c>
      <c r="C124" s="69"/>
      <c r="D124" s="69"/>
      <c r="E124" s="69"/>
    </row>
    <row r="125" spans="1:5" ht="22.5" customHeight="1">
      <c r="A125" s="25" t="s">
        <v>222</v>
      </c>
      <c r="B125" s="61" t="s">
        <v>223</v>
      </c>
      <c r="C125" s="69">
        <v>110000</v>
      </c>
      <c r="D125" s="69">
        <v>110000</v>
      </c>
      <c r="E125" s="69">
        <v>78690</v>
      </c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C95+C116</f>
        <v>47813352</v>
      </c>
      <c r="D130" s="24">
        <f>D95+D116</f>
        <v>68396849</v>
      </c>
      <c r="E130" s="24">
        <f>E95+E116</f>
        <v>62735921</v>
      </c>
    </row>
    <row r="131" spans="1:5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  <c r="E131" s="24">
        <f>E132+E133+E134</f>
        <v>0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/>
      <c r="E134" s="69"/>
    </row>
    <row r="135" spans="1:5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  <c r="E135" s="24">
        <f>E136+E137+E138+E139+E140+E141</f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C143+C144+C146+C147+C145</f>
        <v>856455</v>
      </c>
      <c r="D142" s="24">
        <f>D143+D144+D146+D147+D145</f>
        <v>856455</v>
      </c>
      <c r="E142" s="24">
        <f>E143+E144+E146+E147+E145</f>
        <v>856455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>
        <v>856455</v>
      </c>
      <c r="D144" s="69">
        <v>856455</v>
      </c>
      <c r="E144" s="69">
        <v>856455</v>
      </c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  <c r="E148" s="76">
        <f>E149+E150+E151+E152+E153</f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C131+C135+C142+C148+C154+C155</f>
        <v>856455</v>
      </c>
      <c r="D156" s="78">
        <f>D131+D135+D142+D148+D154+D155</f>
        <v>856455</v>
      </c>
      <c r="E156" s="78">
        <f>E131+E135+E142+E148+E154+E155</f>
        <v>856455</v>
      </c>
    </row>
    <row r="157" spans="1:5" ht="16.5" thickBot="1">
      <c r="A157" s="79" t="s">
        <v>262</v>
      </c>
      <c r="B157" s="80" t="s">
        <v>263</v>
      </c>
      <c r="C157" s="78">
        <f>C130+C156</f>
        <v>48669807</v>
      </c>
      <c r="D157" s="78">
        <f>D130+D156</f>
        <v>69253304</v>
      </c>
      <c r="E157" s="78">
        <f>E130+E156</f>
        <v>63592376</v>
      </c>
    </row>
    <row r="158" spans="1:5" ht="16.5" thickBot="1">
      <c r="A158" s="81"/>
      <c r="B158" s="82"/>
      <c r="C158" s="83"/>
    </row>
    <row r="159" spans="1:5" ht="16.5" thickBot="1">
      <c r="A159" s="84" t="s">
        <v>264</v>
      </c>
      <c r="B159" s="85"/>
      <c r="C159" s="86">
        <v>29</v>
      </c>
      <c r="D159" s="86">
        <v>27</v>
      </c>
      <c r="E159" s="86">
        <v>27</v>
      </c>
    </row>
    <row r="160" spans="1:5" ht="16.5" thickBot="1">
      <c r="A160" s="84" t="s">
        <v>265</v>
      </c>
      <c r="B160" s="85"/>
      <c r="C160" s="86">
        <v>25</v>
      </c>
      <c r="D160" s="86">
        <v>23</v>
      </c>
      <c r="E160" s="86">
        <v>23</v>
      </c>
    </row>
  </sheetData>
  <mergeCells count="6">
    <mergeCell ref="C6:E6"/>
    <mergeCell ref="B94:E94"/>
    <mergeCell ref="A1:E1"/>
    <mergeCell ref="A2:E2"/>
    <mergeCell ref="B4:E4"/>
    <mergeCell ref="B5:E5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0" max="16383" man="1"/>
    <brk id="92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/>
  </sheetPr>
  <dimension ref="A1:E160"/>
  <sheetViews>
    <sheetView view="pageBreakPreview" zoomScale="60" workbookViewId="0">
      <selection activeCell="A2" sqref="A2:E2"/>
    </sheetView>
  </sheetViews>
  <sheetFormatPr defaultRowHeight="15"/>
  <cols>
    <col min="1" max="1" width="18.28515625" customWidth="1"/>
    <col min="2" max="2" width="63.7109375" customWidth="1"/>
    <col min="3" max="3" width="15" customWidth="1"/>
    <col min="4" max="4" width="15.42578125" customWidth="1"/>
    <col min="5" max="5" width="15" customWidth="1"/>
  </cols>
  <sheetData>
    <row r="1" spans="1:5">
      <c r="A1" s="240" t="s">
        <v>412</v>
      </c>
      <c r="B1" s="240"/>
      <c r="C1" s="240"/>
      <c r="D1" s="240"/>
      <c r="E1" s="240"/>
    </row>
    <row r="2" spans="1:5">
      <c r="A2" s="253" t="s">
        <v>600</v>
      </c>
      <c r="B2" s="253"/>
      <c r="C2" s="253"/>
      <c r="D2" s="253"/>
      <c r="E2" s="253"/>
    </row>
    <row r="3" spans="1:5" ht="15.75" thickBot="1"/>
    <row r="4" spans="1:5" ht="15.75">
      <c r="A4" s="8" t="s">
        <v>0</v>
      </c>
      <c r="B4" s="246" t="s">
        <v>1</v>
      </c>
      <c r="C4" s="247"/>
      <c r="D4" s="247"/>
      <c r="E4" s="248"/>
    </row>
    <row r="5" spans="1:5" ht="32.25" thickBot="1">
      <c r="A5" s="92" t="s">
        <v>2</v>
      </c>
      <c r="B5" s="249" t="s">
        <v>410</v>
      </c>
      <c r="C5" s="250"/>
      <c r="D5" s="250"/>
      <c r="E5" s="251"/>
    </row>
    <row r="6" spans="1:5" ht="16.5" thickBot="1">
      <c r="A6" s="133"/>
      <c r="B6" s="13"/>
      <c r="C6" s="252" t="s">
        <v>364</v>
      </c>
      <c r="D6" s="252"/>
      <c r="E6" s="252"/>
    </row>
    <row r="7" spans="1:5" ht="32.25" thickBot="1">
      <c r="A7" s="14" t="s">
        <v>4</v>
      </c>
      <c r="B7" s="15" t="s">
        <v>5</v>
      </c>
      <c r="C7" s="91" t="s">
        <v>373</v>
      </c>
      <c r="D7" s="91" t="s">
        <v>374</v>
      </c>
      <c r="E7" s="91" t="s">
        <v>415</v>
      </c>
    </row>
    <row r="8" spans="1:5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413</v>
      </c>
    </row>
    <row r="9" spans="1:5" ht="16.5" thickBot="1">
      <c r="A9" s="19"/>
      <c r="B9" s="20" t="s">
        <v>10</v>
      </c>
      <c r="C9" s="21"/>
      <c r="D9" s="21"/>
      <c r="E9" s="21"/>
    </row>
    <row r="10" spans="1:5" ht="16.5" thickBot="1">
      <c r="A10" s="22" t="s">
        <v>11</v>
      </c>
      <c r="B10" s="23" t="s">
        <v>12</v>
      </c>
      <c r="C10" s="24">
        <f>+C11+C12+C13+C14+C15+C16</f>
        <v>0</v>
      </c>
      <c r="D10" s="24">
        <f t="shared" ref="D10:E10" si="0">+D11+D12+D13+D14+D15+D16</f>
        <v>0</v>
      </c>
      <c r="E10" s="24">
        <f t="shared" si="0"/>
        <v>0</v>
      </c>
    </row>
    <row r="11" spans="1:5" ht="15.75">
      <c r="A11" s="25" t="s">
        <v>13</v>
      </c>
      <c r="B11" s="26" t="s">
        <v>14</v>
      </c>
      <c r="C11" s="27"/>
      <c r="D11" s="27"/>
      <c r="E11" s="27"/>
    </row>
    <row r="12" spans="1:5" ht="15.75">
      <c r="A12" s="28" t="s">
        <v>15</v>
      </c>
      <c r="B12" s="29" t="s">
        <v>16</v>
      </c>
      <c r="C12" s="30"/>
      <c r="D12" s="30"/>
      <c r="E12" s="30"/>
    </row>
    <row r="13" spans="1:5" ht="15.75">
      <c r="A13" s="28" t="s">
        <v>17</v>
      </c>
      <c r="B13" s="29" t="s">
        <v>18</v>
      </c>
      <c r="C13" s="30"/>
      <c r="D13" s="30"/>
      <c r="E13" s="30"/>
    </row>
    <row r="14" spans="1:5" ht="15.75">
      <c r="A14" s="28" t="s">
        <v>19</v>
      </c>
      <c r="B14" s="29" t="s">
        <v>20</v>
      </c>
      <c r="C14" s="30"/>
      <c r="D14" s="30"/>
      <c r="E14" s="30"/>
    </row>
    <row r="15" spans="1:5" ht="15.75">
      <c r="A15" s="28" t="s">
        <v>21</v>
      </c>
      <c r="B15" s="29" t="s">
        <v>22</v>
      </c>
      <c r="C15" s="30"/>
      <c r="D15" s="30"/>
      <c r="E15" s="30"/>
    </row>
    <row r="16" spans="1:5" ht="16.5" thickBot="1">
      <c r="A16" s="31" t="s">
        <v>23</v>
      </c>
      <c r="B16" s="32" t="s">
        <v>24</v>
      </c>
      <c r="C16" s="30"/>
      <c r="D16" s="30"/>
      <c r="E16" s="30"/>
    </row>
    <row r="17" spans="1:5" ht="32.25" thickBot="1">
      <c r="A17" s="22" t="s">
        <v>25</v>
      </c>
      <c r="B17" s="33" t="s">
        <v>26</v>
      </c>
      <c r="C17" s="24">
        <f>+C18+C19+C20+C21+C22</f>
        <v>0</v>
      </c>
      <c r="D17" s="24">
        <f t="shared" ref="D17:E17" si="1">+D18+D19+D20+D21+D22</f>
        <v>0</v>
      </c>
      <c r="E17" s="24">
        <f t="shared" si="1"/>
        <v>0</v>
      </c>
    </row>
    <row r="18" spans="1:5" ht="15.75">
      <c r="A18" s="25" t="s">
        <v>27</v>
      </c>
      <c r="B18" s="26" t="s">
        <v>28</v>
      </c>
      <c r="C18" s="27"/>
      <c r="D18" s="27"/>
      <c r="E18" s="27"/>
    </row>
    <row r="19" spans="1:5" ht="15.75">
      <c r="A19" s="28" t="s">
        <v>29</v>
      </c>
      <c r="B19" s="29" t="s">
        <v>30</v>
      </c>
      <c r="C19" s="30"/>
      <c r="D19" s="30"/>
      <c r="E19" s="30"/>
    </row>
    <row r="20" spans="1:5" ht="15.75">
      <c r="A20" s="28" t="s">
        <v>31</v>
      </c>
      <c r="B20" s="29" t="s">
        <v>32</v>
      </c>
      <c r="C20" s="30"/>
      <c r="D20" s="30"/>
      <c r="E20" s="30"/>
    </row>
    <row r="21" spans="1:5" ht="15.75">
      <c r="A21" s="28" t="s">
        <v>33</v>
      </c>
      <c r="B21" s="29" t="s">
        <v>34</v>
      </c>
      <c r="C21" s="30"/>
      <c r="D21" s="30"/>
      <c r="E21" s="30"/>
    </row>
    <row r="22" spans="1:5" ht="15.75">
      <c r="A22" s="28" t="s">
        <v>35</v>
      </c>
      <c r="B22" s="29" t="s">
        <v>36</v>
      </c>
      <c r="C22" s="30"/>
      <c r="D22" s="30"/>
      <c r="E22" s="30"/>
    </row>
    <row r="23" spans="1:5" ht="16.5" thickBot="1">
      <c r="A23" s="31" t="s">
        <v>37</v>
      </c>
      <c r="B23" s="32" t="s">
        <v>38</v>
      </c>
      <c r="C23" s="34"/>
      <c r="D23" s="34"/>
      <c r="E23" s="34"/>
    </row>
    <row r="24" spans="1:5" ht="32.25" thickBot="1">
      <c r="A24" s="22" t="s">
        <v>39</v>
      </c>
      <c r="B24" s="23" t="s">
        <v>40</v>
      </c>
      <c r="C24" s="24">
        <f>+C25+C26+C27+C28+C29</f>
        <v>0</v>
      </c>
      <c r="D24" s="24">
        <f t="shared" ref="D24:E24" si="2">+D25+D26+D27+D28+D29</f>
        <v>0</v>
      </c>
      <c r="E24" s="24">
        <f t="shared" si="2"/>
        <v>0</v>
      </c>
    </row>
    <row r="25" spans="1:5" ht="15.75">
      <c r="A25" s="25" t="s">
        <v>41</v>
      </c>
      <c r="B25" s="26" t="s">
        <v>42</v>
      </c>
      <c r="C25" s="27"/>
      <c r="D25" s="27"/>
      <c r="E25" s="27"/>
    </row>
    <row r="26" spans="1:5" ht="15.75">
      <c r="A26" s="28" t="s">
        <v>43</v>
      </c>
      <c r="B26" s="29" t="s">
        <v>44</v>
      </c>
      <c r="C26" s="30"/>
      <c r="D26" s="30"/>
      <c r="E26" s="30"/>
    </row>
    <row r="27" spans="1:5" ht="31.5">
      <c r="A27" s="28" t="s">
        <v>45</v>
      </c>
      <c r="B27" s="29" t="s">
        <v>46</v>
      </c>
      <c r="C27" s="30"/>
      <c r="D27" s="30"/>
      <c r="E27" s="30"/>
    </row>
    <row r="28" spans="1:5" ht="31.5">
      <c r="A28" s="28" t="s">
        <v>47</v>
      </c>
      <c r="B28" s="29" t="s">
        <v>48</v>
      </c>
      <c r="C28" s="30"/>
      <c r="D28" s="30"/>
      <c r="E28" s="30"/>
    </row>
    <row r="29" spans="1:5" ht="15.75">
      <c r="A29" s="28" t="s">
        <v>49</v>
      </c>
      <c r="B29" s="29" t="s">
        <v>50</v>
      </c>
      <c r="C29" s="30"/>
      <c r="D29" s="30"/>
      <c r="E29" s="30"/>
    </row>
    <row r="30" spans="1:5" ht="16.5" thickBot="1">
      <c r="A30" s="31" t="s">
        <v>51</v>
      </c>
      <c r="B30" s="32" t="s">
        <v>52</v>
      </c>
      <c r="C30" s="34"/>
      <c r="D30" s="34"/>
      <c r="E30" s="34"/>
    </row>
    <row r="31" spans="1:5" ht="16.5" thickBot="1">
      <c r="A31" s="22" t="s">
        <v>53</v>
      </c>
      <c r="B31" s="23" t="s">
        <v>54</v>
      </c>
      <c r="C31" s="24">
        <f>+C32+C36+C37+C38</f>
        <v>0</v>
      </c>
      <c r="D31" s="24">
        <f t="shared" ref="D31:E31" si="3">+D32+D36+D37+D38</f>
        <v>0</v>
      </c>
      <c r="E31" s="24">
        <f t="shared" si="3"/>
        <v>0</v>
      </c>
    </row>
    <row r="32" spans="1:5" ht="15.75">
      <c r="A32" s="25" t="s">
        <v>55</v>
      </c>
      <c r="B32" s="26" t="s">
        <v>56</v>
      </c>
      <c r="C32" s="35">
        <f>+C33+C34+C35</f>
        <v>0</v>
      </c>
      <c r="D32" s="35">
        <f t="shared" ref="D32:E32" si="4">+D33+D34+D35</f>
        <v>0</v>
      </c>
      <c r="E32" s="35">
        <f t="shared" si="4"/>
        <v>0</v>
      </c>
    </row>
    <row r="33" spans="1:5" ht="15.75">
      <c r="A33" s="28" t="s">
        <v>57</v>
      </c>
      <c r="B33" s="29" t="s">
        <v>58</v>
      </c>
      <c r="C33" s="30"/>
      <c r="D33" s="30"/>
      <c r="E33" s="30"/>
    </row>
    <row r="34" spans="1:5" ht="15.75">
      <c r="A34" s="28" t="s">
        <v>59</v>
      </c>
      <c r="B34" s="29" t="s">
        <v>60</v>
      </c>
      <c r="C34" s="30"/>
      <c r="D34" s="30"/>
      <c r="E34" s="30"/>
    </row>
    <row r="35" spans="1:5" ht="15.75">
      <c r="A35" s="28" t="s">
        <v>61</v>
      </c>
      <c r="B35" s="36" t="s">
        <v>62</v>
      </c>
      <c r="C35" s="30"/>
      <c r="D35" s="30"/>
      <c r="E35" s="30"/>
    </row>
    <row r="36" spans="1:5" ht="15.75">
      <c r="A36" s="28" t="s">
        <v>63</v>
      </c>
      <c r="B36" s="29" t="s">
        <v>64</v>
      </c>
      <c r="C36" s="30"/>
      <c r="D36" s="30"/>
      <c r="E36" s="30"/>
    </row>
    <row r="37" spans="1:5" ht="15.75">
      <c r="A37" s="28" t="s">
        <v>65</v>
      </c>
      <c r="B37" s="29" t="s">
        <v>66</v>
      </c>
      <c r="C37" s="30"/>
      <c r="D37" s="30"/>
      <c r="E37" s="30"/>
    </row>
    <row r="38" spans="1:5" ht="16.5" thickBot="1">
      <c r="A38" s="31" t="s">
        <v>67</v>
      </c>
      <c r="B38" s="32" t="s">
        <v>68</v>
      </c>
      <c r="C38" s="34"/>
      <c r="D38" s="34"/>
      <c r="E38" s="34"/>
    </row>
    <row r="39" spans="1:5" ht="16.5" thickBot="1">
      <c r="A39" s="22" t="s">
        <v>69</v>
      </c>
      <c r="B39" s="23" t="s">
        <v>70</v>
      </c>
      <c r="C39" s="24">
        <f>SUM(C40:C50)</f>
        <v>0</v>
      </c>
      <c r="D39" s="24">
        <f t="shared" ref="D39:E39" si="5">SUM(D40:D50)</f>
        <v>0</v>
      </c>
      <c r="E39" s="24">
        <f t="shared" si="5"/>
        <v>0</v>
      </c>
    </row>
    <row r="40" spans="1:5" ht="15.75">
      <c r="A40" s="25" t="s">
        <v>71</v>
      </c>
      <c r="B40" s="26" t="s">
        <v>72</v>
      </c>
      <c r="C40" s="27"/>
      <c r="D40" s="27"/>
      <c r="E40" s="27"/>
    </row>
    <row r="41" spans="1:5" ht="15.75">
      <c r="A41" s="28" t="s">
        <v>73</v>
      </c>
      <c r="B41" s="29" t="s">
        <v>74</v>
      </c>
      <c r="C41" s="30"/>
      <c r="D41" s="30"/>
      <c r="E41" s="30"/>
    </row>
    <row r="42" spans="1:5" ht="15.75">
      <c r="A42" s="28" t="s">
        <v>75</v>
      </c>
      <c r="B42" s="29" t="s">
        <v>76</v>
      </c>
      <c r="C42" s="30"/>
      <c r="D42" s="30"/>
      <c r="E42" s="30"/>
    </row>
    <row r="43" spans="1:5" ht="15.75">
      <c r="A43" s="28" t="s">
        <v>77</v>
      </c>
      <c r="B43" s="29" t="s">
        <v>78</v>
      </c>
      <c r="C43" s="30"/>
      <c r="D43" s="30"/>
      <c r="E43" s="30"/>
    </row>
    <row r="44" spans="1:5" ht="15.75">
      <c r="A44" s="28" t="s">
        <v>79</v>
      </c>
      <c r="B44" s="29" t="s">
        <v>80</v>
      </c>
      <c r="C44" s="30"/>
      <c r="D44" s="30"/>
      <c r="E44" s="30"/>
    </row>
    <row r="45" spans="1:5" ht="15.75">
      <c r="A45" s="28" t="s">
        <v>81</v>
      </c>
      <c r="B45" s="29" t="s">
        <v>82</v>
      </c>
      <c r="C45" s="30"/>
      <c r="D45" s="30"/>
      <c r="E45" s="30"/>
    </row>
    <row r="46" spans="1:5" ht="15.75">
      <c r="A46" s="28" t="s">
        <v>83</v>
      </c>
      <c r="B46" s="29" t="s">
        <v>84</v>
      </c>
      <c r="C46" s="30"/>
      <c r="D46" s="30"/>
      <c r="E46" s="30"/>
    </row>
    <row r="47" spans="1:5" ht="15.75">
      <c r="A47" s="28" t="s">
        <v>85</v>
      </c>
      <c r="B47" s="29" t="s">
        <v>86</v>
      </c>
      <c r="C47" s="30"/>
      <c r="D47" s="30"/>
      <c r="E47" s="30"/>
    </row>
    <row r="48" spans="1:5" ht="15.75">
      <c r="A48" s="28" t="s">
        <v>87</v>
      </c>
      <c r="B48" s="29" t="s">
        <v>88</v>
      </c>
      <c r="C48" s="30"/>
      <c r="D48" s="30"/>
      <c r="E48" s="30"/>
    </row>
    <row r="49" spans="1:5" ht="15.75">
      <c r="A49" s="31" t="s">
        <v>89</v>
      </c>
      <c r="B49" s="32" t="s">
        <v>90</v>
      </c>
      <c r="C49" s="34"/>
      <c r="D49" s="34"/>
      <c r="E49" s="34"/>
    </row>
    <row r="50" spans="1:5" ht="16.5" thickBot="1">
      <c r="A50" s="31" t="s">
        <v>91</v>
      </c>
      <c r="B50" s="32" t="s">
        <v>92</v>
      </c>
      <c r="C50" s="34"/>
      <c r="D50" s="34"/>
      <c r="E50" s="34"/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24">
        <f t="shared" ref="D51:E51" si="6">SUM(D52:D56)</f>
        <v>0</v>
      </c>
      <c r="E51" s="24">
        <f t="shared" si="6"/>
        <v>0</v>
      </c>
    </row>
    <row r="52" spans="1:5" ht="15.75">
      <c r="A52" s="25" t="s">
        <v>95</v>
      </c>
      <c r="B52" s="26" t="s">
        <v>96</v>
      </c>
      <c r="C52" s="27"/>
      <c r="D52" s="27"/>
      <c r="E52" s="27"/>
    </row>
    <row r="53" spans="1:5" ht="15.75">
      <c r="A53" s="28" t="s">
        <v>97</v>
      </c>
      <c r="B53" s="29" t="s">
        <v>98</v>
      </c>
      <c r="C53" s="30"/>
      <c r="D53" s="30"/>
      <c r="E53" s="30"/>
    </row>
    <row r="54" spans="1:5" ht="15.75">
      <c r="A54" s="28" t="s">
        <v>99</v>
      </c>
      <c r="B54" s="29" t="s">
        <v>100</v>
      </c>
      <c r="C54" s="30"/>
      <c r="D54" s="30"/>
      <c r="E54" s="30"/>
    </row>
    <row r="55" spans="1:5" ht="15.75">
      <c r="A55" s="28" t="s">
        <v>101</v>
      </c>
      <c r="B55" s="29" t="s">
        <v>102</v>
      </c>
      <c r="C55" s="30"/>
      <c r="D55" s="30"/>
      <c r="E55" s="30"/>
    </row>
    <row r="56" spans="1:5" ht="16.5" thickBot="1">
      <c r="A56" s="31" t="s">
        <v>103</v>
      </c>
      <c r="B56" s="32" t="s">
        <v>104</v>
      </c>
      <c r="C56" s="34"/>
      <c r="D56" s="34"/>
      <c r="E56" s="34"/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24">
        <f t="shared" ref="D57:E57" si="7">SUM(D58:D60)</f>
        <v>0</v>
      </c>
      <c r="E57" s="24">
        <f t="shared" si="7"/>
        <v>0</v>
      </c>
    </row>
    <row r="58" spans="1:5" ht="31.5">
      <c r="A58" s="25" t="s">
        <v>107</v>
      </c>
      <c r="B58" s="26" t="s">
        <v>108</v>
      </c>
      <c r="C58" s="27"/>
      <c r="D58" s="27"/>
      <c r="E58" s="27"/>
    </row>
    <row r="59" spans="1:5" ht="31.5">
      <c r="A59" s="28" t="s">
        <v>109</v>
      </c>
      <c r="B59" s="29" t="s">
        <v>110</v>
      </c>
      <c r="C59" s="30"/>
      <c r="D59" s="30"/>
      <c r="E59" s="30"/>
    </row>
    <row r="60" spans="1:5" ht="15.75">
      <c r="A60" s="28" t="s">
        <v>111</v>
      </c>
      <c r="B60" s="29" t="s">
        <v>112</v>
      </c>
      <c r="C60" s="30"/>
      <c r="D60" s="30"/>
      <c r="E60" s="30"/>
    </row>
    <row r="61" spans="1:5" ht="16.5" thickBot="1">
      <c r="A61" s="31" t="s">
        <v>113</v>
      </c>
      <c r="B61" s="32" t="s">
        <v>114</v>
      </c>
      <c r="C61" s="34"/>
      <c r="D61" s="34"/>
      <c r="E61" s="34"/>
    </row>
    <row r="62" spans="1:5" ht="16.5" thickBot="1">
      <c r="A62" s="22" t="s">
        <v>115</v>
      </c>
      <c r="B62" s="33" t="s">
        <v>116</v>
      </c>
      <c r="C62" s="24">
        <f>SUM(C63:C65)</f>
        <v>0</v>
      </c>
      <c r="D62" s="24">
        <f t="shared" ref="D62:E62" si="8">SUM(D63:D65)</f>
        <v>0</v>
      </c>
      <c r="E62" s="24">
        <f t="shared" si="8"/>
        <v>0</v>
      </c>
    </row>
    <row r="63" spans="1:5" ht="31.5">
      <c r="A63" s="25" t="s">
        <v>117</v>
      </c>
      <c r="B63" s="26" t="s">
        <v>118</v>
      </c>
      <c r="C63" s="30"/>
      <c r="D63" s="30"/>
      <c r="E63" s="30"/>
    </row>
    <row r="64" spans="1:5" ht="31.5">
      <c r="A64" s="28" t="s">
        <v>119</v>
      </c>
      <c r="B64" s="29" t="s">
        <v>120</v>
      </c>
      <c r="C64" s="30"/>
      <c r="D64" s="30"/>
      <c r="E64" s="30"/>
    </row>
    <row r="65" spans="1:5" ht="15.75">
      <c r="A65" s="28" t="s">
        <v>121</v>
      </c>
      <c r="B65" s="29" t="s">
        <v>122</v>
      </c>
      <c r="C65" s="30"/>
      <c r="D65" s="30"/>
      <c r="E65" s="30"/>
    </row>
    <row r="66" spans="1:5" ht="16.5" thickBot="1">
      <c r="A66" s="31" t="s">
        <v>123</v>
      </c>
      <c r="B66" s="32" t="s">
        <v>124</v>
      </c>
      <c r="C66" s="30"/>
      <c r="D66" s="30"/>
      <c r="E66" s="30"/>
    </row>
    <row r="67" spans="1:5" ht="16.5" thickBot="1">
      <c r="A67" s="22" t="s">
        <v>125</v>
      </c>
      <c r="B67" s="23" t="s">
        <v>126</v>
      </c>
      <c r="C67" s="24">
        <f>+C10+C17+C24+C31+C39+C51+C57+C62</f>
        <v>0</v>
      </c>
      <c r="D67" s="24">
        <f t="shared" ref="D67:E67" si="9">+D10+D17+D24+D31+D39+D51+D57+D62</f>
        <v>0</v>
      </c>
      <c r="E67" s="24">
        <f t="shared" si="9"/>
        <v>0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4">
        <f t="shared" ref="D68:E68" si="10">SUM(D69:D71)</f>
        <v>0</v>
      </c>
      <c r="E68" s="24">
        <f t="shared" si="10"/>
        <v>0</v>
      </c>
    </row>
    <row r="69" spans="1:5" ht="15.75">
      <c r="A69" s="25" t="s">
        <v>129</v>
      </c>
      <c r="B69" s="26" t="s">
        <v>130</v>
      </c>
      <c r="C69" s="30"/>
      <c r="D69" s="30"/>
      <c r="E69" s="30"/>
    </row>
    <row r="70" spans="1:5" ht="15.75">
      <c r="A70" s="28" t="s">
        <v>131</v>
      </c>
      <c r="B70" s="29" t="s">
        <v>132</v>
      </c>
      <c r="C70" s="30"/>
      <c r="D70" s="30"/>
      <c r="E70" s="30"/>
    </row>
    <row r="71" spans="1:5" ht="16.5" thickBot="1">
      <c r="A71" s="31" t="s">
        <v>133</v>
      </c>
      <c r="B71" s="38" t="s">
        <v>134</v>
      </c>
      <c r="C71" s="30"/>
      <c r="D71" s="30"/>
      <c r="E71" s="30"/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24">
        <f t="shared" ref="D72:E72" si="11">SUM(D73:D76)</f>
        <v>0</v>
      </c>
      <c r="E72" s="24">
        <f t="shared" si="11"/>
        <v>0</v>
      </c>
    </row>
    <row r="73" spans="1:5" ht="15.75">
      <c r="A73" s="25" t="s">
        <v>137</v>
      </c>
      <c r="B73" s="26" t="s">
        <v>138</v>
      </c>
      <c r="C73" s="30"/>
      <c r="D73" s="30"/>
      <c r="E73" s="30"/>
    </row>
    <row r="74" spans="1:5" ht="15.75">
      <c r="A74" s="28" t="s">
        <v>139</v>
      </c>
      <c r="B74" s="29" t="s">
        <v>140</v>
      </c>
      <c r="C74" s="30"/>
      <c r="D74" s="30"/>
      <c r="E74" s="30"/>
    </row>
    <row r="75" spans="1:5" ht="15.75">
      <c r="A75" s="28" t="s">
        <v>141</v>
      </c>
      <c r="B75" s="29" t="s">
        <v>142</v>
      </c>
      <c r="C75" s="30"/>
      <c r="D75" s="30"/>
      <c r="E75" s="30"/>
    </row>
    <row r="76" spans="1:5" ht="16.5" thickBot="1">
      <c r="A76" s="31" t="s">
        <v>143</v>
      </c>
      <c r="B76" s="32" t="s">
        <v>144</v>
      </c>
      <c r="C76" s="30"/>
      <c r="D76" s="30"/>
      <c r="E76" s="30"/>
    </row>
    <row r="77" spans="1:5" ht="16.5" thickBot="1">
      <c r="A77" s="37" t="s">
        <v>145</v>
      </c>
      <c r="B77" s="33" t="s">
        <v>146</v>
      </c>
      <c r="C77" s="24">
        <f>SUM(C78:C79)</f>
        <v>0</v>
      </c>
      <c r="D77" s="24">
        <f t="shared" ref="D77:E77" si="12">SUM(D78:D79)</f>
        <v>0</v>
      </c>
      <c r="E77" s="24">
        <f t="shared" si="12"/>
        <v>0</v>
      </c>
    </row>
    <row r="78" spans="1:5" ht="15.75">
      <c r="A78" s="25" t="s">
        <v>147</v>
      </c>
      <c r="B78" s="26" t="s">
        <v>148</v>
      </c>
      <c r="C78" s="30"/>
      <c r="D78" s="30"/>
      <c r="E78" s="30"/>
    </row>
    <row r="79" spans="1:5" ht="16.5" thickBot="1">
      <c r="A79" s="31" t="s">
        <v>149</v>
      </c>
      <c r="B79" s="32" t="s">
        <v>150</v>
      </c>
      <c r="C79" s="30"/>
      <c r="D79" s="30"/>
      <c r="E79" s="30"/>
    </row>
    <row r="80" spans="1:5" ht="16.5" thickBot="1">
      <c r="A80" s="37" t="s">
        <v>151</v>
      </c>
      <c r="B80" s="33" t="s">
        <v>152</v>
      </c>
      <c r="C80" s="24">
        <f>SUM(C81:C83)</f>
        <v>0</v>
      </c>
      <c r="D80" s="24">
        <f t="shared" ref="D80:E80" si="13">SUM(D81:D83)</f>
        <v>0</v>
      </c>
      <c r="E80" s="24">
        <f t="shared" si="13"/>
        <v>0</v>
      </c>
    </row>
    <row r="81" spans="1:5" ht="15.75">
      <c r="A81" s="25" t="s">
        <v>153</v>
      </c>
      <c r="B81" s="26" t="s">
        <v>154</v>
      </c>
      <c r="C81" s="30"/>
      <c r="D81" s="30"/>
      <c r="E81" s="30"/>
    </row>
    <row r="82" spans="1:5" ht="15.75">
      <c r="A82" s="28" t="s">
        <v>155</v>
      </c>
      <c r="B82" s="29" t="s">
        <v>156</v>
      </c>
      <c r="C82" s="30"/>
      <c r="D82" s="30"/>
      <c r="E82" s="30"/>
    </row>
    <row r="83" spans="1:5" ht="16.5" thickBot="1">
      <c r="A83" s="31" t="s">
        <v>157</v>
      </c>
      <c r="B83" s="32" t="s">
        <v>158</v>
      </c>
      <c r="C83" s="30"/>
      <c r="D83" s="30"/>
      <c r="E83" s="30"/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24">
        <f t="shared" ref="D84:E84" si="14">SUM(D85:D88)</f>
        <v>0</v>
      </c>
      <c r="E84" s="24">
        <f t="shared" si="14"/>
        <v>0</v>
      </c>
    </row>
    <row r="85" spans="1:5" ht="15.75">
      <c r="A85" s="39" t="s">
        <v>161</v>
      </c>
      <c r="B85" s="26" t="s">
        <v>162</v>
      </c>
      <c r="C85" s="30"/>
      <c r="D85" s="30"/>
      <c r="E85" s="30"/>
    </row>
    <row r="86" spans="1:5" ht="15.75">
      <c r="A86" s="40" t="s">
        <v>163</v>
      </c>
      <c r="B86" s="29" t="s">
        <v>164</v>
      </c>
      <c r="C86" s="30"/>
      <c r="D86" s="30"/>
      <c r="E86" s="30"/>
    </row>
    <row r="87" spans="1:5" ht="15.75">
      <c r="A87" s="40" t="s">
        <v>165</v>
      </c>
      <c r="B87" s="29" t="s">
        <v>166</v>
      </c>
      <c r="C87" s="30"/>
      <c r="D87" s="30"/>
      <c r="E87" s="30"/>
    </row>
    <row r="88" spans="1:5" ht="16.5" thickBot="1">
      <c r="A88" s="41" t="s">
        <v>167</v>
      </c>
      <c r="B88" s="32" t="s">
        <v>168</v>
      </c>
      <c r="C88" s="30"/>
      <c r="D88" s="30"/>
      <c r="E88" s="30"/>
    </row>
    <row r="89" spans="1:5" ht="16.5" thickBot="1">
      <c r="A89" s="37" t="s">
        <v>169</v>
      </c>
      <c r="B89" s="33" t="s">
        <v>170</v>
      </c>
      <c r="C89" s="42"/>
      <c r="D89" s="42"/>
      <c r="E89" s="42"/>
    </row>
    <row r="90" spans="1:5" ht="16.5" thickBot="1">
      <c r="A90" s="37" t="s">
        <v>171</v>
      </c>
      <c r="B90" s="33" t="s">
        <v>172</v>
      </c>
      <c r="C90" s="42"/>
      <c r="D90" s="42"/>
      <c r="E90" s="42"/>
    </row>
    <row r="91" spans="1:5" ht="16.5" thickBot="1">
      <c r="A91" s="37" t="s">
        <v>173</v>
      </c>
      <c r="B91" s="43" t="s">
        <v>174</v>
      </c>
      <c r="C91" s="24">
        <f>+C68+C72+C77+C80+C84+C90+C89</f>
        <v>0</v>
      </c>
      <c r="D91" s="24">
        <f t="shared" ref="D91:E91" si="15">+D68+D72+D77+D80+D84+D90+D89</f>
        <v>0</v>
      </c>
      <c r="E91" s="24">
        <f t="shared" si="15"/>
        <v>0</v>
      </c>
    </row>
    <row r="92" spans="1:5" ht="16.5" thickBot="1">
      <c r="A92" s="44" t="s">
        <v>175</v>
      </c>
      <c r="B92" s="45" t="s">
        <v>176</v>
      </c>
      <c r="C92" s="24">
        <f>+C67+C91</f>
        <v>0</v>
      </c>
      <c r="D92" s="24">
        <f t="shared" ref="D92:E92" si="16">+D67+D91</f>
        <v>0</v>
      </c>
      <c r="E92" s="24">
        <f t="shared" si="16"/>
        <v>0</v>
      </c>
    </row>
    <row r="93" spans="1:5" ht="16.5" thickBot="1">
      <c r="A93" s="46"/>
      <c r="B93" s="47"/>
      <c r="C93" s="48"/>
    </row>
    <row r="94" spans="1:5" ht="16.5" thickBot="1">
      <c r="A94" s="14"/>
      <c r="B94" s="173" t="s">
        <v>177</v>
      </c>
      <c r="C94" s="50"/>
      <c r="D94" s="50"/>
      <c r="E94" s="50"/>
    </row>
    <row r="95" spans="1:5" ht="16.5" thickBot="1">
      <c r="A95" s="51" t="s">
        <v>11</v>
      </c>
      <c r="B95" s="52" t="s">
        <v>331</v>
      </c>
      <c r="C95" s="53">
        <f>+C96+C97+C98+C99+C100+C113</f>
        <v>0</v>
      </c>
      <c r="D95" s="53">
        <f t="shared" ref="D95:E95" si="17">+D96+D97+D98+D99+D100+D113</f>
        <v>0</v>
      </c>
      <c r="E95" s="53">
        <f t="shared" si="17"/>
        <v>0</v>
      </c>
    </row>
    <row r="96" spans="1:5" ht="15.75">
      <c r="A96" s="54" t="s">
        <v>13</v>
      </c>
      <c r="B96" s="55" t="s">
        <v>178</v>
      </c>
      <c r="C96" s="56"/>
      <c r="D96" s="56"/>
      <c r="E96" s="56"/>
    </row>
    <row r="97" spans="1:5" ht="15.75">
      <c r="A97" s="28" t="s">
        <v>15</v>
      </c>
      <c r="B97" s="57" t="s">
        <v>179</v>
      </c>
      <c r="C97" s="30"/>
      <c r="D97" s="30"/>
      <c r="E97" s="30"/>
    </row>
    <row r="98" spans="1:5" ht="15.75">
      <c r="A98" s="28" t="s">
        <v>17</v>
      </c>
      <c r="B98" s="57" t="s">
        <v>180</v>
      </c>
      <c r="C98" s="34"/>
      <c r="D98" s="34"/>
      <c r="E98" s="34"/>
    </row>
    <row r="99" spans="1:5" ht="15.75">
      <c r="A99" s="28" t="s">
        <v>19</v>
      </c>
      <c r="B99" s="58" t="s">
        <v>181</v>
      </c>
      <c r="C99" s="34"/>
      <c r="D99" s="34"/>
      <c r="E99" s="34"/>
    </row>
    <row r="100" spans="1:5" ht="15.75">
      <c r="A100" s="28" t="s">
        <v>182</v>
      </c>
      <c r="B100" s="59" t="s">
        <v>183</v>
      </c>
      <c r="C100" s="34"/>
      <c r="D100" s="34"/>
      <c r="E100" s="34"/>
    </row>
    <row r="101" spans="1:5" ht="15.75">
      <c r="A101" s="28" t="s">
        <v>23</v>
      </c>
      <c r="B101" s="57" t="s">
        <v>184</v>
      </c>
      <c r="C101" s="34"/>
      <c r="D101" s="34"/>
      <c r="E101" s="34"/>
    </row>
    <row r="102" spans="1:5" ht="15.75">
      <c r="A102" s="28" t="s">
        <v>185</v>
      </c>
      <c r="B102" s="60" t="s">
        <v>186</v>
      </c>
      <c r="C102" s="34"/>
      <c r="D102" s="34"/>
      <c r="E102" s="34"/>
    </row>
    <row r="103" spans="1:5" ht="15.75">
      <c r="A103" s="28" t="s">
        <v>187</v>
      </c>
      <c r="B103" s="60" t="s">
        <v>188</v>
      </c>
      <c r="C103" s="34"/>
      <c r="D103" s="34"/>
      <c r="E103" s="34"/>
    </row>
    <row r="104" spans="1:5" ht="15.75">
      <c r="A104" s="28" t="s">
        <v>189</v>
      </c>
      <c r="B104" s="60" t="s">
        <v>190</v>
      </c>
      <c r="C104" s="34"/>
      <c r="D104" s="34"/>
      <c r="E104" s="34"/>
    </row>
    <row r="105" spans="1:5" ht="31.5">
      <c r="A105" s="28" t="s">
        <v>191</v>
      </c>
      <c r="B105" s="61" t="s">
        <v>192</v>
      </c>
      <c r="C105" s="34"/>
      <c r="D105" s="34"/>
      <c r="E105" s="34"/>
    </row>
    <row r="106" spans="1:5" ht="31.5">
      <c r="A106" s="28" t="s">
        <v>193</v>
      </c>
      <c r="B106" s="61" t="s">
        <v>194</v>
      </c>
      <c r="C106" s="34"/>
      <c r="D106" s="34"/>
      <c r="E106" s="34"/>
    </row>
    <row r="107" spans="1:5" ht="15.75">
      <c r="A107" s="28" t="s">
        <v>195</v>
      </c>
      <c r="B107" s="60" t="s">
        <v>196</v>
      </c>
      <c r="C107" s="34"/>
      <c r="D107" s="34"/>
      <c r="E107" s="34"/>
    </row>
    <row r="108" spans="1:5" ht="15.75">
      <c r="A108" s="28" t="s">
        <v>197</v>
      </c>
      <c r="B108" s="60" t="s">
        <v>198</v>
      </c>
      <c r="C108" s="34"/>
      <c r="D108" s="34"/>
      <c r="E108" s="34"/>
    </row>
    <row r="109" spans="1:5" ht="31.5">
      <c r="A109" s="28" t="s">
        <v>199</v>
      </c>
      <c r="B109" s="61" t="s">
        <v>200</v>
      </c>
      <c r="C109" s="34"/>
      <c r="D109" s="34"/>
      <c r="E109" s="34"/>
    </row>
    <row r="110" spans="1:5" ht="15.75">
      <c r="A110" s="62" t="s">
        <v>201</v>
      </c>
      <c r="B110" s="63" t="s">
        <v>202</v>
      </c>
      <c r="C110" s="34"/>
      <c r="D110" s="34"/>
      <c r="E110" s="34"/>
    </row>
    <row r="111" spans="1:5" ht="15.75">
      <c r="A111" s="28" t="s">
        <v>203</v>
      </c>
      <c r="B111" s="63" t="s">
        <v>204</v>
      </c>
      <c r="C111" s="34"/>
      <c r="D111" s="34"/>
      <c r="E111" s="34"/>
    </row>
    <row r="112" spans="1:5" ht="31.5">
      <c r="A112" s="28" t="s">
        <v>205</v>
      </c>
      <c r="B112" s="61" t="s">
        <v>206</v>
      </c>
      <c r="C112" s="30"/>
      <c r="D112" s="30"/>
      <c r="E112" s="30"/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332</v>
      </c>
      <c r="C116" s="24">
        <f>+C117+C119+C121</f>
        <v>0</v>
      </c>
      <c r="D116" s="24">
        <f t="shared" ref="D116:E116" si="18">+D117+D119+D121</f>
        <v>0</v>
      </c>
      <c r="E116" s="24">
        <f t="shared" si="18"/>
        <v>0</v>
      </c>
    </row>
    <row r="117" spans="1:5" ht="15.75">
      <c r="A117" s="25" t="s">
        <v>27</v>
      </c>
      <c r="B117" s="57" t="s">
        <v>213</v>
      </c>
      <c r="C117" s="27"/>
      <c r="D117" s="27"/>
      <c r="E117" s="27"/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/>
      <c r="D119" s="30"/>
      <c r="E119" s="30"/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/>
      <c r="D121" s="69"/>
      <c r="E121" s="69"/>
    </row>
    <row r="122" spans="1:5" ht="31.5">
      <c r="A122" s="25" t="s">
        <v>37</v>
      </c>
      <c r="B122" s="71" t="s">
        <v>218</v>
      </c>
      <c r="C122" s="69"/>
      <c r="D122" s="69"/>
      <c r="E122" s="69"/>
    </row>
    <row r="123" spans="1:5" ht="31.5">
      <c r="A123" s="25" t="s">
        <v>219</v>
      </c>
      <c r="B123" s="72" t="s">
        <v>220</v>
      </c>
      <c r="C123" s="69"/>
      <c r="D123" s="69"/>
      <c r="E123" s="69"/>
    </row>
    <row r="124" spans="1:5" ht="31.5">
      <c r="A124" s="25" t="s">
        <v>221</v>
      </c>
      <c r="B124" s="61" t="s">
        <v>194</v>
      </c>
      <c r="C124" s="69"/>
      <c r="D124" s="69"/>
      <c r="E124" s="69"/>
    </row>
    <row r="125" spans="1:5" ht="15.75">
      <c r="A125" s="25" t="s">
        <v>222</v>
      </c>
      <c r="B125" s="61" t="s">
        <v>223</v>
      </c>
      <c r="C125" s="69"/>
      <c r="D125" s="69"/>
      <c r="E125" s="69"/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+C95+C116</f>
        <v>0</v>
      </c>
      <c r="D130" s="24">
        <f t="shared" ref="D130:E130" si="19">+D95+D116</f>
        <v>0</v>
      </c>
      <c r="E130" s="24">
        <f t="shared" si="19"/>
        <v>0</v>
      </c>
    </row>
    <row r="131" spans="1:5" ht="32.25" thickBot="1">
      <c r="A131" s="22" t="s">
        <v>232</v>
      </c>
      <c r="B131" s="23" t="s">
        <v>233</v>
      </c>
      <c r="C131" s="24">
        <f>+C132+C133+C134</f>
        <v>0</v>
      </c>
      <c r="D131" s="24">
        <f t="shared" ref="D131:E131" si="20">+D132+D133+D134</f>
        <v>0</v>
      </c>
      <c r="E131" s="24">
        <f t="shared" si="20"/>
        <v>0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/>
      <c r="E134" s="69"/>
    </row>
    <row r="135" spans="1:5" ht="16.5" thickBot="1">
      <c r="A135" s="22" t="s">
        <v>69</v>
      </c>
      <c r="B135" s="23" t="s">
        <v>237</v>
      </c>
      <c r="C135" s="24">
        <f>+C136+C137+C138+C139+C140+C141</f>
        <v>0</v>
      </c>
      <c r="D135" s="24">
        <f t="shared" ref="D135:E135" si="21">+D136+D137+D138+D139+D140+D141</f>
        <v>0</v>
      </c>
      <c r="E135" s="24">
        <f t="shared" si="21"/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+C143+C144+C146+C147+C145</f>
        <v>0</v>
      </c>
      <c r="D142" s="24">
        <f t="shared" ref="D142:E142" si="22">+D143+D144+D146+D147+D145</f>
        <v>0</v>
      </c>
      <c r="E142" s="24">
        <f t="shared" si="22"/>
        <v>0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/>
      <c r="D144" s="69"/>
      <c r="E144" s="69"/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+C149+C150+C151+C152+C153</f>
        <v>0</v>
      </c>
      <c r="D148" s="76">
        <f t="shared" ref="D148:E148" si="23">+D149+D150+D151+D152+D153</f>
        <v>0</v>
      </c>
      <c r="E148" s="76">
        <f t="shared" si="23"/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+C131+C135+C142+C148+C154+C155</f>
        <v>0</v>
      </c>
      <c r="D156" s="78">
        <f t="shared" ref="D156:E156" si="24">+D131+D135+D142+D148+D154+D155</f>
        <v>0</v>
      </c>
      <c r="E156" s="78">
        <f t="shared" si="24"/>
        <v>0</v>
      </c>
    </row>
    <row r="157" spans="1:5" ht="16.5" thickBot="1">
      <c r="A157" s="79" t="s">
        <v>262</v>
      </c>
      <c r="B157" s="80" t="s">
        <v>263</v>
      </c>
      <c r="C157" s="78">
        <f>+C130+C156</f>
        <v>0</v>
      </c>
      <c r="D157" s="78">
        <f t="shared" ref="D157:E157" si="25">+D130+D156</f>
        <v>0</v>
      </c>
      <c r="E157" s="78">
        <f t="shared" si="25"/>
        <v>0</v>
      </c>
    </row>
    <row r="158" spans="1:5" ht="16.5" thickBot="1">
      <c r="A158" s="81"/>
      <c r="B158" s="82"/>
      <c r="C158" s="83"/>
    </row>
    <row r="159" spans="1:5" ht="16.5" thickBot="1">
      <c r="A159" s="84" t="s">
        <v>264</v>
      </c>
      <c r="B159" s="85"/>
      <c r="C159" s="86"/>
      <c r="D159" s="86"/>
      <c r="E159" s="86"/>
    </row>
    <row r="160" spans="1:5" ht="16.5" thickBot="1">
      <c r="A160" s="84" t="s">
        <v>265</v>
      </c>
      <c r="B160" s="85"/>
      <c r="C160" s="86"/>
      <c r="D160" s="86"/>
      <c r="E160" s="86"/>
    </row>
  </sheetData>
  <mergeCells count="5">
    <mergeCell ref="C6:E6"/>
    <mergeCell ref="B4:E4"/>
    <mergeCell ref="B5:E5"/>
    <mergeCell ref="A1:E1"/>
    <mergeCell ref="A2:E2"/>
  </mergeCells>
  <pageMargins left="0.7" right="0.7" top="0.75" bottom="0.75" header="0.3" footer="0.3"/>
  <pageSetup paperSize="9" scale="59" orientation="portrait" r:id="rId1"/>
  <rowBreaks count="3" manualBreakCount="3">
    <brk id="50" max="16383" man="1"/>
    <brk id="92" max="16383" man="1"/>
    <brk id="1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/>
  </sheetPr>
  <dimension ref="A1:E160"/>
  <sheetViews>
    <sheetView view="pageBreakPreview" zoomScale="60" workbookViewId="0">
      <selection activeCell="A2" sqref="A2:E2"/>
    </sheetView>
  </sheetViews>
  <sheetFormatPr defaultRowHeight="15"/>
  <cols>
    <col min="1" max="1" width="14.7109375" customWidth="1"/>
    <col min="2" max="2" width="64.28515625" customWidth="1"/>
    <col min="3" max="3" width="14.5703125" customWidth="1"/>
    <col min="4" max="4" width="15.140625" customWidth="1"/>
    <col min="5" max="5" width="15" customWidth="1"/>
  </cols>
  <sheetData>
    <row r="1" spans="1:5">
      <c r="A1" s="240" t="s">
        <v>416</v>
      </c>
      <c r="B1" s="240"/>
      <c r="C1" s="240"/>
      <c r="D1" s="240"/>
      <c r="E1" s="240"/>
    </row>
    <row r="2" spans="1:5">
      <c r="A2" s="253" t="s">
        <v>600</v>
      </c>
      <c r="B2" s="253"/>
      <c r="C2" s="253"/>
      <c r="D2" s="253"/>
      <c r="E2" s="253"/>
    </row>
    <row r="3" spans="1:5" ht="15.75" thickBot="1"/>
    <row r="4" spans="1:5" ht="15.75">
      <c r="A4" s="8" t="s">
        <v>0</v>
      </c>
      <c r="B4" s="246" t="s">
        <v>1</v>
      </c>
      <c r="C4" s="247"/>
      <c r="D4" s="247"/>
      <c r="E4" s="248"/>
    </row>
    <row r="5" spans="1:5" ht="32.25" thickBot="1">
      <c r="A5" s="92" t="s">
        <v>2</v>
      </c>
      <c r="B5" s="249" t="s">
        <v>411</v>
      </c>
      <c r="C5" s="250"/>
      <c r="D5" s="250"/>
      <c r="E5" s="251"/>
    </row>
    <row r="6" spans="1:5" ht="16.5" thickBot="1">
      <c r="A6" s="13"/>
      <c r="B6" s="13"/>
      <c r="C6" s="252" t="s">
        <v>364</v>
      </c>
      <c r="D6" s="252"/>
      <c r="E6" s="252"/>
    </row>
    <row r="7" spans="1:5" ht="32.25" thickBot="1">
      <c r="A7" s="14" t="s">
        <v>4</v>
      </c>
      <c r="B7" s="15" t="s">
        <v>5</v>
      </c>
      <c r="C7" s="91" t="s">
        <v>373</v>
      </c>
      <c r="D7" s="91" t="s">
        <v>414</v>
      </c>
      <c r="E7" s="91" t="s">
        <v>415</v>
      </c>
    </row>
    <row r="8" spans="1:5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413</v>
      </c>
    </row>
    <row r="9" spans="1:5" ht="16.5" thickBot="1">
      <c r="A9" s="19"/>
      <c r="B9" s="20" t="s">
        <v>10</v>
      </c>
      <c r="C9" s="21"/>
      <c r="D9" s="21"/>
      <c r="E9" s="21"/>
    </row>
    <row r="10" spans="1:5" ht="16.5" thickBot="1">
      <c r="A10" s="22" t="s">
        <v>11</v>
      </c>
      <c r="B10" s="23" t="s">
        <v>12</v>
      </c>
      <c r="C10" s="24">
        <f>+C11+C12+C13+C14+C15+C16</f>
        <v>0</v>
      </c>
      <c r="D10" s="24">
        <f t="shared" ref="D10:E10" si="0">+D11+D12+D13+D14+D15+D16</f>
        <v>0</v>
      </c>
      <c r="E10" s="24">
        <f t="shared" si="0"/>
        <v>0</v>
      </c>
    </row>
    <row r="11" spans="1:5" ht="15.75">
      <c r="A11" s="25" t="s">
        <v>13</v>
      </c>
      <c r="B11" s="26" t="s">
        <v>14</v>
      </c>
      <c r="C11" s="27"/>
      <c r="D11" s="27"/>
      <c r="E11" s="27"/>
    </row>
    <row r="12" spans="1:5" ht="15.75">
      <c r="A12" s="28" t="s">
        <v>15</v>
      </c>
      <c r="B12" s="29" t="s">
        <v>16</v>
      </c>
      <c r="C12" s="30"/>
      <c r="D12" s="30"/>
      <c r="E12" s="30"/>
    </row>
    <row r="13" spans="1:5" ht="15.75">
      <c r="A13" s="28" t="s">
        <v>17</v>
      </c>
      <c r="B13" s="29" t="s">
        <v>18</v>
      </c>
      <c r="C13" s="30"/>
      <c r="D13" s="30"/>
      <c r="E13" s="30"/>
    </row>
    <row r="14" spans="1:5" ht="15.75">
      <c r="A14" s="28" t="s">
        <v>19</v>
      </c>
      <c r="B14" s="29" t="s">
        <v>20</v>
      </c>
      <c r="C14" s="30"/>
      <c r="D14" s="30"/>
      <c r="E14" s="30"/>
    </row>
    <row r="15" spans="1:5" ht="15.75">
      <c r="A15" s="28" t="s">
        <v>21</v>
      </c>
      <c r="B15" s="29" t="s">
        <v>22</v>
      </c>
      <c r="C15" s="30"/>
      <c r="D15" s="30"/>
      <c r="E15" s="30"/>
    </row>
    <row r="16" spans="1:5" ht="16.5" thickBot="1">
      <c r="A16" s="31" t="s">
        <v>23</v>
      </c>
      <c r="B16" s="32" t="s">
        <v>24</v>
      </c>
      <c r="C16" s="30"/>
      <c r="D16" s="30"/>
      <c r="E16" s="30"/>
    </row>
    <row r="17" spans="1:5" ht="32.25" thickBot="1">
      <c r="A17" s="22" t="s">
        <v>25</v>
      </c>
      <c r="B17" s="33" t="s">
        <v>26</v>
      </c>
      <c r="C17" s="24">
        <f>+C18+C19+C20+C21+C22</f>
        <v>0</v>
      </c>
      <c r="D17" s="24">
        <f t="shared" ref="D17:E17" si="1">+D18+D19+D20+D21+D22</f>
        <v>0</v>
      </c>
      <c r="E17" s="24">
        <f t="shared" si="1"/>
        <v>0</v>
      </c>
    </row>
    <row r="18" spans="1:5" ht="15.75">
      <c r="A18" s="25" t="s">
        <v>27</v>
      </c>
      <c r="B18" s="26" t="s">
        <v>28</v>
      </c>
      <c r="C18" s="27"/>
      <c r="D18" s="27"/>
      <c r="E18" s="27"/>
    </row>
    <row r="19" spans="1:5" ht="15.75">
      <c r="A19" s="28" t="s">
        <v>29</v>
      </c>
      <c r="B19" s="29" t="s">
        <v>30</v>
      </c>
      <c r="C19" s="30"/>
      <c r="D19" s="30"/>
      <c r="E19" s="30"/>
    </row>
    <row r="20" spans="1:5" ht="15.75">
      <c r="A20" s="28" t="s">
        <v>31</v>
      </c>
      <c r="B20" s="29" t="s">
        <v>32</v>
      </c>
      <c r="C20" s="30"/>
      <c r="D20" s="30"/>
      <c r="E20" s="30"/>
    </row>
    <row r="21" spans="1:5" ht="15.75">
      <c r="A21" s="28" t="s">
        <v>33</v>
      </c>
      <c r="B21" s="29" t="s">
        <v>34</v>
      </c>
      <c r="C21" s="30"/>
      <c r="D21" s="30"/>
      <c r="E21" s="30"/>
    </row>
    <row r="22" spans="1:5" ht="15.75">
      <c r="A22" s="28" t="s">
        <v>35</v>
      </c>
      <c r="B22" s="29" t="s">
        <v>36</v>
      </c>
      <c r="C22" s="30"/>
      <c r="D22" s="30"/>
      <c r="E22" s="30"/>
    </row>
    <row r="23" spans="1:5" ht="16.5" thickBot="1">
      <c r="A23" s="31" t="s">
        <v>37</v>
      </c>
      <c r="B23" s="32" t="s">
        <v>38</v>
      </c>
      <c r="C23" s="34"/>
      <c r="D23" s="34"/>
      <c r="E23" s="34"/>
    </row>
    <row r="24" spans="1:5" ht="32.25" thickBot="1">
      <c r="A24" s="22" t="s">
        <v>39</v>
      </c>
      <c r="B24" s="23" t="s">
        <v>40</v>
      </c>
      <c r="C24" s="24">
        <f>+C25+C26+C27+C28+C29</f>
        <v>0</v>
      </c>
      <c r="D24" s="24">
        <f t="shared" ref="D24:E24" si="2">+D25+D26+D27+D28+D29</f>
        <v>0</v>
      </c>
      <c r="E24" s="24">
        <f t="shared" si="2"/>
        <v>0</v>
      </c>
    </row>
    <row r="25" spans="1:5" ht="15.75">
      <c r="A25" s="25" t="s">
        <v>41</v>
      </c>
      <c r="B25" s="26" t="s">
        <v>42</v>
      </c>
      <c r="C25" s="27"/>
      <c r="D25" s="27"/>
      <c r="E25" s="27"/>
    </row>
    <row r="26" spans="1:5" ht="15.75">
      <c r="A26" s="28" t="s">
        <v>43</v>
      </c>
      <c r="B26" s="29" t="s">
        <v>44</v>
      </c>
      <c r="C26" s="30"/>
      <c r="D26" s="30"/>
      <c r="E26" s="30"/>
    </row>
    <row r="27" spans="1:5" ht="31.5">
      <c r="A27" s="28" t="s">
        <v>45</v>
      </c>
      <c r="B27" s="29" t="s">
        <v>46</v>
      </c>
      <c r="C27" s="30"/>
      <c r="D27" s="30"/>
      <c r="E27" s="30"/>
    </row>
    <row r="28" spans="1:5" ht="31.5">
      <c r="A28" s="28" t="s">
        <v>47</v>
      </c>
      <c r="B28" s="29" t="s">
        <v>48</v>
      </c>
      <c r="C28" s="30"/>
      <c r="D28" s="30"/>
      <c r="E28" s="30"/>
    </row>
    <row r="29" spans="1:5" ht="15.75">
      <c r="A29" s="28" t="s">
        <v>49</v>
      </c>
      <c r="B29" s="29" t="s">
        <v>50</v>
      </c>
      <c r="C29" s="30"/>
      <c r="D29" s="30"/>
      <c r="E29" s="30"/>
    </row>
    <row r="30" spans="1:5" ht="16.5" thickBot="1">
      <c r="A30" s="31" t="s">
        <v>51</v>
      </c>
      <c r="B30" s="32" t="s">
        <v>52</v>
      </c>
      <c r="C30" s="34"/>
      <c r="D30" s="34"/>
      <c r="E30" s="34"/>
    </row>
    <row r="31" spans="1:5" ht="16.5" thickBot="1">
      <c r="A31" s="22" t="s">
        <v>53</v>
      </c>
      <c r="B31" s="23" t="s">
        <v>54</v>
      </c>
      <c r="C31" s="24">
        <f>+C32+C36+C37+C38</f>
        <v>0</v>
      </c>
      <c r="D31" s="24">
        <f t="shared" ref="D31:E31" si="3">+D32+D36+D37+D38</f>
        <v>0</v>
      </c>
      <c r="E31" s="24">
        <f t="shared" si="3"/>
        <v>0</v>
      </c>
    </row>
    <row r="32" spans="1:5" ht="15.75">
      <c r="A32" s="25" t="s">
        <v>55</v>
      </c>
      <c r="B32" s="26" t="s">
        <v>56</v>
      </c>
      <c r="C32" s="35">
        <f>+C33+C34+C35</f>
        <v>0</v>
      </c>
      <c r="D32" s="35">
        <f t="shared" ref="D32:E32" si="4">+D33+D34+D35</f>
        <v>0</v>
      </c>
      <c r="E32" s="35">
        <f t="shared" si="4"/>
        <v>0</v>
      </c>
    </row>
    <row r="33" spans="1:5" ht="15.75">
      <c r="A33" s="28" t="s">
        <v>57</v>
      </c>
      <c r="B33" s="29" t="s">
        <v>58</v>
      </c>
      <c r="C33" s="30"/>
      <c r="D33" s="30"/>
      <c r="E33" s="30"/>
    </row>
    <row r="34" spans="1:5" ht="15.75">
      <c r="A34" s="28" t="s">
        <v>59</v>
      </c>
      <c r="B34" s="29" t="s">
        <v>60</v>
      </c>
      <c r="C34" s="30"/>
      <c r="D34" s="30"/>
      <c r="E34" s="30"/>
    </row>
    <row r="35" spans="1:5" ht="15.75">
      <c r="A35" s="28" t="s">
        <v>61</v>
      </c>
      <c r="B35" s="36" t="s">
        <v>62</v>
      </c>
      <c r="C35" s="30"/>
      <c r="D35" s="30"/>
      <c r="E35" s="30"/>
    </row>
    <row r="36" spans="1:5" ht="15.75">
      <c r="A36" s="28" t="s">
        <v>63</v>
      </c>
      <c r="B36" s="29" t="s">
        <v>64</v>
      </c>
      <c r="C36" s="30"/>
      <c r="D36" s="30"/>
      <c r="E36" s="30"/>
    </row>
    <row r="37" spans="1:5" ht="15.75">
      <c r="A37" s="28" t="s">
        <v>65</v>
      </c>
      <c r="B37" s="29" t="s">
        <v>66</v>
      </c>
      <c r="C37" s="30"/>
      <c r="D37" s="30"/>
      <c r="E37" s="30"/>
    </row>
    <row r="38" spans="1:5" ht="16.5" thickBot="1">
      <c r="A38" s="31" t="s">
        <v>67</v>
      </c>
      <c r="B38" s="32" t="s">
        <v>68</v>
      </c>
      <c r="C38" s="34"/>
      <c r="D38" s="34"/>
      <c r="E38" s="34"/>
    </row>
    <row r="39" spans="1:5" ht="16.5" thickBot="1">
      <c r="A39" s="22" t="s">
        <v>69</v>
      </c>
      <c r="B39" s="23" t="s">
        <v>70</v>
      </c>
      <c r="C39" s="24">
        <f>SUM(C40:C50)</f>
        <v>0</v>
      </c>
      <c r="D39" s="24">
        <f t="shared" ref="D39:E39" si="5">SUM(D40:D50)</f>
        <v>0</v>
      </c>
      <c r="E39" s="24">
        <f t="shared" si="5"/>
        <v>0</v>
      </c>
    </row>
    <row r="40" spans="1:5" ht="15.75">
      <c r="A40" s="25" t="s">
        <v>71</v>
      </c>
      <c r="B40" s="26" t="s">
        <v>72</v>
      </c>
      <c r="C40" s="27"/>
      <c r="D40" s="27"/>
      <c r="E40" s="27"/>
    </row>
    <row r="41" spans="1:5" ht="15.75">
      <c r="A41" s="28" t="s">
        <v>73</v>
      </c>
      <c r="B41" s="29" t="s">
        <v>74</v>
      </c>
      <c r="C41" s="30"/>
      <c r="D41" s="30"/>
      <c r="E41" s="30"/>
    </row>
    <row r="42" spans="1:5" ht="15.75">
      <c r="A42" s="28" t="s">
        <v>75</v>
      </c>
      <c r="B42" s="29" t="s">
        <v>76</v>
      </c>
      <c r="C42" s="30"/>
      <c r="D42" s="30"/>
      <c r="E42" s="30"/>
    </row>
    <row r="43" spans="1:5" ht="15.75">
      <c r="A43" s="28" t="s">
        <v>77</v>
      </c>
      <c r="B43" s="29" t="s">
        <v>78</v>
      </c>
      <c r="C43" s="30"/>
      <c r="D43" s="30"/>
      <c r="E43" s="30"/>
    </row>
    <row r="44" spans="1:5" ht="15.75">
      <c r="A44" s="28" t="s">
        <v>79</v>
      </c>
      <c r="B44" s="29" t="s">
        <v>80</v>
      </c>
      <c r="C44" s="30"/>
      <c r="D44" s="30"/>
      <c r="E44" s="30"/>
    </row>
    <row r="45" spans="1:5" ht="15.75">
      <c r="A45" s="28" t="s">
        <v>81</v>
      </c>
      <c r="B45" s="29" t="s">
        <v>82</v>
      </c>
      <c r="C45" s="30"/>
      <c r="D45" s="30"/>
      <c r="E45" s="30"/>
    </row>
    <row r="46" spans="1:5" ht="15.75">
      <c r="A46" s="28" t="s">
        <v>83</v>
      </c>
      <c r="B46" s="29" t="s">
        <v>84</v>
      </c>
      <c r="C46" s="30"/>
      <c r="D46" s="30"/>
      <c r="E46" s="30"/>
    </row>
    <row r="47" spans="1:5" ht="15.75">
      <c r="A47" s="28" t="s">
        <v>85</v>
      </c>
      <c r="B47" s="29" t="s">
        <v>86</v>
      </c>
      <c r="C47" s="30"/>
      <c r="D47" s="30"/>
      <c r="E47" s="30"/>
    </row>
    <row r="48" spans="1:5" ht="15.75">
      <c r="A48" s="28" t="s">
        <v>87</v>
      </c>
      <c r="B48" s="29" t="s">
        <v>88</v>
      </c>
      <c r="C48" s="30"/>
      <c r="D48" s="30"/>
      <c r="E48" s="30"/>
    </row>
    <row r="49" spans="1:5" ht="15.75">
      <c r="A49" s="31" t="s">
        <v>89</v>
      </c>
      <c r="B49" s="32" t="s">
        <v>90</v>
      </c>
      <c r="C49" s="34"/>
      <c r="D49" s="34"/>
      <c r="E49" s="34"/>
    </row>
    <row r="50" spans="1:5" ht="16.5" thickBot="1">
      <c r="A50" s="31" t="s">
        <v>91</v>
      </c>
      <c r="B50" s="32" t="s">
        <v>92</v>
      </c>
      <c r="C50" s="34"/>
      <c r="D50" s="34"/>
      <c r="E50" s="34"/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24">
        <f t="shared" ref="D51:E51" si="6">SUM(D52:D56)</f>
        <v>0</v>
      </c>
      <c r="E51" s="24">
        <f t="shared" si="6"/>
        <v>0</v>
      </c>
    </row>
    <row r="52" spans="1:5" ht="15.75">
      <c r="A52" s="25" t="s">
        <v>95</v>
      </c>
      <c r="B52" s="26" t="s">
        <v>96</v>
      </c>
      <c r="C52" s="27"/>
      <c r="D52" s="27"/>
      <c r="E52" s="27"/>
    </row>
    <row r="53" spans="1:5" ht="15.75">
      <c r="A53" s="28" t="s">
        <v>97</v>
      </c>
      <c r="B53" s="29" t="s">
        <v>98</v>
      </c>
      <c r="C53" s="30"/>
      <c r="D53" s="30"/>
      <c r="E53" s="30"/>
    </row>
    <row r="54" spans="1:5" ht="15.75">
      <c r="A54" s="28" t="s">
        <v>99</v>
      </c>
      <c r="B54" s="29" t="s">
        <v>100</v>
      </c>
      <c r="C54" s="30"/>
      <c r="D54" s="30"/>
      <c r="E54" s="30"/>
    </row>
    <row r="55" spans="1:5" ht="15.75">
      <c r="A55" s="28" t="s">
        <v>101</v>
      </c>
      <c r="B55" s="29" t="s">
        <v>102</v>
      </c>
      <c r="C55" s="30"/>
      <c r="D55" s="30"/>
      <c r="E55" s="30"/>
    </row>
    <row r="56" spans="1:5" ht="16.5" thickBot="1">
      <c r="A56" s="31" t="s">
        <v>103</v>
      </c>
      <c r="B56" s="32" t="s">
        <v>104</v>
      </c>
      <c r="C56" s="34"/>
      <c r="D56" s="34"/>
      <c r="E56" s="34"/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24">
        <f t="shared" ref="D57:E57" si="7">SUM(D58:D60)</f>
        <v>0</v>
      </c>
      <c r="E57" s="24">
        <f t="shared" si="7"/>
        <v>0</v>
      </c>
    </row>
    <row r="58" spans="1:5" ht="31.5">
      <c r="A58" s="25" t="s">
        <v>107</v>
      </c>
      <c r="B58" s="26" t="s">
        <v>108</v>
      </c>
      <c r="C58" s="27"/>
      <c r="D58" s="27"/>
      <c r="E58" s="27"/>
    </row>
    <row r="59" spans="1:5" ht="31.5">
      <c r="A59" s="28" t="s">
        <v>109</v>
      </c>
      <c r="B59" s="29" t="s">
        <v>110</v>
      </c>
      <c r="C59" s="30"/>
      <c r="D59" s="30"/>
      <c r="E59" s="30"/>
    </row>
    <row r="60" spans="1:5" ht="15.75">
      <c r="A60" s="28" t="s">
        <v>111</v>
      </c>
      <c r="B60" s="29" t="s">
        <v>112</v>
      </c>
      <c r="C60" s="30"/>
      <c r="D60" s="30"/>
      <c r="E60" s="30"/>
    </row>
    <row r="61" spans="1:5" ht="16.5" thickBot="1">
      <c r="A61" s="31" t="s">
        <v>113</v>
      </c>
      <c r="B61" s="32" t="s">
        <v>114</v>
      </c>
      <c r="C61" s="34"/>
      <c r="D61" s="34"/>
      <c r="E61" s="34"/>
    </row>
    <row r="62" spans="1:5" ht="16.5" thickBot="1">
      <c r="A62" s="22" t="s">
        <v>115</v>
      </c>
      <c r="B62" s="33" t="s">
        <v>116</v>
      </c>
      <c r="C62" s="24">
        <f>SUM(C63:C65)</f>
        <v>0</v>
      </c>
      <c r="D62" s="24">
        <f t="shared" ref="D62:E62" si="8">SUM(D63:D65)</f>
        <v>0</v>
      </c>
      <c r="E62" s="24">
        <f t="shared" si="8"/>
        <v>0</v>
      </c>
    </row>
    <row r="63" spans="1:5" ht="31.5">
      <c r="A63" s="25" t="s">
        <v>117</v>
      </c>
      <c r="B63" s="26" t="s">
        <v>118</v>
      </c>
      <c r="C63" s="30"/>
      <c r="D63" s="30"/>
      <c r="E63" s="30"/>
    </row>
    <row r="64" spans="1:5" ht="31.5">
      <c r="A64" s="28" t="s">
        <v>119</v>
      </c>
      <c r="B64" s="29" t="s">
        <v>120</v>
      </c>
      <c r="C64" s="30"/>
      <c r="D64" s="30"/>
      <c r="E64" s="30"/>
    </row>
    <row r="65" spans="1:5" ht="15.75">
      <c r="A65" s="28" t="s">
        <v>121</v>
      </c>
      <c r="B65" s="29" t="s">
        <v>122</v>
      </c>
      <c r="C65" s="30"/>
      <c r="D65" s="30"/>
      <c r="E65" s="30"/>
    </row>
    <row r="66" spans="1:5" ht="16.5" thickBot="1">
      <c r="A66" s="31" t="s">
        <v>123</v>
      </c>
      <c r="B66" s="32" t="s">
        <v>124</v>
      </c>
      <c r="C66" s="30"/>
      <c r="D66" s="30"/>
      <c r="E66" s="30"/>
    </row>
    <row r="67" spans="1:5" ht="16.5" thickBot="1">
      <c r="A67" s="22" t="s">
        <v>125</v>
      </c>
      <c r="B67" s="23" t="s">
        <v>126</v>
      </c>
      <c r="C67" s="24">
        <f>+C10+C17+C24+C31+C39+C51+C57+C62</f>
        <v>0</v>
      </c>
      <c r="D67" s="24">
        <f t="shared" ref="D67:E67" si="9">+D10+D17+D24+D31+D39+D51+D57+D62</f>
        <v>0</v>
      </c>
      <c r="E67" s="24">
        <f t="shared" si="9"/>
        <v>0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4">
        <f t="shared" ref="D68:E68" si="10">SUM(D69:D71)</f>
        <v>0</v>
      </c>
      <c r="E68" s="24">
        <f t="shared" si="10"/>
        <v>0</v>
      </c>
    </row>
    <row r="69" spans="1:5" ht="15.75">
      <c r="A69" s="25" t="s">
        <v>129</v>
      </c>
      <c r="B69" s="26" t="s">
        <v>130</v>
      </c>
      <c r="C69" s="30"/>
      <c r="D69" s="30"/>
      <c r="E69" s="30"/>
    </row>
    <row r="70" spans="1:5" ht="15.75">
      <c r="A70" s="28" t="s">
        <v>131</v>
      </c>
      <c r="B70" s="29" t="s">
        <v>132</v>
      </c>
      <c r="C70" s="30"/>
      <c r="D70" s="30"/>
      <c r="E70" s="30"/>
    </row>
    <row r="71" spans="1:5" ht="16.5" thickBot="1">
      <c r="A71" s="31" t="s">
        <v>133</v>
      </c>
      <c r="B71" s="38" t="s">
        <v>134</v>
      </c>
      <c r="C71" s="30"/>
      <c r="D71" s="30"/>
      <c r="E71" s="30"/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24">
        <f t="shared" ref="D72:E72" si="11">SUM(D73:D76)</f>
        <v>0</v>
      </c>
      <c r="E72" s="24">
        <f t="shared" si="11"/>
        <v>0</v>
      </c>
    </row>
    <row r="73" spans="1:5" ht="15.75">
      <c r="A73" s="25" t="s">
        <v>137</v>
      </c>
      <c r="B73" s="26" t="s">
        <v>138</v>
      </c>
      <c r="C73" s="30"/>
      <c r="D73" s="30"/>
      <c r="E73" s="30"/>
    </row>
    <row r="74" spans="1:5" ht="15.75">
      <c r="A74" s="28" t="s">
        <v>139</v>
      </c>
      <c r="B74" s="29" t="s">
        <v>140</v>
      </c>
      <c r="C74" s="30"/>
      <c r="D74" s="30"/>
      <c r="E74" s="30"/>
    </row>
    <row r="75" spans="1:5" ht="15.75">
      <c r="A75" s="28" t="s">
        <v>141</v>
      </c>
      <c r="B75" s="29" t="s">
        <v>142</v>
      </c>
      <c r="C75" s="30"/>
      <c r="D75" s="30"/>
      <c r="E75" s="30"/>
    </row>
    <row r="76" spans="1:5" ht="16.5" thickBot="1">
      <c r="A76" s="31" t="s">
        <v>143</v>
      </c>
      <c r="B76" s="32" t="s">
        <v>144</v>
      </c>
      <c r="C76" s="30"/>
      <c r="D76" s="30"/>
      <c r="E76" s="30"/>
    </row>
    <row r="77" spans="1:5" ht="16.5" thickBot="1">
      <c r="A77" s="37" t="s">
        <v>145</v>
      </c>
      <c r="B77" s="33" t="s">
        <v>146</v>
      </c>
      <c r="C77" s="24">
        <f>SUM(C78:C79)</f>
        <v>0</v>
      </c>
      <c r="D77" s="24">
        <f t="shared" ref="D77:E77" si="12">SUM(D78:D79)</f>
        <v>0</v>
      </c>
      <c r="E77" s="24">
        <f t="shared" si="12"/>
        <v>0</v>
      </c>
    </row>
    <row r="78" spans="1:5" ht="15.75">
      <c r="A78" s="25" t="s">
        <v>147</v>
      </c>
      <c r="B78" s="26" t="s">
        <v>148</v>
      </c>
      <c r="C78" s="30"/>
      <c r="D78" s="30"/>
      <c r="E78" s="30"/>
    </row>
    <row r="79" spans="1:5" ht="16.5" thickBot="1">
      <c r="A79" s="31" t="s">
        <v>149</v>
      </c>
      <c r="B79" s="32" t="s">
        <v>150</v>
      </c>
      <c r="C79" s="30"/>
      <c r="D79" s="30"/>
      <c r="E79" s="30"/>
    </row>
    <row r="80" spans="1:5" ht="16.5" thickBot="1">
      <c r="A80" s="37" t="s">
        <v>151</v>
      </c>
      <c r="B80" s="33" t="s">
        <v>152</v>
      </c>
      <c r="C80" s="24">
        <f>SUM(C81:C83)</f>
        <v>0</v>
      </c>
      <c r="D80" s="24">
        <f t="shared" ref="D80:E80" si="13">SUM(D81:D83)</f>
        <v>0</v>
      </c>
      <c r="E80" s="24">
        <f t="shared" si="13"/>
        <v>0</v>
      </c>
    </row>
    <row r="81" spans="1:5" ht="15.75">
      <c r="A81" s="25" t="s">
        <v>153</v>
      </c>
      <c r="B81" s="26" t="s">
        <v>154</v>
      </c>
      <c r="C81" s="30"/>
      <c r="D81" s="30"/>
      <c r="E81" s="30"/>
    </row>
    <row r="82" spans="1:5" ht="15.75">
      <c r="A82" s="28" t="s">
        <v>155</v>
      </c>
      <c r="B82" s="29" t="s">
        <v>156</v>
      </c>
      <c r="C82" s="30"/>
      <c r="D82" s="30"/>
      <c r="E82" s="30"/>
    </row>
    <row r="83" spans="1:5" ht="16.5" thickBot="1">
      <c r="A83" s="31" t="s">
        <v>157</v>
      </c>
      <c r="B83" s="32" t="s">
        <v>158</v>
      </c>
      <c r="C83" s="30"/>
      <c r="D83" s="30"/>
      <c r="E83" s="30"/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24">
        <f t="shared" ref="D84:E84" si="14">SUM(D85:D88)</f>
        <v>0</v>
      </c>
      <c r="E84" s="24">
        <f t="shared" si="14"/>
        <v>0</v>
      </c>
    </row>
    <row r="85" spans="1:5" ht="15.75">
      <c r="A85" s="39" t="s">
        <v>161</v>
      </c>
      <c r="B85" s="26" t="s">
        <v>162</v>
      </c>
      <c r="C85" s="30"/>
      <c r="D85" s="30"/>
      <c r="E85" s="30"/>
    </row>
    <row r="86" spans="1:5" ht="15.75">
      <c r="A86" s="40" t="s">
        <v>163</v>
      </c>
      <c r="B86" s="29" t="s">
        <v>164</v>
      </c>
      <c r="C86" s="30"/>
      <c r="D86" s="30"/>
      <c r="E86" s="30"/>
    </row>
    <row r="87" spans="1:5" ht="15.75">
      <c r="A87" s="40" t="s">
        <v>165</v>
      </c>
      <c r="B87" s="29" t="s">
        <v>166</v>
      </c>
      <c r="C87" s="30"/>
      <c r="D87" s="30"/>
      <c r="E87" s="30"/>
    </row>
    <row r="88" spans="1:5" ht="16.5" thickBot="1">
      <c r="A88" s="41" t="s">
        <v>167</v>
      </c>
      <c r="B88" s="32" t="s">
        <v>168</v>
      </c>
      <c r="C88" s="30"/>
      <c r="D88" s="30"/>
      <c r="E88" s="30"/>
    </row>
    <row r="89" spans="1:5" ht="16.5" thickBot="1">
      <c r="A89" s="37" t="s">
        <v>169</v>
      </c>
      <c r="B89" s="33" t="s">
        <v>170</v>
      </c>
      <c r="C89" s="42"/>
      <c r="D89" s="42"/>
      <c r="E89" s="42"/>
    </row>
    <row r="90" spans="1:5" ht="16.5" thickBot="1">
      <c r="A90" s="37" t="s">
        <v>171</v>
      </c>
      <c r="B90" s="33" t="s">
        <v>172</v>
      </c>
      <c r="C90" s="42"/>
      <c r="D90" s="42"/>
      <c r="E90" s="42"/>
    </row>
    <row r="91" spans="1:5" ht="16.5" thickBot="1">
      <c r="A91" s="37" t="s">
        <v>173</v>
      </c>
      <c r="B91" s="43" t="s">
        <v>174</v>
      </c>
      <c r="C91" s="24">
        <f>+C68+C72+C77+C80+C84+C90+C89</f>
        <v>0</v>
      </c>
      <c r="D91" s="24">
        <f t="shared" ref="D91:E91" si="15">+D68+D72+D77+D80+D84+D90+D89</f>
        <v>0</v>
      </c>
      <c r="E91" s="24">
        <f t="shared" si="15"/>
        <v>0</v>
      </c>
    </row>
    <row r="92" spans="1:5" ht="16.5" thickBot="1">
      <c r="A92" s="44" t="s">
        <v>175</v>
      </c>
      <c r="B92" s="45" t="s">
        <v>176</v>
      </c>
      <c r="C92" s="24">
        <f>+C67+C91</f>
        <v>0</v>
      </c>
      <c r="D92" s="24">
        <f t="shared" ref="D92:E92" si="16">+D67+D91</f>
        <v>0</v>
      </c>
      <c r="E92" s="24">
        <f t="shared" si="16"/>
        <v>0</v>
      </c>
    </row>
    <row r="93" spans="1:5" ht="16.5" thickBot="1">
      <c r="A93" s="46"/>
      <c r="B93" s="47"/>
      <c r="C93" s="48"/>
      <c r="D93" s="48"/>
      <c r="E93" s="48"/>
    </row>
    <row r="94" spans="1:5" ht="16.5" thickBot="1">
      <c r="A94" s="14"/>
      <c r="B94" s="173" t="s">
        <v>177</v>
      </c>
      <c r="C94" s="50"/>
      <c r="D94" s="50"/>
      <c r="E94" s="50"/>
    </row>
    <row r="95" spans="1:5" ht="16.5" thickBot="1">
      <c r="A95" s="51" t="s">
        <v>11</v>
      </c>
      <c r="B95" s="52" t="s">
        <v>331</v>
      </c>
      <c r="C95" s="53">
        <f>+C96+C97+C98+C99+C100+C113</f>
        <v>0</v>
      </c>
      <c r="D95" s="53">
        <f t="shared" ref="D95:E95" si="17">+D96+D97+D98+D99+D100+D113</f>
        <v>0</v>
      </c>
      <c r="E95" s="53">
        <f t="shared" si="17"/>
        <v>0</v>
      </c>
    </row>
    <row r="96" spans="1:5" ht="15.75">
      <c r="A96" s="54" t="s">
        <v>13</v>
      </c>
      <c r="B96" s="55" t="s">
        <v>178</v>
      </c>
      <c r="C96" s="56"/>
      <c r="D96" s="56"/>
      <c r="E96" s="56"/>
    </row>
    <row r="97" spans="1:5" ht="15.75">
      <c r="A97" s="28" t="s">
        <v>15</v>
      </c>
      <c r="B97" s="57" t="s">
        <v>179</v>
      </c>
      <c r="C97" s="30"/>
      <c r="D97" s="30"/>
      <c r="E97" s="30"/>
    </row>
    <row r="98" spans="1:5" ht="15.75">
      <c r="A98" s="28" t="s">
        <v>17</v>
      </c>
      <c r="B98" s="57" t="s">
        <v>180</v>
      </c>
      <c r="C98" s="34"/>
      <c r="D98" s="34"/>
      <c r="E98" s="34"/>
    </row>
    <row r="99" spans="1:5" ht="15.75">
      <c r="A99" s="28" t="s">
        <v>19</v>
      </c>
      <c r="B99" s="58" t="s">
        <v>181</v>
      </c>
      <c r="C99" s="34"/>
      <c r="D99" s="34"/>
      <c r="E99" s="34"/>
    </row>
    <row r="100" spans="1:5" ht="15.75">
      <c r="A100" s="28" t="s">
        <v>182</v>
      </c>
      <c r="B100" s="59" t="s">
        <v>183</v>
      </c>
      <c r="C100" s="34"/>
      <c r="D100" s="34"/>
      <c r="E100" s="34"/>
    </row>
    <row r="101" spans="1:5" ht="15.75">
      <c r="A101" s="28" t="s">
        <v>23</v>
      </c>
      <c r="B101" s="57" t="s">
        <v>184</v>
      </c>
      <c r="C101" s="34"/>
      <c r="D101" s="34"/>
      <c r="E101" s="34"/>
    </row>
    <row r="102" spans="1:5" ht="15.75">
      <c r="A102" s="28" t="s">
        <v>185</v>
      </c>
      <c r="B102" s="60" t="s">
        <v>186</v>
      </c>
      <c r="C102" s="34"/>
      <c r="D102" s="34"/>
      <c r="E102" s="34"/>
    </row>
    <row r="103" spans="1:5" ht="15.75">
      <c r="A103" s="28" t="s">
        <v>187</v>
      </c>
      <c r="B103" s="60" t="s">
        <v>188</v>
      </c>
      <c r="C103" s="34"/>
      <c r="D103" s="34"/>
      <c r="E103" s="34"/>
    </row>
    <row r="104" spans="1:5" ht="15.75">
      <c r="A104" s="28" t="s">
        <v>189</v>
      </c>
      <c r="B104" s="60" t="s">
        <v>190</v>
      </c>
      <c r="C104" s="34"/>
      <c r="D104" s="34"/>
      <c r="E104" s="34"/>
    </row>
    <row r="105" spans="1:5" ht="31.5">
      <c r="A105" s="28" t="s">
        <v>191</v>
      </c>
      <c r="B105" s="61" t="s">
        <v>192</v>
      </c>
      <c r="C105" s="34"/>
      <c r="D105" s="34"/>
      <c r="E105" s="34"/>
    </row>
    <row r="106" spans="1:5" ht="31.5">
      <c r="A106" s="28" t="s">
        <v>193</v>
      </c>
      <c r="B106" s="61" t="s">
        <v>194</v>
      </c>
      <c r="C106" s="34"/>
      <c r="D106" s="34"/>
      <c r="E106" s="34"/>
    </row>
    <row r="107" spans="1:5" ht="15.75">
      <c r="A107" s="28" t="s">
        <v>195</v>
      </c>
      <c r="B107" s="60" t="s">
        <v>196</v>
      </c>
      <c r="C107" s="34"/>
      <c r="D107" s="34"/>
      <c r="E107" s="34"/>
    </row>
    <row r="108" spans="1:5" ht="15.75">
      <c r="A108" s="28" t="s">
        <v>197</v>
      </c>
      <c r="B108" s="60" t="s">
        <v>198</v>
      </c>
      <c r="C108" s="34"/>
      <c r="D108" s="34"/>
      <c r="E108" s="34"/>
    </row>
    <row r="109" spans="1:5" ht="31.5">
      <c r="A109" s="28" t="s">
        <v>199</v>
      </c>
      <c r="B109" s="61" t="s">
        <v>200</v>
      </c>
      <c r="C109" s="34"/>
      <c r="D109" s="34"/>
      <c r="E109" s="34"/>
    </row>
    <row r="110" spans="1:5" ht="15.75">
      <c r="A110" s="62" t="s">
        <v>201</v>
      </c>
      <c r="B110" s="63" t="s">
        <v>202</v>
      </c>
      <c r="C110" s="34"/>
      <c r="D110" s="34"/>
      <c r="E110" s="34"/>
    </row>
    <row r="111" spans="1:5" ht="15.75">
      <c r="A111" s="28" t="s">
        <v>203</v>
      </c>
      <c r="B111" s="63" t="s">
        <v>204</v>
      </c>
      <c r="C111" s="34"/>
      <c r="D111" s="34"/>
      <c r="E111" s="34"/>
    </row>
    <row r="112" spans="1:5" ht="15.75">
      <c r="A112" s="28" t="s">
        <v>205</v>
      </c>
      <c r="B112" s="61" t="s">
        <v>206</v>
      </c>
      <c r="C112" s="30"/>
      <c r="D112" s="30"/>
      <c r="E112" s="30"/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332</v>
      </c>
      <c r="C116" s="24">
        <f>+C117+C119+C121</f>
        <v>0</v>
      </c>
      <c r="D116" s="24">
        <f t="shared" ref="D116:E116" si="18">+D117+D119+D121</f>
        <v>0</v>
      </c>
      <c r="E116" s="24">
        <f t="shared" si="18"/>
        <v>0</v>
      </c>
    </row>
    <row r="117" spans="1:5" ht="15.75">
      <c r="A117" s="25" t="s">
        <v>27</v>
      </c>
      <c r="B117" s="57" t="s">
        <v>213</v>
      </c>
      <c r="C117" s="27"/>
      <c r="D117" s="27"/>
      <c r="E117" s="27"/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/>
      <c r="D119" s="30"/>
      <c r="E119" s="30"/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/>
      <c r="D121" s="69"/>
      <c r="E121" s="69"/>
    </row>
    <row r="122" spans="1:5" ht="31.5">
      <c r="A122" s="25" t="s">
        <v>37</v>
      </c>
      <c r="B122" s="71" t="s">
        <v>218</v>
      </c>
      <c r="C122" s="69"/>
      <c r="D122" s="69"/>
      <c r="E122" s="69"/>
    </row>
    <row r="123" spans="1:5" ht="31.5">
      <c r="A123" s="25" t="s">
        <v>219</v>
      </c>
      <c r="B123" s="72" t="s">
        <v>220</v>
      </c>
      <c r="C123" s="69"/>
      <c r="D123" s="69"/>
      <c r="E123" s="69"/>
    </row>
    <row r="124" spans="1:5" ht="31.5">
      <c r="A124" s="25" t="s">
        <v>221</v>
      </c>
      <c r="B124" s="61" t="s">
        <v>194</v>
      </c>
      <c r="C124" s="69"/>
      <c r="D124" s="69"/>
      <c r="E124" s="69"/>
    </row>
    <row r="125" spans="1:5" ht="15.75">
      <c r="A125" s="25" t="s">
        <v>222</v>
      </c>
      <c r="B125" s="61" t="s">
        <v>223</v>
      </c>
      <c r="C125" s="69"/>
      <c r="D125" s="69"/>
      <c r="E125" s="69"/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+C95+C116</f>
        <v>0</v>
      </c>
      <c r="D130" s="24">
        <f t="shared" ref="D130:E130" si="19">+D95+D116</f>
        <v>0</v>
      </c>
      <c r="E130" s="24">
        <f t="shared" si="19"/>
        <v>0</v>
      </c>
    </row>
    <row r="131" spans="1:5" ht="32.25" thickBot="1">
      <c r="A131" s="22" t="s">
        <v>232</v>
      </c>
      <c r="B131" s="23" t="s">
        <v>233</v>
      </c>
      <c r="C131" s="24">
        <f>+C132+C133+C134</f>
        <v>0</v>
      </c>
      <c r="D131" s="24">
        <f t="shared" ref="D131:E131" si="20">+D132+D133+D134</f>
        <v>0</v>
      </c>
      <c r="E131" s="24">
        <f t="shared" si="20"/>
        <v>0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/>
      <c r="E134" s="69"/>
    </row>
    <row r="135" spans="1:5" ht="16.5" thickBot="1">
      <c r="A135" s="22" t="s">
        <v>69</v>
      </c>
      <c r="B135" s="23" t="s">
        <v>237</v>
      </c>
      <c r="C135" s="24">
        <f>+C136+C137+C138+C139+C140+C141</f>
        <v>0</v>
      </c>
      <c r="D135" s="24">
        <f t="shared" ref="D135:E135" si="21">+D136+D137+D138+D139+D140+D141</f>
        <v>0</v>
      </c>
      <c r="E135" s="24">
        <f t="shared" si="21"/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+C143+C144+C146+C147+C145</f>
        <v>0</v>
      </c>
      <c r="D142" s="24">
        <f t="shared" ref="D142:E142" si="22">+D143+D144+D146+D147+D145</f>
        <v>0</v>
      </c>
      <c r="E142" s="24">
        <f t="shared" si="22"/>
        <v>0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/>
      <c r="D144" s="69"/>
      <c r="E144" s="69"/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+C149+C150+C151+C152+C153</f>
        <v>0</v>
      </c>
      <c r="D148" s="76">
        <f t="shared" ref="D148:E148" si="23">+D149+D150+D151+D152+D153</f>
        <v>0</v>
      </c>
      <c r="E148" s="76">
        <f t="shared" si="23"/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+C131+C135+C142+C148+C154+C155</f>
        <v>0</v>
      </c>
      <c r="D156" s="78">
        <f t="shared" ref="D156:E156" si="24">+D131+D135+D142+D148+D154+D155</f>
        <v>0</v>
      </c>
      <c r="E156" s="78">
        <f t="shared" si="24"/>
        <v>0</v>
      </c>
    </row>
    <row r="157" spans="1:5" ht="16.5" thickBot="1">
      <c r="A157" s="79" t="s">
        <v>262</v>
      </c>
      <c r="B157" s="80" t="s">
        <v>263</v>
      </c>
      <c r="C157" s="78">
        <f>+C130+C156</f>
        <v>0</v>
      </c>
      <c r="D157" s="78">
        <f t="shared" ref="D157:E157" si="25">+D130+D156</f>
        <v>0</v>
      </c>
      <c r="E157" s="78">
        <f t="shared" si="25"/>
        <v>0</v>
      </c>
    </row>
    <row r="158" spans="1:5" ht="16.5" thickBot="1">
      <c r="A158" s="81"/>
      <c r="B158" s="82"/>
      <c r="C158" s="83"/>
      <c r="D158" s="83"/>
      <c r="E158" s="83"/>
    </row>
    <row r="159" spans="1:5" ht="16.5" thickBot="1">
      <c r="A159" s="84" t="s">
        <v>264</v>
      </c>
      <c r="B159" s="85"/>
      <c r="C159" s="86"/>
      <c r="D159" s="86"/>
      <c r="E159" s="86"/>
    </row>
    <row r="160" spans="1:5" ht="16.5" thickBot="1">
      <c r="A160" s="84" t="s">
        <v>265</v>
      </c>
      <c r="B160" s="85"/>
      <c r="C160" s="86"/>
      <c r="D160" s="86"/>
      <c r="E160" s="86"/>
    </row>
  </sheetData>
  <mergeCells count="5">
    <mergeCell ref="C6:E6"/>
    <mergeCell ref="A2:E2"/>
    <mergeCell ref="A1:E1"/>
    <mergeCell ref="B4:E4"/>
    <mergeCell ref="B5:E5"/>
  </mergeCells>
  <pageMargins left="0.7" right="0.7" top="0.75" bottom="0.75" header="0.3" footer="0.3"/>
  <pageSetup paperSize="9" scale="70" orientation="portrait" r:id="rId1"/>
  <rowBreaks count="3" manualBreakCount="3">
    <brk id="50" max="16383" man="1"/>
    <brk id="92" max="16383" man="1"/>
    <brk id="1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/>
  </sheetPr>
  <dimension ref="A1:I28"/>
  <sheetViews>
    <sheetView view="pageBreakPreview" zoomScale="60" workbookViewId="0">
      <selection activeCell="A2" sqref="A2:I2"/>
    </sheetView>
  </sheetViews>
  <sheetFormatPr defaultRowHeight="15"/>
  <cols>
    <col min="1" max="1" width="6.7109375" customWidth="1"/>
    <col min="2" max="2" width="41.85546875" customWidth="1"/>
    <col min="3" max="4" width="15" customWidth="1"/>
    <col min="5" max="5" width="15.140625" customWidth="1"/>
    <col min="6" max="6" width="36.5703125" customWidth="1"/>
    <col min="7" max="7" width="15" customWidth="1"/>
    <col min="8" max="8" width="15.28515625" customWidth="1"/>
    <col min="9" max="9" width="15" customWidth="1"/>
  </cols>
  <sheetData>
    <row r="1" spans="1:9" ht="15.75">
      <c r="A1" s="241" t="s">
        <v>594</v>
      </c>
      <c r="B1" s="241"/>
      <c r="C1" s="241"/>
      <c r="D1" s="241"/>
      <c r="E1" s="241"/>
      <c r="F1" s="241"/>
      <c r="G1" s="241"/>
      <c r="H1" s="241"/>
      <c r="I1" s="241"/>
    </row>
    <row r="2" spans="1:9" ht="15.75">
      <c r="A2" s="239" t="s">
        <v>600</v>
      </c>
      <c r="B2" s="239"/>
      <c r="C2" s="239"/>
      <c r="D2" s="239"/>
      <c r="E2" s="239"/>
      <c r="F2" s="239"/>
      <c r="G2" s="239"/>
      <c r="H2" s="239"/>
      <c r="I2" s="239"/>
    </row>
    <row r="3" spans="1:9" ht="15.75">
      <c r="A3" s="90"/>
      <c r="B3" s="90"/>
      <c r="C3" s="90"/>
      <c r="D3" s="90"/>
      <c r="E3" s="90"/>
      <c r="F3" s="1"/>
      <c r="G3" s="1"/>
      <c r="H3" s="1"/>
    </row>
    <row r="4" spans="1:9" ht="24" customHeight="1">
      <c r="A4" s="260" t="s">
        <v>349</v>
      </c>
      <c r="B4" s="260"/>
      <c r="C4" s="260"/>
      <c r="D4" s="260"/>
      <c r="E4" s="260"/>
      <c r="F4" s="260"/>
      <c r="G4" s="260"/>
      <c r="H4" s="260"/>
      <c r="I4" s="260"/>
    </row>
    <row r="5" spans="1:9" ht="16.5" thickBot="1">
      <c r="A5" s="93"/>
      <c r="B5" s="94"/>
      <c r="C5" s="94"/>
      <c r="D5" s="93"/>
      <c r="E5" s="93"/>
      <c r="F5" s="93"/>
      <c r="G5" s="93"/>
      <c r="H5" s="259" t="s">
        <v>363</v>
      </c>
      <c r="I5" s="259"/>
    </row>
    <row r="6" spans="1:9" ht="16.5" thickBot="1">
      <c r="A6" s="254" t="s">
        <v>270</v>
      </c>
      <c r="B6" s="95" t="s">
        <v>10</v>
      </c>
      <c r="C6" s="162"/>
      <c r="D6" s="96"/>
      <c r="E6" s="162"/>
      <c r="F6" s="256" t="s">
        <v>177</v>
      </c>
      <c r="G6" s="257"/>
      <c r="H6" s="257"/>
      <c r="I6" s="258"/>
    </row>
    <row r="7" spans="1:9" ht="48" thickBot="1">
      <c r="A7" s="255"/>
      <c r="B7" s="98" t="s">
        <v>0</v>
      </c>
      <c r="C7" s="99" t="s">
        <v>376</v>
      </c>
      <c r="D7" s="99" t="s">
        <v>377</v>
      </c>
      <c r="E7" s="174" t="s">
        <v>420</v>
      </c>
      <c r="F7" s="98" t="s">
        <v>0</v>
      </c>
      <c r="G7" s="100" t="s">
        <v>376</v>
      </c>
      <c r="H7" s="100" t="s">
        <v>377</v>
      </c>
      <c r="I7" s="174" t="s">
        <v>420</v>
      </c>
    </row>
    <row r="8" spans="1:9" ht="16.5" thickBot="1">
      <c r="A8" s="101" t="s">
        <v>7</v>
      </c>
      <c r="B8" s="98" t="s">
        <v>8</v>
      </c>
      <c r="C8" s="99" t="s">
        <v>9</v>
      </c>
      <c r="D8" s="99" t="s">
        <v>271</v>
      </c>
      <c r="E8" s="101" t="s">
        <v>272</v>
      </c>
      <c r="F8" s="98" t="s">
        <v>417</v>
      </c>
      <c r="G8" s="99" t="s">
        <v>379</v>
      </c>
      <c r="H8" s="99" t="s">
        <v>418</v>
      </c>
      <c r="I8" s="101" t="s">
        <v>419</v>
      </c>
    </row>
    <row r="9" spans="1:9" ht="15.75">
      <c r="A9" s="128" t="s">
        <v>11</v>
      </c>
      <c r="B9" s="102" t="s">
        <v>273</v>
      </c>
      <c r="C9" s="103">
        <v>21411369</v>
      </c>
      <c r="D9" s="103">
        <f>'3-a'!D10</f>
        <v>24351564</v>
      </c>
      <c r="E9" s="103">
        <f>'3-a'!E10</f>
        <v>24351564</v>
      </c>
      <c r="F9" s="102" t="s">
        <v>274</v>
      </c>
      <c r="G9" s="104">
        <v>23731860</v>
      </c>
      <c r="H9" s="104">
        <f>'3-a'!D96</f>
        <v>36579083</v>
      </c>
      <c r="I9" s="104">
        <f>'3-a'!E96</f>
        <v>35271804</v>
      </c>
    </row>
    <row r="10" spans="1:9" ht="31.5">
      <c r="A10" s="129" t="s">
        <v>25</v>
      </c>
      <c r="B10" s="105" t="s">
        <v>275</v>
      </c>
      <c r="C10" s="106">
        <v>17269399</v>
      </c>
      <c r="D10" s="106">
        <f>'3-a'!D17</f>
        <v>35758461</v>
      </c>
      <c r="E10" s="106">
        <f>'3-a'!E17</f>
        <v>35196292</v>
      </c>
      <c r="F10" s="105" t="s">
        <v>179</v>
      </c>
      <c r="G10" s="107">
        <v>3172797</v>
      </c>
      <c r="H10" s="104">
        <f>'3-a'!D97</f>
        <v>4722325</v>
      </c>
      <c r="I10" s="104">
        <f>'3-a'!E97</f>
        <v>4585825</v>
      </c>
    </row>
    <row r="11" spans="1:9" ht="15.75">
      <c r="A11" s="129" t="s">
        <v>39</v>
      </c>
      <c r="B11" s="105" t="s">
        <v>276</v>
      </c>
      <c r="C11" s="106"/>
      <c r="D11" s="106">
        <f>'3-a'!D23</f>
        <v>0</v>
      </c>
      <c r="E11" s="106">
        <f>'3-a'!E23</f>
        <v>0</v>
      </c>
      <c r="F11" s="105" t="s">
        <v>277</v>
      </c>
      <c r="G11" s="107">
        <v>11195939</v>
      </c>
      <c r="H11" s="104">
        <f>'3-a'!D98</f>
        <v>13517780</v>
      </c>
      <c r="I11" s="104">
        <f>'3-a'!E98</f>
        <v>11364153</v>
      </c>
    </row>
    <row r="12" spans="1:9" ht="15.75">
      <c r="A12" s="129" t="s">
        <v>232</v>
      </c>
      <c r="B12" s="105" t="s">
        <v>266</v>
      </c>
      <c r="C12" s="106">
        <v>900000</v>
      </c>
      <c r="D12" s="106">
        <f>'3-a'!D31</f>
        <v>900000</v>
      </c>
      <c r="E12" s="106">
        <f>'3-a'!E31</f>
        <v>2812558</v>
      </c>
      <c r="F12" s="105" t="s">
        <v>181</v>
      </c>
      <c r="G12" s="107">
        <v>4584000</v>
      </c>
      <c r="H12" s="104">
        <f>'3-a'!D99</f>
        <v>4996546</v>
      </c>
      <c r="I12" s="104">
        <f>'3-a'!E99</f>
        <v>4149000</v>
      </c>
    </row>
    <row r="13" spans="1:9" ht="15.75">
      <c r="A13" s="129" t="s">
        <v>69</v>
      </c>
      <c r="B13" s="108" t="s">
        <v>278</v>
      </c>
      <c r="C13" s="106">
        <v>1764682</v>
      </c>
      <c r="D13" s="106">
        <f>'3-a'!D39</f>
        <v>2556291</v>
      </c>
      <c r="E13" s="106">
        <f>'3-a'!E39</f>
        <v>1269976</v>
      </c>
      <c r="F13" s="105" t="s">
        <v>183</v>
      </c>
      <c r="G13" s="107">
        <v>638756</v>
      </c>
      <c r="H13" s="104">
        <f>'3-a'!D100</f>
        <v>3190288</v>
      </c>
      <c r="I13" s="104">
        <f>'3-a'!E100</f>
        <v>3116138</v>
      </c>
    </row>
    <row r="14" spans="1:9" ht="15.75">
      <c r="A14" s="129" t="s">
        <v>93</v>
      </c>
      <c r="B14" s="105" t="s">
        <v>267</v>
      </c>
      <c r="C14" s="109"/>
      <c r="D14" s="109">
        <f>'3-a'!D57</f>
        <v>0</v>
      </c>
      <c r="E14" s="109">
        <f>'3-a'!E57</f>
        <v>0</v>
      </c>
      <c r="F14" s="105" t="s">
        <v>208</v>
      </c>
      <c r="G14" s="107"/>
      <c r="H14" s="107"/>
      <c r="I14" s="107"/>
    </row>
    <row r="15" spans="1:9" ht="16.5" thickBot="1">
      <c r="A15" s="129" t="s">
        <v>250</v>
      </c>
      <c r="B15" s="105" t="s">
        <v>279</v>
      </c>
      <c r="C15" s="106"/>
      <c r="D15" s="106"/>
      <c r="E15" s="106"/>
      <c r="F15" s="110"/>
      <c r="G15" s="107"/>
      <c r="H15" s="107"/>
      <c r="I15" s="107"/>
    </row>
    <row r="16" spans="1:9" ht="32.25" thickBot="1">
      <c r="A16" s="101" t="s">
        <v>115</v>
      </c>
      <c r="B16" s="111" t="s">
        <v>338</v>
      </c>
      <c r="C16" s="112">
        <f>SUM(C9:C10,C12:C14)</f>
        <v>41345450</v>
      </c>
      <c r="D16" s="112">
        <f>SUM(D9:D10,D12:D14)</f>
        <v>63566316</v>
      </c>
      <c r="E16" s="112">
        <f>SUM(E9:E10,E12:E14)</f>
        <v>63630390</v>
      </c>
      <c r="F16" s="111" t="s">
        <v>337</v>
      </c>
      <c r="G16" s="113">
        <f>SUM(G9:G14)</f>
        <v>43323352</v>
      </c>
      <c r="H16" s="113">
        <f>SUM(H9:H14)</f>
        <v>63006022</v>
      </c>
      <c r="I16" s="113">
        <f>SUM(I9:I14)</f>
        <v>58486920</v>
      </c>
    </row>
    <row r="17" spans="1:9" ht="31.5">
      <c r="A17" s="130" t="s">
        <v>125</v>
      </c>
      <c r="B17" s="114" t="s">
        <v>335</v>
      </c>
      <c r="C17" s="115">
        <v>2834357</v>
      </c>
      <c r="D17" s="115">
        <f>D18+D19+D20+D21</f>
        <v>296161</v>
      </c>
      <c r="E17" s="115">
        <v>1437987</v>
      </c>
      <c r="F17" s="105" t="s">
        <v>365</v>
      </c>
      <c r="G17" s="116"/>
      <c r="H17" s="116"/>
      <c r="I17" s="116"/>
    </row>
    <row r="18" spans="1:9" ht="15.75">
      <c r="A18" s="131" t="s">
        <v>260</v>
      </c>
      <c r="B18" s="105" t="s">
        <v>284</v>
      </c>
      <c r="C18" s="106">
        <v>2834357</v>
      </c>
      <c r="D18" s="106">
        <v>296161</v>
      </c>
      <c r="E18" s="106">
        <v>1437987</v>
      </c>
      <c r="F18" s="105" t="s">
        <v>285</v>
      </c>
      <c r="G18" s="107"/>
      <c r="H18" s="107"/>
      <c r="I18" s="107"/>
    </row>
    <row r="19" spans="1:9" ht="15.75">
      <c r="A19" s="131" t="s">
        <v>262</v>
      </c>
      <c r="B19" s="105" t="s">
        <v>287</v>
      </c>
      <c r="C19" s="106"/>
      <c r="D19" s="106"/>
      <c r="E19" s="106"/>
      <c r="F19" s="105" t="s">
        <v>288</v>
      </c>
      <c r="G19" s="107"/>
      <c r="H19" s="107"/>
      <c r="I19" s="107"/>
    </row>
    <row r="20" spans="1:9" ht="15.75">
      <c r="A20" s="131" t="s">
        <v>280</v>
      </c>
      <c r="B20" s="105" t="s">
        <v>154</v>
      </c>
      <c r="C20" s="106"/>
      <c r="D20" s="106">
        <f>'3-a'!D81</f>
        <v>0</v>
      </c>
      <c r="E20" s="106">
        <f>'3-a'!E81</f>
        <v>799296</v>
      </c>
      <c r="F20" s="105" t="s">
        <v>290</v>
      </c>
      <c r="G20" s="107"/>
      <c r="H20" s="107"/>
      <c r="I20" s="107"/>
    </row>
    <row r="21" spans="1:9" ht="15.75">
      <c r="A21" s="131" t="s">
        <v>281</v>
      </c>
      <c r="B21" s="105" t="s">
        <v>372</v>
      </c>
      <c r="C21" s="106"/>
      <c r="D21" s="106"/>
      <c r="E21" s="106"/>
      <c r="F21" s="114" t="s">
        <v>292</v>
      </c>
      <c r="G21" s="107"/>
      <c r="H21" s="107"/>
      <c r="I21" s="107"/>
    </row>
    <row r="22" spans="1:9" ht="31.5">
      <c r="A22" s="131" t="s">
        <v>282</v>
      </c>
      <c r="B22" s="105" t="s">
        <v>334</v>
      </c>
      <c r="C22" s="117">
        <f>C23+C24</f>
        <v>0</v>
      </c>
      <c r="D22" s="117">
        <f>D23+D24</f>
        <v>0</v>
      </c>
      <c r="E22" s="117">
        <f>E23+E24</f>
        <v>0</v>
      </c>
      <c r="F22" s="105" t="s">
        <v>294</v>
      </c>
      <c r="G22" s="107"/>
      <c r="H22" s="107"/>
      <c r="I22" s="107"/>
    </row>
    <row r="23" spans="1:9" ht="31.5">
      <c r="A23" s="130" t="s">
        <v>283</v>
      </c>
      <c r="B23" s="114" t="s">
        <v>296</v>
      </c>
      <c r="C23" s="118"/>
      <c r="D23" s="118"/>
      <c r="E23" s="118"/>
      <c r="F23" s="105" t="s">
        <v>258</v>
      </c>
      <c r="G23" s="116"/>
      <c r="H23" s="116"/>
      <c r="I23" s="116"/>
    </row>
    <row r="24" spans="1:9" ht="15.75">
      <c r="A24" s="131" t="s">
        <v>286</v>
      </c>
      <c r="B24" s="105" t="s">
        <v>367</v>
      </c>
      <c r="C24" s="106"/>
      <c r="D24" s="106"/>
      <c r="E24" s="106"/>
      <c r="F24" s="105" t="s">
        <v>259</v>
      </c>
      <c r="G24" s="107"/>
      <c r="H24" s="107"/>
      <c r="I24" s="107"/>
    </row>
    <row r="25" spans="1:9" ht="31.5">
      <c r="A25" s="129" t="s">
        <v>289</v>
      </c>
      <c r="B25" s="105" t="s">
        <v>170</v>
      </c>
      <c r="C25" s="106"/>
      <c r="D25" s="106"/>
      <c r="E25" s="106"/>
      <c r="F25" s="105" t="s">
        <v>366</v>
      </c>
      <c r="G25" s="107">
        <v>856455</v>
      </c>
      <c r="H25" s="107">
        <v>856455</v>
      </c>
      <c r="I25" s="107">
        <f>'3-a'!E144</f>
        <v>856455</v>
      </c>
    </row>
    <row r="26" spans="1:9" ht="32.25" thickBot="1">
      <c r="A26" s="132" t="s">
        <v>291</v>
      </c>
      <c r="B26" s="114" t="s">
        <v>172</v>
      </c>
      <c r="C26" s="118"/>
      <c r="D26" s="118"/>
      <c r="E26" s="118"/>
      <c r="F26" s="119" t="s">
        <v>247</v>
      </c>
      <c r="G26" s="116"/>
      <c r="H26" s="107">
        <f>'3-a'!D145</f>
        <v>0</v>
      </c>
      <c r="I26" s="107">
        <f>'3-a'!E145</f>
        <v>0</v>
      </c>
    </row>
    <row r="27" spans="1:9" ht="32.25" thickBot="1">
      <c r="A27" s="101" t="s">
        <v>293</v>
      </c>
      <c r="B27" s="111" t="s">
        <v>336</v>
      </c>
      <c r="C27" s="112">
        <f>C17+C22+C25+C26</f>
        <v>2834357</v>
      </c>
      <c r="D27" s="112">
        <f>D17+D22+D25+D26</f>
        <v>296161</v>
      </c>
      <c r="E27" s="112">
        <v>2237283</v>
      </c>
      <c r="F27" s="111" t="s">
        <v>362</v>
      </c>
      <c r="G27" s="113">
        <f>SUM(G17:G26)</f>
        <v>856455</v>
      </c>
      <c r="H27" s="113">
        <f>SUM(H17:H26)</f>
        <v>856455</v>
      </c>
      <c r="I27" s="113">
        <f>SUM(I17:I26)</f>
        <v>856455</v>
      </c>
    </row>
    <row r="28" spans="1:9" ht="16.5" thickBot="1">
      <c r="A28" s="101" t="s">
        <v>295</v>
      </c>
      <c r="B28" s="111" t="s">
        <v>339</v>
      </c>
      <c r="C28" s="50">
        <f>C16+C27</f>
        <v>44179807</v>
      </c>
      <c r="D28" s="50">
        <f>D16+D27</f>
        <v>63862477</v>
      </c>
      <c r="E28" s="50">
        <f>E16+E27</f>
        <v>65867673</v>
      </c>
      <c r="F28" s="111" t="s">
        <v>340</v>
      </c>
      <c r="G28" s="50">
        <f>G16+G27</f>
        <v>44179807</v>
      </c>
      <c r="H28" s="50">
        <f>H16+H27</f>
        <v>63862477</v>
      </c>
      <c r="I28" s="50">
        <f>I16+I27</f>
        <v>59343375</v>
      </c>
    </row>
  </sheetData>
  <mergeCells count="6">
    <mergeCell ref="A6:A7"/>
    <mergeCell ref="F6:I6"/>
    <mergeCell ref="H5:I5"/>
    <mergeCell ref="A1:I1"/>
    <mergeCell ref="A2:I2"/>
    <mergeCell ref="A4:I4"/>
  </mergeCells>
  <pageMargins left="1.19" right="0.70866141732283472" top="0.35433070866141736" bottom="0.35433070866141736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/>
  </sheetPr>
  <dimension ref="A1:I29"/>
  <sheetViews>
    <sheetView view="pageBreakPreview" zoomScale="60" workbookViewId="0">
      <selection activeCell="A2" sqref="A2:I2"/>
    </sheetView>
  </sheetViews>
  <sheetFormatPr defaultRowHeight="15"/>
  <cols>
    <col min="1" max="1" width="6.7109375" customWidth="1"/>
    <col min="2" max="2" width="41.85546875" customWidth="1"/>
    <col min="3" max="3" width="15.5703125" customWidth="1"/>
    <col min="4" max="4" width="15" customWidth="1"/>
    <col min="5" max="5" width="15.140625" customWidth="1"/>
    <col min="6" max="6" width="36.7109375" customWidth="1"/>
    <col min="7" max="8" width="15.140625" customWidth="1"/>
    <col min="9" max="9" width="15" customWidth="1"/>
  </cols>
  <sheetData>
    <row r="1" spans="1:9" ht="15.75">
      <c r="A1" s="241" t="s">
        <v>595</v>
      </c>
      <c r="B1" s="241"/>
      <c r="C1" s="241"/>
      <c r="D1" s="241"/>
      <c r="E1" s="241"/>
      <c r="F1" s="241"/>
      <c r="G1" s="241"/>
      <c r="H1" s="241"/>
      <c r="I1" s="241"/>
    </row>
    <row r="2" spans="1:9" ht="15.75">
      <c r="A2" s="239" t="s">
        <v>600</v>
      </c>
      <c r="B2" s="239"/>
      <c r="C2" s="239"/>
      <c r="D2" s="239"/>
      <c r="E2" s="239"/>
      <c r="F2" s="239"/>
      <c r="G2" s="239"/>
      <c r="H2" s="239"/>
      <c r="I2" s="239"/>
    </row>
    <row r="3" spans="1:9" ht="15.75">
      <c r="A3" s="88"/>
      <c r="B3" s="88"/>
      <c r="C3" s="88"/>
      <c r="D3" s="88"/>
      <c r="E3" s="88"/>
      <c r="F3" s="88"/>
      <c r="G3" s="88"/>
      <c r="H3" s="88"/>
    </row>
    <row r="4" spans="1:9" ht="15.75" customHeight="1">
      <c r="A4" s="260" t="s">
        <v>350</v>
      </c>
      <c r="B4" s="260"/>
      <c r="C4" s="260"/>
      <c r="D4" s="260"/>
      <c r="E4" s="260"/>
      <c r="F4" s="260"/>
      <c r="G4" s="260"/>
      <c r="H4" s="260"/>
      <c r="I4" s="260"/>
    </row>
    <row r="5" spans="1:9" ht="16.5" thickBot="1">
      <c r="A5" s="93"/>
      <c r="B5" s="94"/>
      <c r="C5" s="94"/>
      <c r="D5" s="93"/>
      <c r="E5" s="93"/>
      <c r="F5" s="93"/>
      <c r="G5" s="93"/>
      <c r="H5" s="259" t="s">
        <v>364</v>
      </c>
      <c r="I5" s="259"/>
    </row>
    <row r="6" spans="1:9" ht="16.5" thickBot="1">
      <c r="A6" s="261" t="s">
        <v>270</v>
      </c>
      <c r="B6" s="95" t="s">
        <v>10</v>
      </c>
      <c r="C6" s="162"/>
      <c r="D6" s="96"/>
      <c r="E6" s="162"/>
      <c r="F6" s="95" t="s">
        <v>177</v>
      </c>
      <c r="G6" s="163"/>
      <c r="H6" s="97"/>
      <c r="I6" s="97"/>
    </row>
    <row r="7" spans="1:9" ht="48" thickBot="1">
      <c r="A7" s="262"/>
      <c r="B7" s="98" t="s">
        <v>0</v>
      </c>
      <c r="C7" s="99" t="s">
        <v>376</v>
      </c>
      <c r="D7" s="99" t="s">
        <v>377</v>
      </c>
      <c r="E7" s="99" t="s">
        <v>420</v>
      </c>
      <c r="F7" s="98" t="s">
        <v>0</v>
      </c>
      <c r="G7" s="100" t="s">
        <v>376</v>
      </c>
      <c r="H7" s="100" t="s">
        <v>377</v>
      </c>
      <c r="I7" s="99" t="s">
        <v>420</v>
      </c>
    </row>
    <row r="8" spans="1:9" ht="16.5" thickBot="1">
      <c r="A8" s="101" t="s">
        <v>7</v>
      </c>
      <c r="B8" s="98" t="s">
        <v>8</v>
      </c>
      <c r="C8" s="99" t="s">
        <v>9</v>
      </c>
      <c r="D8" s="99" t="s">
        <v>271</v>
      </c>
      <c r="E8" s="174" t="s">
        <v>272</v>
      </c>
      <c r="F8" s="98" t="s">
        <v>378</v>
      </c>
      <c r="G8" s="100" t="s">
        <v>379</v>
      </c>
      <c r="H8" s="100" t="s">
        <v>418</v>
      </c>
      <c r="I8" s="100" t="s">
        <v>419</v>
      </c>
    </row>
    <row r="9" spans="1:9" ht="31.5">
      <c r="A9" s="128" t="s">
        <v>11</v>
      </c>
      <c r="B9" s="102" t="s">
        <v>298</v>
      </c>
      <c r="C9" s="103"/>
      <c r="D9" s="103">
        <f>'3-a'!D24</f>
        <v>301605</v>
      </c>
      <c r="E9" s="103">
        <f>'3-a'!E24</f>
        <v>301605</v>
      </c>
      <c r="F9" s="102" t="s">
        <v>213</v>
      </c>
      <c r="G9" s="104">
        <v>90513758</v>
      </c>
      <c r="H9" s="104">
        <f>'3-a'!D117</f>
        <v>1334103</v>
      </c>
      <c r="I9" s="104">
        <f>'3-a'!E117</f>
        <v>1220311</v>
      </c>
    </row>
    <row r="10" spans="1:9" ht="31.5">
      <c r="A10" s="129" t="s">
        <v>25</v>
      </c>
      <c r="B10" s="105" t="s">
        <v>299</v>
      </c>
      <c r="C10" s="106"/>
      <c r="D10" s="106"/>
      <c r="E10" s="106"/>
      <c r="F10" s="105" t="s">
        <v>300</v>
      </c>
      <c r="G10" s="107"/>
      <c r="H10" s="104">
        <f>'3-a'!D118</f>
        <v>0</v>
      </c>
      <c r="I10" s="104">
        <f>'3-a'!E118</f>
        <v>0</v>
      </c>
    </row>
    <row r="11" spans="1:9" ht="15.75">
      <c r="A11" s="129" t="s">
        <v>39</v>
      </c>
      <c r="B11" s="105" t="s">
        <v>301</v>
      </c>
      <c r="C11" s="106"/>
      <c r="D11" s="106"/>
      <c r="E11" s="106"/>
      <c r="F11" s="105" t="s">
        <v>215</v>
      </c>
      <c r="G11" s="107">
        <v>53119020</v>
      </c>
      <c r="H11" s="104">
        <f>'3-a'!D119</f>
        <v>3946724</v>
      </c>
      <c r="I11" s="104">
        <f>'3-a'!E119</f>
        <v>2950000</v>
      </c>
    </row>
    <row r="12" spans="1:9" ht="31.5">
      <c r="A12" s="129" t="s">
        <v>232</v>
      </c>
      <c r="B12" s="105" t="s">
        <v>359</v>
      </c>
      <c r="C12" s="106"/>
      <c r="D12" s="106">
        <f>'3-a'!D62</f>
        <v>0</v>
      </c>
      <c r="E12" s="106">
        <f>'3-a'!E62</f>
        <v>0</v>
      </c>
      <c r="F12" s="105" t="s">
        <v>302</v>
      </c>
      <c r="G12" s="107"/>
      <c r="H12" s="104">
        <f>'3-a'!D120</f>
        <v>0</v>
      </c>
      <c r="I12" s="104">
        <f>'3-a'!E120</f>
        <v>0</v>
      </c>
    </row>
    <row r="13" spans="1:9" ht="15.75">
      <c r="A13" s="129" t="s">
        <v>69</v>
      </c>
      <c r="B13" s="105" t="s">
        <v>303</v>
      </c>
      <c r="C13" s="106"/>
      <c r="D13" s="106"/>
      <c r="E13" s="106"/>
      <c r="F13" s="105" t="s">
        <v>217</v>
      </c>
      <c r="G13" s="107">
        <v>1523160</v>
      </c>
      <c r="H13" s="104">
        <f>'3-a'!D121</f>
        <v>110000</v>
      </c>
      <c r="I13" s="104">
        <f>'3-a'!E121</f>
        <v>78690</v>
      </c>
    </row>
    <row r="14" spans="1:9" ht="16.5" thickBot="1">
      <c r="A14" s="129" t="s">
        <v>93</v>
      </c>
      <c r="B14" s="105" t="s">
        <v>304</v>
      </c>
      <c r="C14" s="109"/>
      <c r="D14" s="109"/>
      <c r="E14" s="109"/>
      <c r="F14" s="114" t="s">
        <v>208</v>
      </c>
      <c r="G14" s="107"/>
      <c r="H14" s="104">
        <f>'3-a'!D122</f>
        <v>0</v>
      </c>
      <c r="I14" s="104">
        <f>'3-a'!E122</f>
        <v>0</v>
      </c>
    </row>
    <row r="15" spans="1:9" ht="32.25" thickBot="1">
      <c r="A15" s="101" t="s">
        <v>250</v>
      </c>
      <c r="B15" s="111" t="s">
        <v>341</v>
      </c>
      <c r="C15" s="112">
        <f>C9+C11+C12+C14</f>
        <v>0</v>
      </c>
      <c r="D15" s="112">
        <f>D9+D11+D12+D14</f>
        <v>301605</v>
      </c>
      <c r="E15" s="112">
        <f>E9+E11+E12+E14</f>
        <v>301605</v>
      </c>
      <c r="F15" s="111" t="s">
        <v>342</v>
      </c>
      <c r="G15" s="113">
        <f>G9+G11+G13+G14</f>
        <v>145155938</v>
      </c>
      <c r="H15" s="113">
        <f>H9+H11+H13+H14</f>
        <v>5390827</v>
      </c>
      <c r="I15" s="113">
        <f>I9+I11+I13+I14</f>
        <v>4249001</v>
      </c>
    </row>
    <row r="16" spans="1:9" ht="31.5">
      <c r="A16" s="128" t="s">
        <v>115</v>
      </c>
      <c r="B16" s="120" t="s">
        <v>343</v>
      </c>
      <c r="C16" s="121">
        <f>SUM(C17:C21)</f>
        <v>4490000</v>
      </c>
      <c r="D16" s="121">
        <f>SUM(D17:D21)</f>
        <v>5089222</v>
      </c>
      <c r="E16" s="121">
        <f>SUM(E17:E21)</f>
        <v>3947396</v>
      </c>
      <c r="F16" s="105" t="s">
        <v>365</v>
      </c>
      <c r="G16" s="104"/>
      <c r="H16" s="104"/>
      <c r="I16" s="104"/>
    </row>
    <row r="17" spans="1:9" ht="15.75">
      <c r="A17" s="129" t="s">
        <v>125</v>
      </c>
      <c r="B17" s="122" t="s">
        <v>268</v>
      </c>
      <c r="C17" s="106">
        <v>4490000</v>
      </c>
      <c r="D17" s="106">
        <v>5089222</v>
      </c>
      <c r="E17" s="106">
        <v>3947396</v>
      </c>
      <c r="F17" s="105" t="s">
        <v>285</v>
      </c>
      <c r="G17" s="107"/>
      <c r="H17" s="107"/>
      <c r="I17" s="107"/>
    </row>
    <row r="18" spans="1:9" ht="15.75">
      <c r="A18" s="128" t="s">
        <v>260</v>
      </c>
      <c r="B18" s="122" t="s">
        <v>305</v>
      </c>
      <c r="C18" s="106"/>
      <c r="D18" s="106"/>
      <c r="E18" s="106"/>
      <c r="F18" s="105" t="s">
        <v>288</v>
      </c>
      <c r="G18" s="107"/>
      <c r="H18" s="107"/>
      <c r="I18" s="107"/>
    </row>
    <row r="19" spans="1:9" ht="15.75">
      <c r="A19" s="129" t="s">
        <v>262</v>
      </c>
      <c r="B19" s="122" t="s">
        <v>306</v>
      </c>
      <c r="C19" s="106"/>
      <c r="D19" s="106"/>
      <c r="E19" s="106"/>
      <c r="F19" s="105" t="s">
        <v>290</v>
      </c>
      <c r="G19" s="107"/>
      <c r="H19" s="107"/>
      <c r="I19" s="107"/>
    </row>
    <row r="20" spans="1:9" ht="15.75">
      <c r="A20" s="128" t="s">
        <v>280</v>
      </c>
      <c r="B20" s="122" t="s">
        <v>370</v>
      </c>
      <c r="C20" s="106"/>
      <c r="D20" s="106"/>
      <c r="E20" s="106"/>
      <c r="F20" s="114" t="s">
        <v>292</v>
      </c>
      <c r="G20" s="107"/>
      <c r="H20" s="107"/>
      <c r="I20" s="107"/>
    </row>
    <row r="21" spans="1:9" ht="31.5">
      <c r="A21" s="129" t="s">
        <v>281</v>
      </c>
      <c r="B21" s="123" t="s">
        <v>369</v>
      </c>
      <c r="C21" s="106"/>
      <c r="D21" s="106"/>
      <c r="E21" s="106"/>
      <c r="F21" s="105" t="s">
        <v>307</v>
      </c>
      <c r="G21" s="107"/>
      <c r="H21" s="107"/>
      <c r="I21" s="107"/>
    </row>
    <row r="22" spans="1:9" ht="31.5">
      <c r="A22" s="128" t="s">
        <v>282</v>
      </c>
      <c r="B22" s="124" t="s">
        <v>344</v>
      </c>
      <c r="C22" s="117">
        <f>C23+C24+C25+C26+C27</f>
        <v>0</v>
      </c>
      <c r="D22" s="117">
        <f>D23+D24+D25+D26+D27</f>
        <v>0</v>
      </c>
      <c r="E22" s="117">
        <f>E23+E24+E25+E26+E27</f>
        <v>0</v>
      </c>
      <c r="F22" s="102" t="s">
        <v>248</v>
      </c>
      <c r="G22" s="107"/>
      <c r="H22" s="107"/>
      <c r="I22" s="107"/>
    </row>
    <row r="23" spans="1:9" ht="15.75">
      <c r="A23" s="129" t="s">
        <v>283</v>
      </c>
      <c r="B23" s="123" t="s">
        <v>308</v>
      </c>
      <c r="C23" s="106"/>
      <c r="D23" s="106"/>
      <c r="E23" s="106"/>
      <c r="F23" s="102" t="s">
        <v>249</v>
      </c>
      <c r="G23" s="107"/>
      <c r="H23" s="107"/>
      <c r="I23" s="107"/>
    </row>
    <row r="24" spans="1:9" ht="15.75">
      <c r="A24" s="128" t="s">
        <v>286</v>
      </c>
      <c r="B24" s="123" t="s">
        <v>309</v>
      </c>
      <c r="C24" s="106"/>
      <c r="D24" s="106"/>
      <c r="E24" s="106"/>
      <c r="F24" s="125"/>
      <c r="G24" s="107"/>
      <c r="H24" s="107"/>
      <c r="I24" s="107"/>
    </row>
    <row r="25" spans="1:9" ht="15.75">
      <c r="A25" s="129" t="s">
        <v>289</v>
      </c>
      <c r="B25" s="122" t="s">
        <v>310</v>
      </c>
      <c r="C25" s="106"/>
      <c r="D25" s="106"/>
      <c r="E25" s="106"/>
      <c r="F25" s="125"/>
      <c r="G25" s="107"/>
      <c r="H25" s="107"/>
      <c r="I25" s="107"/>
    </row>
    <row r="26" spans="1:9" ht="19.5" customHeight="1">
      <c r="A26" s="128" t="s">
        <v>291</v>
      </c>
      <c r="B26" s="126" t="s">
        <v>368</v>
      </c>
      <c r="C26" s="106"/>
      <c r="D26" s="106"/>
      <c r="E26" s="106"/>
      <c r="F26" s="110"/>
      <c r="G26" s="107"/>
      <c r="H26" s="107"/>
      <c r="I26" s="107"/>
    </row>
    <row r="27" spans="1:9" ht="32.25" thickBot="1">
      <c r="A27" s="129" t="s">
        <v>293</v>
      </c>
      <c r="B27" s="127" t="s">
        <v>371</v>
      </c>
      <c r="C27" s="106"/>
      <c r="D27" s="106"/>
      <c r="E27" s="106"/>
      <c r="F27" s="125"/>
      <c r="G27" s="107"/>
      <c r="H27" s="107"/>
      <c r="I27" s="107"/>
    </row>
    <row r="28" spans="1:9" ht="48" thickBot="1">
      <c r="A28" s="101" t="s">
        <v>295</v>
      </c>
      <c r="B28" s="111" t="s">
        <v>345</v>
      </c>
      <c r="C28" s="112">
        <f>C16+C22</f>
        <v>4490000</v>
      </c>
      <c r="D28" s="112">
        <f>D16+D22</f>
        <v>5089222</v>
      </c>
      <c r="E28" s="112">
        <f>E16+E22</f>
        <v>3947396</v>
      </c>
      <c r="F28" s="111" t="s">
        <v>346</v>
      </c>
      <c r="G28" s="113">
        <f>SUM(G16:G23)</f>
        <v>0</v>
      </c>
      <c r="H28" s="113">
        <f>SUM(H16:H23)</f>
        <v>0</v>
      </c>
      <c r="I28" s="113">
        <f>SUM(I16:I23)</f>
        <v>0</v>
      </c>
    </row>
    <row r="29" spans="1:9" ht="16.5" thickBot="1">
      <c r="A29" s="101" t="s">
        <v>297</v>
      </c>
      <c r="B29" s="111" t="s">
        <v>347</v>
      </c>
      <c r="C29" s="50">
        <f>C15+C28</f>
        <v>4490000</v>
      </c>
      <c r="D29" s="50">
        <f>D15+D28</f>
        <v>5390827</v>
      </c>
      <c r="E29" s="50">
        <f>E15+E28</f>
        <v>4249001</v>
      </c>
      <c r="F29" s="111" t="s">
        <v>348</v>
      </c>
      <c r="G29" s="50">
        <f>G15+G28</f>
        <v>145155938</v>
      </c>
      <c r="H29" s="50">
        <f>H15+H28</f>
        <v>5390827</v>
      </c>
      <c r="I29" s="50">
        <f>I15+I28</f>
        <v>4249001</v>
      </c>
    </row>
  </sheetData>
  <mergeCells count="5">
    <mergeCell ref="A6:A7"/>
    <mergeCell ref="H5:I5"/>
    <mergeCell ref="A4:I4"/>
    <mergeCell ref="A1:I1"/>
    <mergeCell ref="A2:I2"/>
  </mergeCells>
  <pageMargins left="1.44" right="0.70866141732283472" top="0.35433070866141736" bottom="0.35433070866141736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/>
  </sheetPr>
  <dimension ref="A1:E34"/>
  <sheetViews>
    <sheetView view="pageBreakPreview" zoomScale="60" workbookViewId="0">
      <selection activeCell="A2" sqref="A2:E2"/>
    </sheetView>
  </sheetViews>
  <sheetFormatPr defaultRowHeight="15"/>
  <cols>
    <col min="1" max="1" width="3.7109375" customWidth="1"/>
    <col min="2" max="2" width="54" customWidth="1"/>
    <col min="3" max="3" width="16.85546875" customWidth="1"/>
    <col min="4" max="4" width="17.28515625" customWidth="1"/>
    <col min="5" max="5" width="17.140625" customWidth="1"/>
  </cols>
  <sheetData>
    <row r="1" spans="1:5" ht="15.75">
      <c r="A1" s="241" t="s">
        <v>596</v>
      </c>
      <c r="B1" s="241"/>
      <c r="C1" s="241"/>
      <c r="D1" s="241"/>
      <c r="E1" s="241"/>
    </row>
    <row r="2" spans="1:5" ht="15.75">
      <c r="A2" s="239" t="s">
        <v>600</v>
      </c>
      <c r="B2" s="239"/>
      <c r="C2" s="239"/>
      <c r="D2" s="239"/>
      <c r="E2" s="239"/>
    </row>
    <row r="3" spans="1:5" ht="15.75">
      <c r="A3" s="1"/>
      <c r="B3" s="1"/>
      <c r="C3" s="1"/>
    </row>
    <row r="4" spans="1:5" ht="36" customHeight="1">
      <c r="A4" s="263" t="s">
        <v>358</v>
      </c>
      <c r="B4" s="263"/>
      <c r="C4" s="263"/>
      <c r="D4" s="263"/>
      <c r="E4" s="263"/>
    </row>
    <row r="5" spans="1:5" ht="15.75">
      <c r="A5" s="1"/>
      <c r="B5" s="1"/>
      <c r="C5" s="1"/>
      <c r="D5" s="264" t="s">
        <v>363</v>
      </c>
      <c r="E5" s="264"/>
    </row>
    <row r="6" spans="1:5" ht="31.5">
      <c r="A6" s="1"/>
      <c r="B6" s="1"/>
      <c r="C6" s="138" t="s">
        <v>375</v>
      </c>
      <c r="D6" s="139" t="s">
        <v>374</v>
      </c>
      <c r="E6" s="139" t="s">
        <v>415</v>
      </c>
    </row>
    <row r="7" spans="1:5" ht="15.75">
      <c r="A7" s="2">
        <v>1</v>
      </c>
      <c r="B7" s="2" t="s">
        <v>311</v>
      </c>
      <c r="C7" s="134">
        <v>740000</v>
      </c>
      <c r="D7" s="134">
        <f>'3-a'!D32</f>
        <v>740000</v>
      </c>
      <c r="E7" s="134">
        <f>'3-a'!E32</f>
        <v>2566210</v>
      </c>
    </row>
    <row r="8" spans="1:5" ht="31.5">
      <c r="A8" s="2">
        <v>2</v>
      </c>
      <c r="B8" s="2" t="s">
        <v>312</v>
      </c>
      <c r="C8" s="134">
        <v>10000</v>
      </c>
      <c r="D8" s="134">
        <v>10000</v>
      </c>
      <c r="E8" s="134">
        <v>10000</v>
      </c>
    </row>
    <row r="9" spans="1:5" ht="15.75">
      <c r="A9" s="2">
        <v>3</v>
      </c>
      <c r="B9" s="2" t="s">
        <v>313</v>
      </c>
      <c r="C9" s="134">
        <v>0</v>
      </c>
      <c r="D9" s="134">
        <v>0</v>
      </c>
      <c r="E9" s="134">
        <v>0</v>
      </c>
    </row>
    <row r="10" spans="1:5" ht="31.5">
      <c r="A10" s="2">
        <v>4</v>
      </c>
      <c r="B10" s="2" t="s">
        <v>314</v>
      </c>
      <c r="C10" s="134">
        <v>0</v>
      </c>
      <c r="D10" s="134">
        <v>0</v>
      </c>
      <c r="E10" s="134">
        <v>0</v>
      </c>
    </row>
    <row r="11" spans="1:5" ht="15.75">
      <c r="A11" s="2">
        <v>5</v>
      </c>
      <c r="B11" s="2" t="s">
        <v>315</v>
      </c>
      <c r="C11" s="134">
        <v>60000</v>
      </c>
      <c r="D11" s="134">
        <v>60000</v>
      </c>
      <c r="E11" s="134">
        <v>21213</v>
      </c>
    </row>
    <row r="12" spans="1:5" ht="15.75">
      <c r="A12" s="2">
        <v>6</v>
      </c>
      <c r="B12" s="2" t="s">
        <v>316</v>
      </c>
      <c r="C12" s="134">
        <v>0</v>
      </c>
      <c r="D12" s="134">
        <v>0</v>
      </c>
      <c r="E12" s="134">
        <v>0</v>
      </c>
    </row>
    <row r="13" spans="1:5" ht="15.75">
      <c r="A13" s="265" t="s">
        <v>317</v>
      </c>
      <c r="B13" s="265"/>
      <c r="C13" s="135">
        <f>SUM(C7:C12)</f>
        <v>810000</v>
      </c>
      <c r="D13" s="135">
        <f>SUM(D7:D12)</f>
        <v>810000</v>
      </c>
      <c r="E13" s="135">
        <f>SUM(E7:E12)</f>
        <v>2597423</v>
      </c>
    </row>
    <row r="14" spans="1:5" ht="15.75">
      <c r="A14" s="265" t="s">
        <v>318</v>
      </c>
      <c r="B14" s="265"/>
      <c r="C14" s="5">
        <f t="shared" ref="C14:D14" si="0">C13/2</f>
        <v>405000</v>
      </c>
      <c r="D14" s="5">
        <f t="shared" si="0"/>
        <v>405000</v>
      </c>
      <c r="E14" s="5">
        <f t="shared" ref="E14" si="1">E13/2</f>
        <v>1298711.5</v>
      </c>
    </row>
    <row r="15" spans="1:5" ht="15.75">
      <c r="A15" s="266" t="s">
        <v>319</v>
      </c>
      <c r="B15" s="266"/>
      <c r="C15" s="6">
        <f t="shared" ref="C15:D15" si="2">SUM(C16:C23)</f>
        <v>0</v>
      </c>
      <c r="D15" s="6">
        <f t="shared" si="2"/>
        <v>0</v>
      </c>
      <c r="E15" s="6">
        <f t="shared" ref="E15" si="3">SUM(E16:E23)</f>
        <v>0</v>
      </c>
    </row>
    <row r="16" spans="1:5" ht="15.75">
      <c r="A16" s="2">
        <v>7</v>
      </c>
      <c r="B16" s="2" t="s">
        <v>320</v>
      </c>
      <c r="C16" s="3">
        <v>0</v>
      </c>
      <c r="D16" s="3">
        <v>0</v>
      </c>
      <c r="E16" s="3">
        <v>0</v>
      </c>
    </row>
    <row r="17" spans="1:5" ht="15.75">
      <c r="A17" s="2">
        <v>8</v>
      </c>
      <c r="B17" s="2" t="s">
        <v>321</v>
      </c>
      <c r="C17" s="3">
        <v>0</v>
      </c>
      <c r="D17" s="3">
        <v>0</v>
      </c>
      <c r="E17" s="3">
        <v>0</v>
      </c>
    </row>
    <row r="18" spans="1:5" ht="15.75">
      <c r="A18" s="2">
        <v>9</v>
      </c>
      <c r="B18" s="2" t="s">
        <v>322</v>
      </c>
      <c r="C18" s="3">
        <v>0</v>
      </c>
      <c r="D18" s="3">
        <v>0</v>
      </c>
      <c r="E18" s="3">
        <v>0</v>
      </c>
    </row>
    <row r="19" spans="1:5" ht="15.75">
      <c r="A19" s="2">
        <v>10</v>
      </c>
      <c r="B19" s="2" t="s">
        <v>323</v>
      </c>
      <c r="C19" s="3">
        <v>0</v>
      </c>
      <c r="D19" s="3">
        <v>0</v>
      </c>
      <c r="E19" s="3">
        <v>0</v>
      </c>
    </row>
    <row r="20" spans="1:5" ht="15.75">
      <c r="A20" s="2">
        <v>11</v>
      </c>
      <c r="B20" s="2" t="s">
        <v>324</v>
      </c>
      <c r="C20" s="3">
        <v>0</v>
      </c>
      <c r="D20" s="3">
        <v>0</v>
      </c>
      <c r="E20" s="3">
        <v>0</v>
      </c>
    </row>
    <row r="21" spans="1:5" ht="15.75">
      <c r="A21" s="2">
        <v>12</v>
      </c>
      <c r="B21" s="2" t="s">
        <v>325</v>
      </c>
      <c r="C21" s="3"/>
      <c r="D21" s="3"/>
      <c r="E21" s="3"/>
    </row>
    <row r="22" spans="1:5" ht="15.75">
      <c r="A22" s="2">
        <v>13</v>
      </c>
      <c r="B22" s="2" t="s">
        <v>326</v>
      </c>
      <c r="C22" s="3">
        <v>0</v>
      </c>
      <c r="D22" s="3">
        <v>0</v>
      </c>
      <c r="E22" s="3">
        <v>0</v>
      </c>
    </row>
    <row r="23" spans="1:5" ht="15.75">
      <c r="A23" s="2">
        <v>14</v>
      </c>
      <c r="B23" s="2" t="s">
        <v>327</v>
      </c>
      <c r="C23" s="3">
        <v>0</v>
      </c>
      <c r="D23" s="3">
        <v>0</v>
      </c>
      <c r="E23" s="3">
        <v>0</v>
      </c>
    </row>
    <row r="24" spans="1:5" ht="15.75">
      <c r="A24" s="266" t="s">
        <v>328</v>
      </c>
      <c r="B24" s="266"/>
      <c r="C24" s="6">
        <f t="shared" ref="C24:D24" si="4">SUM(C25:C32)</f>
        <v>0</v>
      </c>
      <c r="D24" s="6">
        <f t="shared" si="4"/>
        <v>0</v>
      </c>
      <c r="E24" s="6">
        <f t="shared" ref="E24" si="5">SUM(E25:E32)</f>
        <v>0</v>
      </c>
    </row>
    <row r="25" spans="1:5" ht="15.75">
      <c r="A25" s="2">
        <v>15</v>
      </c>
      <c r="B25" s="2" t="s">
        <v>320</v>
      </c>
      <c r="C25" s="3">
        <v>0</v>
      </c>
      <c r="D25" s="3">
        <v>0</v>
      </c>
      <c r="E25" s="3">
        <v>0</v>
      </c>
    </row>
    <row r="26" spans="1:5" ht="15.75">
      <c r="A26" s="2">
        <v>16</v>
      </c>
      <c r="B26" s="2" t="s">
        <v>321</v>
      </c>
      <c r="C26" s="3">
        <v>0</v>
      </c>
      <c r="D26" s="3">
        <v>0</v>
      </c>
      <c r="E26" s="3">
        <v>0</v>
      </c>
    </row>
    <row r="27" spans="1:5" ht="15.75">
      <c r="A27" s="2">
        <v>17</v>
      </c>
      <c r="B27" s="2" t="s">
        <v>322</v>
      </c>
      <c r="C27" s="3">
        <v>0</v>
      </c>
      <c r="D27" s="3">
        <v>0</v>
      </c>
      <c r="E27" s="3">
        <v>0</v>
      </c>
    </row>
    <row r="28" spans="1:5" ht="15.75">
      <c r="A28" s="2">
        <v>18</v>
      </c>
      <c r="B28" s="2" t="s">
        <v>323</v>
      </c>
      <c r="C28" s="3">
        <v>0</v>
      </c>
      <c r="D28" s="3">
        <v>0</v>
      </c>
      <c r="E28" s="3">
        <v>0</v>
      </c>
    </row>
    <row r="29" spans="1:5" ht="15.75">
      <c r="A29" s="2">
        <v>19</v>
      </c>
      <c r="B29" s="2" t="s">
        <v>324</v>
      </c>
      <c r="C29" s="3">
        <v>0</v>
      </c>
      <c r="D29" s="3">
        <v>0</v>
      </c>
      <c r="E29" s="3">
        <v>0</v>
      </c>
    </row>
    <row r="30" spans="1:5" ht="15.75">
      <c r="A30" s="2">
        <v>20</v>
      </c>
      <c r="B30" s="2" t="s">
        <v>325</v>
      </c>
      <c r="C30" s="3">
        <v>0</v>
      </c>
      <c r="D30" s="3">
        <v>0</v>
      </c>
      <c r="E30" s="3">
        <v>0</v>
      </c>
    </row>
    <row r="31" spans="1:5" ht="15.75">
      <c r="A31" s="2">
        <v>21</v>
      </c>
      <c r="B31" s="2" t="s">
        <v>326</v>
      </c>
      <c r="C31" s="3">
        <v>0</v>
      </c>
      <c r="D31" s="3">
        <v>0</v>
      </c>
      <c r="E31" s="3">
        <v>0</v>
      </c>
    </row>
    <row r="32" spans="1:5" ht="15.75">
      <c r="A32" s="2">
        <v>22</v>
      </c>
      <c r="B32" s="2" t="s">
        <v>327</v>
      </c>
      <c r="C32" s="3">
        <v>0</v>
      </c>
      <c r="D32" s="3">
        <v>0</v>
      </c>
      <c r="E32" s="3">
        <v>0</v>
      </c>
    </row>
    <row r="33" spans="1:5" ht="15.75">
      <c r="A33" s="265" t="s">
        <v>329</v>
      </c>
      <c r="B33" s="265"/>
      <c r="C33" s="4">
        <f t="shared" ref="C33:D33" si="6">SUM(C15,C24)</f>
        <v>0</v>
      </c>
      <c r="D33" s="4">
        <f t="shared" si="6"/>
        <v>0</v>
      </c>
      <c r="E33" s="4">
        <f t="shared" ref="E33" si="7">SUM(E15,E24)</f>
        <v>0</v>
      </c>
    </row>
    <row r="34" spans="1:5" ht="15.75">
      <c r="A34" s="265" t="s">
        <v>330</v>
      </c>
      <c r="B34" s="265"/>
      <c r="C34" s="7">
        <f t="shared" ref="C34:D34" si="8">C14-C33</f>
        <v>405000</v>
      </c>
      <c r="D34" s="7">
        <f t="shared" si="8"/>
        <v>405000</v>
      </c>
      <c r="E34" s="7">
        <f t="shared" ref="E34" si="9">E14-E33</f>
        <v>1298711.5</v>
      </c>
    </row>
  </sheetData>
  <mergeCells count="10">
    <mergeCell ref="A34:B34"/>
    <mergeCell ref="A13:B13"/>
    <mergeCell ref="A14:B14"/>
    <mergeCell ref="A15:B15"/>
    <mergeCell ref="A24:B24"/>
    <mergeCell ref="A1:E1"/>
    <mergeCell ref="A2:E2"/>
    <mergeCell ref="A4:E4"/>
    <mergeCell ref="D5:E5"/>
    <mergeCell ref="A33:B33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/>
  </sheetPr>
  <dimension ref="A1:L40"/>
  <sheetViews>
    <sheetView view="pageBreakPreview" zoomScale="60" workbookViewId="0">
      <selection activeCell="A2" sqref="A2:L2"/>
    </sheetView>
  </sheetViews>
  <sheetFormatPr defaultRowHeight="15"/>
  <sheetData>
    <row r="1" spans="1:12" ht="15.75">
      <c r="A1" s="241" t="s">
        <v>360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2" ht="15.75">
      <c r="A2" s="239" t="s">
        <v>600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4" spans="1:12" ht="15.75">
      <c r="C4" s="326" t="s">
        <v>380</v>
      </c>
      <c r="D4" s="326"/>
      <c r="E4" s="326"/>
      <c r="F4" s="326"/>
      <c r="G4" s="326"/>
      <c r="H4" s="326"/>
      <c r="I4" s="326"/>
    </row>
    <row r="5" spans="1:12" ht="15.75">
      <c r="C5" s="326" t="s">
        <v>381</v>
      </c>
      <c r="D5" s="326"/>
      <c r="E5" s="326"/>
      <c r="F5" s="326"/>
      <c r="G5" s="326"/>
      <c r="H5" s="326"/>
      <c r="I5" s="326"/>
    </row>
    <row r="7" spans="1:12" ht="15.75">
      <c r="A7" s="327" t="s">
        <v>382</v>
      </c>
      <c r="B7" s="327"/>
      <c r="C7" s="327"/>
      <c r="D7" s="327"/>
      <c r="E7" s="272" t="s">
        <v>587</v>
      </c>
      <c r="F7" s="272"/>
      <c r="G7" s="272"/>
      <c r="H7" s="272"/>
      <c r="I7" s="164"/>
      <c r="J7" s="164"/>
      <c r="K7" s="164"/>
    </row>
    <row r="8" spans="1:12" ht="15.75">
      <c r="A8" s="165" t="s">
        <v>383</v>
      </c>
      <c r="B8" s="165"/>
      <c r="C8" s="166" t="s">
        <v>384</v>
      </c>
      <c r="D8" s="166"/>
      <c r="E8" s="166"/>
      <c r="F8" s="166"/>
      <c r="G8" s="166"/>
      <c r="H8" s="166"/>
      <c r="I8" s="166"/>
    </row>
    <row r="9" spans="1:12" ht="15.75">
      <c r="A9" s="165" t="s">
        <v>385</v>
      </c>
      <c r="B9" s="165"/>
      <c r="C9" s="166" t="s">
        <v>386</v>
      </c>
      <c r="D9" s="165"/>
    </row>
    <row r="10" spans="1:12" ht="15.75">
      <c r="A10" s="165" t="s">
        <v>387</v>
      </c>
      <c r="B10" s="165"/>
      <c r="C10" s="165"/>
      <c r="D10" s="166" t="s">
        <v>388</v>
      </c>
    </row>
    <row r="11" spans="1:12" ht="15.75" thickBot="1"/>
    <row r="12" spans="1:12" ht="15.75" thickBot="1">
      <c r="A12" s="267" t="s">
        <v>389</v>
      </c>
      <c r="B12" s="268"/>
      <c r="C12" s="268"/>
      <c r="D12" s="269"/>
      <c r="E12" s="309" t="s">
        <v>390</v>
      </c>
      <c r="F12" s="310"/>
      <c r="G12" s="309">
        <v>2019</v>
      </c>
      <c r="H12" s="310"/>
      <c r="I12" s="311" t="s">
        <v>391</v>
      </c>
      <c r="J12" s="311"/>
      <c r="K12" s="312" t="s">
        <v>392</v>
      </c>
      <c r="L12" s="271"/>
    </row>
    <row r="13" spans="1:12">
      <c r="A13" s="299" t="s">
        <v>393</v>
      </c>
      <c r="B13" s="300"/>
      <c r="C13" s="300"/>
      <c r="D13" s="322"/>
      <c r="E13" s="323">
        <v>0</v>
      </c>
      <c r="F13" s="323"/>
      <c r="G13" s="323">
        <v>0</v>
      </c>
      <c r="H13" s="323"/>
      <c r="I13" s="323">
        <v>0</v>
      </c>
      <c r="J13" s="324"/>
      <c r="K13" s="323">
        <f>SUM(E13:J13)</f>
        <v>0</v>
      </c>
      <c r="L13" s="325"/>
    </row>
    <row r="14" spans="1:12">
      <c r="A14" s="167" t="s">
        <v>394</v>
      </c>
      <c r="B14" s="168"/>
      <c r="C14" s="168"/>
      <c r="D14" s="169"/>
      <c r="E14" s="296"/>
      <c r="F14" s="296"/>
      <c r="G14" s="296"/>
      <c r="H14" s="296"/>
      <c r="I14" s="296"/>
      <c r="J14" s="320"/>
      <c r="K14" s="296"/>
      <c r="L14" s="321"/>
    </row>
    <row r="15" spans="1:12">
      <c r="A15" s="297" t="s">
        <v>395</v>
      </c>
      <c r="B15" s="298"/>
      <c r="C15" s="298"/>
      <c r="D15" s="313"/>
      <c r="E15" s="296">
        <v>1361722</v>
      </c>
      <c r="F15" s="296"/>
      <c r="G15" s="296">
        <v>1634067</v>
      </c>
      <c r="H15" s="296"/>
      <c r="I15" s="293">
        <v>1906411</v>
      </c>
      <c r="J15" s="314"/>
      <c r="K15" s="293">
        <f>SUM(E15:J15)</f>
        <v>4902200</v>
      </c>
      <c r="L15" s="315"/>
    </row>
    <row r="16" spans="1:12">
      <c r="A16" s="297" t="s">
        <v>396</v>
      </c>
      <c r="B16" s="298"/>
      <c r="C16" s="298"/>
      <c r="D16" s="313"/>
      <c r="E16" s="296"/>
      <c r="F16" s="296"/>
      <c r="G16" s="296"/>
      <c r="H16" s="296"/>
      <c r="I16" s="293"/>
      <c r="J16" s="314"/>
      <c r="K16" s="293"/>
      <c r="L16" s="315"/>
    </row>
    <row r="17" spans="1:12">
      <c r="A17" s="297" t="s">
        <v>397</v>
      </c>
      <c r="B17" s="298"/>
      <c r="C17" s="298"/>
      <c r="D17" s="313"/>
      <c r="E17" s="296"/>
      <c r="F17" s="296"/>
      <c r="G17" s="296"/>
      <c r="H17" s="296"/>
      <c r="I17" s="293"/>
      <c r="J17" s="314"/>
      <c r="K17" s="293"/>
      <c r="L17" s="315"/>
    </row>
    <row r="18" spans="1:12">
      <c r="A18" s="297" t="s">
        <v>398</v>
      </c>
      <c r="B18" s="298"/>
      <c r="C18" s="298"/>
      <c r="D18" s="313"/>
      <c r="E18" s="296"/>
      <c r="F18" s="296"/>
      <c r="G18" s="296"/>
      <c r="H18" s="296"/>
      <c r="I18" s="293"/>
      <c r="J18" s="314"/>
      <c r="K18" s="293"/>
      <c r="L18" s="315"/>
    </row>
    <row r="19" spans="1:12" ht="15.75" thickBot="1">
      <c r="A19" s="280"/>
      <c r="B19" s="281"/>
      <c r="C19" s="281"/>
      <c r="D19" s="316"/>
      <c r="E19" s="283"/>
      <c r="F19" s="283"/>
      <c r="G19" s="283"/>
      <c r="H19" s="283"/>
      <c r="I19" s="317"/>
      <c r="J19" s="318"/>
      <c r="K19" s="317"/>
      <c r="L19" s="319"/>
    </row>
    <row r="20" spans="1:12" ht="15.75" thickBot="1">
      <c r="A20" s="285" t="s">
        <v>399</v>
      </c>
      <c r="B20" s="286"/>
      <c r="C20" s="286"/>
      <c r="D20" s="303"/>
      <c r="E20" s="304">
        <f>SUM(E15:E19)</f>
        <v>1361722</v>
      </c>
      <c r="F20" s="305"/>
      <c r="G20" s="304">
        <f>SUM(G15:G19)</f>
        <v>1634067</v>
      </c>
      <c r="H20" s="305"/>
      <c r="I20" s="306">
        <f>SUM(I15:I19)</f>
        <v>1906411</v>
      </c>
      <c r="J20" s="307"/>
      <c r="K20" s="308">
        <f>SUM(K15:K19)</f>
        <v>4902200</v>
      </c>
      <c r="L20" s="289"/>
    </row>
    <row r="21" spans="1:12">
      <c r="A21" s="170"/>
      <c r="B21" s="170"/>
      <c r="C21" s="170"/>
      <c r="D21" s="171"/>
      <c r="E21" s="171"/>
      <c r="F21" s="171"/>
      <c r="G21" s="171"/>
      <c r="H21" s="171"/>
      <c r="I21" s="171"/>
      <c r="J21" s="171"/>
    </row>
    <row r="22" spans="1:12" ht="15.75" thickBot="1">
      <c r="A22" s="170"/>
      <c r="B22" s="170"/>
      <c r="C22" s="170"/>
      <c r="D22" s="171"/>
      <c r="E22" s="171"/>
      <c r="F22" s="171"/>
      <c r="G22" s="171"/>
      <c r="H22" s="171"/>
      <c r="I22" s="171"/>
      <c r="J22" s="171"/>
    </row>
    <row r="23" spans="1:12" ht="15.75" thickBot="1">
      <c r="A23" s="285" t="s">
        <v>400</v>
      </c>
      <c r="B23" s="286"/>
      <c r="C23" s="286"/>
      <c r="D23" s="286"/>
      <c r="E23" s="309" t="s">
        <v>390</v>
      </c>
      <c r="F23" s="310"/>
      <c r="G23" s="309">
        <v>2019</v>
      </c>
      <c r="H23" s="310"/>
      <c r="I23" s="311" t="s">
        <v>391</v>
      </c>
      <c r="J23" s="311"/>
      <c r="K23" s="312" t="s">
        <v>392</v>
      </c>
      <c r="L23" s="271"/>
    </row>
    <row r="24" spans="1:12">
      <c r="A24" s="299" t="s">
        <v>401</v>
      </c>
      <c r="B24" s="300"/>
      <c r="C24" s="300"/>
      <c r="D24" s="300"/>
      <c r="E24" s="301"/>
      <c r="F24" s="302"/>
      <c r="G24" s="301"/>
      <c r="H24" s="302"/>
      <c r="I24" s="301"/>
      <c r="J24" s="302"/>
      <c r="K24" s="293"/>
      <c r="L24" s="293"/>
    </row>
    <row r="25" spans="1:12">
      <c r="A25" s="297" t="s">
        <v>402</v>
      </c>
      <c r="B25" s="298"/>
      <c r="C25" s="298"/>
      <c r="D25" s="298"/>
      <c r="E25" s="293"/>
      <c r="F25" s="293"/>
      <c r="G25" s="293"/>
      <c r="H25" s="293"/>
      <c r="I25" s="293"/>
      <c r="J25" s="293"/>
      <c r="K25" s="293"/>
      <c r="L25" s="293"/>
    </row>
    <row r="26" spans="1:12">
      <c r="A26" s="297" t="s">
        <v>403</v>
      </c>
      <c r="B26" s="298"/>
      <c r="C26" s="298"/>
      <c r="D26" s="298"/>
      <c r="E26" s="293">
        <v>1361722</v>
      </c>
      <c r="F26" s="293"/>
      <c r="G26" s="293">
        <v>1634067</v>
      </c>
      <c r="H26" s="293"/>
      <c r="I26" s="293">
        <v>1906411</v>
      </c>
      <c r="J26" s="293"/>
      <c r="K26" s="293">
        <f t="shared" ref="K26" si="0">SUM(E26:J26)</f>
        <v>4902200</v>
      </c>
      <c r="L26" s="293"/>
    </row>
    <row r="27" spans="1:12">
      <c r="A27" s="297" t="s">
        <v>404</v>
      </c>
      <c r="B27" s="298"/>
      <c r="C27" s="298"/>
      <c r="D27" s="298"/>
      <c r="E27" s="293"/>
      <c r="F27" s="293"/>
      <c r="G27" s="293"/>
      <c r="H27" s="293"/>
      <c r="I27" s="293"/>
      <c r="J27" s="293"/>
      <c r="K27" s="293"/>
      <c r="L27" s="293"/>
    </row>
    <row r="28" spans="1:12">
      <c r="A28" s="290" t="s">
        <v>405</v>
      </c>
      <c r="B28" s="291"/>
      <c r="C28" s="291"/>
      <c r="D28" s="292"/>
      <c r="E28" s="293"/>
      <c r="F28" s="293"/>
      <c r="G28" s="293"/>
      <c r="H28" s="293"/>
      <c r="I28" s="293"/>
      <c r="J28" s="293"/>
      <c r="K28" s="293"/>
      <c r="L28" s="293"/>
    </row>
    <row r="29" spans="1:12">
      <c r="A29" s="294"/>
      <c r="B29" s="295"/>
      <c r="C29" s="295"/>
      <c r="D29" s="295"/>
      <c r="E29" s="296"/>
      <c r="F29" s="296"/>
      <c r="G29" s="296"/>
      <c r="H29" s="296"/>
      <c r="I29" s="296"/>
      <c r="J29" s="296"/>
      <c r="K29" s="293"/>
      <c r="L29" s="293"/>
    </row>
    <row r="30" spans="1:12" ht="15.75" thickBot="1">
      <c r="A30" s="280"/>
      <c r="B30" s="281"/>
      <c r="C30" s="281"/>
      <c r="D30" s="281"/>
      <c r="E30" s="283"/>
      <c r="F30" s="283"/>
      <c r="G30" s="283"/>
      <c r="H30" s="283"/>
      <c r="I30" s="283"/>
      <c r="J30" s="283"/>
      <c r="K30" s="283"/>
      <c r="L30" s="284"/>
    </row>
    <row r="31" spans="1:12" ht="15.75" thickBot="1">
      <c r="A31" s="285" t="s">
        <v>392</v>
      </c>
      <c r="B31" s="286"/>
      <c r="C31" s="286"/>
      <c r="D31" s="286"/>
      <c r="E31" s="287">
        <f>SUM(E26:E30)</f>
        <v>1361722</v>
      </c>
      <c r="F31" s="287"/>
      <c r="G31" s="287">
        <f>SUM(G26:G30)</f>
        <v>1634067</v>
      </c>
      <c r="H31" s="287"/>
      <c r="I31" s="287">
        <f>SUM(I26:I30)</f>
        <v>1906411</v>
      </c>
      <c r="J31" s="287"/>
      <c r="K31" s="288">
        <f>SUM(K24:L28)</f>
        <v>4902200</v>
      </c>
      <c r="L31" s="289"/>
    </row>
    <row r="34" spans="1:12" ht="15.75">
      <c r="A34" s="172" t="s">
        <v>406</v>
      </c>
      <c r="B34" s="172"/>
      <c r="C34" s="172"/>
      <c r="D34" s="172"/>
      <c r="E34" s="172"/>
      <c r="F34" s="172"/>
      <c r="G34" s="172"/>
      <c r="H34" s="172"/>
      <c r="I34" s="172"/>
    </row>
    <row r="36" spans="1:12" ht="15.75" thickBot="1"/>
    <row r="37" spans="1:12" ht="15.75" thickBot="1">
      <c r="A37" s="273" t="s">
        <v>407</v>
      </c>
      <c r="B37" s="274"/>
      <c r="C37" s="274"/>
      <c r="D37" s="274"/>
      <c r="E37" s="274"/>
      <c r="F37" s="274"/>
      <c r="G37" s="274"/>
      <c r="H37" s="274"/>
      <c r="I37" s="274"/>
      <c r="J37" s="270" t="s">
        <v>408</v>
      </c>
      <c r="K37" s="270"/>
      <c r="L37" s="271"/>
    </row>
    <row r="38" spans="1:12">
      <c r="A38" s="275"/>
      <c r="B38" s="276"/>
      <c r="C38" s="276"/>
      <c r="D38" s="276"/>
      <c r="E38" s="276"/>
      <c r="F38" s="276"/>
      <c r="G38" s="276"/>
      <c r="H38" s="276"/>
      <c r="I38" s="276"/>
      <c r="J38" s="277"/>
      <c r="K38" s="278"/>
      <c r="L38" s="279"/>
    </row>
    <row r="39" spans="1:12" ht="15.75" thickBo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2"/>
    </row>
    <row r="40" spans="1:12" ht="15.75" thickBot="1">
      <c r="A40" s="267" t="s">
        <v>409</v>
      </c>
      <c r="B40" s="268"/>
      <c r="C40" s="268"/>
      <c r="D40" s="268"/>
      <c r="E40" s="268"/>
      <c r="F40" s="268"/>
      <c r="G40" s="268"/>
      <c r="H40" s="268"/>
      <c r="I40" s="269"/>
      <c r="J40" s="270"/>
      <c r="K40" s="270"/>
      <c r="L40" s="271"/>
    </row>
  </sheetData>
  <mergeCells count="103"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40:I40"/>
    <mergeCell ref="J40:L40"/>
    <mergeCell ref="A1:L1"/>
    <mergeCell ref="A2:L2"/>
    <mergeCell ref="E7:H7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1</vt:lpstr>
      <vt:lpstr>2</vt:lpstr>
      <vt:lpstr>3-a</vt:lpstr>
      <vt:lpstr>3-b</vt:lpstr>
      <vt:lpstr>3-c</vt:lpstr>
      <vt:lpstr>4-a</vt:lpstr>
      <vt:lpstr>4-b</vt:lpstr>
      <vt:lpstr>5</vt:lpstr>
      <vt:lpstr>6-a</vt:lpstr>
      <vt:lpstr>6-b</vt:lpstr>
      <vt:lpstr>Vagyonkimutatás eszköz</vt:lpstr>
      <vt:lpstr>Vagyonkimutatás forrás</vt:lpstr>
      <vt:lpstr>Vagyonkimutatás érték nélkül ny</vt:lpstr>
      <vt:lpstr>'1'!Nyomtatási_terület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Laura</cp:lastModifiedBy>
  <cp:lastPrinted>2019-05-23T10:27:00Z</cp:lastPrinted>
  <dcterms:created xsi:type="dcterms:W3CDTF">2015-02-23T07:05:39Z</dcterms:created>
  <dcterms:modified xsi:type="dcterms:W3CDTF">2019-05-29T11:32:43Z</dcterms:modified>
</cp:coreProperties>
</file>